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Okna - Výměna oken ZŠ a M..." sheetId="2" r:id="rId2"/>
    <sheet name="Fasáda - Oprava uliční fa..." sheetId="3" r:id="rId3"/>
    <sheet name="VRN - Vedlejší rozpočtové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'Okna - Výměna oken ZŠ a M...'!$C$91:$K$522</definedName>
    <definedName name="_xlnm.Print_Area" localSheetId="1">'Okna - Výměna oken ZŠ a M...'!$C$4:$J$39,'Okna - Výměna oken ZŠ a M...'!$C$45:$J$73,'Okna - Výměna oken ZŠ a M...'!$C$79:$K$522</definedName>
    <definedName name="_xlnm._FilterDatabase" localSheetId="2" hidden="1">'Fasáda - Oprava uliční fa...'!$C$91:$K$696</definedName>
    <definedName name="_xlnm.Print_Area" localSheetId="2">'Fasáda - Oprava uliční fa...'!$C$4:$J$39,'Fasáda - Oprava uliční fa...'!$C$45:$J$73,'Fasáda - Oprava uliční fa...'!$C$79:$K$696</definedName>
    <definedName name="_xlnm._FilterDatabase" localSheetId="3" hidden="1">'VRN - Vedlejší rozpočtové...'!$C$83:$K$110</definedName>
    <definedName name="_xlnm.Print_Area" localSheetId="3">'VRN - Vedlejší rozpočtové...'!$C$4:$J$39,'VRN - Vedlejší rozpočtové...'!$C$45:$J$65,'VRN - Vedlejší rozpočtové...'!$C$71:$K$110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'Okna - Výměna oken ZŠ a M...'!$91:$91</definedName>
    <definedName name="_xlnm.Print_Titles" localSheetId="2">'Fasáda - Oprava uliční fa...'!$91:$91</definedName>
    <definedName name="_xlnm.Print_Titles" localSheetId="3">'VRN - Vedlejší rozpočtové...'!$83:$83</definedName>
  </definedNames>
  <calcPr fullCalcOnLoad="1"/>
</workbook>
</file>

<file path=xl/sharedStrings.xml><?xml version="1.0" encoding="utf-8"?>
<sst xmlns="http://schemas.openxmlformats.org/spreadsheetml/2006/main" count="10118" uniqueCount="1422">
  <si>
    <t>Export Komplet</t>
  </si>
  <si>
    <t>VZ</t>
  </si>
  <si>
    <t>2.0</t>
  </si>
  <si>
    <t>ZAMOK</t>
  </si>
  <si>
    <t>False</t>
  </si>
  <si>
    <t>{05ad60df-bd8b-467b-8e6f-d2e3b8ee1dd1}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</si>
  <si>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</si>
  <si>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</si>
  <si>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</si>
  <si>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</si>
  <si>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</si>
  <si>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</si>
  <si>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</si>
  <si>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</si>
  <si>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ZSGRAFICKA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</si>
  <si>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</si>
  <si>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</si>
  <si>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uliční fasády a výměna oken ZŠ a MŠ Grafická</t>
  </si>
  <si>
    <t>KSO:</t>
  </si>
  <si>
    <t>801 3</t>
  </si>
  <si>
    <t>CC-CZ:</t>
  </si>
  <si>
    <t/>
  </si>
  <si>
    <t>Místo:</t>
  </si>
  <si>
    <t>Grafická 13/1060, Praha 5</t>
  </si>
  <si>
    <t>Datum:</t>
  </si>
  <si>
    <t>12. 4. 2022</t>
  </si>
  <si>
    <t>CZ-CPV:</t>
  </si>
  <si>
    <t>45214200-2</t>
  </si>
  <si>
    <t>Zadavatel:</t>
  </si>
  <si>
    <t>IČ:</t>
  </si>
  <si>
    <t>MČ Praha 5, Nám. 14. října 4/1381, Praha 5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</si>
  <si>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</si>
  <si>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</si>
  <si>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</si>
  <si>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</si>
  <si>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</si>
  <si>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</si>
  <si>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</si>
  <si>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</si>
  <si>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</si>
  <si>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</si>
  <si>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</si>
  <si>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</si>
  <si>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</si>
  <si>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</si>
  <si>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</si>
  <si>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</si>
  <si>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</si>
  <si>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</si>
  <si>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</si>
  <si>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</si>
  <si>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</si>
  <si>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</si>
  <si>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</si>
  <si>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</si>
  <si>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</si>
  <si>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</si>
  <si>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</si>
  <si>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</si>
  <si>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</si>
  <si>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</si>
  <si>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</si>
  <si>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</si>
  <si>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</si>
  <si>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</si>
  <si>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</si>
  <si>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</si>
  <si>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</si>
  <si>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</si>
  <si>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</si>
  <si>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</si>
  <si>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</si>
  <si>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</si>
  <si>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</si>
  <si>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</si>
  <si>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</si>
  <si>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</si>
  <si>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</si>
  <si>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</si>
  <si>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Okna</t>
  </si>
  <si>
    <t>Výměna oken ZŠ a MŠ Grafická</t>
  </si>
  <si>
    <t>STA</t>
  </si>
  <si>
    <t>1</t>
  </si>
  <si>
    <t>{1f8c9ed5-79e5-49eb-9c21-ddadbfd0d98d}</t>
  </si>
  <si>
    <t>2</t>
  </si>
  <si>
    <t>Fasáda</t>
  </si>
  <si>
    <t>Oprava uliční fasády ZŠ a MŠ Grafická</t>
  </si>
  <si>
    <t>{c8c3c6fd-f0fd-4db8-824f-0276dfd037ab}</t>
  </si>
  <si>
    <t>VRN</t>
  </si>
  <si>
    <t>Vedlejší rozpočtové náklady</t>
  </si>
  <si>
    <t>{d287e16a-9e35-425a-9cbc-866e82c98587}</t>
  </si>
  <si>
    <t>KRYCÍ LIST SOUPISU PRACÍ</t>
  </si>
  <si>
    <t>Objekt:</t>
  </si>
  <si>
    <t>Okna - Výměna oken ZŠ a MŠ Grafická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</si>
  <si>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</si>
  <si>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</si>
  <si>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</si>
  <si>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</si>
  <si>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</si>
  <si>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</si>
  <si>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</si>
  <si>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</si>
  <si>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</si>
  <si>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</si>
  <si>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</si>
  <si>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</si>
  <si>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</si>
  <si>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</si>
  <si>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</si>
  <si>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</si>
  <si>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</si>
  <si>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</si>
  <si>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</si>
  <si>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</si>
  <si>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</si>
  <si>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</si>
  <si>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</si>
  <si>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</si>
  <si>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</si>
  <si>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</si>
  <si>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</si>
  <si>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</si>
  <si>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</si>
  <si>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</si>
  <si>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</si>
  <si>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</si>
  <si>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</si>
  <si>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</si>
  <si>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</si>
  <si>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</si>
  <si>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319201321</t>
  </si>
  <si>
    <t>Vyrovnání nerovného povrchu zdiva tl do 30 mm maltou</t>
  </si>
  <si>
    <t>m2</t>
  </si>
  <si>
    <t>CS ÚRS 2022 01</t>
  </si>
  <si>
    <t>4</t>
  </si>
  <si>
    <t>-230786448</t>
  </si>
  <si>
    <t>PP</t>
  </si>
  <si>
    <t>Vyrovnání nerovného povrchu vnitřního i vnějšího zdiva bez odsekání vadných cihel, maltou (s dodáním hmot) tl. do 30 mm</t>
  </si>
  <si>
    <t>Online PSC</t>
  </si>
  <si>
    <t>https://podminky.urs.cz/item/CS_URS_2022_01/319201321</t>
  </si>
  <si>
    <t>VV</t>
  </si>
  <si>
    <t>"po odstranění obkladu parapetu"</t>
  </si>
  <si>
    <t>1,44*0,52*2</t>
  </si>
  <si>
    <t>6</t>
  </si>
  <si>
    <t>Úpravy povrchů, podlahy a osazování výplní</t>
  </si>
  <si>
    <t>612315421</t>
  </si>
  <si>
    <t>Oprava vnitřní vápenné štukové omítky stěn v rozsahu plochy do 10 %</t>
  </si>
  <si>
    <t>-947741471</t>
  </si>
  <si>
    <t>Oprava vápenné omítky vnitřních ploch štukové dvouvrstvé, tloušťky do 20 mm a tloušťky štuku do 3 mm stěn, v rozsahu opravované plochy do 10%</t>
  </si>
  <si>
    <t>https://podminky.urs.cz/item/CS_URS_2022_01/612315421</t>
  </si>
  <si>
    <t>"ostění a nadpraží oken s vnitřní mříží"</t>
  </si>
  <si>
    <t>(2,7*2+1,44)*0,37*8</t>
  </si>
  <si>
    <t>Mezisoučet</t>
  </si>
  <si>
    <t>"ostění a nadpraží okno T3 po výměně parapetu za obklad"</t>
  </si>
  <si>
    <t>(2,7*2+1,44)*0,52*2</t>
  </si>
  <si>
    <t>+"podparapetní zdivo"1,44*0,8*2</t>
  </si>
  <si>
    <t>Součet</t>
  </si>
  <si>
    <t>619995001</t>
  </si>
  <si>
    <t>Začištění omítek kolem oken, dveří, podlah nebo obkladů</t>
  </si>
  <si>
    <t>m</t>
  </si>
  <si>
    <t>449738837</t>
  </si>
  <si>
    <t>Začištění omítek (s dodáním hmot) kolem oken, dveří, podlah, obkladů apod.</t>
  </si>
  <si>
    <t>https://podminky.urs.cz/item/CS_URS_2022_01/619995001</t>
  </si>
  <si>
    <t>"ostění a nadpraží oken"</t>
  </si>
  <si>
    <t>"T1 mimo oken s vnitřní mříží"(1,44+2,7*2)*(32-6)</t>
  </si>
  <si>
    <t>"T2 mimo oken s vnitřní mříží"(1,44+2,7*2)*(26-2)</t>
  </si>
  <si>
    <t>"T3"(1,44+2,7*2)*2</t>
  </si>
  <si>
    <t>"parapety"</t>
  </si>
  <si>
    <t>"T4 mimo tělocvičnu"(1,44+0,22*2)*8</t>
  </si>
  <si>
    <t>"T6"(1,44+0,2*2)*21</t>
  </si>
  <si>
    <t>"T7"(1,44+0,2*2)*19</t>
  </si>
  <si>
    <t>619996155R</t>
  </si>
  <si>
    <t>Ochrana podlahy z OSB desek a geotextílie</t>
  </si>
  <si>
    <t>1848310961</t>
  </si>
  <si>
    <t>Ochrana podlahy včetně pozdějšího odstranění položením OSB desek a geotextilie</t>
  </si>
  <si>
    <t>"1,5 m před měněným oknem pod pomocné lešení"</t>
  </si>
  <si>
    <t>"T1"1,5*1,5*32</t>
  </si>
  <si>
    <t>"T2 "1,5*1,5*26</t>
  </si>
  <si>
    <t>"T3"1,5*1,5*2</t>
  </si>
  <si>
    <t>5</t>
  </si>
  <si>
    <t>622143004</t>
  </si>
  <si>
    <t>Montáž omítkových samolepících začišťovacích profilů pro spojení s okenním rámem</t>
  </si>
  <si>
    <t>1939559307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</si>
  <si>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</si>
  <si>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https://podminky.urs.cz/item/CS_URS_2022_01/622143004</t>
  </si>
  <si>
    <t>"T1"(2,7*2+1,44)*32</t>
  </si>
  <si>
    <t>"T2"(2,7*2+1,44)*26</t>
  </si>
  <si>
    <t>"T3"(2,7*2+1,44)*2</t>
  </si>
  <si>
    <t>M</t>
  </si>
  <si>
    <t>59051516</t>
  </si>
  <si>
    <t>profil začišťovací PVC pro ostění vnitřních omítek</t>
  </si>
  <si>
    <t>8</t>
  </si>
  <si>
    <t>238235019</t>
  </si>
  <si>
    <t>410,4*1,05 'Přepočtené koeficientem množství</t>
  </si>
  <si>
    <t>9</t>
  </si>
  <si>
    <t>Ostatní konstrukce a práce, bourání</t>
  </si>
  <si>
    <t>7</t>
  </si>
  <si>
    <t>949101112</t>
  </si>
  <si>
    <t>Lešení pomocné pro objekty pozemních staveb s lešeňovou podlahou v přes 1,9 do 3,5 m zatížení do 150 kg/m2</t>
  </si>
  <si>
    <t>-881557373</t>
  </si>
  <si>
    <t>Lešení pomocné pracovní pro objekty pozemních staveb pro zatížení do 150 kg/m2, o výšce lešeňové podlahy přes 1,9 do 3,5 m</t>
  </si>
  <si>
    <t>https://podminky.urs.cz/item/CS_URS_2022_01/949101112</t>
  </si>
  <si>
    <t>"š. 1 m od okna"</t>
  </si>
  <si>
    <t>"T1"1,5*32</t>
  </si>
  <si>
    <t>"T2"1,5*26</t>
  </si>
  <si>
    <t>"T3"1,5*2</t>
  </si>
  <si>
    <t>952901108</t>
  </si>
  <si>
    <t>Čištění budov omytí dvojitých nebo zdvojených oken nebo balkonových dveří pl přes 2,5 m2</t>
  </si>
  <si>
    <t>-2071063489</t>
  </si>
  <si>
    <t>Čištění budov při provádění oprav a udržovacích prací oken dvojitých nebo zdvojených omytím, plochy do přes 2,5 m2</t>
  </si>
  <si>
    <t>https://podminky.urs.cz/item/CS_URS_2022_01/952901108</t>
  </si>
  <si>
    <t>"T1"1,27*2,73*32</t>
  </si>
  <si>
    <t>"T2"1,27*2,73*26</t>
  </si>
  <si>
    <t>"T3"1,27*2,73*2</t>
  </si>
  <si>
    <t>952901131</t>
  </si>
  <si>
    <t>Čištění budov omytí konstrukcí nebo prvků</t>
  </si>
  <si>
    <t>-1556422312</t>
  </si>
  <si>
    <t>Čištění budov při provádění oprav a udržovacích prací konstrukcí nebo prvků omytím</t>
  </si>
  <si>
    <t>https://podminky.urs.cz/item/CS_URS_2022_01/952901131</t>
  </si>
  <si>
    <t>"T4"1,45*0,22*15</t>
  </si>
  <si>
    <t>"T5"1,45*0,55*2</t>
  </si>
  <si>
    <t>"T6"1,45*0,2*21</t>
  </si>
  <si>
    <t>"T7"1,45*0,18*19</t>
  </si>
  <si>
    <t>"ponechaný obklad na parapetu"1,45*0,37</t>
  </si>
  <si>
    <t>"zákryt topení 3NP"1,45*0,5*2</t>
  </si>
  <si>
    <t>10</t>
  </si>
  <si>
    <t>952902021</t>
  </si>
  <si>
    <t>Čištění budov zametení hladkých podlah</t>
  </si>
  <si>
    <t>141413606</t>
  </si>
  <si>
    <t>Čištění budov při provádění oprav a udržovacích prací podlah hladkých zametením</t>
  </si>
  <si>
    <t>https://podminky.urs.cz/item/CS_URS_2022_01/952902021</t>
  </si>
  <si>
    <t>"průběžný úklid chodeb a schodišť dotčených nošením materiálu a sutí 16 krát"</t>
  </si>
  <si>
    <t>(330+32,9)*16</t>
  </si>
  <si>
    <t>"Průběžný  úklid  nezakrytých podlah v místě probíhajících stavebních prací a prostor dotčených nošení materiálu a sutí  6krát"</t>
  </si>
  <si>
    <t>"mimo tělocvičnu"746*6</t>
  </si>
  <si>
    <t>"tělocvična nezakryté podlahy průběžný úklid 10 krát"</t>
  </si>
  <si>
    <t>112,5*10</t>
  </si>
  <si>
    <t>11</t>
  </si>
  <si>
    <t>952902031</t>
  </si>
  <si>
    <t>Čištění budov omytí hladkých podlah</t>
  </si>
  <si>
    <t>-360810282</t>
  </si>
  <si>
    <t>Čištění budov při provádění oprav a udržovacích prací podlah hladkých omytím</t>
  </si>
  <si>
    <t>https://podminky.urs.cz/item/CS_URS_2022_01/952902031</t>
  </si>
  <si>
    <t>"závěrečný úklid prostory dotčené stavbou a dopravou materiálu a sutí"</t>
  </si>
  <si>
    <t>"1NP"</t>
  </si>
  <si>
    <t>"učebna"51</t>
  </si>
  <si>
    <t>"kabinet"12</t>
  </si>
  <si>
    <t>"odborná učebna"69</t>
  </si>
  <si>
    <t>"hospodářka"28</t>
  </si>
  <si>
    <t>"družina"26</t>
  </si>
  <si>
    <t>"tělocvična"138</t>
  </si>
  <si>
    <t>"2NP"</t>
  </si>
  <si>
    <t>"hudební učebna"66</t>
  </si>
  <si>
    <t>"sborovna"70</t>
  </si>
  <si>
    <t>"školní poradna"31</t>
  </si>
  <si>
    <t>"učebny"50+68</t>
  </si>
  <si>
    <t>"výtvarná učebna"69</t>
  </si>
  <si>
    <t>"3NP"</t>
  </si>
  <si>
    <t>"učebny"56+71+50+71+69</t>
  </si>
  <si>
    <t>"chodby"</t>
  </si>
  <si>
    <t>"3NP"120</t>
  </si>
  <si>
    <t>"2NP"120</t>
  </si>
  <si>
    <t>"1NP"90</t>
  </si>
  <si>
    <t>"schodiště"</t>
  </si>
  <si>
    <t>"vstup"8,5+8,4</t>
  </si>
  <si>
    <t>"mezipodesty "4*4</t>
  </si>
  <si>
    <t>12</t>
  </si>
  <si>
    <t>952902061R</t>
  </si>
  <si>
    <t>Čištění budov při provádění oprav a udržovacích prací  podlah hladkých vysátím</t>
  </si>
  <si>
    <t>1301495950</t>
  </si>
  <si>
    <t>Čištění budov při provádění oprav a udržovacích prací podlah hladkých vysátím</t>
  </si>
  <si>
    <t>"závěrečný úklid plochy s kobercem"</t>
  </si>
  <si>
    <t>"3NP "</t>
  </si>
  <si>
    <t>"přípravná třída"30</t>
  </si>
  <si>
    <t>13</t>
  </si>
  <si>
    <t>952902221</t>
  </si>
  <si>
    <t>Čištění budov zametení schodišť</t>
  </si>
  <si>
    <t>267108288</t>
  </si>
  <si>
    <t>Čištění budov při provádění oprav a udržovacích prací schodišť zametením</t>
  </si>
  <si>
    <t>https://podminky.urs.cz/item/CS_URS_2022_01/952902221</t>
  </si>
  <si>
    <t>"průběžný úklid prostory dotčené dopravou materiálu a sutí 16krát"</t>
  </si>
  <si>
    <t>"vstup"8,4</t>
  </si>
  <si>
    <t>"centrální schodiště"60</t>
  </si>
  <si>
    <t>68,4*16 'Přepočtené koeficientem množství</t>
  </si>
  <si>
    <t>14</t>
  </si>
  <si>
    <t>952902231</t>
  </si>
  <si>
    <t>Čištění budov omytí schodišť</t>
  </si>
  <si>
    <t>-817884729</t>
  </si>
  <si>
    <t>Čištění budov při provádění oprav a udržovacích prací schodišť omytím</t>
  </si>
  <si>
    <t>https://podminky.urs.cz/item/CS_URS_2022_01/952902231</t>
  </si>
  <si>
    <t>"závěrečný úklid prostory dotčené dopravou materiálu a sutí"</t>
  </si>
  <si>
    <t>953941932</t>
  </si>
  <si>
    <t>Demontáž a zpětné osazení ocelové konstrukce a sloupku pro volejbal včetně ukotvení do zdiva</t>
  </si>
  <si>
    <t>kus</t>
  </si>
  <si>
    <t>-1648717394</t>
  </si>
  <si>
    <t>16</t>
  </si>
  <si>
    <t>968062356</t>
  </si>
  <si>
    <t>Vybourání dřevěných rámů oken dvojitých včetně křídel pl do 4 m2</t>
  </si>
  <si>
    <t>-1566095741</t>
  </si>
  <si>
    <t>Vybourání dřevěných rámů oken s křídly, dveřních zárubní, vrat, stěn, ostění nebo obkladů rámů oken s křídly dvojitých, plochy do 4 m2</t>
  </si>
  <si>
    <t>https://podminky.urs.cz/item/CS_URS_2022_01/968062356</t>
  </si>
  <si>
    <t>17</t>
  </si>
  <si>
    <t>978059511</t>
  </si>
  <si>
    <t>Odsekání a odebrání obkladů stěn z vnitřních obkládaček plochy do 1 m2</t>
  </si>
  <si>
    <t>1728155507</t>
  </si>
  <si>
    <t>Odsekání obkladů stěn včetně otlučení podkladní omítky až na zdivo z obkládaček vnitřních, z jakýchkoliv materiálů, plochy do 1 m2</t>
  </si>
  <si>
    <t>https://podminky.urs.cz/item/CS_URS_2022_01/978059511</t>
  </si>
  <si>
    <t>"pro výměnu parapetů T5"</t>
  </si>
  <si>
    <t>997</t>
  </si>
  <si>
    <t>Přesun sutě</t>
  </si>
  <si>
    <t>18</t>
  </si>
  <si>
    <t>997013215</t>
  </si>
  <si>
    <t>Vnitrostaveništní doprava suti a vybouraných hmot pro budovy v přes 15 do 18 m ručně</t>
  </si>
  <si>
    <t>t</t>
  </si>
  <si>
    <t>-1206636057</t>
  </si>
  <si>
    <t>Vnitrostaveništní doprava suti a vybouraných hmot vodorovně do 50 m svisle ručně pro budovy a haly výšky přes 15 do 18 m</t>
  </si>
  <si>
    <t>https://podminky.urs.cz/item/CS_URS_2022_01/997013215</t>
  </si>
  <si>
    <t>19</t>
  </si>
  <si>
    <t>997013501</t>
  </si>
  <si>
    <t>Odvoz suti a vybouraných hmot na skládku nebo meziskládku do 1 km se složením</t>
  </si>
  <si>
    <t>-1846745343</t>
  </si>
  <si>
    <t>Odvoz suti a vybouraných hmot na skládku nebo meziskládku se složením, na vzdálenost do 1 km</t>
  </si>
  <si>
    <t>https://podminky.urs.cz/item/CS_URS_2022_01/997013501</t>
  </si>
  <si>
    <t>20</t>
  </si>
  <si>
    <t>997013509</t>
  </si>
  <si>
    <t>Příplatek k odvozu suti a vybouraných hmot na skládku ZKD 1 km přes 1 km</t>
  </si>
  <si>
    <t>-1721547366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</si>
  <si>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</si>
  <si>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</si>
  <si>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13,205*19 'Přepočtené koeficientem množství</t>
  </si>
  <si>
    <t>997013631</t>
  </si>
  <si>
    <t>Poplatek za uložení na skládce (skládkovné) stavebního odpadu směsného kód odpadu 17 09 04</t>
  </si>
  <si>
    <t>-234512179</t>
  </si>
  <si>
    <t>Poplatek za uložení stavebního odpadu na skládce (skládkovné) směsného stavebního a demoličního zatříděného do Katalogu odpadů pod kódem 17 09 04</t>
  </si>
  <si>
    <t>https://podminky.urs.cz/item/CS_URS_2022_01/997013631</t>
  </si>
  <si>
    <t>"celk.hmotnost"13,205</t>
  </si>
  <si>
    <t>-"okna,parapety,dřev.desky"13</t>
  </si>
  <si>
    <t>22</t>
  </si>
  <si>
    <t>997013811</t>
  </si>
  <si>
    <t>Poplatek za uložení na skládce (skládkovné) stavebního odpadu dřevěného kód odpadu 17 02 01</t>
  </si>
  <si>
    <t>-1677248427</t>
  </si>
  <si>
    <t>Poplatek za uložení stavebního odpadu na skládce (skládkovné) dřevěného zatříděného do Katalogu odpadů pod kódem 17 02 01</t>
  </si>
  <si>
    <t>https://podminky.urs.cz/item/CS_URS_2022_01/997013811</t>
  </si>
  <si>
    <t>998</t>
  </si>
  <si>
    <t>Přesun hmot</t>
  </si>
  <si>
    <t>23</t>
  </si>
  <si>
    <t>998018003</t>
  </si>
  <si>
    <t>Přesun hmot ruční pro budovy v přes 12 do 24 m</t>
  </si>
  <si>
    <t>699017592</t>
  </si>
  <si>
    <t>Přesun hmot pro budovy občanské výstavby, bydlení, výrobu a služby ruční - bez užití mechanizace vodorovná dopravní vzdálenost do 100 m pro budovy s jakoukoliv nosnou konstrukcí výšky přes 12 do 24 m</t>
  </si>
  <si>
    <t>https://podminky.urs.cz/item/CS_URS_2022_01/998018003</t>
  </si>
  <si>
    <t>PSV</t>
  </si>
  <si>
    <t>Práce a dodávky PSV</t>
  </si>
  <si>
    <t>764</t>
  </si>
  <si>
    <t>Konstrukce klempířské</t>
  </si>
  <si>
    <t>24</t>
  </si>
  <si>
    <t>76421640R</t>
  </si>
  <si>
    <t>Odříznutí stávajícího parapetního plechu v místě pevného rámu okna + doplnění nového oplechování pevného rámu, pozink. plech včetně tmelení</t>
  </si>
  <si>
    <t>-778735146</t>
  </si>
  <si>
    <t>"T1"1,22*32</t>
  </si>
  <si>
    <t>"T2"1,22*26</t>
  </si>
  <si>
    <t>"T3"1,22*2</t>
  </si>
  <si>
    <t>25</t>
  </si>
  <si>
    <t>998764203</t>
  </si>
  <si>
    <t>Přesun hmot procentní pro konstrukce klempířské v objektech v přes 12 do 24 m</t>
  </si>
  <si>
    <t>%</t>
  </si>
  <si>
    <t>-450058815</t>
  </si>
  <si>
    <t>Přesun hmot pro konstrukce klempířské stanovený procentní sazbou (%) z ceny vodorovná dopravní vzdálenost do 50 m v objektech výšky přes 12 do 24 m</t>
  </si>
  <si>
    <t>https://podminky.urs.cz/item/CS_URS_2022_01/998764203</t>
  </si>
  <si>
    <t>766</t>
  </si>
  <si>
    <t>Konstrukce truhlářské</t>
  </si>
  <si>
    <t>26</t>
  </si>
  <si>
    <t>766411810R</t>
  </si>
  <si>
    <t>Vyřezání  a demontáž truhlářského obložení stěn z dřevotřískových desek včetně podkladního roštu</t>
  </si>
  <si>
    <t>981495323</t>
  </si>
  <si>
    <t>Vyřezání a demontáž truhlářského obložení stěn z dřevotřískových desek včetně podkladního roštu</t>
  </si>
  <si>
    <t>"tělocvična pro volejbal.sloupku v okně"1,5*1,19</t>
  </si>
  <si>
    <t>27</t>
  </si>
  <si>
    <t>766414251R</t>
  </si>
  <si>
    <t>Zpětné doplnění obložení stěn z desek dřevotřískových</t>
  </si>
  <si>
    <t>1093065698</t>
  </si>
  <si>
    <t>28</t>
  </si>
  <si>
    <t>60722233R</t>
  </si>
  <si>
    <t>deska dřevotřísková surová tl 19 mm – totožná se stávající</t>
  </si>
  <si>
    <t>32</t>
  </si>
  <si>
    <t>819614953</t>
  </si>
  <si>
    <t>1,785*1,06 'Přepočtené koeficientem množství</t>
  </si>
  <si>
    <t>29</t>
  </si>
  <si>
    <t>766417111R</t>
  </si>
  <si>
    <t>Zpětná montáž pro doplnění obložení stěn podkladového roštu včetně materiálu</t>
  </si>
  <si>
    <t>-801839285</t>
  </si>
  <si>
    <t>30</t>
  </si>
  <si>
    <t>766441821</t>
  </si>
  <si>
    <t>Demontáž parapetních desek dřevěných nebo plastových šířky do 300 mm délky do 2000 mm</t>
  </si>
  <si>
    <t>1810066072</t>
  </si>
  <si>
    <t>Demontáž parapetních desek dřevěných nebo plastových šířky do 300 mm, délky přes 1000 do 2000 mm</t>
  </si>
  <si>
    <t>https://podminky.urs.cz/item/CS_URS_2022_01/766441821</t>
  </si>
  <si>
    <t>"jako T4"15</t>
  </si>
  <si>
    <t>"jako T6"21</t>
  </si>
  <si>
    <t>"jako T7"19</t>
  </si>
  <si>
    <t>31</t>
  </si>
  <si>
    <t>766441822</t>
  </si>
  <si>
    <t>Demontáž parapetních desek dřevěných nebo plastových šířky přes 300 mm délky do 2000 mm</t>
  </si>
  <si>
    <t>-1872053792</t>
  </si>
  <si>
    <t>Demontáž parapetních desek dřevěných nebo plastových šířky přes 300 mm, délky přes 1000 do 2000 mm</t>
  </si>
  <si>
    <t>https://podminky.urs.cz/item/CS_URS_2022_01/766441822</t>
  </si>
  <si>
    <t>"jako T5"2</t>
  </si>
  <si>
    <t>766492090R</t>
  </si>
  <si>
    <t>Rozebrání, demontáž zákrytu topení a zpětná montáž z desek dřevotřískových včetně olištování oken v tělocvičně</t>
  </si>
  <si>
    <t>-1579042675</t>
  </si>
  <si>
    <t>33</t>
  </si>
  <si>
    <t>766492101R</t>
  </si>
  <si>
    <t>Demontáž a montáž obložení ostění</t>
  </si>
  <si>
    <t>-456687180</t>
  </si>
  <si>
    <t>"tělocvična"(1,96-1,19)*0,15*2*7</t>
  </si>
  <si>
    <t>34</t>
  </si>
  <si>
    <t>1329019353</t>
  </si>
  <si>
    <t>1,617*1,1 'Přepočtené koeficientem množství</t>
  </si>
  <si>
    <t>35</t>
  </si>
  <si>
    <t>766497100R</t>
  </si>
  <si>
    <t>Demontáž a zpětná montáž dřevěných lišt ukončení obložení ostění z dřevotřískových desek</t>
  </si>
  <si>
    <t>1628165372</t>
  </si>
  <si>
    <t>"tělocvična"(1,96-1,19+0,15)*2*7</t>
  </si>
  <si>
    <t>36</t>
  </si>
  <si>
    <t>76662-T1R</t>
  </si>
  <si>
    <t>Montáž a dodávka dřevěné špaletové okno, čtyřkřídlové s nadsvětlíkem, rozměr ve špaletě 1270x2730 mm, Uw = 1,2 W/m²K, kompletní provedení včetně kování,systémového těsnění,připojovací spáry dle PD (tabulka oken) ozn.T1</t>
  </si>
  <si>
    <t>579590109</t>
  </si>
  <si>
    <t>Montáž a dodávka dřevěné okno špaletové, čtyřkřídlové, s nadsvětlíkem - všechna křídla otevíravá- replika stávajícího okna rozměr ve špaletě 1270x2730 mm, Uw = 1,2 W/m²K, kompletní provedení včetně kování,systémového těsnění,připojovací spáry dle PD (tabulka oken) ozn.T1</t>
  </si>
  <si>
    <t>37</t>
  </si>
  <si>
    <t>76662-T2R</t>
  </si>
  <si>
    <t>Montáž a dodávka dřevěné špaletové okno, tříkřídlové se sklopným nadsvětlíkem, rozměr ve špaletě 1270x2730 mm, Uw = 1,2 W/m²K, kompletní provedení včetně kování,systémového těsnění,připojovací spáry dle PD (tabulka oken) ozn.T2</t>
  </si>
  <si>
    <t>1107379480</t>
  </si>
  <si>
    <t>Montáž a dodávka dřevěné okno špaletové, tříkřídlové, se sklopným nadsvětlíkem rozměr ve špaletě 1270x2730 mm, Uw = 1,2 W/m²K, kompletní provedení včetně kování,systémového těsnění,připojovací spáry dle PD (tabulka oken) ozn.T2</t>
  </si>
  <si>
    <t>38</t>
  </si>
  <si>
    <t>76662-T3R</t>
  </si>
  <si>
    <t>Montáž a dodávka dřevěné špaletové okno, z exterieru zaoblené s nadsvětlíkem, rozměr ve špaletě 1270x2730 mm, Uw = 1,2 W/m²K, kompletní provedení včetně kování,systémového těsnění,připojovací spáry dle PD (tabulka oken) ozn.T3</t>
  </si>
  <si>
    <t>-704337690</t>
  </si>
  <si>
    <t>Montáž a dodávka dřevěné okno špaletové z exterieru zaoblené tříkřídlové se sklopným nadsvětlíkem, z interieru čtyřkřídlové s nadsvětlíkem otevíravá křídla, rozměr ve špaletě 1270x2730 mm, Uw = 1,2 W/m²K, kompletní provedení včetně kování,systémového těsnění,připojovací spáry dle PD (tabulka oken) ozn.T3</t>
  </si>
  <si>
    <t>39</t>
  </si>
  <si>
    <t>766694112</t>
  </si>
  <si>
    <t>Montáž parapetních desek dřevěných nebo plastových š do 30 cm dl přes 1,0 do 1,6 m</t>
  </si>
  <si>
    <t>871600496</t>
  </si>
  <si>
    <t>Montáž ostatních truhlářských konstrukcí parapetních desek dřevěných nebo plastových šířky do 300 mm, délky přes 1000 do 1600 mm</t>
  </si>
  <si>
    <t>https://podminky.urs.cz/item/CS_URS_2022_01/766694112</t>
  </si>
  <si>
    <t>"T4"15</t>
  </si>
  <si>
    <t>"T6"21</t>
  </si>
  <si>
    <t>"T7"19</t>
  </si>
  <si>
    <t>40</t>
  </si>
  <si>
    <t>61198-T4R</t>
  </si>
  <si>
    <t>Parapet vnitřní dřevěný s přesahem 30 mm  hl.220 mm délka 1450 mm,vč.nátěru k špalet.oknům  kompletní provedení dle PD ozn.T4</t>
  </si>
  <si>
    <t>-1782245103</t>
  </si>
  <si>
    <t>41</t>
  </si>
  <si>
    <t>61198-T6R</t>
  </si>
  <si>
    <t>Parapet vnitřní dřevěný s přesahem 30 mm  hl.200 mm délka 1450 mm,vč.nátěru k špalet.oknům  kompletní provedení dle PD ozn.T6</t>
  </si>
  <si>
    <t>-237028564</t>
  </si>
  <si>
    <t>Parapet vnitřní dřevěný s přesahem 30 mm  hl.200 mm délka 1450 mm,vč.nátěru k špalet.oknům  kompletní provedení dle PD ozn.T4</t>
  </si>
  <si>
    <t>42</t>
  </si>
  <si>
    <t>61198-T7R</t>
  </si>
  <si>
    <t>Parapet vnitřní dřevěný s přesahem 30 mm  hl.180 mm délka 1450 mm,vč.nátěru k špalet.oknům  kompletní provedení dle PD ozn.T7</t>
  </si>
  <si>
    <t>-612525940</t>
  </si>
  <si>
    <t>Parapet vnitřní dřevěný s přesahem 30 mm  hl.180 mm délka 1450 mm,vč.nátěru k špalet.oknům  kompletní provedení dle PD ozn.T4</t>
  </si>
  <si>
    <t>43</t>
  </si>
  <si>
    <t>766694122</t>
  </si>
  <si>
    <t>Montáž parapetních dřevěných nebo plastových š přes 30 cm dl přes 1,0 do 1,6 m</t>
  </si>
  <si>
    <t>-452735876</t>
  </si>
  <si>
    <t>Montáž ostatních truhlářských konstrukcí parapetních desek dřevěných nebo plastových šířky přes 300 mm, délky přes 1000 do 1600 mm</t>
  </si>
  <si>
    <t>https://podminky.urs.cz/item/CS_URS_2022_01/766694122</t>
  </si>
  <si>
    <t>44</t>
  </si>
  <si>
    <t>61198-T5R</t>
  </si>
  <si>
    <t>Parapet vnitřní dřevěný s přesahem 30 mm  hl.550 mm délka 1450 mm,vč.nátěru k špalet.oknům  kompletní provedení dle PD ozn.T5</t>
  </si>
  <si>
    <t>1371123504</t>
  </si>
  <si>
    <t>45</t>
  </si>
  <si>
    <t>766699615R</t>
  </si>
  <si>
    <t>Demontáž a zpětná montáž krytů topného tělesa dřevěných povrchově upravených ve 3NP</t>
  </si>
  <si>
    <t>-1402383209</t>
  </si>
  <si>
    <t>46</t>
  </si>
  <si>
    <t>998766203</t>
  </si>
  <si>
    <t>Přesun hmot procentní pro kce truhlářské v objektech v přes 12 do 24 m</t>
  </si>
  <si>
    <t>-144518362</t>
  </si>
  <si>
    <t>Přesun hmot pro konstrukce truhlářské stanovený procentní sazbou (%) z ceny vodorovná dopravní vzdálenost do 50 m v objektech výšky přes 12 do 24 m</t>
  </si>
  <si>
    <t>https://podminky.urs.cz/item/CS_URS_2022_01/998766203</t>
  </si>
  <si>
    <t>767</t>
  </si>
  <si>
    <t>Konstrukce zámečnické</t>
  </si>
  <si>
    <t>47</t>
  </si>
  <si>
    <t>767661810R</t>
  </si>
  <si>
    <t>Vyvěšení vnitřních otevíravých mřříží a demontáž rámu včetně ukotvení do zdiva v tělocvičně</t>
  </si>
  <si>
    <t>-2058766661</t>
  </si>
  <si>
    <t>"1NP"8</t>
  </si>
  <si>
    <t>48</t>
  </si>
  <si>
    <t>767616902</t>
  </si>
  <si>
    <t>Oprava vnitřních mříží oken otvíravých dvoukřídlových- (narovnání pokřivených částí, seřízení,případně zpevnění kotvení do zdiva)</t>
  </si>
  <si>
    <t>-74368432</t>
  </si>
  <si>
    <t>49</t>
  </si>
  <si>
    <t>767662220R</t>
  </si>
  <si>
    <t>Zpětná montáž vnitřních mříží otvíravých s rámem včetně ukotvení do zdiva</t>
  </si>
  <si>
    <t>-1845788023</t>
  </si>
  <si>
    <t>50</t>
  </si>
  <si>
    <t>998767203</t>
  </si>
  <si>
    <t>Přesun hmot procentní pro zámečnické konstrukce v objektech v přes 12 do 24 m</t>
  </si>
  <si>
    <t>2020627499</t>
  </si>
  <si>
    <t>Přesun hmot pro zámečnické konstrukce stanovený procentní sazbou (%) z ceny vodorovná dopravní vzdálenost do 50 m v objektech výšky přes 12 do 24 m</t>
  </si>
  <si>
    <t>https://podminky.urs.cz/item/CS_URS_2022_01/998767203</t>
  </si>
  <si>
    <t>783</t>
  </si>
  <si>
    <t>Dokončovací práce - nátěry</t>
  </si>
  <si>
    <t>51</t>
  </si>
  <si>
    <t>783301311</t>
  </si>
  <si>
    <t>Odmaštění zámečnických konstrukcí vodou ředitelným odmašťovačem</t>
  </si>
  <si>
    <t>363050605</t>
  </si>
  <si>
    <t>Příprava podkladu zámečnických konstrukcí před provedením nátěru odmaštění odmašťovačem vodou ředitelným</t>
  </si>
  <si>
    <t>https://podminky.urs.cz/item/CS_URS_2022_01/783301311</t>
  </si>
  <si>
    <t>"vnitřní mříže oken v tělocvičně"1,45*2,7*8*2</t>
  </si>
  <si>
    <t>52</t>
  </si>
  <si>
    <t>783306801</t>
  </si>
  <si>
    <t>Odstranění nátěru ze zámečnických konstrukcí obroušením</t>
  </si>
  <si>
    <t>-107700482</t>
  </si>
  <si>
    <t>Odstranění nátěrů ze zámečnických konstrukcí obroušením</t>
  </si>
  <si>
    <t>https://podminky.urs.cz/item/CS_URS_2022_01/783306801</t>
  </si>
  <si>
    <t>53</t>
  </si>
  <si>
    <t>783314101</t>
  </si>
  <si>
    <t>Základní jednonásobný syntetický nátěr zámečnických konstrukcí</t>
  </si>
  <si>
    <t>-1847434934</t>
  </si>
  <si>
    <t>Základní nátěr zámečnických konstrukcí jednonásobný syntetický</t>
  </si>
  <si>
    <t>https://podminky.urs.cz/item/CS_URS_2022_01/783314101</t>
  </si>
  <si>
    <t>54</t>
  </si>
  <si>
    <t>783315101</t>
  </si>
  <si>
    <t>Mezinátěr jednonásobný syntetický standardní zámečnických konstrukcí</t>
  </si>
  <si>
    <t>1328846913</t>
  </si>
  <si>
    <t>Mezinátěr zámečnických konstrukcí jednonásobný syntetický standardní</t>
  </si>
  <si>
    <t>https://podminky.urs.cz/item/CS_URS_2022_01/783315101</t>
  </si>
  <si>
    <t>55</t>
  </si>
  <si>
    <t>783317101</t>
  </si>
  <si>
    <t>Krycí jednonásobný syntetický standardní nátěr zámečnických konstrukcí</t>
  </si>
  <si>
    <t>-1653625972</t>
  </si>
  <si>
    <t>Krycí nátěr (email) zámečnických konstrukcí jednonásobný syntetický standardní</t>
  </si>
  <si>
    <t>https://podminky.urs.cz/item/CS_URS_2022_01/783317101</t>
  </si>
  <si>
    <t>784</t>
  </si>
  <si>
    <t>Dokončovací práce - malby a tapety</t>
  </si>
  <si>
    <t>56</t>
  </si>
  <si>
    <t>784111003</t>
  </si>
  <si>
    <t>Oprášení (ometení ) podkladu v místnostech v přes 3,80 do 5,00 m</t>
  </si>
  <si>
    <t>-170381509</t>
  </si>
  <si>
    <t>Oprášení (ometení) podkladu v místnostech výšky přes 3,80 do 5,00 m</t>
  </si>
  <si>
    <t>https://podminky.urs.cz/item/CS_URS_2022_01/784111003</t>
  </si>
  <si>
    <t>"učebna"(2,7*6+1,44+1,42*2)*0,18</t>
  </si>
  <si>
    <t>"kabinet"(2,7+1,43*2)*0,18</t>
  </si>
  <si>
    <t>"odborná učebna"(2,7*8+1,44*3+1,43)*0,18</t>
  </si>
  <si>
    <t>"hospodářka"(2,7*2+1,44)*0,52</t>
  </si>
  <si>
    <t>"družina"(2,67*2+1,44)*0,52</t>
  </si>
  <si>
    <t>"tělocvična"(2,7*2+1,44)*0,37+(2,7*2*7+1,43*6+1,44)*0,37-"dřev.obklad"(0,77*14)*0,15</t>
  </si>
  <si>
    <t>"hudební učebna"(2,7*2+1,44)*0,15*4</t>
  </si>
  <si>
    <t>"sborovna"(2,71*2*3+2,7*2+1,44*4)*0,15</t>
  </si>
  <si>
    <t>"školní poradna"(2,69*4+1,44+1,43)*0,15</t>
  </si>
  <si>
    <t>"učebny"(2,7*2+1,44)*0,17*3+(2,7*2+1,43)*0,15*4</t>
  </si>
  <si>
    <t>"výtvarná učebna"(2,7*8+1,43+1,44*3)*0,17</t>
  </si>
  <si>
    <t>"učebny"(2,7*2+1,44)*0,15*3+(2,7*2+1,44)*0,2*4+(2,7*2+1,43)*0,2*3+(2,71*8+1,44*2+1,43*2)*0,2+(2,71*2+1,44)*0,2*4</t>
  </si>
  <si>
    <t>"kabinet"(2,71*2+1,44)*0,15</t>
  </si>
  <si>
    <t>"přípravná třída"(2,7*2+2,68*2+1,44+1,43)*0,37</t>
  </si>
  <si>
    <t>"podparapetní zdivo měněných parapetů oken bez dřev.zákrytů"</t>
  </si>
  <si>
    <t>"1NP"1,44*0,8*10</t>
  </si>
  <si>
    <t>"2NP"1,43*0,76*5+1,44*0,76*4+1,44*0,74*3+1,44*0,73*2+1,44*0,77*4+1,44*0,78*3</t>
  </si>
  <si>
    <t>"3NP"1,44*0,76*5+1,44*0,77*2+1,44*0,78*2+1,44*0,785*3+1,43*0,8*3+1,44*0,79*4</t>
  </si>
  <si>
    <t>57</t>
  </si>
  <si>
    <t>784171003</t>
  </si>
  <si>
    <t>Olepování vnitřních ploch páskou v místnostech v přes 3,80 do 5,00 m</t>
  </si>
  <si>
    <t>1852751796</t>
  </si>
  <si>
    <t>Olepování vnitřních ploch (materiál ve specifikaci) včetně pozdějšího odlepení páskou nebo fólií v místnostech výšky přes 3,80 do 5,00 m</t>
  </si>
  <si>
    <t>https://podminky.urs.cz/item/CS_URS_2022_01/784171003</t>
  </si>
  <si>
    <t>"ukončený dřevěný obklad u ostění"</t>
  </si>
  <si>
    <t>"1NP "2,8</t>
  </si>
  <si>
    <t>"3NP"5</t>
  </si>
  <si>
    <t>58</t>
  </si>
  <si>
    <t>58124838</t>
  </si>
  <si>
    <t>páska maskovací krepová pro malířské potřeby š 50mm</t>
  </si>
  <si>
    <t>-622782218</t>
  </si>
  <si>
    <t>7,8*1,05 'Přepočtené koeficientem množství</t>
  </si>
  <si>
    <t>59</t>
  </si>
  <si>
    <t>784171101</t>
  </si>
  <si>
    <t>Zakrytí vnitřních podlah včetně pozdějšího odkrytí</t>
  </si>
  <si>
    <t>1468922829</t>
  </si>
  <si>
    <t>Zakrytí nemalovaných ploch (materiál ve specifikaci) včetně pozdějšího odkrytí podlah</t>
  </si>
  <si>
    <t>https://podminky.urs.cz/item/CS_URS_2022_01/784171101</t>
  </si>
  <si>
    <t>"mimo ochrany podlah pod lešením"</t>
  </si>
  <si>
    <t>"tělocvična celá stěna s okny"17*1,5</t>
  </si>
  <si>
    <t>"koberec přípravná třída 3NP "30</t>
  </si>
  <si>
    <t>60</t>
  </si>
  <si>
    <t>581248460</t>
  </si>
  <si>
    <t>fólie pro malířské potřeby textilní, PG 4030-03, 1 x 3 m</t>
  </si>
  <si>
    <t>-910469020</t>
  </si>
  <si>
    <t>55,5*1,05 'Přepočtené koeficientem množství</t>
  </si>
  <si>
    <t>61</t>
  </si>
  <si>
    <t>784171113</t>
  </si>
  <si>
    <t>Zakrytí vnitřních ploch stěn v místnostech v přes 3,80 do 5,00 m</t>
  </si>
  <si>
    <t>-1644916534</t>
  </si>
  <si>
    <t>Zakrytí nemalovaných ploch (materiál ve specifikaci) včetně pozdějšího odkrytí svislých ploch např. stěn, oken, dveří v místnostech výšky přes 3,80 do 5,00</t>
  </si>
  <si>
    <t>https://podminky.urs.cz/item/CS_URS_2022_01/784171113</t>
  </si>
  <si>
    <t>"okna"</t>
  </si>
  <si>
    <t>"T1"1,44*2,7*32</t>
  </si>
  <si>
    <t>"T2"1,44*2,7*26</t>
  </si>
  <si>
    <t>"T3"1,44*2,7*2</t>
  </si>
  <si>
    <t>"dřevěné obložení ostění oken, vrchní zákryt topení"</t>
  </si>
  <si>
    <t>"tělocvična"0,77*0,15*2*7+1,45*0,15*7</t>
  </si>
  <si>
    <t>"3NP přípravní třída"1,44*0,5*2</t>
  </si>
  <si>
    <t>62</t>
  </si>
  <si>
    <t>58124844</t>
  </si>
  <si>
    <t>fólie pro malířské potřeby zakrývací tl 25µ 4x5m</t>
  </si>
  <si>
    <t>-742146654</t>
  </si>
  <si>
    <t>255,826*1,05 'Přepočtené koeficientem množství</t>
  </si>
  <si>
    <t>63</t>
  </si>
  <si>
    <t>966045996</t>
  </si>
  <si>
    <t>"T1"(1,44+2,7)*2*32</t>
  </si>
  <si>
    <t>"T2"(1,44+2,7)*2*26</t>
  </si>
  <si>
    <t>"T3"(1,44+2,7)*2*2</t>
  </si>
  <si>
    <t>"T4"(1,45+0,22)*2*15</t>
  </si>
  <si>
    <t>"T5"(1,45+0,55)*2*2</t>
  </si>
  <si>
    <t>"T6"(1,45+0,2)*2*21</t>
  </si>
  <si>
    <t>"T7"(1,45+0,18)*2*19</t>
  </si>
  <si>
    <t>"tělocvična"(0,77+0,15)*2*2*7+(1,45*2)*7</t>
  </si>
  <si>
    <t>"3NP přípravní třída"(1,44+0,5)*2*2</t>
  </si>
  <si>
    <t>"ponechaný obklad na parapetu"(1,45+0,37)*2</t>
  </si>
  <si>
    <t>743,6*1,05 'Přepočtené koeficientem množství</t>
  </si>
  <si>
    <t>64</t>
  </si>
  <si>
    <t>784171123</t>
  </si>
  <si>
    <t>Zakrytí vnitřních ploch konstrukcí nebo prvků v místnostech v přes 3,80 do 5,00 m</t>
  </si>
  <si>
    <t>100466990</t>
  </si>
  <si>
    <t>Zakrytí nemalovaných ploch (materiál ve specifikaci) včetně pozdějšího odkrytí konstrukcí nebo samostatných prvků např. schodišť, nábytku, radiátorů, zábradlí v místnostech výšky přes 3,80 do 5,00</t>
  </si>
  <si>
    <t>https://podminky.urs.cz/item/CS_URS_2022_01/784171123</t>
  </si>
  <si>
    <t>"topná tělesa"130</t>
  </si>
  <si>
    <t>65</t>
  </si>
  <si>
    <t>58124842</t>
  </si>
  <si>
    <t>fólie pro malířské potřeby zakrývací tl 7µ 4x5m</t>
  </si>
  <si>
    <t>1379797083</t>
  </si>
  <si>
    <t>130*1,05 'Přepočtené koeficientem množství</t>
  </si>
  <si>
    <t>66</t>
  </si>
  <si>
    <t>784181123</t>
  </si>
  <si>
    <t>Hloubková jednonásobná bezbarvá penetrace podkladu v místnostech v přes 3,80 do 5,00 m</t>
  </si>
  <si>
    <t>300725459</t>
  </si>
  <si>
    <t>Penetrace podkladu jednonásobná hloubková akrylátová bezbarvá v místnostech výšky přes 3,80 do 5,00 m</t>
  </si>
  <si>
    <t>https://podminky.urs.cz/item/CS_URS_2022_01/784181123</t>
  </si>
  <si>
    <t>67</t>
  </si>
  <si>
    <t>784221103</t>
  </si>
  <si>
    <t>Dvojnásobné bílé malby ze směsí za sucha dobře otěruvzdorných v místnostech přes 3,80 do 5,00 m</t>
  </si>
  <si>
    <t>-1501200814</t>
  </si>
  <si>
    <t>Malby z malířských směsí otěruvzdorných za sucha dvojnásobné, bílé za sucha otěruvzdorné dobře v místnostech výšky přes 3,80 do 5,00 m</t>
  </si>
  <si>
    <t>https://podminky.urs.cz/item/CS_URS_2022_01/784221103</t>
  </si>
  <si>
    <t>"jako penetrace"143,236</t>
  </si>
  <si>
    <t>HZS</t>
  </si>
  <si>
    <t>Hodinové zúčtovací sazby</t>
  </si>
  <si>
    <t>68</t>
  </si>
  <si>
    <t>HZS1291</t>
  </si>
  <si>
    <t>Hodinová zúčtovací sazba pomocný stavební dělník</t>
  </si>
  <si>
    <t>hod</t>
  </si>
  <si>
    <t>512</t>
  </si>
  <si>
    <t>461956310</t>
  </si>
  <si>
    <t>Hodinové zúčtovací sazby profesí HSV zemní a pomocné práce pomocný stavební dělník</t>
  </si>
  <si>
    <t>https://podminky.urs.cz/item/CS_URS_2022_01/HZS1291</t>
  </si>
  <si>
    <t>"odstěhování a zpětné nastěhování nábytku a zařízení z prostoru pro výměnu oken"50</t>
  </si>
  <si>
    <t>Fasáda - Oprava uliční fasády ZŠ a MŠ Grafická</t>
  </si>
  <si>
    <t xml:space="preserve">    721 - Zdravotechnika - vnitřní kanalizace</t>
  </si>
  <si>
    <t xml:space="preserve">    741 - Elektroinstalace - silnoproud</t>
  </si>
  <si>
    <t xml:space="preserve">    742 - Elektroinstalace - slaboproud</t>
  </si>
  <si>
    <t>310237241</t>
  </si>
  <si>
    <t>Zazdívka otvorů pl přes 0,09 do 0,25 m2 ve zdivu nadzákladovém cihlami pálenými tl do 300 mm</t>
  </si>
  <si>
    <t>-2063457835</t>
  </si>
  <si>
    <t>Zazdívka otvorů ve zdivu nadzákladovém cihlami pálenými plochy přes 0,09 m2 do 0,25 m2, ve zdi tl. do 300 mm</t>
  </si>
  <si>
    <t>https://podminky.urs.cz/item/CS_URS_2022_01/310237241</t>
  </si>
  <si>
    <t>"nefunkční inžen.skříně "1</t>
  </si>
  <si>
    <t>619996135</t>
  </si>
  <si>
    <t>Ochrana konstrukcí nebo samostatných prvků obedněním z řeziva</t>
  </si>
  <si>
    <t>-624110418</t>
  </si>
  <si>
    <t>Ochrana stavebních konstrukcí a samostatných prvků včetně pozdějšího odstranění obedněním z řeziva samostatných konstrukcí a prvků</t>
  </si>
  <si>
    <t>https://podminky.urs.cz/item/CS_URS_2022_01/619996135</t>
  </si>
  <si>
    <t>"schody vstupu do objektu"2*(0,18+0,5)</t>
  </si>
  <si>
    <t>619996145</t>
  </si>
  <si>
    <t>Ochrana konstrukcí nebo samostatných prvků obalením geotextilií</t>
  </si>
  <si>
    <t>1631150228</t>
  </si>
  <si>
    <t>Ochrana stavebních konstrukcí a samostatných prvků včetně pozdějšího odstranění obalením geotextilií samostatných konstrukcí a prvků</t>
  </si>
  <si>
    <t>https://podminky.urs.cz/item/CS_URS_2022_01/619996145</t>
  </si>
  <si>
    <t>622135000</t>
  </si>
  <si>
    <t>Vyrovnání podkladu vnějších stěn maltou vápennou tl do 10 mm</t>
  </si>
  <si>
    <t>59817853</t>
  </si>
  <si>
    <t>Vyrovnání nerovností podkladu vnějších omítaných ploch maltou, tloušťky do 10 mm vápennou stěn</t>
  </si>
  <si>
    <t>https://podminky.urs.cz/item/CS_URS_2022_01/622135000</t>
  </si>
  <si>
    <t>"soklová část po odstranění obkladu a omítek"</t>
  </si>
  <si>
    <t>"levá strana od vstupu"(19,7+0,3+5)*(0,78+0,84)/2-"otvory do sklepa s mříž."(1*0,6*3+0,9*0,45+0,9*0,52)</t>
  </si>
  <si>
    <t>-"ocel.dvířka výtah"(0,72*0,9)+"ostění"(0,9+0,72*2)*0,1</t>
  </si>
  <si>
    <t>-"el.skříně"(0,78*1,2+1*0,26+0,2*0,4)</t>
  </si>
  <si>
    <t>"pilastry se vstupem"(0,12*4+4,05+0,3*2)*0,87-"dveře"2*0,7-"schody"2*0,17</t>
  </si>
  <si>
    <t>"pravá strana od vstupu"(5+0,3+19,7)*(0,87+1,05)/2</t>
  </si>
  <si>
    <t>-"otvory do sklepa s mříž."(0,9*0,52)</t>
  </si>
  <si>
    <t>-"ocel.dvířka výtah"(0,8*0,9) +"ostění"0,91*2*0,1-"el.skříně"0,4*0,25</t>
  </si>
  <si>
    <t>622311141</t>
  </si>
  <si>
    <t>Vápenná omítka štuková dvouvrstvá vnějších stěn nanášená ručně</t>
  </si>
  <si>
    <t>-332584467</t>
  </si>
  <si>
    <t>Omítka vápenná vnějších ploch nanášená ručně dvouvrstvá, tloušťky jádrové omítky do 15 mm a tloušťky štuku do 3 mm štuková stěn</t>
  </si>
  <si>
    <t>https://podminky.urs.cz/item/CS_URS_2022_01/622311141</t>
  </si>
  <si>
    <t>622315131R</t>
  </si>
  <si>
    <t>Doplnění a vytažení soklové římsy</t>
  </si>
  <si>
    <t>-1537906200</t>
  </si>
  <si>
    <t xml:space="preserve">Doplnění a vytažení soklové římsy při opravách vápenných omítek (s dodáním hmot) </t>
  </si>
  <si>
    <t>19,7+0,3+5*2+0,3+19,7-"ocel.dvířka s omítkou"(1,34+1+0,4+1,66)</t>
  </si>
  <si>
    <t>622325601R</t>
  </si>
  <si>
    <t xml:space="preserve">Oprava vnější vápenné štukové omítky členitosti 5 v rozsahu do 10 % včetně celoplošného hloubkového zpevnění omítek  minerálním zpevňovačem </t>
  </si>
  <si>
    <t>875886170</t>
  </si>
  <si>
    <t xml:space="preserve">Oprava vápenné omítky vnějších ploch stupně členitosti 5 štukové, v rozsahu opravované plochy do 10% včetně celoplošného hloubkového zpevnění omítek minerálním zpevňovačem </t>
  </si>
  <si>
    <t>"od obkladu po kordonovou římsu"</t>
  </si>
  <si>
    <t>(19,7+0,3+13,8+0,3+19,7)*4,65</t>
  </si>
  <si>
    <t>-"okna"(1,22*2,57)*16-"zaoblená okna"2,9*2</t>
  </si>
  <si>
    <t>+"ostění"(2,57*2+1,22)*16*0,17+"ostění zaoblená okna"5,72*2*0,2</t>
  </si>
  <si>
    <t>-"dveře"6,6+"ostění"8,2*0,27</t>
  </si>
  <si>
    <t>-"výtah"(0,9*0,38+0,8*0,3)+"ostění"(0,38*2+0,9)*0,1+(0,3*2+0,8)*0,1</t>
  </si>
  <si>
    <t>-"el.skříně"(1*0,76+0,4*0,4)</t>
  </si>
  <si>
    <t>"kordonová římsa"(19,7+0,3+13,8+0,3+19,7)*0,35</t>
  </si>
  <si>
    <t>"od kordonové římsy po korunní římsu"</t>
  </si>
  <si>
    <t>(19,7+0,3+13,8+0,3+19,7)*10,35</t>
  </si>
  <si>
    <t>-"okna 2NP"1,22*2,57*21+"ostění"(2,57*2+1,22)*0,17*21</t>
  </si>
  <si>
    <t>-"okna 3NP"1,22*2,57*21+"ostění"(2,57*2+1,22)*0,17*21</t>
  </si>
  <si>
    <t>"podhled průběžná podokenní římsa 2NP"(19,7+0,3+13,8+0,3+19,7)*0,15</t>
  </si>
  <si>
    <t>"podhled průběžná podokenní římsa 3NP"(19,7*2)*0,15</t>
  </si>
  <si>
    <t>"podhled parapet na konzolách 3NP"(2,1+0,15*2)*0,15*5</t>
  </si>
  <si>
    <t>"podhled nadoken.římsa"(2,2+0,18*2)*0,18*21</t>
  </si>
  <si>
    <t>"vniřní část tympanon vyložení"4*0,4</t>
  </si>
  <si>
    <t>"suprafenestra vyložení"2,4*0,3*18+1,5*0,3*3</t>
  </si>
  <si>
    <t>"korunní římsa"(19,7+0,3+13,8+0,3+19,7)*1,3</t>
  </si>
  <si>
    <t>"atika s balustrádou"(22,5+1,25)*2+"vnitřní strana sloupků mezi kuželkami"0,8*0,3*10</t>
  </si>
  <si>
    <t>622700101R</t>
  </si>
  <si>
    <t>Odborné doplnění štukových prvků korunní římsy dle TZ</t>
  </si>
  <si>
    <t>soubor</t>
  </si>
  <si>
    <t>-813796104</t>
  </si>
  <si>
    <t>622904313R</t>
  </si>
  <si>
    <t>Odstranění nátěrů z omítek fasád oškrábáním slož.3-5</t>
  </si>
  <si>
    <t>-1353094147</t>
  </si>
  <si>
    <t>622905313R</t>
  </si>
  <si>
    <t>Odstranění nátěrů z omítek fasád odstraňovačem slož.3-5 s obroušením</t>
  </si>
  <si>
    <t>1215256836</t>
  </si>
  <si>
    <t>"v místech, kde bude obtížné odstranit původní nátěry oškrábáním"</t>
  </si>
  <si>
    <t>"předpoklad 30% z celkové plochy"858,8*0,3</t>
  </si>
  <si>
    <t>629991011</t>
  </si>
  <si>
    <t>Zakrytí výplní otvorů a svislých ploch fólií přilepenou lepící páskou</t>
  </si>
  <si>
    <t>-628337256</t>
  </si>
  <si>
    <t>Zakrytí vnějších ploch před znečištěním včetně pozdějšího odkrytí výplní otvorů a svislých ploch fólií přilepenou lepící páskou</t>
  </si>
  <si>
    <t>https://podminky.urs.cz/item/CS_URS_2022_01/629991011</t>
  </si>
  <si>
    <t>"1NP"(1,22*2,57)*16+"zaoblená okna"2,9*2</t>
  </si>
  <si>
    <t>"2NP"1,22*2,57*21</t>
  </si>
  <si>
    <t>"3NP"1,22*2,57*21</t>
  </si>
  <si>
    <t>"vstupní dveře"8</t>
  </si>
  <si>
    <t>"sklepní okna s mříží"1*0,6*3</t>
  </si>
  <si>
    <t>"sklepní okna s mřížkou"0,9*0,45+0,9*0,52*2</t>
  </si>
  <si>
    <t>"dvířka výtahů"0,9*1,1+0,8*1,2</t>
  </si>
  <si>
    <t>"EL skříně"0,22*0,21+1,2*0,78+1*0,99+0,4*0,6+0,2*0,36+0,25*0,39</t>
  </si>
  <si>
    <t>629999042</t>
  </si>
  <si>
    <t>Příplatek k úpravám vnějších povrchů za provádění prací v nadstřešní části</t>
  </si>
  <si>
    <t>505974861</t>
  </si>
  <si>
    <t>Příplatky k cenám úprav vnějších povrchů za ztížené pracovní podmínky práce v nadstřešní části objektu</t>
  </si>
  <si>
    <t>https://podminky.urs.cz/item/CS_URS_2022_01/629999042</t>
  </si>
  <si>
    <t>629995102R</t>
  </si>
  <si>
    <t>Očištění vnějších ploch tlakovou vodou složitosti 3-5</t>
  </si>
  <si>
    <t>1328783321</t>
  </si>
  <si>
    <t>941111132</t>
  </si>
  <si>
    <t>Montáž lešení řadového trubkového lehkého s podlahami zatížení do 200 kg/m2 š přes 1,2 do 1,5 m v přes 10 do 25 m</t>
  </si>
  <si>
    <t>-1683516317</t>
  </si>
  <si>
    <t>Montáž lešení řadového trubkového lehkého pracovního s podlahami s provozním zatížením tř. 3 do 200 kg/m2 šířky tř. W12 přes 1,2 do 1,5 m, výšky přes 10 do 25 m</t>
  </si>
  <si>
    <t>https://podminky.urs.cz/item/CS_URS_2022_01/941111132</t>
  </si>
  <si>
    <t>(19,7+13,8+19,7)*(16,5+16,9)/2</t>
  </si>
  <si>
    <t>941111232</t>
  </si>
  <si>
    <t>Příplatek k lešení řadovému trubkovému lehkému s podlahami š 1,5 m v 25 m za první a ZKD den použití</t>
  </si>
  <si>
    <t>1964836400</t>
  </si>
  <si>
    <t>Montáž lešení řadového trubkového lehkého pracovního s podlahami s provozním zatížením tř. 3 do 200 kg/m2 Příplatek za první a každý další den použití lešení k ceně -1132</t>
  </si>
  <si>
    <t>https://podminky.urs.cz/item/CS_URS_2022_01/941111232</t>
  </si>
  <si>
    <t>"předpoklad 90 dní"</t>
  </si>
  <si>
    <t>888,44*90</t>
  </si>
  <si>
    <t>941111832</t>
  </si>
  <si>
    <t>Demontáž lešení řadového trubkového lehkého s podlahami zatížení do 200 kg/m2 š přes 1,2 do 1,5 m v přes 10 do 25 m</t>
  </si>
  <si>
    <t>-1293769690</t>
  </si>
  <si>
    <t>Demontáž lešení řadového trubkového lehkého pracovního s podlahami s provozním zatížením tř. 3 do 200 kg/m2 šířky tř. W12 přes 1,2 do 1,5 m, výšky přes 10 do 25 m</t>
  </si>
  <si>
    <t>https://podminky.urs.cz/item/CS_URS_2022_01/941111832</t>
  </si>
  <si>
    <t>944511111</t>
  </si>
  <si>
    <t>Montáž ochranné sítě z textilie z umělých vláken</t>
  </si>
  <si>
    <t>1936502013</t>
  </si>
  <si>
    <t>Montáž ochranné sítě zavěšené na konstrukci lešení z textilie z umělých vláken</t>
  </si>
  <si>
    <t>https://podminky.urs.cz/item/CS_URS_2022_01/944511111</t>
  </si>
  <si>
    <t>"jako lešení"888,44</t>
  </si>
  <si>
    <t>944511211</t>
  </si>
  <si>
    <t>Příplatek k ochranné síti za první a ZKD den použití</t>
  </si>
  <si>
    <t>901489369</t>
  </si>
  <si>
    <t>Montáž ochranné sítě Příplatek za první a každý další den použití sítě k ceně -1111</t>
  </si>
  <si>
    <t>https://podminky.urs.cz/item/CS_URS_2022_01/944511211</t>
  </si>
  <si>
    <t>944511811</t>
  </si>
  <si>
    <t>Demontáž ochranné sítě z textilie z umělých vláken</t>
  </si>
  <si>
    <t>-492552175</t>
  </si>
  <si>
    <t>Demontáž ochranné sítě zavěšené na konstrukci lešení z textilie z umělých vláken</t>
  </si>
  <si>
    <t>https://podminky.urs.cz/item/CS_URS_2022_01/944511811</t>
  </si>
  <si>
    <t>944711112</t>
  </si>
  <si>
    <t>Montáž záchytné stříšky š přes 1,5 do 2 m</t>
  </si>
  <si>
    <t>357157032</t>
  </si>
  <si>
    <t>Montáž záchytné stříšky zřizované současně s lehkým nebo těžkým lešením, šířky přes 1,5 do 2,0 m</t>
  </si>
  <si>
    <t>https://podminky.urs.cz/item/CS_URS_2022_01/944711112</t>
  </si>
  <si>
    <t>944711212</t>
  </si>
  <si>
    <t>Příplatek k záchytné stříšce š do 2 m za první a ZKD den použití</t>
  </si>
  <si>
    <t>-1581083651</t>
  </si>
  <si>
    <t>Montáž záchytné stříšky Příplatek za první a každý další den použití záchytné stříšky k ceně -1112</t>
  </si>
  <si>
    <t>https://podminky.urs.cz/item/CS_URS_2022_01/944711212</t>
  </si>
  <si>
    <t>53,2*90</t>
  </si>
  <si>
    <t>944711812</t>
  </si>
  <si>
    <t>Demontáž záchytné stříšky š přes 1,5 do 2 m</t>
  </si>
  <si>
    <t>-1070426352</t>
  </si>
  <si>
    <t>Demontáž záchytné stříšky zřizované současně s lehkým nebo těžkým lešením, šířky přes 1,5 do 2,0 m</t>
  </si>
  <si>
    <t>https://podminky.urs.cz/item/CS_URS_2022_01/944711812</t>
  </si>
  <si>
    <t>949511112</t>
  </si>
  <si>
    <t>Montáž podchodu u trubkových lešení š do 2 m</t>
  </si>
  <si>
    <t>115012840</t>
  </si>
  <si>
    <t>Montáž podchodu u trubkových lešení zřizovaného současně s lehkým nebo těžkým pracovním lešením, šířky do 2,0 m</t>
  </si>
  <si>
    <t>https://podminky.urs.cz/item/CS_URS_2022_01/949511112</t>
  </si>
  <si>
    <t>949511212</t>
  </si>
  <si>
    <t>Příplatek k podchodu u trubkových lešení š do 2 m za první a ZKD den použití</t>
  </si>
  <si>
    <t>-1193437247</t>
  </si>
  <si>
    <t>Montáž podchodu u trubkových lešení Příplatek k cenám za první a každý další den použití podchodu k ceně -1112</t>
  </si>
  <si>
    <t>https://podminky.urs.cz/item/CS_URS_2022_01/949511212</t>
  </si>
  <si>
    <t>949511812</t>
  </si>
  <si>
    <t>Demontáž podchodu u trubkových lešení š do 2 m</t>
  </si>
  <si>
    <t>-945498886</t>
  </si>
  <si>
    <t>Demontáž podchodu u trubkových lešení zřizovaného současně s lehkým nebo těžkým pracovním lešením, šířky do 2,0 m</t>
  </si>
  <si>
    <t>https://podminky.urs.cz/item/CS_URS_2022_01/949511812</t>
  </si>
  <si>
    <t>-58122995</t>
  </si>
  <si>
    <t>"okna"1,22*2,7*(16+21+21)</t>
  </si>
  <si>
    <t>"zaoblená okna"2,9*2</t>
  </si>
  <si>
    <t>952901124</t>
  </si>
  <si>
    <t>Čištění budov omytí dveří nebo vrat pl přes 5,0 m2</t>
  </si>
  <si>
    <t>162950760</t>
  </si>
  <si>
    <t>Čištění budov při provádění oprav a udržovacích prací dveří nebo vrat omytím, plochy do přes 5,0 m2</t>
  </si>
  <si>
    <t>https://podminky.urs.cz/item/CS_URS_2022_01/952901124</t>
  </si>
  <si>
    <t>1797324244</t>
  </si>
  <si>
    <t>"el.skříň bez nového nátěru"1*0,99</t>
  </si>
  <si>
    <t>952902121</t>
  </si>
  <si>
    <t>Čištění budov zametení drsných podlah</t>
  </si>
  <si>
    <t>-1762171358</t>
  </si>
  <si>
    <t>Čištění budov při provádění oprav a udržovacích prací podlah drsných nebo chodníků zametením</t>
  </si>
  <si>
    <t>https://podminky.urs.cz/item/CS_URS_2022_01/952902121</t>
  </si>
  <si>
    <t>"chodník průběžný úklid"53,2*2*45</t>
  </si>
  <si>
    <t>"chodník závěrečný úklid"53,2*2</t>
  </si>
  <si>
    <t>952902151</t>
  </si>
  <si>
    <t>Čištění budov splachování vodou drsných podlah</t>
  </si>
  <si>
    <t>414462870</t>
  </si>
  <si>
    <t>Čištění budov při provádění oprav a udržovacích prací podlah drsných nebo chodníků splachováním vodou</t>
  </si>
  <si>
    <t>https://podminky.urs.cz/item/CS_URS_2022_01/952902151</t>
  </si>
  <si>
    <t>-1778438414</t>
  </si>
  <si>
    <t>"průběžný úklid venkovní vstup"1,36*90</t>
  </si>
  <si>
    <t>110339559</t>
  </si>
  <si>
    <t>"závěrečný úklid venkovní vstup"1,36</t>
  </si>
  <si>
    <t>952902511</t>
  </si>
  <si>
    <t>Čištění střešních nebo nadstřešních konstrukcí šikmých střech budov</t>
  </si>
  <si>
    <t>615213496</t>
  </si>
  <si>
    <t>Čištění budov při provádění oprav a udržovacích prací střešních nebo nadstřešních konstrukcí, střech šikmých</t>
  </si>
  <si>
    <t>https://podminky.urs.cz/item/CS_URS_2022_01/952902511</t>
  </si>
  <si>
    <t>"závěrečný úklid"</t>
  </si>
  <si>
    <t>"střecha kolem atiky š.1 m"32</t>
  </si>
  <si>
    <t>952903111R</t>
  </si>
  <si>
    <t>Čištění střešních žlabů</t>
  </si>
  <si>
    <t>-322986366</t>
  </si>
  <si>
    <t>"nástřešní žlaby"20*2</t>
  </si>
  <si>
    <t>953941011R</t>
  </si>
  <si>
    <t>Demontáž, uschování po dobu stavebních prací,očištění a zpětná montáž poštovní schránky na fasádě dle PD ozn.p</t>
  </si>
  <si>
    <t>721908923</t>
  </si>
  <si>
    <t>953941012R</t>
  </si>
  <si>
    <t>Demontáž, uschování po dobu stavebních prací,očištění a zpětná montáž informační vitrína na fasádě dle PD ozn.s</t>
  </si>
  <si>
    <t>-1007884252</t>
  </si>
  <si>
    <t>953942729R</t>
  </si>
  <si>
    <t>Demontáž, očištění oprava nátěru a zpětná montáž vlajkových držáků  na fasádě dle PD ozn.f</t>
  </si>
  <si>
    <t>295731537</t>
  </si>
  <si>
    <t>Demontáž, očištění oprava nátěru a zpětná montáž vlajkových držáků na fasádě dle PD ozn.f</t>
  </si>
  <si>
    <t>953993324R</t>
  </si>
  <si>
    <t>Demontáž, uschování po dobu stavebních prací,očištění a zpětná montáž smaltované tabulky na fasádě  např. číslo popisné, orientační, dle PD ozn.s</t>
  </si>
  <si>
    <t>1836362875</t>
  </si>
  <si>
    <t>Demontáž, uschování po dobu stavebních prací,očištění a zpětná montáž smaltované tabulky na fasádě např. číslo popisné, orientační, dle PD ozn.s</t>
  </si>
  <si>
    <t>953993328R</t>
  </si>
  <si>
    <t>Demontáž, uschování po dobu stavebních prací,očištění a zpětná montáž smaltované informační tabulky na fasádě ( základní škola a znak ) dle PD ozn.s</t>
  </si>
  <si>
    <t>140101760</t>
  </si>
  <si>
    <t>953993323R</t>
  </si>
  <si>
    <t>Demontáž, uschování po dobu stavebních prací,očištění a zpětná montáž plastové orientační tabulky inženýrských sítí na fasádě  dle PD ozn.o</t>
  </si>
  <si>
    <t>1630196940</t>
  </si>
  <si>
    <t>Demontáž, uschování po dobu stavebních prací,očištění a zpětná montáž plastové orientační tabulky inženýrských sítí na fasádě dle PD ozn.o</t>
  </si>
  <si>
    <t>967031732</t>
  </si>
  <si>
    <t>Přisekání plošné zdiva z cihel pálených na MV nebo MVC tl do 100 mm</t>
  </si>
  <si>
    <t>1418408938</t>
  </si>
  <si>
    <t>Přisekání (špicování) plošné nebo rovných ostění zdiva z cihel pálených plošné, na maltu vápennou nebo vápenocementovou, tl. na maltu vápennou nebo vápenocementovou, tl. do 100 mm</t>
  </si>
  <si>
    <t>https://podminky.urs.cz/item/CS_URS_2022_01/967031732</t>
  </si>
  <si>
    <t>"pro nový tvar patek pilastrů"0,97*0,87*2</t>
  </si>
  <si>
    <t>976072223R</t>
  </si>
  <si>
    <t>Vybourání kovových nefunkčních inžen.skříní pl do 0,3 m2 ze zdiva cihelného</t>
  </si>
  <si>
    <t>-474508343</t>
  </si>
  <si>
    <t>978015391</t>
  </si>
  <si>
    <t>Otlučení (osekání) vnější vápenné nebo vápenocementové omítky stupně členitosti 1 a 2 v rozsahu přes 80 do 100 %</t>
  </si>
  <si>
    <t>-1819721516</t>
  </si>
  <si>
    <t>Otlučení vápenných nebo vápenocementových omítek vnějších ploch s vyškrabáním spar a s očištěním zdiva stupně členitosti 1 a 2, v rozsahu přes 80 do 100 %</t>
  </si>
  <si>
    <t>https://podminky.urs.cz/item/CS_URS_2022_01/978015391</t>
  </si>
  <si>
    <t>" soklová část s obkladem"</t>
  </si>
  <si>
    <t>"kolem sklepních otvorů s mřížemi"(1,3*0,8-1*0,6)*2+(1,3*0,84-1*0,6)</t>
  </si>
  <si>
    <t>"kolem výtahů"(1,34*0,84-0,9*0,72)+"ostění"(0,9+0,72*2)*0,1+0,91*2*0,1</t>
  </si>
  <si>
    <t>"kolem el.skříně"(1,25*0,33-1*0,26)</t>
  </si>
  <si>
    <t>978019321</t>
  </si>
  <si>
    <t>Otlučení (osekání) vnější vápenné nebo vápenocementové omítky stupně členitosti 3 až 5 v rozsahu do 10 %</t>
  </si>
  <si>
    <t>1296889731</t>
  </si>
  <si>
    <t>Otlučení vápenných nebo vápenocementových omítek vnějších ploch s vyškrabáním spar a s očištěním zdiva stupně členitosti 3 až 5, v rozsahu do 10 %</t>
  </si>
  <si>
    <t>https://podminky.urs.cz/item/CS_URS_2022_01/978019321</t>
  </si>
  <si>
    <t>"jako oprava"858,8</t>
  </si>
  <si>
    <t>978059641</t>
  </si>
  <si>
    <t>Odsekání a odebrání obkladů stěn z vnějších obkládaček plochy přes 1 m2</t>
  </si>
  <si>
    <t>-509749410</t>
  </si>
  <si>
    <t>Odsekání obkladů stěn včetně otlučení podkladní omítky až na zdivo z obkládaček vnějších, z jakýchkoliv materiálů, plochy přes 1 m2</t>
  </si>
  <si>
    <t>https://podminky.urs.cz/item/CS_URS_2022_01/978059641</t>
  </si>
  <si>
    <t>"sokl"</t>
  </si>
  <si>
    <t>-"ocel.dvířka výtah"(0,72*0,9)-"el.skříně"(0,78*1,2+1*0,26+0,2*0,4+0,32*0,51)</t>
  </si>
  <si>
    <t>-"omítka bez obkladu"((1,3*0,8-1*0,6)*2+(1,3*0,84-1*0,6)+(1,34*0,84-0,9*0,72)+(1,25*0,33-1*0,26))</t>
  </si>
  <si>
    <t>-"ocel.dvířka výtah"(0,8*0,9)-"el.skříně"0,4*0,25</t>
  </si>
  <si>
    <t>985311102R</t>
  </si>
  <si>
    <t>Reprofilace horní desky římsy balustrády včetně očištění,spoj.můstku a cementová sanační malta tl.do 20 mm</t>
  </si>
  <si>
    <t>1854546929</t>
  </si>
  <si>
    <t>997013157</t>
  </si>
  <si>
    <t>Vnitrostaveništní doprava suti a vybouraných hmot pro budovy v přes 21 do 24 m s omezením mechanizace</t>
  </si>
  <si>
    <t>-1154315173</t>
  </si>
  <si>
    <t>Vnitrostaveništní doprava suti a vybouraných hmot vodorovně do 50 m svisle s omezením mechanizace pro budovy a haly výšky přes 21 do 24 m</t>
  </si>
  <si>
    <t>https://podminky.urs.cz/item/CS_URS_2022_01/997013157</t>
  </si>
  <si>
    <t>1708137776</t>
  </si>
  <si>
    <t>-1420872410</t>
  </si>
  <si>
    <t>10,688*19 'Přepočtené koeficientem množství</t>
  </si>
  <si>
    <t>998711197</t>
  </si>
  <si>
    <t>998017003</t>
  </si>
  <si>
    <t>Přesun hmot s omezením mechanizace pro budovy v přes 12 do 24 m</t>
  </si>
  <si>
    <t>-1514354119</t>
  </si>
  <si>
    <t>Přesun hmot pro budovy občanské výstavby, bydlení, výrobu a služby s omezením mechanizace vodorovná dopravní vzdálenost do 100 m pro budovy s jakoukoliv nosnou konstrukcí výšky přes 12 do 24 m</t>
  </si>
  <si>
    <t>https://podminky.urs.cz/item/CS_URS_2022_01/998017003</t>
  </si>
  <si>
    <t>721</t>
  </si>
  <si>
    <t>Zdravotechnika - vnitřní kanalizace</t>
  </si>
  <si>
    <t>721140806</t>
  </si>
  <si>
    <t>Demontáž potrubí litinové DN přes 100 do 200</t>
  </si>
  <si>
    <t>-1245073579</t>
  </si>
  <si>
    <t>Demontáž potrubí z litinových trub odpadních nebo dešťových přes 100 do DN 200</t>
  </si>
  <si>
    <t>https://podminky.urs.cz/item/CS_URS_2022_01/721140806</t>
  </si>
  <si>
    <t>"stávající část svodu do lapače"2,2</t>
  </si>
  <si>
    <t>741</t>
  </si>
  <si>
    <t>Elektroinstalace - silnoproud</t>
  </si>
  <si>
    <t>741420061R</t>
  </si>
  <si>
    <t xml:space="preserve">Nátěry ochranného úhelníku nebo trubky včetně držáků hromosvodů- odstranění starého nátěru a nový nátěr v barvě dle PD kompletní provedení </t>
  </si>
  <si>
    <t>2014226854</t>
  </si>
  <si>
    <t>998741202</t>
  </si>
  <si>
    <t>Přesun hmot procentní pro silnoproud v objektech v přes 6 do 12 m</t>
  </si>
  <si>
    <t>-168303504</t>
  </si>
  <si>
    <t>Přesun hmot pro silnoproud stanovený procentní sazbou (%) z ceny vodorovná dopravní vzdálenost do 50 m v objektech výšky přes 6 do 12 m</t>
  </si>
  <si>
    <t>https://podminky.urs.cz/item/CS_URS_2022_01/998741202</t>
  </si>
  <si>
    <t>HZS2231R</t>
  </si>
  <si>
    <t>Zaškrábnutí stávajících na povrchu vedených kabelů pod omítku, demontáž a odstranění nefunkčních kabelů</t>
  </si>
  <si>
    <t>342059897</t>
  </si>
  <si>
    <t>742</t>
  </si>
  <si>
    <t>Elektroinstalace - slaboproud</t>
  </si>
  <si>
    <t>742230003R</t>
  </si>
  <si>
    <t>Očištění a zpětná montáž a zapojení kamerového systému venkovní kamery</t>
  </si>
  <si>
    <t>732297964</t>
  </si>
  <si>
    <t>742230803R</t>
  </si>
  <si>
    <t>Odpojení a demontáž venkovní kamery s uskladněním po dobu stavebních prací</t>
  </si>
  <si>
    <t>-1488538963</t>
  </si>
  <si>
    <t>742310031R</t>
  </si>
  <si>
    <t>Výměna stávajících domovních zvonků za zvonkové tablo s tlačítky bez komunikace do zdi včetně montážní krabice ( Antivandal provedení do zdi v lesklé nerezi) se zapojením a odzkoušením</t>
  </si>
  <si>
    <t>1396344953</t>
  </si>
  <si>
    <t>998742203</t>
  </si>
  <si>
    <t>Přesun hmot procentní pro slaboproud v objektech v do 24 m</t>
  </si>
  <si>
    <t>-768959575</t>
  </si>
  <si>
    <t>Přesun hmot pro slaboproud stanovený procentní sazbou (%) z ceny vodorovná dopravní vzdálenost do 50 m v objektech výšky přes 12 do 24 m</t>
  </si>
  <si>
    <t>https://podminky.urs.cz/item/CS_URS_2022_01/998742203</t>
  </si>
  <si>
    <t>764002841</t>
  </si>
  <si>
    <t>Demontáž oplechování horních ploch zdí a nadezdívek do suti</t>
  </si>
  <si>
    <t>587732665</t>
  </si>
  <si>
    <t>Demontáž klempířských konstrukcí oplechování horních ploch zdí a nadezdívek do suti</t>
  </si>
  <si>
    <t>https://podminky.urs.cz/item/CS_URS_2022_01/764002841</t>
  </si>
  <si>
    <t>"atika"13,9</t>
  </si>
  <si>
    <t>764004831</t>
  </si>
  <si>
    <t>Demontáž mezistřešního nebo zaatikového žlabu do suti</t>
  </si>
  <si>
    <t>1089227117</t>
  </si>
  <si>
    <t>Demontáž klempířských konstrukcí žlabu mezistřešního nebo zaatikového do suti</t>
  </si>
  <si>
    <t>https://podminky.urs.cz/item/CS_URS_2022_01/764004831</t>
  </si>
  <si>
    <t>764004861</t>
  </si>
  <si>
    <t>Demontáž svodu do suti</t>
  </si>
  <si>
    <t>609792962</t>
  </si>
  <si>
    <t>Demontáž klempířských konstrukcí svodu do suti</t>
  </si>
  <si>
    <t>https://podminky.urs.cz/item/CS_URS_2022_01/764004861</t>
  </si>
  <si>
    <t>"dešťový svod ozn.c"15,1</t>
  </si>
  <si>
    <t>764004863</t>
  </si>
  <si>
    <t>Demontáž svodu k dalšímu použití</t>
  </si>
  <si>
    <t>1145830201</t>
  </si>
  <si>
    <t>Demontáž klempířských konstrukcí svodu k dalšímu použití</t>
  </si>
  <si>
    <t>https://podminky.urs.cz/item/CS_URS_2022_01/764004863</t>
  </si>
  <si>
    <t>"dešťový svod ozn.n"14,8</t>
  </si>
  <si>
    <t>764214411</t>
  </si>
  <si>
    <t>Oplechování horních ploch a nadezdívek (atik) bez rohů z Pz plechu mechanicky kotvené rš přes 800 mm</t>
  </si>
  <si>
    <t>-858017523</t>
  </si>
  <si>
    <t>Oplechování horních ploch zdí a nadezdívek (atik) z pozinkovaného plechu mechanicky kotvené přes rš 800 mm</t>
  </si>
  <si>
    <t>https://podminky.urs.cz/item/CS_URS_2022_01/764214411</t>
  </si>
  <si>
    <t>"předběžná výměra"14</t>
  </si>
  <si>
    <t>764215446</t>
  </si>
  <si>
    <t>Příplatek za zvýšenou pracnost při oplechování rohů nadezdívek (atik) z Pz plechu rš přes 400 mm</t>
  </si>
  <si>
    <t>1588957544</t>
  </si>
  <si>
    <t>Oplechování horních ploch zdí a nadezdívek (atik) z pozinkovaného plechu Příplatek k cenám za zvýšenou pracnost při provedení rohu nebo koutu přes rš 400 mm</t>
  </si>
  <si>
    <t>https://podminky.urs.cz/item/CS_URS_2022_01/764215446</t>
  </si>
  <si>
    <t>"atika"44</t>
  </si>
  <si>
    <t>764515410R</t>
  </si>
  <si>
    <t>Kompletní výměna žlabu mezistřešního nebo zaatikového včetně čel,hrdel,koutů nebo rohů z Pz plechu rš 1100 mm</t>
  </si>
  <si>
    <t>1564618194</t>
  </si>
  <si>
    <t>13,9</t>
  </si>
  <si>
    <t>764518424</t>
  </si>
  <si>
    <t>Svody kruhové včetně objímek, kolen, odskoků z Pz plechu průměru 150 mm</t>
  </si>
  <si>
    <t>2030399112</t>
  </si>
  <si>
    <t>Svod z pozinkovaného plechu včetně objímek, kolen a odskoků kruhový, průměru 150 mm</t>
  </si>
  <si>
    <t>https://podminky.urs.cz/item/CS_URS_2022_01/764518424</t>
  </si>
  <si>
    <t>"výměna za litinu"2,2</t>
  </si>
  <si>
    <t>764554291R</t>
  </si>
  <si>
    <t>Zpětná montáž kruhového svodu včetně objímek a  kolen</t>
  </si>
  <si>
    <t>2074234442</t>
  </si>
  <si>
    <t>Zpětná montáž kruhového svodu včetně objímek a kolen</t>
  </si>
  <si>
    <t>69</t>
  </si>
  <si>
    <t>452294400</t>
  </si>
  <si>
    <t>70</t>
  </si>
  <si>
    <t>767121904R</t>
  </si>
  <si>
    <t xml:space="preserve">Oprava sklepních otevíravých větracích mřížek rozměru 900x450 mm včetně rámu - výměna výplní z pletiva za děrovaný plech (tahokov),očištění,repase a nový nátěr  barva v odstínu dle PD kompletní provedení </t>
  </si>
  <si>
    <t>-240063091</t>
  </si>
  <si>
    <t xml:space="preserve">Oprava sklepních otevíravých větracích mřížek rozměru 900x450 mm včetně rámu - výměna výplní z pletiva za děrovaný plech (tahokov),očištění,repase a nový nátěr barva v odstínu dle PD kompletní provedení </t>
  </si>
  <si>
    <t>71</t>
  </si>
  <si>
    <t>767121905R</t>
  </si>
  <si>
    <t xml:space="preserve">Oprava sklepních otevíravých větracích mřížek rozměru 900x520 mm včetně rámu - výměna výplní z pletiva za děrovaný plech (tahokov),očištění,repase a nový nátěr  barva v odstínu dle PD kompletní provedení </t>
  </si>
  <si>
    <t>259103578</t>
  </si>
  <si>
    <t xml:space="preserve">Oprava sklepních otevíravých větracích mřížek rozměru 900x520 mm včetně rámu - výměna výplní z pletiva za děrovaný plech (tahokov),očištění,repase a nový nátěr barva v odstínu dle PD kompletní provedení </t>
  </si>
  <si>
    <t>72</t>
  </si>
  <si>
    <t>1055124121</t>
  </si>
  <si>
    <t>73</t>
  </si>
  <si>
    <t>783301313</t>
  </si>
  <si>
    <t>Odmaštění zámečnických konstrukcí ředidlovým odmašťovačem</t>
  </si>
  <si>
    <t>-854827314</t>
  </si>
  <si>
    <t>Příprava podkladu zámečnických konstrukcí před provedením nátěru odmaštění odmašťovačem ředidlovým</t>
  </si>
  <si>
    <t>https://podminky.urs.cz/item/CS_URS_2022_01/783301313</t>
  </si>
  <si>
    <t>"pevná mříž oblouk.okna"2,9*2</t>
  </si>
  <si>
    <t>"dvířka výtahů"(0,9*1,1+0,8*1,2)*2</t>
  </si>
  <si>
    <t>"dvířka EL skříně"(0,22*0,21+1,2*0,78+0,4*0,6+0,2*0,36+0,25*0,39)*2</t>
  </si>
  <si>
    <t>74</t>
  </si>
  <si>
    <t>783301401</t>
  </si>
  <si>
    <t>Ometení zámečnických konstrukcí</t>
  </si>
  <si>
    <t>439179039</t>
  </si>
  <si>
    <t>Příprava podkladu zámečnických konstrukcí před provedením nátěru ometení</t>
  </si>
  <si>
    <t>https://podminky.urs.cz/item/CS_URS_2022_01/783301401</t>
  </si>
  <si>
    <t>75</t>
  </si>
  <si>
    <t>783306809</t>
  </si>
  <si>
    <t>Odstranění nátěru ze zámečnických konstrukcí okartáčováním</t>
  </si>
  <si>
    <t>-1469071282</t>
  </si>
  <si>
    <t>Odstranění nátěrů ze zámečnických konstrukcí okartáčováním</t>
  </si>
  <si>
    <t>https://podminky.urs.cz/item/CS_URS_2022_01/783306809</t>
  </si>
  <si>
    <t>76</t>
  </si>
  <si>
    <t>783314201</t>
  </si>
  <si>
    <t>Základní antikorozní jednonásobný syntetický standardní nátěr zámečnických konstrukcí</t>
  </si>
  <si>
    <t>2021986143</t>
  </si>
  <si>
    <t>Základní antikorozní nátěr zámečnických konstrukcí jednonásobný syntetický standardní</t>
  </si>
  <si>
    <t>https://podminky.urs.cz/item/CS_URS_2022_01/783314201</t>
  </si>
  <si>
    <t>77</t>
  </si>
  <si>
    <t>849775305</t>
  </si>
  <si>
    <t>78</t>
  </si>
  <si>
    <t>-820695466</t>
  </si>
  <si>
    <t>79</t>
  </si>
  <si>
    <t>783228990R</t>
  </si>
  <si>
    <t>Příplatek za nátěr, pevné mříže</t>
  </si>
  <si>
    <t>995818513</t>
  </si>
  <si>
    <t>80</t>
  </si>
  <si>
    <t>783401311</t>
  </si>
  <si>
    <t>Odmaštění klempířských konstrukcí vodou ředitelným odmašťovačem před provedením nátěru</t>
  </si>
  <si>
    <t>-678596955</t>
  </si>
  <si>
    <t>Příprava podkladu klempířských konstrukcí před provedením nátěru odmaštěním odmašťovačem vodou ředitelným</t>
  </si>
  <si>
    <t>https://podminky.urs.cz/item/CS_URS_2022_01/783401311</t>
  </si>
  <si>
    <t>ponechané klempířské prvky"</t>
  </si>
  <si>
    <t>"1NP parapetní římsy a parapety oken"1,22*0,2*18+(19,7+0,3+5*2+0,3+19,7)*0,2</t>
  </si>
  <si>
    <t>"2NP parapetní římsy a parapety oken"1,22*0,2*21+(19,7+0,3+13,8+0,3+19,7)*0,2</t>
  </si>
  <si>
    <t>"3NP parapetní římsy a parapety oken"1,22*0,2*21+(19,55*2)*0,37+1,8*0,2*5</t>
  </si>
  <si>
    <t>"kordon.římsa"(19,7+0,3+4,7)*2*0,2</t>
  </si>
  <si>
    <t>"tympanon"2,6*2*0,5</t>
  </si>
  <si>
    <t>"suprafenestra"2,4*0,4*18+3*0,4*3</t>
  </si>
  <si>
    <t>"nadoken.římsa"2,2*0,2*21</t>
  </si>
  <si>
    <t>"nástřešní žlab, s háky s oplechováním římsy"40</t>
  </si>
  <si>
    <t>"vyměněné klempířské prvky"</t>
  </si>
  <si>
    <t>"svody "17,3*0,5</t>
  </si>
  <si>
    <t>"zaatik.žlab"16</t>
  </si>
  <si>
    <t>"oplechování atiky"14</t>
  </si>
  <si>
    <t>"stávající svod bez nátěru"14,8*0,5</t>
  </si>
  <si>
    <t>81</t>
  </si>
  <si>
    <t>783401501R</t>
  </si>
  <si>
    <t>Omytí klempířských konstrukcí před provedením nátěru</t>
  </si>
  <si>
    <t>1208368455</t>
  </si>
  <si>
    <t>Příprava podkladu klempířských konstrukcí před provedením nátěru omytím</t>
  </si>
  <si>
    <t>82</t>
  </si>
  <si>
    <t>783406811</t>
  </si>
  <si>
    <t>Odstranění nátěrů z klempířských konstrukcí oškrábáním</t>
  </si>
  <si>
    <t>881126527</t>
  </si>
  <si>
    <t>https://podminky.urs.cz/item/CS_URS_2022_01/783406811</t>
  </si>
  <si>
    <t>"odstranění nesoudržných stávajících nátěrů"</t>
  </si>
  <si>
    <t>83</t>
  </si>
  <si>
    <t>783414201</t>
  </si>
  <si>
    <t>Základní antikorozní jednonásobný syntetický nátěr klempířských konstrukcí</t>
  </si>
  <si>
    <t>-589117074</t>
  </si>
  <si>
    <t>Základní antikorozní nátěr klempířských konstrukcí jednonásobný syntetický standardní</t>
  </si>
  <si>
    <t>https://podminky.urs.cz/item/CS_URS_2022_01/783414201</t>
  </si>
  <si>
    <t>84</t>
  </si>
  <si>
    <t>783415101</t>
  </si>
  <si>
    <t>Mezinátěr syntetický jednonásobný mezinátěr klempířských konstrukcí</t>
  </si>
  <si>
    <t>836480637</t>
  </si>
  <si>
    <t>Mezinátěr klempířských konstrukcí jednonásobný syntetický standardní</t>
  </si>
  <si>
    <t>https://podminky.urs.cz/item/CS_URS_2022_01/783415101</t>
  </si>
  <si>
    <t>"jako základní nátěr"180,317</t>
  </si>
  <si>
    <t>85</t>
  </si>
  <si>
    <t>783417101</t>
  </si>
  <si>
    <t>Krycí jednonásobný syntetický nátěr klempířských konstrukcí</t>
  </si>
  <si>
    <t>-556832701</t>
  </si>
  <si>
    <t>Krycí nátěr (email) klempířských konstrukcí jednonásobný syntetický standardní</t>
  </si>
  <si>
    <t>https://podminky.urs.cz/item/CS_URS_2022_01/783417101</t>
  </si>
  <si>
    <t>86</t>
  </si>
  <si>
    <t>783822171R</t>
  </si>
  <si>
    <t>Lokální vyspravení drobných trhlin vetší než 0,5 mm fasádní omítky před provedením nátěru silikátovou stěrkovou hmotou  tloušťky do 3 mm</t>
  </si>
  <si>
    <t>-615532187</t>
  </si>
  <si>
    <t>Lokální vyspravení drobných trhlin vetší než 0,5 mm fasádní omítky před provedením nátěru silikátovou stěrkovou hmotou tloušťky do 3 mm</t>
  </si>
  <si>
    <t>"předpoklad 10% z celkové plochy opravované omítky fasády"858,8*0,1</t>
  </si>
  <si>
    <t>87</t>
  </si>
  <si>
    <t>783823185R</t>
  </si>
  <si>
    <t>Silikátový renovační základní povrstvovací přednátěr s plnivem 0,5 mm omítek stupně členitosti 5</t>
  </si>
  <si>
    <t>-532572646</t>
  </si>
  <si>
    <t>"od  odstraněného obkladu po kordonovou římsu"</t>
  </si>
  <si>
    <t>88</t>
  </si>
  <si>
    <t>783826685R</t>
  </si>
  <si>
    <t>Základovací hydrofobizační nátěr  na bázi silanu v alkoholovém roztoku pro zvýšení odolnosti na nejvíce namáhaných místech ostřikovou vodou omítek</t>
  </si>
  <si>
    <t>-225998505</t>
  </si>
  <si>
    <t>Základovací hydrofobizační nátěr na bázi silanu v alkoholovém roztoku pro zvýšení odolnosti na nejvíce namáhaných místech ostřikovou vodou omítek</t>
  </si>
  <si>
    <t>"soklová část"</t>
  </si>
  <si>
    <t>"od chodníku po sokl.lištu"</t>
  </si>
  <si>
    <t>"levá strana od vstupu"(19,7+0,3+5)*(0,88+0,94)/2-"otvory do sklepa s mříž."(1*0,6*3+0,9*0,45+0,9*0,52)</t>
  </si>
  <si>
    <t>-"ocel.dvířka výtah"(0,82*0,9)+"ostění"(0,9+0,82*2)*0,1</t>
  </si>
  <si>
    <t>-"el.skříně"(0,78*1,2+1*0,36+0,3*0,4)</t>
  </si>
  <si>
    <t>"pilastry se vstupem"(0,12*4+4,05+0,39*2)*0,97-"dveře"2*0,8-"schody"2*0,17</t>
  </si>
  <si>
    <t>"pravá strana od vstupu"(5+0,3+19,7)*(0,97+1,15)/2</t>
  </si>
  <si>
    <t>-"ocel.dvířka výtah"(0,8*1) +"ostění"1,01*2*0,1-"el.skříně"0,4*0,25</t>
  </si>
  <si>
    <t>"ostění okna do v.20 cm"</t>
  </si>
  <si>
    <t>"1NP"0,17*0,2*2*16+0,2*0,2*2*2</t>
  </si>
  <si>
    <t>"2NP"0,17*0,2*2*21</t>
  </si>
  <si>
    <t>"3NP"0,17*0,2*2*21</t>
  </si>
  <si>
    <t>"ostění dveří a portál"3,1*(0,35+0,39)*2</t>
  </si>
  <si>
    <t>"pilastry pod hlavici"4,9*2</t>
  </si>
  <si>
    <t>"nad římsami v.20 cm"</t>
  </si>
  <si>
    <t>"průběžná podoken.římsa 1NP"(19,7+0,3+5*2+0,3+19,7)*0,2-"okna"1,22*18*0,2</t>
  </si>
  <si>
    <t>"korodonová římsa"(19,7+0,3+13,8+0,3+19,7)*0,2-"tympanon"4,5</t>
  </si>
  <si>
    <t>"průběžná podoken.římsa 2NP"(19,7+0,3+13,8+0,3+19,7)*0,2-"okna"1,22*21*0,2</t>
  </si>
  <si>
    <t>"průběžná podoken.římsa 3NP"(19,7*2)*0,2-"okna"1,22*16*0,2</t>
  </si>
  <si>
    <t>"parapetní římsa na konzolách 3NP"2,1*0,2*5-"okna"1,22*5*0,2</t>
  </si>
  <si>
    <t>"nad oplechování tympanonu v.20 cm"2,6*2*0,2</t>
  </si>
  <si>
    <t>"vnitřní římsa tympanonu bez oplechování"4,5*0,2</t>
  </si>
  <si>
    <t>"nad suprafenestrou 2NP v.20 cm"2,4*0,2*18+3*0,2*3</t>
  </si>
  <si>
    <t>"atika do v.0,5 m"(13,8+0,65)*2*0,5</t>
  </si>
  <si>
    <t>"atika mezi kuželkami spodní část"(2,3*2+1,88*2)*0,3</t>
  </si>
  <si>
    <t>89</t>
  </si>
  <si>
    <t>783827484R</t>
  </si>
  <si>
    <t>Krycí dvojnásobný  minerální sol-silikátový nátěr omítek stupně členitosti 5</t>
  </si>
  <si>
    <t>-258368805</t>
  </si>
  <si>
    <t>Krycí (ochranný ) nátěr omítek dvojnásobný hladkých omítek hladkých, zrnitých tenkovrstvých nebo štukových stupně členitosti 5 minerální sol-silikátový</t>
  </si>
  <si>
    <t>"jako penetrace"900,304</t>
  </si>
  <si>
    <t>90</t>
  </si>
  <si>
    <t>783846524R</t>
  </si>
  <si>
    <t>Reverzibilní preventivní ochranný antigraffiti nátěr  omítek hladkých, zrnitých, štukových  stupně členitosti 3-5</t>
  </si>
  <si>
    <t>-1423680431</t>
  </si>
  <si>
    <t>Reverzibilní preventivní ochranný antigraffiti nátěr omítek hladkých, zrnitých, štukových stupně členitosti 3-5</t>
  </si>
  <si>
    <t>"do úrovně parapetu 1NP"</t>
  </si>
  <si>
    <t>"levá strana od vstupu"(19,7+0,3+5)*(1,78+1,88)/2-"otvory do sklepa s mříž."(1*0,6*3+0,9*0,45+0,9*0,52)</t>
  </si>
  <si>
    <t>-"ocel.dvířka výtah"(0,82*1,1)+"ostění"(0,9+1,1)*2*0,1</t>
  </si>
  <si>
    <t>-"el.skříně"(0,78*1,2+1*0,99+0,3*0,6)</t>
  </si>
  <si>
    <t>"pravá strana od vstupu"(5+0,3+19,7)*(1,9+2,05)/2</t>
  </si>
  <si>
    <t>-"ocel.dvířka výtah"(0,8*1) +"ostění"(0,8+1,0*2)*0,1-"el.skříně"0,4*0,25</t>
  </si>
  <si>
    <t>91</t>
  </si>
  <si>
    <t>783897603</t>
  </si>
  <si>
    <t>Příplatek k cenám dvojnásobného krycího nátěru omítek za provedení styku 2 barev</t>
  </si>
  <si>
    <t>2105266159</t>
  </si>
  <si>
    <t>Krycí (ochranný ) nátěr omítek Příplatek k cenám za zvýšenou pracnost provádění styku 2 barev dvojnásobného nátěru</t>
  </si>
  <si>
    <t>https://podminky.urs.cz/item/CS_URS_2022_01/783897603</t>
  </si>
  <si>
    <t>"celk.plocha fasády"900,304</t>
  </si>
  <si>
    <t>-"atika s balustradou"49,9</t>
  </si>
  <si>
    <t>92</t>
  </si>
  <si>
    <t>783897625R</t>
  </si>
  <si>
    <t>Příplatek k cenám dvojnásobného krycího nátěru omítek za za barevné provedení v odstínu světle šedobéžové a tmavě šedobéžové</t>
  </si>
  <si>
    <t>1756119046</t>
  </si>
  <si>
    <t>Krycí (ochranný ) nátěr omítek Příplatek k cenám za provádění barevného nátěru v odstínu světle a tmavě šedobéžového dvojnásobného</t>
  </si>
  <si>
    <t>"80% z celkové plochy"900,304*0,8</t>
  </si>
  <si>
    <t>93</t>
  </si>
  <si>
    <t>783950011R</t>
  </si>
  <si>
    <t xml:space="preserve">Oprava nátěru sklepních oken s mřížemi rozměru 1000x600 mm - odstranění starých nátěrů, odmaštění,odrezivění a nový nátěr </t>
  </si>
  <si>
    <t>1687948482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</si>
  <si>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</si>
  <si>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</si>
  <si>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</si>
  <si>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</si>
  <si>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</si>
  <si>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</si>
  <si>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</si>
  <si>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013294000</t>
  </si>
  <si>
    <t>Ostatní dokumentace-Dílenská a výrobní dokumentace</t>
  </si>
  <si>
    <t>1024</t>
  </si>
  <si>
    <t>-1303658538</t>
  </si>
  <si>
    <t>Ostatní dokumentace- Dílenská a výrobní dokumentace</t>
  </si>
  <si>
    <t>https://podminky.urs.cz/item/CS_URS_2022_01/013294000</t>
  </si>
  <si>
    <t>VRN3</t>
  </si>
  <si>
    <t>Zařízení staveniště</t>
  </si>
  <si>
    <t>030001000</t>
  </si>
  <si>
    <t>-860038142</t>
  </si>
  <si>
    <t>https://podminky.urs.cz/item/CS_URS_2022_01/030001000</t>
  </si>
  <si>
    <t>035002012R</t>
  </si>
  <si>
    <t>Náklady na značení a ohrazení záborů a BOZP značení/ohrazení stavby</t>
  </si>
  <si>
    <t>-904423732</t>
  </si>
  <si>
    <t>VRN4</t>
  </si>
  <si>
    <t>Inženýrská činnost</t>
  </si>
  <si>
    <t>045002000</t>
  </si>
  <si>
    <t>Kompletační a koordinační činnost</t>
  </si>
  <si>
    <t>2003485887</t>
  </si>
  <si>
    <t>https://podminky.urs.cz/item/CS_URS_2022_01/045002000</t>
  </si>
  <si>
    <t>049002001R</t>
  </si>
  <si>
    <t>Projednání  se zástupci památkové péče a investora např.výplní otvorů, materiály a barevnost fasády</t>
  </si>
  <si>
    <t>-1908987794</t>
  </si>
  <si>
    <t>Projednání se zástupci památkové péče a investora např.výplní otvorů, materiály a barevnost fasády</t>
  </si>
  <si>
    <t>VRN7</t>
  </si>
  <si>
    <t>Provozní vlivy</t>
  </si>
  <si>
    <t>071002000</t>
  </si>
  <si>
    <t>Provoz investora, třetích osob</t>
  </si>
  <si>
    <t>1727607357</t>
  </si>
  <si>
    <t>https://podminky.urs.cz/item/CS_URS_2022_01/071002000</t>
  </si>
  <si>
    <t>072103001</t>
  </si>
  <si>
    <t>Projednání DIO a zajištění DIR komunikace II.a III. třídy</t>
  </si>
  <si>
    <t>-1794726990</t>
  </si>
  <si>
    <t>https://podminky.urs.cz/item/CS_URS_2022_01/072103001</t>
  </si>
  <si>
    <t>072103013R</t>
  </si>
  <si>
    <t>Zajištění DIO a pronájem  (dopravní značení )</t>
  </si>
  <si>
    <t>1222754615</t>
  </si>
  <si>
    <t>Zajištění DIO a pronájem (dopravní značení )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</si>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</sst>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9201321" TargetMode="External" /><Relationship Id="rId2" Type="http://schemas.openxmlformats.org/officeDocument/2006/relationships/hyperlink" Target="https://podminky.urs.cz/item/CS_URS_2022_01/612315421" TargetMode="External" /><Relationship Id="rId3" Type="http://schemas.openxmlformats.org/officeDocument/2006/relationships/hyperlink" Target="https://podminky.urs.cz/item/CS_URS_2022_01/619995001" TargetMode="External" /><Relationship Id="rId4" Type="http://schemas.openxmlformats.org/officeDocument/2006/relationships/hyperlink" Target="https://podminky.urs.cz/item/CS_URS_2022_01/622143004" TargetMode="External" /><Relationship Id="rId5" Type="http://schemas.openxmlformats.org/officeDocument/2006/relationships/hyperlink" Target="https://podminky.urs.cz/item/CS_URS_2022_01/949101112" TargetMode="External" /><Relationship Id="rId6" Type="http://schemas.openxmlformats.org/officeDocument/2006/relationships/hyperlink" Target="https://podminky.urs.cz/item/CS_URS_2022_01/952901108" TargetMode="External" /><Relationship Id="rId7" Type="http://schemas.openxmlformats.org/officeDocument/2006/relationships/hyperlink" Target="https://podminky.urs.cz/item/CS_URS_2022_01/952901131" TargetMode="External" /><Relationship Id="rId8" Type="http://schemas.openxmlformats.org/officeDocument/2006/relationships/hyperlink" Target="https://podminky.urs.cz/item/CS_URS_2022_01/952902021" TargetMode="External" /><Relationship Id="rId9" Type="http://schemas.openxmlformats.org/officeDocument/2006/relationships/hyperlink" Target="https://podminky.urs.cz/item/CS_URS_2022_01/952902031" TargetMode="External" /><Relationship Id="rId10" Type="http://schemas.openxmlformats.org/officeDocument/2006/relationships/hyperlink" Target="https://podminky.urs.cz/item/CS_URS_2022_01/952902221" TargetMode="External" /><Relationship Id="rId11" Type="http://schemas.openxmlformats.org/officeDocument/2006/relationships/hyperlink" Target="https://podminky.urs.cz/item/CS_URS_2022_01/952902231" TargetMode="External" /><Relationship Id="rId12" Type="http://schemas.openxmlformats.org/officeDocument/2006/relationships/hyperlink" Target="https://podminky.urs.cz/item/CS_URS_2022_01/968062356" TargetMode="External" /><Relationship Id="rId13" Type="http://schemas.openxmlformats.org/officeDocument/2006/relationships/hyperlink" Target="https://podminky.urs.cz/item/CS_URS_2022_01/978059511" TargetMode="External" /><Relationship Id="rId14" Type="http://schemas.openxmlformats.org/officeDocument/2006/relationships/hyperlink" Target="https://podminky.urs.cz/item/CS_URS_2022_01/997013215" TargetMode="External" /><Relationship Id="rId15" Type="http://schemas.openxmlformats.org/officeDocument/2006/relationships/hyperlink" Target="https://podminky.urs.cz/item/CS_URS_2022_01/997013501" TargetMode="External" /><Relationship Id="rId16" Type="http://schemas.openxmlformats.org/officeDocument/2006/relationships/hyperlink" Target="https://podminky.urs.cz/item/CS_URS_2022_01/997013509" TargetMode="External" /><Relationship Id="rId17" Type="http://schemas.openxmlformats.org/officeDocument/2006/relationships/hyperlink" Target="https://podminky.urs.cz/item/CS_URS_2022_01/997013631" TargetMode="External" /><Relationship Id="rId18" Type="http://schemas.openxmlformats.org/officeDocument/2006/relationships/hyperlink" Target="https://podminky.urs.cz/item/CS_URS_2022_01/997013811" TargetMode="External" /><Relationship Id="rId19" Type="http://schemas.openxmlformats.org/officeDocument/2006/relationships/hyperlink" Target="https://podminky.urs.cz/item/CS_URS_2022_01/998018003" TargetMode="External" /><Relationship Id="rId20" Type="http://schemas.openxmlformats.org/officeDocument/2006/relationships/hyperlink" Target="https://podminky.urs.cz/item/CS_URS_2022_01/998764203" TargetMode="External" /><Relationship Id="rId21" Type="http://schemas.openxmlformats.org/officeDocument/2006/relationships/hyperlink" Target="https://podminky.urs.cz/item/CS_URS_2022_01/766441821" TargetMode="External" /><Relationship Id="rId22" Type="http://schemas.openxmlformats.org/officeDocument/2006/relationships/hyperlink" Target="https://podminky.urs.cz/item/CS_URS_2022_01/766441822" TargetMode="External" /><Relationship Id="rId23" Type="http://schemas.openxmlformats.org/officeDocument/2006/relationships/hyperlink" Target="https://podminky.urs.cz/item/CS_URS_2022_01/766694112" TargetMode="External" /><Relationship Id="rId24" Type="http://schemas.openxmlformats.org/officeDocument/2006/relationships/hyperlink" Target="https://podminky.urs.cz/item/CS_URS_2022_01/766694122" TargetMode="External" /><Relationship Id="rId25" Type="http://schemas.openxmlformats.org/officeDocument/2006/relationships/hyperlink" Target="https://podminky.urs.cz/item/CS_URS_2022_01/998766203" TargetMode="External" /><Relationship Id="rId26" Type="http://schemas.openxmlformats.org/officeDocument/2006/relationships/hyperlink" Target="https://podminky.urs.cz/item/CS_URS_2022_01/998767203" TargetMode="External" /><Relationship Id="rId27" Type="http://schemas.openxmlformats.org/officeDocument/2006/relationships/hyperlink" Target="https://podminky.urs.cz/item/CS_URS_2022_01/783301311" TargetMode="External" /><Relationship Id="rId28" Type="http://schemas.openxmlformats.org/officeDocument/2006/relationships/hyperlink" Target="https://podminky.urs.cz/item/CS_URS_2022_01/783306801" TargetMode="External" /><Relationship Id="rId29" Type="http://schemas.openxmlformats.org/officeDocument/2006/relationships/hyperlink" Target="https://podminky.urs.cz/item/CS_URS_2022_01/783314101" TargetMode="External" /><Relationship Id="rId30" Type="http://schemas.openxmlformats.org/officeDocument/2006/relationships/hyperlink" Target="https://podminky.urs.cz/item/CS_URS_2022_01/783315101" TargetMode="External" /><Relationship Id="rId31" Type="http://schemas.openxmlformats.org/officeDocument/2006/relationships/hyperlink" Target="https://podminky.urs.cz/item/CS_URS_2022_01/783317101" TargetMode="External" /><Relationship Id="rId32" Type="http://schemas.openxmlformats.org/officeDocument/2006/relationships/hyperlink" Target="https://podminky.urs.cz/item/CS_URS_2022_01/784111003" TargetMode="External" /><Relationship Id="rId33" Type="http://schemas.openxmlformats.org/officeDocument/2006/relationships/hyperlink" Target="https://podminky.urs.cz/item/CS_URS_2022_01/784171003" TargetMode="External" /><Relationship Id="rId34" Type="http://schemas.openxmlformats.org/officeDocument/2006/relationships/hyperlink" Target="https://podminky.urs.cz/item/CS_URS_2022_01/784171101" TargetMode="External" /><Relationship Id="rId35" Type="http://schemas.openxmlformats.org/officeDocument/2006/relationships/hyperlink" Target="https://podminky.urs.cz/item/CS_URS_2022_01/784171113" TargetMode="External" /><Relationship Id="rId36" Type="http://schemas.openxmlformats.org/officeDocument/2006/relationships/hyperlink" Target="https://podminky.urs.cz/item/CS_URS_2022_01/784171123" TargetMode="External" /><Relationship Id="rId37" Type="http://schemas.openxmlformats.org/officeDocument/2006/relationships/hyperlink" Target="https://podminky.urs.cz/item/CS_URS_2022_01/784181123" TargetMode="External" /><Relationship Id="rId38" Type="http://schemas.openxmlformats.org/officeDocument/2006/relationships/hyperlink" Target="https://podminky.urs.cz/item/CS_URS_2022_01/784221103" TargetMode="External" /><Relationship Id="rId39" Type="http://schemas.openxmlformats.org/officeDocument/2006/relationships/hyperlink" Target="https://podminky.urs.cz/item/CS_URS_2022_01/HZS1291" TargetMode="External" /><Relationship Id="rId4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0237241" TargetMode="External" /><Relationship Id="rId2" Type="http://schemas.openxmlformats.org/officeDocument/2006/relationships/hyperlink" Target="https://podminky.urs.cz/item/CS_URS_2022_01/619996135" TargetMode="External" /><Relationship Id="rId3" Type="http://schemas.openxmlformats.org/officeDocument/2006/relationships/hyperlink" Target="https://podminky.urs.cz/item/CS_URS_2022_01/619996145" TargetMode="External" /><Relationship Id="rId4" Type="http://schemas.openxmlformats.org/officeDocument/2006/relationships/hyperlink" Target="https://podminky.urs.cz/item/CS_URS_2022_01/622135000" TargetMode="External" /><Relationship Id="rId5" Type="http://schemas.openxmlformats.org/officeDocument/2006/relationships/hyperlink" Target="https://podminky.urs.cz/item/CS_URS_2022_01/622311141" TargetMode="External" /><Relationship Id="rId6" Type="http://schemas.openxmlformats.org/officeDocument/2006/relationships/hyperlink" Target="https://podminky.urs.cz/item/CS_URS_2022_01/629991011" TargetMode="External" /><Relationship Id="rId7" Type="http://schemas.openxmlformats.org/officeDocument/2006/relationships/hyperlink" Target="https://podminky.urs.cz/item/CS_URS_2022_01/629999042" TargetMode="External" /><Relationship Id="rId8" Type="http://schemas.openxmlformats.org/officeDocument/2006/relationships/hyperlink" Target="https://podminky.urs.cz/item/CS_URS_2022_01/941111132" TargetMode="External" /><Relationship Id="rId9" Type="http://schemas.openxmlformats.org/officeDocument/2006/relationships/hyperlink" Target="https://podminky.urs.cz/item/CS_URS_2022_01/941111232" TargetMode="External" /><Relationship Id="rId10" Type="http://schemas.openxmlformats.org/officeDocument/2006/relationships/hyperlink" Target="https://podminky.urs.cz/item/CS_URS_2022_01/941111832" TargetMode="External" /><Relationship Id="rId11" Type="http://schemas.openxmlformats.org/officeDocument/2006/relationships/hyperlink" Target="https://podminky.urs.cz/item/CS_URS_2022_01/944511111" TargetMode="External" /><Relationship Id="rId12" Type="http://schemas.openxmlformats.org/officeDocument/2006/relationships/hyperlink" Target="https://podminky.urs.cz/item/CS_URS_2022_01/944511211" TargetMode="External" /><Relationship Id="rId13" Type="http://schemas.openxmlformats.org/officeDocument/2006/relationships/hyperlink" Target="https://podminky.urs.cz/item/CS_URS_2022_01/944511811" TargetMode="External" /><Relationship Id="rId14" Type="http://schemas.openxmlformats.org/officeDocument/2006/relationships/hyperlink" Target="https://podminky.urs.cz/item/CS_URS_2022_01/944711112" TargetMode="External" /><Relationship Id="rId15" Type="http://schemas.openxmlformats.org/officeDocument/2006/relationships/hyperlink" Target="https://podminky.urs.cz/item/CS_URS_2022_01/944711212" TargetMode="External" /><Relationship Id="rId16" Type="http://schemas.openxmlformats.org/officeDocument/2006/relationships/hyperlink" Target="https://podminky.urs.cz/item/CS_URS_2022_01/944711812" TargetMode="External" /><Relationship Id="rId17" Type="http://schemas.openxmlformats.org/officeDocument/2006/relationships/hyperlink" Target="https://podminky.urs.cz/item/CS_URS_2022_01/949511112" TargetMode="External" /><Relationship Id="rId18" Type="http://schemas.openxmlformats.org/officeDocument/2006/relationships/hyperlink" Target="https://podminky.urs.cz/item/CS_URS_2022_01/949511212" TargetMode="External" /><Relationship Id="rId19" Type="http://schemas.openxmlformats.org/officeDocument/2006/relationships/hyperlink" Target="https://podminky.urs.cz/item/CS_URS_2022_01/949511812" TargetMode="External" /><Relationship Id="rId20" Type="http://schemas.openxmlformats.org/officeDocument/2006/relationships/hyperlink" Target="https://podminky.urs.cz/item/CS_URS_2022_01/952901108" TargetMode="External" /><Relationship Id="rId21" Type="http://schemas.openxmlformats.org/officeDocument/2006/relationships/hyperlink" Target="https://podminky.urs.cz/item/CS_URS_2022_01/952901124" TargetMode="External" /><Relationship Id="rId22" Type="http://schemas.openxmlformats.org/officeDocument/2006/relationships/hyperlink" Target="https://podminky.urs.cz/item/CS_URS_2022_01/952901131" TargetMode="External" /><Relationship Id="rId23" Type="http://schemas.openxmlformats.org/officeDocument/2006/relationships/hyperlink" Target="https://podminky.urs.cz/item/CS_URS_2022_01/952902121" TargetMode="External" /><Relationship Id="rId24" Type="http://schemas.openxmlformats.org/officeDocument/2006/relationships/hyperlink" Target="https://podminky.urs.cz/item/CS_URS_2022_01/952902151" TargetMode="External" /><Relationship Id="rId25" Type="http://schemas.openxmlformats.org/officeDocument/2006/relationships/hyperlink" Target="https://podminky.urs.cz/item/CS_URS_2022_01/952902221" TargetMode="External" /><Relationship Id="rId26" Type="http://schemas.openxmlformats.org/officeDocument/2006/relationships/hyperlink" Target="https://podminky.urs.cz/item/CS_URS_2022_01/952902231" TargetMode="External" /><Relationship Id="rId27" Type="http://schemas.openxmlformats.org/officeDocument/2006/relationships/hyperlink" Target="https://podminky.urs.cz/item/CS_URS_2022_01/952902511" TargetMode="External" /><Relationship Id="rId28" Type="http://schemas.openxmlformats.org/officeDocument/2006/relationships/hyperlink" Target="https://podminky.urs.cz/item/CS_URS_2022_01/967031732" TargetMode="External" /><Relationship Id="rId29" Type="http://schemas.openxmlformats.org/officeDocument/2006/relationships/hyperlink" Target="https://podminky.urs.cz/item/CS_URS_2022_01/978015391" TargetMode="External" /><Relationship Id="rId30" Type="http://schemas.openxmlformats.org/officeDocument/2006/relationships/hyperlink" Target="https://podminky.urs.cz/item/CS_URS_2022_01/978019321" TargetMode="External" /><Relationship Id="rId31" Type="http://schemas.openxmlformats.org/officeDocument/2006/relationships/hyperlink" Target="https://podminky.urs.cz/item/CS_URS_2022_01/978059641" TargetMode="External" /><Relationship Id="rId32" Type="http://schemas.openxmlformats.org/officeDocument/2006/relationships/hyperlink" Target="https://podminky.urs.cz/item/CS_URS_2022_01/997013157" TargetMode="External" /><Relationship Id="rId33" Type="http://schemas.openxmlformats.org/officeDocument/2006/relationships/hyperlink" Target="https://podminky.urs.cz/item/CS_URS_2022_01/997013501" TargetMode="External" /><Relationship Id="rId34" Type="http://schemas.openxmlformats.org/officeDocument/2006/relationships/hyperlink" Target="https://podminky.urs.cz/item/CS_URS_2022_01/997013509" TargetMode="External" /><Relationship Id="rId35" Type="http://schemas.openxmlformats.org/officeDocument/2006/relationships/hyperlink" Target="https://podminky.urs.cz/item/CS_URS_2022_01/997013631" TargetMode="External" /><Relationship Id="rId36" Type="http://schemas.openxmlformats.org/officeDocument/2006/relationships/hyperlink" Target="https://podminky.urs.cz/item/CS_URS_2022_01/998017003" TargetMode="External" /><Relationship Id="rId37" Type="http://schemas.openxmlformats.org/officeDocument/2006/relationships/hyperlink" Target="https://podminky.urs.cz/item/CS_URS_2022_01/721140806" TargetMode="External" /><Relationship Id="rId38" Type="http://schemas.openxmlformats.org/officeDocument/2006/relationships/hyperlink" Target="https://podminky.urs.cz/item/CS_URS_2022_01/998741202" TargetMode="External" /><Relationship Id="rId39" Type="http://schemas.openxmlformats.org/officeDocument/2006/relationships/hyperlink" Target="https://podminky.urs.cz/item/CS_URS_2022_01/998742203" TargetMode="External" /><Relationship Id="rId40" Type="http://schemas.openxmlformats.org/officeDocument/2006/relationships/hyperlink" Target="https://podminky.urs.cz/item/CS_URS_2022_01/764002841" TargetMode="External" /><Relationship Id="rId41" Type="http://schemas.openxmlformats.org/officeDocument/2006/relationships/hyperlink" Target="https://podminky.urs.cz/item/CS_URS_2022_01/764004831" TargetMode="External" /><Relationship Id="rId42" Type="http://schemas.openxmlformats.org/officeDocument/2006/relationships/hyperlink" Target="https://podminky.urs.cz/item/CS_URS_2022_01/764004861" TargetMode="External" /><Relationship Id="rId43" Type="http://schemas.openxmlformats.org/officeDocument/2006/relationships/hyperlink" Target="https://podminky.urs.cz/item/CS_URS_2022_01/764004863" TargetMode="External" /><Relationship Id="rId44" Type="http://schemas.openxmlformats.org/officeDocument/2006/relationships/hyperlink" Target="https://podminky.urs.cz/item/CS_URS_2022_01/764214411" TargetMode="External" /><Relationship Id="rId45" Type="http://schemas.openxmlformats.org/officeDocument/2006/relationships/hyperlink" Target="https://podminky.urs.cz/item/CS_URS_2022_01/764215446" TargetMode="External" /><Relationship Id="rId46" Type="http://schemas.openxmlformats.org/officeDocument/2006/relationships/hyperlink" Target="https://podminky.urs.cz/item/CS_URS_2022_01/764518424" TargetMode="External" /><Relationship Id="rId47" Type="http://schemas.openxmlformats.org/officeDocument/2006/relationships/hyperlink" Target="https://podminky.urs.cz/item/CS_URS_2022_01/998764203" TargetMode="External" /><Relationship Id="rId48" Type="http://schemas.openxmlformats.org/officeDocument/2006/relationships/hyperlink" Target="https://podminky.urs.cz/item/CS_URS_2022_01/998767203" TargetMode="External" /><Relationship Id="rId49" Type="http://schemas.openxmlformats.org/officeDocument/2006/relationships/hyperlink" Target="https://podminky.urs.cz/item/CS_URS_2022_01/783301313" TargetMode="External" /><Relationship Id="rId50" Type="http://schemas.openxmlformats.org/officeDocument/2006/relationships/hyperlink" Target="https://podminky.urs.cz/item/CS_URS_2022_01/783301401" TargetMode="External" /><Relationship Id="rId51" Type="http://schemas.openxmlformats.org/officeDocument/2006/relationships/hyperlink" Target="https://podminky.urs.cz/item/CS_URS_2022_01/783306809" TargetMode="External" /><Relationship Id="rId52" Type="http://schemas.openxmlformats.org/officeDocument/2006/relationships/hyperlink" Target="https://podminky.urs.cz/item/CS_URS_2022_01/783314201" TargetMode="External" /><Relationship Id="rId53" Type="http://schemas.openxmlformats.org/officeDocument/2006/relationships/hyperlink" Target="https://podminky.urs.cz/item/CS_URS_2022_01/783315101" TargetMode="External" /><Relationship Id="rId54" Type="http://schemas.openxmlformats.org/officeDocument/2006/relationships/hyperlink" Target="https://podminky.urs.cz/item/CS_URS_2022_01/783317101" TargetMode="External" /><Relationship Id="rId55" Type="http://schemas.openxmlformats.org/officeDocument/2006/relationships/hyperlink" Target="https://podminky.urs.cz/item/CS_URS_2022_01/783401311" TargetMode="External" /><Relationship Id="rId56" Type="http://schemas.openxmlformats.org/officeDocument/2006/relationships/hyperlink" Target="https://podminky.urs.cz/item/CS_URS_2022_01/783406811" TargetMode="External" /><Relationship Id="rId57" Type="http://schemas.openxmlformats.org/officeDocument/2006/relationships/hyperlink" Target="https://podminky.urs.cz/item/CS_URS_2022_01/783414201" TargetMode="External" /><Relationship Id="rId58" Type="http://schemas.openxmlformats.org/officeDocument/2006/relationships/hyperlink" Target="https://podminky.urs.cz/item/CS_URS_2022_01/783415101" TargetMode="External" /><Relationship Id="rId59" Type="http://schemas.openxmlformats.org/officeDocument/2006/relationships/hyperlink" Target="https://podminky.urs.cz/item/CS_URS_2022_01/783417101" TargetMode="External" /><Relationship Id="rId60" Type="http://schemas.openxmlformats.org/officeDocument/2006/relationships/hyperlink" Target="https://podminky.urs.cz/item/CS_URS_2022_01/783897603" TargetMode="External" /><Relationship Id="rId6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3294000" TargetMode="External" /><Relationship Id="rId2" Type="http://schemas.openxmlformats.org/officeDocument/2006/relationships/hyperlink" Target="https://podminky.urs.cz/item/CS_URS_2022_01/030001000" TargetMode="External" /><Relationship Id="rId3" Type="http://schemas.openxmlformats.org/officeDocument/2006/relationships/hyperlink" Target="https://podminky.urs.cz/item/CS_URS_2022_01/045002000" TargetMode="External" /><Relationship Id="rId4" Type="http://schemas.openxmlformats.org/officeDocument/2006/relationships/hyperlink" Target="https://podminky.urs.cz/item/CS_URS_2022_01/071002000" TargetMode="External" /><Relationship Id="rId5" Type="http://schemas.openxmlformats.org/officeDocument/2006/relationships/hyperlink" Target="https://podminky.urs.cz/item/CS_URS_2022_01/072103001" TargetMode="Externa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29.25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6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29</v>
      </c>
      <c r="AL10" s="24"/>
      <c r="AM10" s="24"/>
      <c r="AN10" s="29" t="s">
        <v>21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30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31</v>
      </c>
      <c r="AL11" s="24"/>
      <c r="AM11" s="24"/>
      <c r="AN11" s="29" t="s">
        <v>21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29</v>
      </c>
      <c r="AL13" s="24"/>
      <c r="AM13" s="24"/>
      <c r="AN13" s="37" t="s">
        <v>33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7" t="s">
        <v>33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 t="s">
        <v>31</v>
      </c>
      <c r="AL14" s="24"/>
      <c r="AM14" s="24"/>
      <c r="AN14" s="37" t="s">
        <v>33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29</v>
      </c>
      <c r="AL16" s="24"/>
      <c r="AM16" s="24"/>
      <c r="AN16" s="29" t="s">
        <v>21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31</v>
      </c>
      <c r="AL17" s="24"/>
      <c r="AM17" s="24"/>
      <c r="AN17" s="29" t="s">
        <v>21</v>
      </c>
      <c r="AO17" s="24"/>
      <c r="AP17" s="24"/>
      <c r="AQ17" s="24"/>
      <c r="AR17" s="22"/>
      <c r="BE17" s="33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29</v>
      </c>
      <c r="AL19" s="24"/>
      <c r="AM19" s="24"/>
      <c r="AN19" s="29" t="s">
        <v>21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31</v>
      </c>
      <c r="AL20" s="24"/>
      <c r="AM20" s="24"/>
      <c r="AN20" s="29" t="s">
        <v>21</v>
      </c>
      <c r="AO20" s="24"/>
      <c r="AP20" s="24"/>
      <c r="AQ20" s="24"/>
      <c r="AR20" s="22"/>
      <c r="BE20" s="33"/>
      <c r="BS20" s="19" t="s">
        <v>36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9" t="s">
        <v>39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4"/>
      <c r="AQ25" s="24"/>
      <c r="AR25" s="22"/>
      <c r="BE25" s="33"/>
    </row>
    <row r="26" spans="1:57" s="2" customFormat="1" ht="25.9" customHeight="1">
      <c r="A26" s="41"/>
      <c r="B26" s="42"/>
      <c r="C26" s="43"/>
      <c r="D26" s="44" t="s">
        <v>40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3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3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41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42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43</v>
      </c>
      <c r="AL28" s="48"/>
      <c r="AM28" s="48"/>
      <c r="AN28" s="48"/>
      <c r="AO28" s="48"/>
      <c r="AP28" s="43"/>
      <c r="AQ28" s="43"/>
      <c r="AR28" s="47"/>
      <c r="BE28" s="33"/>
    </row>
    <row r="29" spans="1:57" s="3" customFormat="1" ht="14.4" customHeight="1">
      <c r="A29" s="3"/>
      <c r="B29" s="49"/>
      <c r="C29" s="50"/>
      <c r="D29" s="34" t="s">
        <v>44</v>
      </c>
      <c r="E29" s="50"/>
      <c r="F29" s="34" t="s">
        <v>45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4" t="s">
        <v>46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4" t="s">
        <v>47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4" t="s">
        <v>48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4" t="s">
        <v>49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50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51</v>
      </c>
      <c r="U35" s="57"/>
      <c r="V35" s="57"/>
      <c r="W35" s="57"/>
      <c r="X35" s="59" t="s">
        <v>52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5" t="s">
        <v>53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ZSGRAFICKA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Oprava uliční fasády a výměna oken ZŠ a MŠ Grafická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4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Grafická 13/1060, Praha 5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4" t="s">
        <v>24</v>
      </c>
      <c r="AJ47" s="43"/>
      <c r="AK47" s="43"/>
      <c r="AL47" s="43"/>
      <c r="AM47" s="75" t="str">
        <f>IF(AN8="","",AN8)</f>
        <v>12. 4. 2022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4" t="s">
        <v>28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MČ Praha 5, Nám. 14. října 4/1381, Praha 5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4" t="s">
        <v>34</v>
      </c>
      <c r="AJ49" s="43"/>
      <c r="AK49" s="43"/>
      <c r="AL49" s="43"/>
      <c r="AM49" s="76" t="str">
        <f>IF(E17="","",E17)</f>
        <v xml:space="preserve"> </v>
      </c>
      <c r="AN49" s="67"/>
      <c r="AO49" s="67"/>
      <c r="AP49" s="67"/>
      <c r="AQ49" s="43"/>
      <c r="AR49" s="47"/>
      <c r="AS49" s="77" t="s">
        <v>54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4" t="s">
        <v>32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4" t="s">
        <v>37</v>
      </c>
      <c r="AJ50" s="43"/>
      <c r="AK50" s="43"/>
      <c r="AL50" s="43"/>
      <c r="AM50" s="76" t="str">
        <f>IF(E20="","",E20)</f>
        <v xml:space="preserve">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55</v>
      </c>
      <c r="D52" s="90"/>
      <c r="E52" s="90"/>
      <c r="F52" s="90"/>
      <c r="G52" s="90"/>
      <c r="H52" s="91"/>
      <c r="I52" s="92" t="s">
        <v>56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57</v>
      </c>
      <c r="AH52" s="90"/>
      <c r="AI52" s="90"/>
      <c r="AJ52" s="90"/>
      <c r="AK52" s="90"/>
      <c r="AL52" s="90"/>
      <c r="AM52" s="90"/>
      <c r="AN52" s="92" t="s">
        <v>58</v>
      </c>
      <c r="AO52" s="90"/>
      <c r="AP52" s="90"/>
      <c r="AQ52" s="94" t="s">
        <v>59</v>
      </c>
      <c r="AR52" s="47"/>
      <c r="AS52" s="95" t="s">
        <v>60</v>
      </c>
      <c r="AT52" s="96" t="s">
        <v>61</v>
      </c>
      <c r="AU52" s="96" t="s">
        <v>62</v>
      </c>
      <c r="AV52" s="96" t="s">
        <v>63</v>
      </c>
      <c r="AW52" s="96" t="s">
        <v>64</v>
      </c>
      <c r="AX52" s="96" t="s">
        <v>65</v>
      </c>
      <c r="AY52" s="96" t="s">
        <v>66</v>
      </c>
      <c r="AZ52" s="96" t="s">
        <v>67</v>
      </c>
      <c r="BA52" s="96" t="s">
        <v>68</v>
      </c>
      <c r="BB52" s="96" t="s">
        <v>69</v>
      </c>
      <c r="BC52" s="96" t="s">
        <v>70</v>
      </c>
      <c r="BD52" s="97" t="s">
        <v>71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72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ROUND(SUM(AG55:AG57),2)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21</v>
      </c>
      <c r="AR54" s="107"/>
      <c r="AS54" s="108">
        <f>ROUND(SUM(AS55:AS57),2)</f>
        <v>0</v>
      </c>
      <c r="AT54" s="109">
        <f>ROUND(SUM(AV54:AW54),2)</f>
        <v>0</v>
      </c>
      <c r="AU54" s="110">
        <f>ROUND(SUM(AU55:AU57),5)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ROUND(SUM(AZ55:AZ57),2)</f>
        <v>0</v>
      </c>
      <c r="BA54" s="109">
        <f>ROUND(SUM(BA55:BA57),2)</f>
        <v>0</v>
      </c>
      <c r="BB54" s="109">
        <f>ROUND(SUM(BB55:BB57),2)</f>
        <v>0</v>
      </c>
      <c r="BC54" s="109">
        <f>ROUND(SUM(BC55:BC57),2)</f>
        <v>0</v>
      </c>
      <c r="BD54" s="111">
        <f>ROUND(SUM(BD55:BD57),2)</f>
        <v>0</v>
      </c>
      <c r="BE54" s="6"/>
      <c r="BS54" s="112" t="s">
        <v>73</v>
      </c>
      <c r="BT54" s="112" t="s">
        <v>74</v>
      </c>
      <c r="BU54" s="113" t="s">
        <v>75</v>
      </c>
      <c r="BV54" s="112" t="s">
        <v>76</v>
      </c>
      <c r="BW54" s="112" t="s">
        <v>5</v>
      </c>
      <c r="BX54" s="112" t="s">
        <v>77</v>
      </c>
      <c r="CL54" s="112" t="s">
        <v>19</v>
      </c>
    </row>
    <row r="55" spans="1:91" s="7" customFormat="1" ht="16.5" customHeight="1">
      <c r="A55" s="114" t="s">
        <v>78</v>
      </c>
      <c r="B55" s="115"/>
      <c r="C55" s="116"/>
      <c r="D55" s="117" t="s">
        <v>79</v>
      </c>
      <c r="E55" s="117"/>
      <c r="F55" s="117"/>
      <c r="G55" s="117"/>
      <c r="H55" s="117"/>
      <c r="I55" s="118"/>
      <c r="J55" s="117" t="s">
        <v>80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'Okna - Výměna oken ZŠ a M...'!J30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81</v>
      </c>
      <c r="AR55" s="121"/>
      <c r="AS55" s="122">
        <v>0</v>
      </c>
      <c r="AT55" s="123">
        <f>ROUND(SUM(AV55:AW55),2)</f>
        <v>0</v>
      </c>
      <c r="AU55" s="124">
        <f>'Okna - Výměna oken ZŠ a M...'!P92</f>
        <v>0</v>
      </c>
      <c r="AV55" s="123">
        <f>'Okna - Výměna oken ZŠ a M...'!J33</f>
        <v>0</v>
      </c>
      <c r="AW55" s="123">
        <f>'Okna - Výměna oken ZŠ a M...'!J34</f>
        <v>0</v>
      </c>
      <c r="AX55" s="123">
        <f>'Okna - Výměna oken ZŠ a M...'!J35</f>
        <v>0</v>
      </c>
      <c r="AY55" s="123">
        <f>'Okna - Výměna oken ZŠ a M...'!J36</f>
        <v>0</v>
      </c>
      <c r="AZ55" s="123">
        <f>'Okna - Výměna oken ZŠ a M...'!F33</f>
        <v>0</v>
      </c>
      <c r="BA55" s="123">
        <f>'Okna - Výměna oken ZŠ a M...'!F34</f>
        <v>0</v>
      </c>
      <c r="BB55" s="123">
        <f>'Okna - Výměna oken ZŠ a M...'!F35</f>
        <v>0</v>
      </c>
      <c r="BC55" s="123">
        <f>'Okna - Výměna oken ZŠ a M...'!F36</f>
        <v>0</v>
      </c>
      <c r="BD55" s="125">
        <f>'Okna - Výměna oken ZŠ a M...'!F37</f>
        <v>0</v>
      </c>
      <c r="BE55" s="7"/>
      <c r="BT55" s="126" t="s">
        <v>82</v>
      </c>
      <c r="BV55" s="126" t="s">
        <v>76</v>
      </c>
      <c r="BW55" s="126" t="s">
        <v>83</v>
      </c>
      <c r="BX55" s="126" t="s">
        <v>5</v>
      </c>
      <c r="CL55" s="126" t="s">
        <v>19</v>
      </c>
      <c r="CM55" s="126" t="s">
        <v>84</v>
      </c>
    </row>
    <row r="56" spans="1:91" s="7" customFormat="1" ht="16.5" customHeight="1">
      <c r="A56" s="114" t="s">
        <v>78</v>
      </c>
      <c r="B56" s="115"/>
      <c r="C56" s="116"/>
      <c r="D56" s="117" t="s">
        <v>85</v>
      </c>
      <c r="E56" s="117"/>
      <c r="F56" s="117"/>
      <c r="G56" s="117"/>
      <c r="H56" s="117"/>
      <c r="I56" s="118"/>
      <c r="J56" s="117" t="s">
        <v>86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'Fasáda - Oprava uliční fa...'!J30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81</v>
      </c>
      <c r="AR56" s="121"/>
      <c r="AS56" s="122">
        <v>0</v>
      </c>
      <c r="AT56" s="123">
        <f>ROUND(SUM(AV56:AW56),2)</f>
        <v>0</v>
      </c>
      <c r="AU56" s="124">
        <f>'Fasáda - Oprava uliční fa...'!P92</f>
        <v>0</v>
      </c>
      <c r="AV56" s="123">
        <f>'Fasáda - Oprava uliční fa...'!J33</f>
        <v>0</v>
      </c>
      <c r="AW56" s="123">
        <f>'Fasáda - Oprava uliční fa...'!J34</f>
        <v>0</v>
      </c>
      <c r="AX56" s="123">
        <f>'Fasáda - Oprava uliční fa...'!J35</f>
        <v>0</v>
      </c>
      <c r="AY56" s="123">
        <f>'Fasáda - Oprava uliční fa...'!J36</f>
        <v>0</v>
      </c>
      <c r="AZ56" s="123">
        <f>'Fasáda - Oprava uliční fa...'!F33</f>
        <v>0</v>
      </c>
      <c r="BA56" s="123">
        <f>'Fasáda - Oprava uliční fa...'!F34</f>
        <v>0</v>
      </c>
      <c r="BB56" s="123">
        <f>'Fasáda - Oprava uliční fa...'!F35</f>
        <v>0</v>
      </c>
      <c r="BC56" s="123">
        <f>'Fasáda - Oprava uliční fa...'!F36</f>
        <v>0</v>
      </c>
      <c r="BD56" s="125">
        <f>'Fasáda - Oprava uliční fa...'!F37</f>
        <v>0</v>
      </c>
      <c r="BE56" s="7"/>
      <c r="BT56" s="126" t="s">
        <v>82</v>
      </c>
      <c r="BV56" s="126" t="s">
        <v>76</v>
      </c>
      <c r="BW56" s="126" t="s">
        <v>87</v>
      </c>
      <c r="BX56" s="126" t="s">
        <v>5</v>
      </c>
      <c r="CL56" s="126" t="s">
        <v>19</v>
      </c>
      <c r="CM56" s="126" t="s">
        <v>84</v>
      </c>
    </row>
    <row r="57" spans="1:91" s="7" customFormat="1" ht="16.5" customHeight="1">
      <c r="A57" s="114" t="s">
        <v>78</v>
      </c>
      <c r="B57" s="115"/>
      <c r="C57" s="116"/>
      <c r="D57" s="117" t="s">
        <v>88</v>
      </c>
      <c r="E57" s="117"/>
      <c r="F57" s="117"/>
      <c r="G57" s="117"/>
      <c r="H57" s="117"/>
      <c r="I57" s="118"/>
      <c r="J57" s="117" t="s">
        <v>89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'VRN - Vedlejší rozpočtové...'!J30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81</v>
      </c>
      <c r="AR57" s="121"/>
      <c r="AS57" s="127">
        <v>0</v>
      </c>
      <c r="AT57" s="128">
        <f>ROUND(SUM(AV57:AW57),2)</f>
        <v>0</v>
      </c>
      <c r="AU57" s="129">
        <f>'VRN - Vedlejší rozpočtové...'!P84</f>
        <v>0</v>
      </c>
      <c r="AV57" s="128">
        <f>'VRN - Vedlejší rozpočtové...'!J33</f>
        <v>0</v>
      </c>
      <c r="AW57" s="128">
        <f>'VRN - Vedlejší rozpočtové...'!J34</f>
        <v>0</v>
      </c>
      <c r="AX57" s="128">
        <f>'VRN - Vedlejší rozpočtové...'!J35</f>
        <v>0</v>
      </c>
      <c r="AY57" s="128">
        <f>'VRN - Vedlejší rozpočtové...'!J36</f>
        <v>0</v>
      </c>
      <c r="AZ57" s="128">
        <f>'VRN - Vedlejší rozpočtové...'!F33</f>
        <v>0</v>
      </c>
      <c r="BA57" s="128">
        <f>'VRN - Vedlejší rozpočtové...'!F34</f>
        <v>0</v>
      </c>
      <c r="BB57" s="128">
        <f>'VRN - Vedlejší rozpočtové...'!F35</f>
        <v>0</v>
      </c>
      <c r="BC57" s="128">
        <f>'VRN - Vedlejší rozpočtové...'!F36</f>
        <v>0</v>
      </c>
      <c r="BD57" s="130">
        <f>'VRN - Vedlejší rozpočtové...'!F37</f>
        <v>0</v>
      </c>
      <c r="BE57" s="7"/>
      <c r="BT57" s="126" t="s">
        <v>82</v>
      </c>
      <c r="BV57" s="126" t="s">
        <v>76</v>
      </c>
      <c r="BW57" s="126" t="s">
        <v>90</v>
      </c>
      <c r="BX57" s="126" t="s">
        <v>5</v>
      </c>
      <c r="CL57" s="126" t="s">
        <v>19</v>
      </c>
      <c r="CM57" s="126" t="s">
        <v>84</v>
      </c>
    </row>
    <row r="58" spans="1:57" s="2" customFormat="1" ht="30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7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s="2" customFormat="1" ht="6.95" customHeight="1">
      <c r="A59" s="41"/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47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Okna - Výměna oken ZŠ a M...'!C2" display="/"/>
    <hyperlink ref="A56" location="'Fasáda - Oprava uliční fa...'!C2" display="/"/>
    <hyperlink ref="A5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84</v>
      </c>
    </row>
    <row r="4" spans="2:46" s="1" customFormat="1" ht="24.95" customHeight="1">
      <c r="B4" s="22"/>
      <c r="D4" s="133" t="s">
        <v>91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Oprava uliční fasády a výměna oken ZŠ a MŠ Grafická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92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93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21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12. 4. 2022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28</v>
      </c>
      <c r="E14" s="41"/>
      <c r="F14" s="41"/>
      <c r="G14" s="41"/>
      <c r="H14" s="41"/>
      <c r="I14" s="135" t="s">
        <v>29</v>
      </c>
      <c r="J14" s="139" t="s">
        <v>21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30</v>
      </c>
      <c r="F15" s="41"/>
      <c r="G15" s="41"/>
      <c r="H15" s="41"/>
      <c r="I15" s="135" t="s">
        <v>31</v>
      </c>
      <c r="J15" s="139" t="s">
        <v>21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32</v>
      </c>
      <c r="E17" s="41"/>
      <c r="F17" s="41"/>
      <c r="G17" s="41"/>
      <c r="H17" s="41"/>
      <c r="I17" s="135" t="s">
        <v>29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31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34</v>
      </c>
      <c r="E20" s="41"/>
      <c r="F20" s="41"/>
      <c r="G20" s="41"/>
      <c r="H20" s="41"/>
      <c r="I20" s="135" t="s">
        <v>29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31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37</v>
      </c>
      <c r="E23" s="41"/>
      <c r="F23" s="41"/>
      <c r="G23" s="41"/>
      <c r="H23" s="41"/>
      <c r="I23" s="135" t="s">
        <v>29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31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21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ROUND(J92,2)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ROUND((SUM(BE92:BE522)),2)</f>
        <v>0</v>
      </c>
      <c r="G33" s="41"/>
      <c r="H33" s="41"/>
      <c r="I33" s="151">
        <v>0.21</v>
      </c>
      <c r="J33" s="150">
        <f>ROUND(((SUM(BE92:BE522))*I33),2)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46</v>
      </c>
      <c r="F34" s="150">
        <f>ROUND((SUM(BF92:BF522)),2)</f>
        <v>0</v>
      </c>
      <c r="G34" s="41"/>
      <c r="H34" s="41"/>
      <c r="I34" s="151">
        <v>0.15</v>
      </c>
      <c r="J34" s="150">
        <f>ROUND(((SUM(BF92:BF522))*I34),2)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47</v>
      </c>
      <c r="F35" s="150">
        <f>ROUND((SUM(BG92:BG522)),2)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48</v>
      </c>
      <c r="F36" s="150">
        <f>ROUND((SUM(BH92:BH522)),2)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49</v>
      </c>
      <c r="F37" s="150">
        <f>ROUND((SUM(BI92:BI522)),2)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94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uliční fasády a výměna oken ZŠ a MŠ Grafická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92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Okna - Výměna oken ZŠ a MŠ Grafická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>Grafická 13/1060, Praha 5</v>
      </c>
      <c r="G52" s="43"/>
      <c r="H52" s="43"/>
      <c r="I52" s="34" t="s">
        <v>24</v>
      </c>
      <c r="J52" s="75" t="str">
        <f>IF(J12="","",J12)</f>
        <v>12. 4. 2022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4" t="s">
        <v>28</v>
      </c>
      <c r="D54" s="43"/>
      <c r="E54" s="43"/>
      <c r="F54" s="29" t="str">
        <f>E15</f>
        <v>MČ Praha 5, Nám. 14. října 4/1381, Praha 5</v>
      </c>
      <c r="G54" s="43"/>
      <c r="H54" s="43"/>
      <c r="I54" s="34" t="s">
        <v>34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32</v>
      </c>
      <c r="D55" s="43"/>
      <c r="E55" s="43"/>
      <c r="F55" s="29" t="str">
        <f>IF(E18="","",E18)</f>
        <v>Vyplň údaj</v>
      </c>
      <c r="G55" s="43"/>
      <c r="H55" s="43"/>
      <c r="I55" s="34" t="s">
        <v>37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95</v>
      </c>
      <c r="D57" s="165"/>
      <c r="E57" s="165"/>
      <c r="F57" s="165"/>
      <c r="G57" s="165"/>
      <c r="H57" s="165"/>
      <c r="I57" s="165"/>
      <c r="J57" s="166" t="s">
        <v>96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J92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97</v>
      </c>
    </row>
    <row r="60" spans="1:31" s="9" customFormat="1" ht="24.95" customHeight="1">
      <c r="A60" s="9"/>
      <c r="B60" s="168"/>
      <c r="C60" s="169"/>
      <c r="D60" s="170" t="s">
        <v>98</v>
      </c>
      <c r="E60" s="171"/>
      <c r="F60" s="171"/>
      <c r="G60" s="171"/>
      <c r="H60" s="171"/>
      <c r="I60" s="171"/>
      <c r="J60" s="172">
        <f>J93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99</v>
      </c>
      <c r="E61" s="177"/>
      <c r="F61" s="177"/>
      <c r="G61" s="177"/>
      <c r="H61" s="177"/>
      <c r="I61" s="177"/>
      <c r="J61" s="178">
        <f>J94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100</v>
      </c>
      <c r="E62" s="177"/>
      <c r="F62" s="177"/>
      <c r="G62" s="177"/>
      <c r="H62" s="177"/>
      <c r="I62" s="177"/>
      <c r="J62" s="178">
        <f>J100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101</v>
      </c>
      <c r="E63" s="177"/>
      <c r="F63" s="177"/>
      <c r="G63" s="177"/>
      <c r="H63" s="177"/>
      <c r="I63" s="177"/>
      <c r="J63" s="178">
        <f>J143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102</v>
      </c>
      <c r="E64" s="177"/>
      <c r="F64" s="177"/>
      <c r="G64" s="177"/>
      <c r="H64" s="177"/>
      <c r="I64" s="177"/>
      <c r="J64" s="178">
        <f>J251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103</v>
      </c>
      <c r="E65" s="177"/>
      <c r="F65" s="177"/>
      <c r="G65" s="177"/>
      <c r="H65" s="177"/>
      <c r="I65" s="177"/>
      <c r="J65" s="178">
        <f>J271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104</v>
      </c>
      <c r="E66" s="171"/>
      <c r="F66" s="171"/>
      <c r="G66" s="171"/>
      <c r="H66" s="171"/>
      <c r="I66" s="171"/>
      <c r="J66" s="172">
        <f>J275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4"/>
      <c r="C67" s="175"/>
      <c r="D67" s="176" t="s">
        <v>105</v>
      </c>
      <c r="E67" s="177"/>
      <c r="F67" s="177"/>
      <c r="G67" s="177"/>
      <c r="H67" s="177"/>
      <c r="I67" s="177"/>
      <c r="J67" s="178">
        <f>J276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106</v>
      </c>
      <c r="E68" s="177"/>
      <c r="F68" s="177"/>
      <c r="G68" s="177"/>
      <c r="H68" s="177"/>
      <c r="I68" s="177"/>
      <c r="J68" s="178">
        <f>J286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107</v>
      </c>
      <c r="E69" s="177"/>
      <c r="F69" s="177"/>
      <c r="G69" s="177"/>
      <c r="H69" s="177"/>
      <c r="I69" s="177"/>
      <c r="J69" s="178">
        <f>J350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108</v>
      </c>
      <c r="E70" s="177"/>
      <c r="F70" s="177"/>
      <c r="G70" s="177"/>
      <c r="H70" s="177"/>
      <c r="I70" s="177"/>
      <c r="J70" s="178">
        <f>J362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109</v>
      </c>
      <c r="E71" s="177"/>
      <c r="F71" s="177"/>
      <c r="G71" s="177"/>
      <c r="H71" s="177"/>
      <c r="I71" s="177"/>
      <c r="J71" s="178">
        <f>J383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8"/>
      <c r="C72" s="169"/>
      <c r="D72" s="170" t="s">
        <v>110</v>
      </c>
      <c r="E72" s="171"/>
      <c r="F72" s="171"/>
      <c r="G72" s="171"/>
      <c r="H72" s="171"/>
      <c r="I72" s="171"/>
      <c r="J72" s="172">
        <f>J518</f>
        <v>0</v>
      </c>
      <c r="K72" s="169"/>
      <c r="L72" s="17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8" spans="1:31" s="2" customFormat="1" ht="6.95" customHeight="1">
      <c r="A78" s="41"/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4.95" customHeight="1">
      <c r="A79" s="41"/>
      <c r="B79" s="42"/>
      <c r="C79" s="25" t="s">
        <v>111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4" t="s">
        <v>16</v>
      </c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6.5" customHeight="1">
      <c r="A82" s="41"/>
      <c r="B82" s="42"/>
      <c r="C82" s="43"/>
      <c r="D82" s="43"/>
      <c r="E82" s="163" t="str">
        <f>E7</f>
        <v>Oprava uliční fasády a výměna oken ZŠ a MŠ Grafická</v>
      </c>
      <c r="F82" s="34"/>
      <c r="G82" s="34"/>
      <c r="H82" s="34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4" t="s">
        <v>92</v>
      </c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72" t="str">
        <f>E9</f>
        <v>Okna - Výměna oken ZŠ a MŠ Grafická</v>
      </c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4" t="s">
        <v>22</v>
      </c>
      <c r="D86" s="43"/>
      <c r="E86" s="43"/>
      <c r="F86" s="29" t="str">
        <f>F12</f>
        <v>Grafická 13/1060, Praha 5</v>
      </c>
      <c r="G86" s="43"/>
      <c r="H86" s="43"/>
      <c r="I86" s="34" t="s">
        <v>24</v>
      </c>
      <c r="J86" s="75" t="str">
        <f>IF(J12="","",J12)</f>
        <v>12. 4. 2022</v>
      </c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4" t="s">
        <v>28</v>
      </c>
      <c r="D88" s="43"/>
      <c r="E88" s="43"/>
      <c r="F88" s="29" t="str">
        <f>E15</f>
        <v>MČ Praha 5, Nám. 14. října 4/1381, Praha 5</v>
      </c>
      <c r="G88" s="43"/>
      <c r="H88" s="43"/>
      <c r="I88" s="34" t="s">
        <v>34</v>
      </c>
      <c r="J88" s="39" t="str">
        <f>E21</f>
        <v xml:space="preserve"> </v>
      </c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5.15" customHeight="1">
      <c r="A89" s="41"/>
      <c r="B89" s="42"/>
      <c r="C89" s="34" t="s">
        <v>32</v>
      </c>
      <c r="D89" s="43"/>
      <c r="E89" s="43"/>
      <c r="F89" s="29" t="str">
        <f>IF(E18="","",E18)</f>
        <v>Vyplň údaj</v>
      </c>
      <c r="G89" s="43"/>
      <c r="H89" s="43"/>
      <c r="I89" s="34" t="s">
        <v>37</v>
      </c>
      <c r="J89" s="39" t="str">
        <f>E24</f>
        <v xml:space="preserve"> </v>
      </c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0.3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11" customFormat="1" ht="29.25" customHeight="1">
      <c r="A91" s="180"/>
      <c r="B91" s="181"/>
      <c r="C91" s="182" t="s">
        <v>112</v>
      </c>
      <c r="D91" s="183" t="s">
        <v>59</v>
      </c>
      <c r="E91" s="183" t="s">
        <v>55</v>
      </c>
      <c r="F91" s="183" t="s">
        <v>56</v>
      </c>
      <c r="G91" s="183" t="s">
        <v>113</v>
      </c>
      <c r="H91" s="183" t="s">
        <v>114</v>
      </c>
      <c r="I91" s="183" t="s">
        <v>115</v>
      </c>
      <c r="J91" s="183" t="s">
        <v>96</v>
      </c>
      <c r="K91" s="184" t="s">
        <v>116</v>
      </c>
      <c r="L91" s="185"/>
      <c r="M91" s="95" t="s">
        <v>21</v>
      </c>
      <c r="N91" s="96" t="s">
        <v>44</v>
      </c>
      <c r="O91" s="96" t="s">
        <v>117</v>
      </c>
      <c r="P91" s="96" t="s">
        <v>118</v>
      </c>
      <c r="Q91" s="96" t="s">
        <v>119</v>
      </c>
      <c r="R91" s="96" t="s">
        <v>120</v>
      </c>
      <c r="S91" s="96" t="s">
        <v>121</v>
      </c>
      <c r="T91" s="97" t="s">
        <v>122</v>
      </c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</row>
    <row r="92" spans="1:63" s="2" customFormat="1" ht="22.8" customHeight="1">
      <c r="A92" s="41"/>
      <c r="B92" s="42"/>
      <c r="C92" s="102" t="s">
        <v>123</v>
      </c>
      <c r="D92" s="43"/>
      <c r="E92" s="43"/>
      <c r="F92" s="43"/>
      <c r="G92" s="43"/>
      <c r="H92" s="43"/>
      <c r="I92" s="43"/>
      <c r="J92" s="186">
        <f>BK92</f>
        <v>0</v>
      </c>
      <c r="K92" s="43"/>
      <c r="L92" s="47"/>
      <c r="M92" s="98"/>
      <c r="N92" s="187"/>
      <c r="O92" s="99"/>
      <c r="P92" s="188">
        <f>P93+P275+P518</f>
        <v>0</v>
      </c>
      <c r="Q92" s="99"/>
      <c r="R92" s="188">
        <f>R93+R275+R518</f>
        <v>2.7058400899999993</v>
      </c>
      <c r="S92" s="99"/>
      <c r="T92" s="189">
        <f>T93+T275+T518</f>
        <v>13.205407300000001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73</v>
      </c>
      <c r="AU92" s="19" t="s">
        <v>97</v>
      </c>
      <c r="BK92" s="190">
        <f>BK93+BK275+BK518</f>
        <v>0</v>
      </c>
    </row>
    <row r="93" spans="1:63" s="12" customFormat="1" ht="25.9" customHeight="1">
      <c r="A93" s="12"/>
      <c r="B93" s="191"/>
      <c r="C93" s="192"/>
      <c r="D93" s="193" t="s">
        <v>73</v>
      </c>
      <c r="E93" s="194" t="s">
        <v>124</v>
      </c>
      <c r="F93" s="194" t="s">
        <v>125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P94+P100+P143+P251+P271</f>
        <v>0</v>
      </c>
      <c r="Q93" s="199"/>
      <c r="R93" s="200">
        <f>R94+R100+R143+R251+R271</f>
        <v>2.5500624799999994</v>
      </c>
      <c r="S93" s="199"/>
      <c r="T93" s="201">
        <f>T94+T100+T143+T251+T271</f>
        <v>12.820268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82</v>
      </c>
      <c r="AT93" s="203" t="s">
        <v>73</v>
      </c>
      <c r="AU93" s="203" t="s">
        <v>74</v>
      </c>
      <c r="AY93" s="202" t="s">
        <v>126</v>
      </c>
      <c r="BK93" s="204">
        <f>BK94+BK100+BK143+BK251+BK271</f>
        <v>0</v>
      </c>
    </row>
    <row r="94" spans="1:63" s="12" customFormat="1" ht="22.8" customHeight="1">
      <c r="A94" s="12"/>
      <c r="B94" s="191"/>
      <c r="C94" s="192"/>
      <c r="D94" s="193" t="s">
        <v>73</v>
      </c>
      <c r="E94" s="205" t="s">
        <v>127</v>
      </c>
      <c r="F94" s="205" t="s">
        <v>128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SUM(P95:P99)</f>
        <v>0</v>
      </c>
      <c r="Q94" s="199"/>
      <c r="R94" s="200">
        <f>SUM(R95:R99)</f>
        <v>0.04279786</v>
      </c>
      <c r="S94" s="199"/>
      <c r="T94" s="201">
        <f>SUM(T95:T99)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82</v>
      </c>
      <c r="AT94" s="203" t="s">
        <v>73</v>
      </c>
      <c r="AU94" s="203" t="s">
        <v>82</v>
      </c>
      <c r="AY94" s="202" t="s">
        <v>126</v>
      </c>
      <c r="BK94" s="204">
        <f>SUM(BK95:BK99)</f>
        <v>0</v>
      </c>
    </row>
    <row r="95" spans="1:65" s="2" customFormat="1" ht="21.75" customHeight="1">
      <c r="A95" s="41"/>
      <c r="B95" s="42"/>
      <c r="C95" s="207" t="s">
        <v>82</v>
      </c>
      <c r="D95" s="207" t="s">
        <v>129</v>
      </c>
      <c r="E95" s="208" t="s">
        <v>130</v>
      </c>
      <c r="F95" s="209" t="s">
        <v>131</v>
      </c>
      <c r="G95" s="210" t="s">
        <v>132</v>
      </c>
      <c r="H95" s="211">
        <v>1.498</v>
      </c>
      <c r="I95" s="212"/>
      <c r="J95" s="213">
        <f>ROUND(I95*H95,2)</f>
        <v>0</v>
      </c>
      <c r="K95" s="209" t="s">
        <v>133</v>
      </c>
      <c r="L95" s="47"/>
      <c r="M95" s="214" t="s">
        <v>21</v>
      </c>
      <c r="N95" s="215" t="s">
        <v>45</v>
      </c>
      <c r="O95" s="87"/>
      <c r="P95" s="216">
        <f>O95*H95</f>
        <v>0</v>
      </c>
      <c r="Q95" s="216">
        <v>0.02857</v>
      </c>
      <c r="R95" s="216">
        <f>Q95*H95</f>
        <v>0.04279786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134</v>
      </c>
      <c r="AT95" s="218" t="s">
        <v>129</v>
      </c>
      <c r="AU95" s="218" t="s">
        <v>84</v>
      </c>
      <c r="AY95" s="19" t="s">
        <v>126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82</v>
      </c>
      <c r="BK95" s="219">
        <f>ROUND(I95*H95,2)</f>
        <v>0</v>
      </c>
      <c r="BL95" s="19" t="s">
        <v>134</v>
      </c>
      <c r="BM95" s="218" t="s">
        <v>135</v>
      </c>
    </row>
    <row r="96" spans="1:47" s="2" customFormat="1" ht="12">
      <c r="A96" s="41"/>
      <c r="B96" s="42"/>
      <c r="C96" s="43"/>
      <c r="D96" s="220" t="s">
        <v>136</v>
      </c>
      <c r="E96" s="43"/>
      <c r="F96" s="221" t="s">
        <v>137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136</v>
      </c>
      <c r="AU96" s="19" t="s">
        <v>84</v>
      </c>
    </row>
    <row r="97" spans="1:47" s="2" customFormat="1" ht="12">
      <c r="A97" s="41"/>
      <c r="B97" s="42"/>
      <c r="C97" s="43"/>
      <c r="D97" s="225" t="s">
        <v>138</v>
      </c>
      <c r="E97" s="43"/>
      <c r="F97" s="226" t="s">
        <v>139</v>
      </c>
      <c r="G97" s="43"/>
      <c r="H97" s="43"/>
      <c r="I97" s="222"/>
      <c r="J97" s="43"/>
      <c r="K97" s="43"/>
      <c r="L97" s="47"/>
      <c r="M97" s="223"/>
      <c r="N97" s="22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138</v>
      </c>
      <c r="AU97" s="19" t="s">
        <v>84</v>
      </c>
    </row>
    <row r="98" spans="1:51" s="13" customFormat="1" ht="12">
      <c r="A98" s="13"/>
      <c r="B98" s="227"/>
      <c r="C98" s="228"/>
      <c r="D98" s="220" t="s">
        <v>140</v>
      </c>
      <c r="E98" s="229" t="s">
        <v>21</v>
      </c>
      <c r="F98" s="230" t="s">
        <v>141</v>
      </c>
      <c r="G98" s="228"/>
      <c r="H98" s="229" t="s">
        <v>21</v>
      </c>
      <c r="I98" s="231"/>
      <c r="J98" s="228"/>
      <c r="K98" s="228"/>
      <c r="L98" s="232"/>
      <c r="M98" s="233"/>
      <c r="N98" s="234"/>
      <c r="O98" s="234"/>
      <c r="P98" s="234"/>
      <c r="Q98" s="234"/>
      <c r="R98" s="234"/>
      <c r="S98" s="234"/>
      <c r="T98" s="23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6" t="s">
        <v>140</v>
      </c>
      <c r="AU98" s="236" t="s">
        <v>84</v>
      </c>
      <c r="AV98" s="13" t="s">
        <v>82</v>
      </c>
      <c r="AW98" s="13" t="s">
        <v>36</v>
      </c>
      <c r="AX98" s="13" t="s">
        <v>74</v>
      </c>
      <c r="AY98" s="236" t="s">
        <v>126</v>
      </c>
    </row>
    <row r="99" spans="1:51" s="14" customFormat="1" ht="12">
      <c r="A99" s="14"/>
      <c r="B99" s="237"/>
      <c r="C99" s="238"/>
      <c r="D99" s="220" t="s">
        <v>140</v>
      </c>
      <c r="E99" s="239" t="s">
        <v>21</v>
      </c>
      <c r="F99" s="240" t="s">
        <v>142</v>
      </c>
      <c r="G99" s="238"/>
      <c r="H99" s="241">
        <v>1.498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7" t="s">
        <v>140</v>
      </c>
      <c r="AU99" s="247" t="s">
        <v>84</v>
      </c>
      <c r="AV99" s="14" t="s">
        <v>84</v>
      </c>
      <c r="AW99" s="14" t="s">
        <v>36</v>
      </c>
      <c r="AX99" s="14" t="s">
        <v>82</v>
      </c>
      <c r="AY99" s="247" t="s">
        <v>126</v>
      </c>
    </row>
    <row r="100" spans="1:63" s="12" customFormat="1" ht="22.8" customHeight="1">
      <c r="A100" s="12"/>
      <c r="B100" s="191"/>
      <c r="C100" s="192"/>
      <c r="D100" s="193" t="s">
        <v>73</v>
      </c>
      <c r="E100" s="205" t="s">
        <v>143</v>
      </c>
      <c r="F100" s="205" t="s">
        <v>144</v>
      </c>
      <c r="G100" s="192"/>
      <c r="H100" s="192"/>
      <c r="I100" s="195"/>
      <c r="J100" s="206">
        <f>BK100</f>
        <v>0</v>
      </c>
      <c r="K100" s="192"/>
      <c r="L100" s="197"/>
      <c r="M100" s="198"/>
      <c r="N100" s="199"/>
      <c r="O100" s="199"/>
      <c r="P100" s="200">
        <f>SUM(P101:P142)</f>
        <v>0</v>
      </c>
      <c r="Q100" s="199"/>
      <c r="R100" s="200">
        <f>SUM(R101:R142)</f>
        <v>2.4717071999999995</v>
      </c>
      <c r="S100" s="199"/>
      <c r="T100" s="201">
        <f>SUM(T101:T142)</f>
        <v>1.4849999999999999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2" t="s">
        <v>82</v>
      </c>
      <c r="AT100" s="203" t="s">
        <v>73</v>
      </c>
      <c r="AU100" s="203" t="s">
        <v>82</v>
      </c>
      <c r="AY100" s="202" t="s">
        <v>126</v>
      </c>
      <c r="BK100" s="204">
        <f>SUM(BK101:BK142)</f>
        <v>0</v>
      </c>
    </row>
    <row r="101" spans="1:65" s="2" customFormat="1" ht="24.15" customHeight="1">
      <c r="A101" s="41"/>
      <c r="B101" s="42"/>
      <c r="C101" s="207" t="s">
        <v>84</v>
      </c>
      <c r="D101" s="207" t="s">
        <v>129</v>
      </c>
      <c r="E101" s="208" t="s">
        <v>145</v>
      </c>
      <c r="F101" s="209" t="s">
        <v>146</v>
      </c>
      <c r="G101" s="210" t="s">
        <v>132</v>
      </c>
      <c r="H101" s="211">
        <v>29.664</v>
      </c>
      <c r="I101" s="212"/>
      <c r="J101" s="213">
        <f>ROUND(I101*H101,2)</f>
        <v>0</v>
      </c>
      <c r="K101" s="209" t="s">
        <v>133</v>
      </c>
      <c r="L101" s="47"/>
      <c r="M101" s="214" t="s">
        <v>21</v>
      </c>
      <c r="N101" s="215" t="s">
        <v>45</v>
      </c>
      <c r="O101" s="87"/>
      <c r="P101" s="216">
        <f>O101*H101</f>
        <v>0</v>
      </c>
      <c r="Q101" s="216">
        <v>0.0058</v>
      </c>
      <c r="R101" s="216">
        <f>Q101*H101</f>
        <v>0.1720512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134</v>
      </c>
      <c r="AT101" s="218" t="s">
        <v>129</v>
      </c>
      <c r="AU101" s="218" t="s">
        <v>84</v>
      </c>
      <c r="AY101" s="19" t="s">
        <v>126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82</v>
      </c>
      <c r="BK101" s="219">
        <f>ROUND(I101*H101,2)</f>
        <v>0</v>
      </c>
      <c r="BL101" s="19" t="s">
        <v>134</v>
      </c>
      <c r="BM101" s="218" t="s">
        <v>147</v>
      </c>
    </row>
    <row r="102" spans="1:47" s="2" customFormat="1" ht="12">
      <c r="A102" s="41"/>
      <c r="B102" s="42"/>
      <c r="C102" s="43"/>
      <c r="D102" s="220" t="s">
        <v>136</v>
      </c>
      <c r="E102" s="43"/>
      <c r="F102" s="221" t="s">
        <v>148</v>
      </c>
      <c r="G102" s="43"/>
      <c r="H102" s="43"/>
      <c r="I102" s="222"/>
      <c r="J102" s="43"/>
      <c r="K102" s="43"/>
      <c r="L102" s="47"/>
      <c r="M102" s="223"/>
      <c r="N102" s="22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136</v>
      </c>
      <c r="AU102" s="19" t="s">
        <v>84</v>
      </c>
    </row>
    <row r="103" spans="1:47" s="2" customFormat="1" ht="12">
      <c r="A103" s="41"/>
      <c r="B103" s="42"/>
      <c r="C103" s="43"/>
      <c r="D103" s="225" t="s">
        <v>138</v>
      </c>
      <c r="E103" s="43"/>
      <c r="F103" s="226" t="s">
        <v>149</v>
      </c>
      <c r="G103" s="43"/>
      <c r="H103" s="43"/>
      <c r="I103" s="222"/>
      <c r="J103" s="43"/>
      <c r="K103" s="43"/>
      <c r="L103" s="47"/>
      <c r="M103" s="223"/>
      <c r="N103" s="22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19" t="s">
        <v>138</v>
      </c>
      <c r="AU103" s="19" t="s">
        <v>84</v>
      </c>
    </row>
    <row r="104" spans="1:51" s="13" customFormat="1" ht="12">
      <c r="A104" s="13"/>
      <c r="B104" s="227"/>
      <c r="C104" s="228"/>
      <c r="D104" s="220" t="s">
        <v>140</v>
      </c>
      <c r="E104" s="229" t="s">
        <v>21</v>
      </c>
      <c r="F104" s="230" t="s">
        <v>150</v>
      </c>
      <c r="G104" s="228"/>
      <c r="H104" s="229" t="s">
        <v>21</v>
      </c>
      <c r="I104" s="231"/>
      <c r="J104" s="228"/>
      <c r="K104" s="228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140</v>
      </c>
      <c r="AU104" s="236" t="s">
        <v>84</v>
      </c>
      <c r="AV104" s="13" t="s">
        <v>82</v>
      </c>
      <c r="AW104" s="13" t="s">
        <v>36</v>
      </c>
      <c r="AX104" s="13" t="s">
        <v>74</v>
      </c>
      <c r="AY104" s="236" t="s">
        <v>126</v>
      </c>
    </row>
    <row r="105" spans="1:51" s="14" customFormat="1" ht="12">
      <c r="A105" s="14"/>
      <c r="B105" s="237"/>
      <c r="C105" s="238"/>
      <c r="D105" s="220" t="s">
        <v>140</v>
      </c>
      <c r="E105" s="239" t="s">
        <v>21</v>
      </c>
      <c r="F105" s="240" t="s">
        <v>151</v>
      </c>
      <c r="G105" s="238"/>
      <c r="H105" s="241">
        <v>20.246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140</v>
      </c>
      <c r="AU105" s="247" t="s">
        <v>84</v>
      </c>
      <c r="AV105" s="14" t="s">
        <v>84</v>
      </c>
      <c r="AW105" s="14" t="s">
        <v>36</v>
      </c>
      <c r="AX105" s="14" t="s">
        <v>74</v>
      </c>
      <c r="AY105" s="247" t="s">
        <v>126</v>
      </c>
    </row>
    <row r="106" spans="1:51" s="15" customFormat="1" ht="12">
      <c r="A106" s="15"/>
      <c r="B106" s="248"/>
      <c r="C106" s="249"/>
      <c r="D106" s="220" t="s">
        <v>140</v>
      </c>
      <c r="E106" s="250" t="s">
        <v>21</v>
      </c>
      <c r="F106" s="251" t="s">
        <v>152</v>
      </c>
      <c r="G106" s="249"/>
      <c r="H106" s="252">
        <v>20.246</v>
      </c>
      <c r="I106" s="253"/>
      <c r="J106" s="249"/>
      <c r="K106" s="249"/>
      <c r="L106" s="254"/>
      <c r="M106" s="255"/>
      <c r="N106" s="256"/>
      <c r="O106" s="256"/>
      <c r="P106" s="256"/>
      <c r="Q106" s="256"/>
      <c r="R106" s="256"/>
      <c r="S106" s="256"/>
      <c r="T106" s="257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8" t="s">
        <v>140</v>
      </c>
      <c r="AU106" s="258" t="s">
        <v>84</v>
      </c>
      <c r="AV106" s="15" t="s">
        <v>127</v>
      </c>
      <c r="AW106" s="15" t="s">
        <v>36</v>
      </c>
      <c r="AX106" s="15" t="s">
        <v>74</v>
      </c>
      <c r="AY106" s="258" t="s">
        <v>126</v>
      </c>
    </row>
    <row r="107" spans="1:51" s="13" customFormat="1" ht="12">
      <c r="A107" s="13"/>
      <c r="B107" s="227"/>
      <c r="C107" s="228"/>
      <c r="D107" s="220" t="s">
        <v>140</v>
      </c>
      <c r="E107" s="229" t="s">
        <v>21</v>
      </c>
      <c r="F107" s="230" t="s">
        <v>153</v>
      </c>
      <c r="G107" s="228"/>
      <c r="H107" s="229" t="s">
        <v>21</v>
      </c>
      <c r="I107" s="231"/>
      <c r="J107" s="228"/>
      <c r="K107" s="228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140</v>
      </c>
      <c r="AU107" s="236" t="s">
        <v>84</v>
      </c>
      <c r="AV107" s="13" t="s">
        <v>82</v>
      </c>
      <c r="AW107" s="13" t="s">
        <v>36</v>
      </c>
      <c r="AX107" s="13" t="s">
        <v>74</v>
      </c>
      <c r="AY107" s="236" t="s">
        <v>126</v>
      </c>
    </row>
    <row r="108" spans="1:51" s="14" customFormat="1" ht="12">
      <c r="A108" s="14"/>
      <c r="B108" s="237"/>
      <c r="C108" s="238"/>
      <c r="D108" s="220" t="s">
        <v>140</v>
      </c>
      <c r="E108" s="239" t="s">
        <v>21</v>
      </c>
      <c r="F108" s="240" t="s">
        <v>154</v>
      </c>
      <c r="G108" s="238"/>
      <c r="H108" s="241">
        <v>7.114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140</v>
      </c>
      <c r="AU108" s="247" t="s">
        <v>84</v>
      </c>
      <c r="AV108" s="14" t="s">
        <v>84</v>
      </c>
      <c r="AW108" s="14" t="s">
        <v>36</v>
      </c>
      <c r="AX108" s="14" t="s">
        <v>74</v>
      </c>
      <c r="AY108" s="247" t="s">
        <v>126</v>
      </c>
    </row>
    <row r="109" spans="1:51" s="14" customFormat="1" ht="12">
      <c r="A109" s="14"/>
      <c r="B109" s="237"/>
      <c r="C109" s="238"/>
      <c r="D109" s="220" t="s">
        <v>140</v>
      </c>
      <c r="E109" s="239" t="s">
        <v>21</v>
      </c>
      <c r="F109" s="240" t="s">
        <v>155</v>
      </c>
      <c r="G109" s="238"/>
      <c r="H109" s="241">
        <v>2.304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7" t="s">
        <v>140</v>
      </c>
      <c r="AU109" s="247" t="s">
        <v>84</v>
      </c>
      <c r="AV109" s="14" t="s">
        <v>84</v>
      </c>
      <c r="AW109" s="14" t="s">
        <v>36</v>
      </c>
      <c r="AX109" s="14" t="s">
        <v>74</v>
      </c>
      <c r="AY109" s="247" t="s">
        <v>126</v>
      </c>
    </row>
    <row r="110" spans="1:51" s="15" customFormat="1" ht="12">
      <c r="A110" s="15"/>
      <c r="B110" s="248"/>
      <c r="C110" s="249"/>
      <c r="D110" s="220" t="s">
        <v>140</v>
      </c>
      <c r="E110" s="250" t="s">
        <v>21</v>
      </c>
      <c r="F110" s="251" t="s">
        <v>152</v>
      </c>
      <c r="G110" s="249"/>
      <c r="H110" s="252">
        <v>9.418</v>
      </c>
      <c r="I110" s="253"/>
      <c r="J110" s="249"/>
      <c r="K110" s="249"/>
      <c r="L110" s="254"/>
      <c r="M110" s="255"/>
      <c r="N110" s="256"/>
      <c r="O110" s="256"/>
      <c r="P110" s="256"/>
      <c r="Q110" s="256"/>
      <c r="R110" s="256"/>
      <c r="S110" s="256"/>
      <c r="T110" s="257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8" t="s">
        <v>140</v>
      </c>
      <c r="AU110" s="258" t="s">
        <v>84</v>
      </c>
      <c r="AV110" s="15" t="s">
        <v>127</v>
      </c>
      <c r="AW110" s="15" t="s">
        <v>36</v>
      </c>
      <c r="AX110" s="15" t="s">
        <v>74</v>
      </c>
      <c r="AY110" s="258" t="s">
        <v>126</v>
      </c>
    </row>
    <row r="111" spans="1:51" s="16" customFormat="1" ht="12">
      <c r="A111" s="16"/>
      <c r="B111" s="259"/>
      <c r="C111" s="260"/>
      <c r="D111" s="220" t="s">
        <v>140</v>
      </c>
      <c r="E111" s="261" t="s">
        <v>21</v>
      </c>
      <c r="F111" s="262" t="s">
        <v>156</v>
      </c>
      <c r="G111" s="260"/>
      <c r="H111" s="263">
        <v>29.664</v>
      </c>
      <c r="I111" s="264"/>
      <c r="J111" s="260"/>
      <c r="K111" s="260"/>
      <c r="L111" s="265"/>
      <c r="M111" s="266"/>
      <c r="N111" s="267"/>
      <c r="O111" s="267"/>
      <c r="P111" s="267"/>
      <c r="Q111" s="267"/>
      <c r="R111" s="267"/>
      <c r="S111" s="267"/>
      <c r="T111" s="268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T111" s="269" t="s">
        <v>140</v>
      </c>
      <c r="AU111" s="269" t="s">
        <v>84</v>
      </c>
      <c r="AV111" s="16" t="s">
        <v>134</v>
      </c>
      <c r="AW111" s="16" t="s">
        <v>36</v>
      </c>
      <c r="AX111" s="16" t="s">
        <v>82</v>
      </c>
      <c r="AY111" s="269" t="s">
        <v>126</v>
      </c>
    </row>
    <row r="112" spans="1:65" s="2" customFormat="1" ht="24.15" customHeight="1">
      <c r="A112" s="41"/>
      <c r="B112" s="42"/>
      <c r="C112" s="207" t="s">
        <v>127</v>
      </c>
      <c r="D112" s="207" t="s">
        <v>129</v>
      </c>
      <c r="E112" s="208" t="s">
        <v>157</v>
      </c>
      <c r="F112" s="209" t="s">
        <v>158</v>
      </c>
      <c r="G112" s="210" t="s">
        <v>159</v>
      </c>
      <c r="H112" s="211">
        <v>444.32</v>
      </c>
      <c r="I112" s="212"/>
      <c r="J112" s="213">
        <f>ROUND(I112*H112,2)</f>
        <v>0</v>
      </c>
      <c r="K112" s="209" t="s">
        <v>133</v>
      </c>
      <c r="L112" s="47"/>
      <c r="M112" s="214" t="s">
        <v>21</v>
      </c>
      <c r="N112" s="215" t="s">
        <v>45</v>
      </c>
      <c r="O112" s="87"/>
      <c r="P112" s="216">
        <f>O112*H112</f>
        <v>0</v>
      </c>
      <c r="Q112" s="216">
        <v>0.0015</v>
      </c>
      <c r="R112" s="216">
        <f>Q112*H112</f>
        <v>0.66648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134</v>
      </c>
      <c r="AT112" s="218" t="s">
        <v>129</v>
      </c>
      <c r="AU112" s="218" t="s">
        <v>84</v>
      </c>
      <c r="AY112" s="19" t="s">
        <v>126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82</v>
      </c>
      <c r="BK112" s="219">
        <f>ROUND(I112*H112,2)</f>
        <v>0</v>
      </c>
      <c r="BL112" s="19" t="s">
        <v>134</v>
      </c>
      <c r="BM112" s="218" t="s">
        <v>160</v>
      </c>
    </row>
    <row r="113" spans="1:47" s="2" customFormat="1" ht="12">
      <c r="A113" s="41"/>
      <c r="B113" s="42"/>
      <c r="C113" s="43"/>
      <c r="D113" s="220" t="s">
        <v>136</v>
      </c>
      <c r="E113" s="43"/>
      <c r="F113" s="221" t="s">
        <v>161</v>
      </c>
      <c r="G113" s="43"/>
      <c r="H113" s="43"/>
      <c r="I113" s="222"/>
      <c r="J113" s="43"/>
      <c r="K113" s="43"/>
      <c r="L113" s="47"/>
      <c r="M113" s="223"/>
      <c r="N113" s="22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19" t="s">
        <v>136</v>
      </c>
      <c r="AU113" s="19" t="s">
        <v>84</v>
      </c>
    </row>
    <row r="114" spans="1:47" s="2" customFormat="1" ht="12">
      <c r="A114" s="41"/>
      <c r="B114" s="42"/>
      <c r="C114" s="43"/>
      <c r="D114" s="225" t="s">
        <v>138</v>
      </c>
      <c r="E114" s="43"/>
      <c r="F114" s="226" t="s">
        <v>162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19" t="s">
        <v>138</v>
      </c>
      <c r="AU114" s="19" t="s">
        <v>84</v>
      </c>
    </row>
    <row r="115" spans="1:51" s="13" customFormat="1" ht="12">
      <c r="A115" s="13"/>
      <c r="B115" s="227"/>
      <c r="C115" s="228"/>
      <c r="D115" s="220" t="s">
        <v>140</v>
      </c>
      <c r="E115" s="229" t="s">
        <v>21</v>
      </c>
      <c r="F115" s="230" t="s">
        <v>163</v>
      </c>
      <c r="G115" s="228"/>
      <c r="H115" s="229" t="s">
        <v>21</v>
      </c>
      <c r="I115" s="231"/>
      <c r="J115" s="228"/>
      <c r="K115" s="228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140</v>
      </c>
      <c r="AU115" s="236" t="s">
        <v>84</v>
      </c>
      <c r="AV115" s="13" t="s">
        <v>82</v>
      </c>
      <c r="AW115" s="13" t="s">
        <v>36</v>
      </c>
      <c r="AX115" s="13" t="s">
        <v>74</v>
      </c>
      <c r="AY115" s="236" t="s">
        <v>126</v>
      </c>
    </row>
    <row r="116" spans="1:51" s="14" customFormat="1" ht="12">
      <c r="A116" s="14"/>
      <c r="B116" s="237"/>
      <c r="C116" s="238"/>
      <c r="D116" s="220" t="s">
        <v>140</v>
      </c>
      <c r="E116" s="239" t="s">
        <v>21</v>
      </c>
      <c r="F116" s="240" t="s">
        <v>164</v>
      </c>
      <c r="G116" s="238"/>
      <c r="H116" s="241">
        <v>177.84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7" t="s">
        <v>140</v>
      </c>
      <c r="AU116" s="247" t="s">
        <v>84</v>
      </c>
      <c r="AV116" s="14" t="s">
        <v>84</v>
      </c>
      <c r="AW116" s="14" t="s">
        <v>36</v>
      </c>
      <c r="AX116" s="14" t="s">
        <v>74</v>
      </c>
      <c r="AY116" s="247" t="s">
        <v>126</v>
      </c>
    </row>
    <row r="117" spans="1:51" s="14" customFormat="1" ht="12">
      <c r="A117" s="14"/>
      <c r="B117" s="237"/>
      <c r="C117" s="238"/>
      <c r="D117" s="220" t="s">
        <v>140</v>
      </c>
      <c r="E117" s="239" t="s">
        <v>21</v>
      </c>
      <c r="F117" s="240" t="s">
        <v>165</v>
      </c>
      <c r="G117" s="238"/>
      <c r="H117" s="241">
        <v>164.16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7" t="s">
        <v>140</v>
      </c>
      <c r="AU117" s="247" t="s">
        <v>84</v>
      </c>
      <c r="AV117" s="14" t="s">
        <v>84</v>
      </c>
      <c r="AW117" s="14" t="s">
        <v>36</v>
      </c>
      <c r="AX117" s="14" t="s">
        <v>74</v>
      </c>
      <c r="AY117" s="247" t="s">
        <v>126</v>
      </c>
    </row>
    <row r="118" spans="1:51" s="14" customFormat="1" ht="12">
      <c r="A118" s="14"/>
      <c r="B118" s="237"/>
      <c r="C118" s="238"/>
      <c r="D118" s="220" t="s">
        <v>140</v>
      </c>
      <c r="E118" s="239" t="s">
        <v>21</v>
      </c>
      <c r="F118" s="240" t="s">
        <v>166</v>
      </c>
      <c r="G118" s="238"/>
      <c r="H118" s="241">
        <v>13.68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7" t="s">
        <v>140</v>
      </c>
      <c r="AU118" s="247" t="s">
        <v>84</v>
      </c>
      <c r="AV118" s="14" t="s">
        <v>84</v>
      </c>
      <c r="AW118" s="14" t="s">
        <v>36</v>
      </c>
      <c r="AX118" s="14" t="s">
        <v>74</v>
      </c>
      <c r="AY118" s="247" t="s">
        <v>126</v>
      </c>
    </row>
    <row r="119" spans="1:51" s="15" customFormat="1" ht="12">
      <c r="A119" s="15"/>
      <c r="B119" s="248"/>
      <c r="C119" s="249"/>
      <c r="D119" s="220" t="s">
        <v>140</v>
      </c>
      <c r="E119" s="250" t="s">
        <v>21</v>
      </c>
      <c r="F119" s="251" t="s">
        <v>152</v>
      </c>
      <c r="G119" s="249"/>
      <c r="H119" s="252">
        <v>355.68</v>
      </c>
      <c r="I119" s="253"/>
      <c r="J119" s="249"/>
      <c r="K119" s="249"/>
      <c r="L119" s="254"/>
      <c r="M119" s="255"/>
      <c r="N119" s="256"/>
      <c r="O119" s="256"/>
      <c r="P119" s="256"/>
      <c r="Q119" s="256"/>
      <c r="R119" s="256"/>
      <c r="S119" s="256"/>
      <c r="T119" s="257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8" t="s">
        <v>140</v>
      </c>
      <c r="AU119" s="258" t="s">
        <v>84</v>
      </c>
      <c r="AV119" s="15" t="s">
        <v>127</v>
      </c>
      <c r="AW119" s="15" t="s">
        <v>36</v>
      </c>
      <c r="AX119" s="15" t="s">
        <v>74</v>
      </c>
      <c r="AY119" s="258" t="s">
        <v>126</v>
      </c>
    </row>
    <row r="120" spans="1:51" s="13" customFormat="1" ht="12">
      <c r="A120" s="13"/>
      <c r="B120" s="227"/>
      <c r="C120" s="228"/>
      <c r="D120" s="220" t="s">
        <v>140</v>
      </c>
      <c r="E120" s="229" t="s">
        <v>21</v>
      </c>
      <c r="F120" s="230" t="s">
        <v>167</v>
      </c>
      <c r="G120" s="228"/>
      <c r="H120" s="229" t="s">
        <v>21</v>
      </c>
      <c r="I120" s="231"/>
      <c r="J120" s="228"/>
      <c r="K120" s="228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140</v>
      </c>
      <c r="AU120" s="236" t="s">
        <v>84</v>
      </c>
      <c r="AV120" s="13" t="s">
        <v>82</v>
      </c>
      <c r="AW120" s="13" t="s">
        <v>36</v>
      </c>
      <c r="AX120" s="13" t="s">
        <v>74</v>
      </c>
      <c r="AY120" s="236" t="s">
        <v>126</v>
      </c>
    </row>
    <row r="121" spans="1:51" s="14" customFormat="1" ht="12">
      <c r="A121" s="14"/>
      <c r="B121" s="237"/>
      <c r="C121" s="238"/>
      <c r="D121" s="220" t="s">
        <v>140</v>
      </c>
      <c r="E121" s="239" t="s">
        <v>21</v>
      </c>
      <c r="F121" s="240" t="s">
        <v>168</v>
      </c>
      <c r="G121" s="238"/>
      <c r="H121" s="241">
        <v>15.04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7" t="s">
        <v>140</v>
      </c>
      <c r="AU121" s="247" t="s">
        <v>84</v>
      </c>
      <c r="AV121" s="14" t="s">
        <v>84</v>
      </c>
      <c r="AW121" s="14" t="s">
        <v>36</v>
      </c>
      <c r="AX121" s="14" t="s">
        <v>74</v>
      </c>
      <c r="AY121" s="247" t="s">
        <v>126</v>
      </c>
    </row>
    <row r="122" spans="1:51" s="14" customFormat="1" ht="12">
      <c r="A122" s="14"/>
      <c r="B122" s="237"/>
      <c r="C122" s="238"/>
      <c r="D122" s="220" t="s">
        <v>140</v>
      </c>
      <c r="E122" s="239" t="s">
        <v>21</v>
      </c>
      <c r="F122" s="240" t="s">
        <v>169</v>
      </c>
      <c r="G122" s="238"/>
      <c r="H122" s="241">
        <v>38.64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7" t="s">
        <v>140</v>
      </c>
      <c r="AU122" s="247" t="s">
        <v>84</v>
      </c>
      <c r="AV122" s="14" t="s">
        <v>84</v>
      </c>
      <c r="AW122" s="14" t="s">
        <v>36</v>
      </c>
      <c r="AX122" s="14" t="s">
        <v>74</v>
      </c>
      <c r="AY122" s="247" t="s">
        <v>126</v>
      </c>
    </row>
    <row r="123" spans="1:51" s="14" customFormat="1" ht="12">
      <c r="A123" s="14"/>
      <c r="B123" s="237"/>
      <c r="C123" s="238"/>
      <c r="D123" s="220" t="s">
        <v>140</v>
      </c>
      <c r="E123" s="239" t="s">
        <v>21</v>
      </c>
      <c r="F123" s="240" t="s">
        <v>170</v>
      </c>
      <c r="G123" s="238"/>
      <c r="H123" s="241">
        <v>34.96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7" t="s">
        <v>140</v>
      </c>
      <c r="AU123" s="247" t="s">
        <v>84</v>
      </c>
      <c r="AV123" s="14" t="s">
        <v>84</v>
      </c>
      <c r="AW123" s="14" t="s">
        <v>36</v>
      </c>
      <c r="AX123" s="14" t="s">
        <v>74</v>
      </c>
      <c r="AY123" s="247" t="s">
        <v>126</v>
      </c>
    </row>
    <row r="124" spans="1:51" s="15" customFormat="1" ht="12">
      <c r="A124" s="15"/>
      <c r="B124" s="248"/>
      <c r="C124" s="249"/>
      <c r="D124" s="220" t="s">
        <v>140</v>
      </c>
      <c r="E124" s="250" t="s">
        <v>21</v>
      </c>
      <c r="F124" s="251" t="s">
        <v>152</v>
      </c>
      <c r="G124" s="249"/>
      <c r="H124" s="252">
        <v>88.64</v>
      </c>
      <c r="I124" s="253"/>
      <c r="J124" s="249"/>
      <c r="K124" s="249"/>
      <c r="L124" s="254"/>
      <c r="M124" s="255"/>
      <c r="N124" s="256"/>
      <c r="O124" s="256"/>
      <c r="P124" s="256"/>
      <c r="Q124" s="256"/>
      <c r="R124" s="256"/>
      <c r="S124" s="256"/>
      <c r="T124" s="257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8" t="s">
        <v>140</v>
      </c>
      <c r="AU124" s="258" t="s">
        <v>84</v>
      </c>
      <c r="AV124" s="15" t="s">
        <v>127</v>
      </c>
      <c r="AW124" s="15" t="s">
        <v>36</v>
      </c>
      <c r="AX124" s="15" t="s">
        <v>74</v>
      </c>
      <c r="AY124" s="258" t="s">
        <v>126</v>
      </c>
    </row>
    <row r="125" spans="1:51" s="16" customFormat="1" ht="12">
      <c r="A125" s="16"/>
      <c r="B125" s="259"/>
      <c r="C125" s="260"/>
      <c r="D125" s="220" t="s">
        <v>140</v>
      </c>
      <c r="E125" s="261" t="s">
        <v>21</v>
      </c>
      <c r="F125" s="262" t="s">
        <v>156</v>
      </c>
      <c r="G125" s="260"/>
      <c r="H125" s="263">
        <v>444.32</v>
      </c>
      <c r="I125" s="264"/>
      <c r="J125" s="260"/>
      <c r="K125" s="260"/>
      <c r="L125" s="265"/>
      <c r="M125" s="266"/>
      <c r="N125" s="267"/>
      <c r="O125" s="267"/>
      <c r="P125" s="267"/>
      <c r="Q125" s="267"/>
      <c r="R125" s="267"/>
      <c r="S125" s="267"/>
      <c r="T125" s="268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T125" s="269" t="s">
        <v>140</v>
      </c>
      <c r="AU125" s="269" t="s">
        <v>84</v>
      </c>
      <c r="AV125" s="16" t="s">
        <v>134</v>
      </c>
      <c r="AW125" s="16" t="s">
        <v>36</v>
      </c>
      <c r="AX125" s="16" t="s">
        <v>82</v>
      </c>
      <c r="AY125" s="269" t="s">
        <v>126</v>
      </c>
    </row>
    <row r="126" spans="1:65" s="2" customFormat="1" ht="16.5" customHeight="1">
      <c r="A126" s="41"/>
      <c r="B126" s="42"/>
      <c r="C126" s="207" t="s">
        <v>134</v>
      </c>
      <c r="D126" s="207" t="s">
        <v>129</v>
      </c>
      <c r="E126" s="208" t="s">
        <v>171</v>
      </c>
      <c r="F126" s="209" t="s">
        <v>172</v>
      </c>
      <c r="G126" s="210" t="s">
        <v>132</v>
      </c>
      <c r="H126" s="211">
        <v>135</v>
      </c>
      <c r="I126" s="212"/>
      <c r="J126" s="213">
        <f>ROUND(I126*H126,2)</f>
        <v>0</v>
      </c>
      <c r="K126" s="209" t="s">
        <v>21</v>
      </c>
      <c r="L126" s="47"/>
      <c r="M126" s="214" t="s">
        <v>21</v>
      </c>
      <c r="N126" s="215" t="s">
        <v>45</v>
      </c>
      <c r="O126" s="87"/>
      <c r="P126" s="216">
        <f>O126*H126</f>
        <v>0</v>
      </c>
      <c r="Q126" s="216">
        <v>0.01114</v>
      </c>
      <c r="R126" s="216">
        <f>Q126*H126</f>
        <v>1.5039</v>
      </c>
      <c r="S126" s="216">
        <v>0.011</v>
      </c>
      <c r="T126" s="217">
        <f>S126*H126</f>
        <v>1.4849999999999999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134</v>
      </c>
      <c r="AT126" s="218" t="s">
        <v>129</v>
      </c>
      <c r="AU126" s="218" t="s">
        <v>84</v>
      </c>
      <c r="AY126" s="19" t="s">
        <v>126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82</v>
      </c>
      <c r="BK126" s="219">
        <f>ROUND(I126*H126,2)</f>
        <v>0</v>
      </c>
      <c r="BL126" s="19" t="s">
        <v>134</v>
      </c>
      <c r="BM126" s="218" t="s">
        <v>173</v>
      </c>
    </row>
    <row r="127" spans="1:47" s="2" customFormat="1" ht="12">
      <c r="A127" s="41"/>
      <c r="B127" s="42"/>
      <c r="C127" s="43"/>
      <c r="D127" s="220" t="s">
        <v>136</v>
      </c>
      <c r="E127" s="43"/>
      <c r="F127" s="221" t="s">
        <v>174</v>
      </c>
      <c r="G127" s="43"/>
      <c r="H127" s="43"/>
      <c r="I127" s="222"/>
      <c r="J127" s="43"/>
      <c r="K127" s="43"/>
      <c r="L127" s="47"/>
      <c r="M127" s="223"/>
      <c r="N127" s="22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19" t="s">
        <v>136</v>
      </c>
      <c r="AU127" s="19" t="s">
        <v>84</v>
      </c>
    </row>
    <row r="128" spans="1:51" s="13" customFormat="1" ht="12">
      <c r="A128" s="13"/>
      <c r="B128" s="227"/>
      <c r="C128" s="228"/>
      <c r="D128" s="220" t="s">
        <v>140</v>
      </c>
      <c r="E128" s="229" t="s">
        <v>21</v>
      </c>
      <c r="F128" s="230" t="s">
        <v>175</v>
      </c>
      <c r="G128" s="228"/>
      <c r="H128" s="229" t="s">
        <v>21</v>
      </c>
      <c r="I128" s="231"/>
      <c r="J128" s="228"/>
      <c r="K128" s="228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140</v>
      </c>
      <c r="AU128" s="236" t="s">
        <v>84</v>
      </c>
      <c r="AV128" s="13" t="s">
        <v>82</v>
      </c>
      <c r="AW128" s="13" t="s">
        <v>36</v>
      </c>
      <c r="AX128" s="13" t="s">
        <v>74</v>
      </c>
      <c r="AY128" s="236" t="s">
        <v>126</v>
      </c>
    </row>
    <row r="129" spans="1:51" s="14" customFormat="1" ht="12">
      <c r="A129" s="14"/>
      <c r="B129" s="237"/>
      <c r="C129" s="238"/>
      <c r="D129" s="220" t="s">
        <v>140</v>
      </c>
      <c r="E129" s="239" t="s">
        <v>21</v>
      </c>
      <c r="F129" s="240" t="s">
        <v>176</v>
      </c>
      <c r="G129" s="238"/>
      <c r="H129" s="241">
        <v>72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7" t="s">
        <v>140</v>
      </c>
      <c r="AU129" s="247" t="s">
        <v>84</v>
      </c>
      <c r="AV129" s="14" t="s">
        <v>84</v>
      </c>
      <c r="AW129" s="14" t="s">
        <v>36</v>
      </c>
      <c r="AX129" s="14" t="s">
        <v>74</v>
      </c>
      <c r="AY129" s="247" t="s">
        <v>126</v>
      </c>
    </row>
    <row r="130" spans="1:51" s="14" customFormat="1" ht="12">
      <c r="A130" s="14"/>
      <c r="B130" s="237"/>
      <c r="C130" s="238"/>
      <c r="D130" s="220" t="s">
        <v>140</v>
      </c>
      <c r="E130" s="239" t="s">
        <v>21</v>
      </c>
      <c r="F130" s="240" t="s">
        <v>177</v>
      </c>
      <c r="G130" s="238"/>
      <c r="H130" s="241">
        <v>58.5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7" t="s">
        <v>140</v>
      </c>
      <c r="AU130" s="247" t="s">
        <v>84</v>
      </c>
      <c r="AV130" s="14" t="s">
        <v>84</v>
      </c>
      <c r="AW130" s="14" t="s">
        <v>36</v>
      </c>
      <c r="AX130" s="14" t="s">
        <v>74</v>
      </c>
      <c r="AY130" s="247" t="s">
        <v>126</v>
      </c>
    </row>
    <row r="131" spans="1:51" s="14" customFormat="1" ht="12">
      <c r="A131" s="14"/>
      <c r="B131" s="237"/>
      <c r="C131" s="238"/>
      <c r="D131" s="220" t="s">
        <v>140</v>
      </c>
      <c r="E131" s="239" t="s">
        <v>21</v>
      </c>
      <c r="F131" s="240" t="s">
        <v>178</v>
      </c>
      <c r="G131" s="238"/>
      <c r="H131" s="241">
        <v>4.5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7" t="s">
        <v>140</v>
      </c>
      <c r="AU131" s="247" t="s">
        <v>84</v>
      </c>
      <c r="AV131" s="14" t="s">
        <v>84</v>
      </c>
      <c r="AW131" s="14" t="s">
        <v>36</v>
      </c>
      <c r="AX131" s="14" t="s">
        <v>74</v>
      </c>
      <c r="AY131" s="247" t="s">
        <v>126</v>
      </c>
    </row>
    <row r="132" spans="1:51" s="16" customFormat="1" ht="12">
      <c r="A132" s="16"/>
      <c r="B132" s="259"/>
      <c r="C132" s="260"/>
      <c r="D132" s="220" t="s">
        <v>140</v>
      </c>
      <c r="E132" s="261" t="s">
        <v>21</v>
      </c>
      <c r="F132" s="262" t="s">
        <v>156</v>
      </c>
      <c r="G132" s="260"/>
      <c r="H132" s="263">
        <v>135</v>
      </c>
      <c r="I132" s="264"/>
      <c r="J132" s="260"/>
      <c r="K132" s="260"/>
      <c r="L132" s="265"/>
      <c r="M132" s="266"/>
      <c r="N132" s="267"/>
      <c r="O132" s="267"/>
      <c r="P132" s="267"/>
      <c r="Q132" s="267"/>
      <c r="R132" s="267"/>
      <c r="S132" s="267"/>
      <c r="T132" s="268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69" t="s">
        <v>140</v>
      </c>
      <c r="AU132" s="269" t="s">
        <v>84</v>
      </c>
      <c r="AV132" s="16" t="s">
        <v>134</v>
      </c>
      <c r="AW132" s="16" t="s">
        <v>36</v>
      </c>
      <c r="AX132" s="16" t="s">
        <v>82</v>
      </c>
      <c r="AY132" s="269" t="s">
        <v>126</v>
      </c>
    </row>
    <row r="133" spans="1:65" s="2" customFormat="1" ht="24.15" customHeight="1">
      <c r="A133" s="41"/>
      <c r="B133" s="42"/>
      <c r="C133" s="207" t="s">
        <v>179</v>
      </c>
      <c r="D133" s="207" t="s">
        <v>129</v>
      </c>
      <c r="E133" s="208" t="s">
        <v>180</v>
      </c>
      <c r="F133" s="209" t="s">
        <v>181</v>
      </c>
      <c r="G133" s="210" t="s">
        <v>159</v>
      </c>
      <c r="H133" s="211">
        <v>410.4</v>
      </c>
      <c r="I133" s="212"/>
      <c r="J133" s="213">
        <f>ROUND(I133*H133,2)</f>
        <v>0</v>
      </c>
      <c r="K133" s="209" t="s">
        <v>133</v>
      </c>
      <c r="L133" s="47"/>
      <c r="M133" s="214" t="s">
        <v>21</v>
      </c>
      <c r="N133" s="215" t="s">
        <v>45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134</v>
      </c>
      <c r="AT133" s="218" t="s">
        <v>129</v>
      </c>
      <c r="AU133" s="218" t="s">
        <v>84</v>
      </c>
      <c r="AY133" s="19" t="s">
        <v>126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82</v>
      </c>
      <c r="BK133" s="219">
        <f>ROUND(I133*H133,2)</f>
        <v>0</v>
      </c>
      <c r="BL133" s="19" t="s">
        <v>134</v>
      </c>
      <c r="BM133" s="218" t="s">
        <v>182</v>
      </c>
    </row>
    <row r="134" spans="1:47" s="2" customFormat="1" ht="12">
      <c r="A134" s="41"/>
      <c r="B134" s="42"/>
      <c r="C134" s="43"/>
      <c r="D134" s="220" t="s">
        <v>136</v>
      </c>
      <c r="E134" s="43"/>
      <c r="F134" s="221" t="s">
        <v>183</v>
      </c>
      <c r="G134" s="43"/>
      <c r="H134" s="43"/>
      <c r="I134" s="222"/>
      <c r="J134" s="43"/>
      <c r="K134" s="43"/>
      <c r="L134" s="47"/>
      <c r="M134" s="223"/>
      <c r="N134" s="22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9" t="s">
        <v>136</v>
      </c>
      <c r="AU134" s="19" t="s">
        <v>84</v>
      </c>
    </row>
    <row r="135" spans="1:47" s="2" customFormat="1" ht="12">
      <c r="A135" s="41"/>
      <c r="B135" s="42"/>
      <c r="C135" s="43"/>
      <c r="D135" s="225" t="s">
        <v>138</v>
      </c>
      <c r="E135" s="43"/>
      <c r="F135" s="226" t="s">
        <v>184</v>
      </c>
      <c r="G135" s="43"/>
      <c r="H135" s="43"/>
      <c r="I135" s="222"/>
      <c r="J135" s="43"/>
      <c r="K135" s="43"/>
      <c r="L135" s="47"/>
      <c r="M135" s="223"/>
      <c r="N135" s="22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138</v>
      </c>
      <c r="AU135" s="19" t="s">
        <v>84</v>
      </c>
    </row>
    <row r="136" spans="1:51" s="14" customFormat="1" ht="12">
      <c r="A136" s="14"/>
      <c r="B136" s="237"/>
      <c r="C136" s="238"/>
      <c r="D136" s="220" t="s">
        <v>140</v>
      </c>
      <c r="E136" s="239" t="s">
        <v>21</v>
      </c>
      <c r="F136" s="240" t="s">
        <v>185</v>
      </c>
      <c r="G136" s="238"/>
      <c r="H136" s="241">
        <v>218.88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7" t="s">
        <v>140</v>
      </c>
      <c r="AU136" s="247" t="s">
        <v>84</v>
      </c>
      <c r="AV136" s="14" t="s">
        <v>84</v>
      </c>
      <c r="AW136" s="14" t="s">
        <v>36</v>
      </c>
      <c r="AX136" s="14" t="s">
        <v>74</v>
      </c>
      <c r="AY136" s="247" t="s">
        <v>126</v>
      </c>
    </row>
    <row r="137" spans="1:51" s="14" customFormat="1" ht="12">
      <c r="A137" s="14"/>
      <c r="B137" s="237"/>
      <c r="C137" s="238"/>
      <c r="D137" s="220" t="s">
        <v>140</v>
      </c>
      <c r="E137" s="239" t="s">
        <v>21</v>
      </c>
      <c r="F137" s="240" t="s">
        <v>186</v>
      </c>
      <c r="G137" s="238"/>
      <c r="H137" s="241">
        <v>177.84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7" t="s">
        <v>140</v>
      </c>
      <c r="AU137" s="247" t="s">
        <v>84</v>
      </c>
      <c r="AV137" s="14" t="s">
        <v>84</v>
      </c>
      <c r="AW137" s="14" t="s">
        <v>36</v>
      </c>
      <c r="AX137" s="14" t="s">
        <v>74</v>
      </c>
      <c r="AY137" s="247" t="s">
        <v>126</v>
      </c>
    </row>
    <row r="138" spans="1:51" s="14" customFormat="1" ht="12">
      <c r="A138" s="14"/>
      <c r="B138" s="237"/>
      <c r="C138" s="238"/>
      <c r="D138" s="220" t="s">
        <v>140</v>
      </c>
      <c r="E138" s="239" t="s">
        <v>21</v>
      </c>
      <c r="F138" s="240" t="s">
        <v>187</v>
      </c>
      <c r="G138" s="238"/>
      <c r="H138" s="241">
        <v>13.68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7" t="s">
        <v>140</v>
      </c>
      <c r="AU138" s="247" t="s">
        <v>84</v>
      </c>
      <c r="AV138" s="14" t="s">
        <v>84</v>
      </c>
      <c r="AW138" s="14" t="s">
        <v>36</v>
      </c>
      <c r="AX138" s="14" t="s">
        <v>74</v>
      </c>
      <c r="AY138" s="247" t="s">
        <v>126</v>
      </c>
    </row>
    <row r="139" spans="1:51" s="16" customFormat="1" ht="12">
      <c r="A139" s="16"/>
      <c r="B139" s="259"/>
      <c r="C139" s="260"/>
      <c r="D139" s="220" t="s">
        <v>140</v>
      </c>
      <c r="E139" s="261" t="s">
        <v>21</v>
      </c>
      <c r="F139" s="262" t="s">
        <v>156</v>
      </c>
      <c r="G139" s="260"/>
      <c r="H139" s="263">
        <v>410.4</v>
      </c>
      <c r="I139" s="264"/>
      <c r="J139" s="260"/>
      <c r="K139" s="260"/>
      <c r="L139" s="265"/>
      <c r="M139" s="266"/>
      <c r="N139" s="267"/>
      <c r="O139" s="267"/>
      <c r="P139" s="267"/>
      <c r="Q139" s="267"/>
      <c r="R139" s="267"/>
      <c r="S139" s="267"/>
      <c r="T139" s="268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69" t="s">
        <v>140</v>
      </c>
      <c r="AU139" s="269" t="s">
        <v>84</v>
      </c>
      <c r="AV139" s="16" t="s">
        <v>134</v>
      </c>
      <c r="AW139" s="16" t="s">
        <v>36</v>
      </c>
      <c r="AX139" s="16" t="s">
        <v>82</v>
      </c>
      <c r="AY139" s="269" t="s">
        <v>126</v>
      </c>
    </row>
    <row r="140" spans="1:65" s="2" customFormat="1" ht="16.5" customHeight="1">
      <c r="A140" s="41"/>
      <c r="B140" s="42"/>
      <c r="C140" s="270" t="s">
        <v>143</v>
      </c>
      <c r="D140" s="270" t="s">
        <v>188</v>
      </c>
      <c r="E140" s="271" t="s">
        <v>189</v>
      </c>
      <c r="F140" s="272" t="s">
        <v>190</v>
      </c>
      <c r="G140" s="273" t="s">
        <v>159</v>
      </c>
      <c r="H140" s="274">
        <v>430.92</v>
      </c>
      <c r="I140" s="275"/>
      <c r="J140" s="276">
        <f>ROUND(I140*H140,2)</f>
        <v>0</v>
      </c>
      <c r="K140" s="272" t="s">
        <v>133</v>
      </c>
      <c r="L140" s="277"/>
      <c r="M140" s="278" t="s">
        <v>21</v>
      </c>
      <c r="N140" s="279" t="s">
        <v>45</v>
      </c>
      <c r="O140" s="87"/>
      <c r="P140" s="216">
        <f>O140*H140</f>
        <v>0</v>
      </c>
      <c r="Q140" s="216">
        <v>0.0003</v>
      </c>
      <c r="R140" s="216">
        <f>Q140*H140</f>
        <v>0.129276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191</v>
      </c>
      <c r="AT140" s="218" t="s">
        <v>188</v>
      </c>
      <c r="AU140" s="218" t="s">
        <v>84</v>
      </c>
      <c r="AY140" s="19" t="s">
        <v>126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82</v>
      </c>
      <c r="BK140" s="219">
        <f>ROUND(I140*H140,2)</f>
        <v>0</v>
      </c>
      <c r="BL140" s="19" t="s">
        <v>134</v>
      </c>
      <c r="BM140" s="218" t="s">
        <v>192</v>
      </c>
    </row>
    <row r="141" spans="1:47" s="2" customFormat="1" ht="12">
      <c r="A141" s="41"/>
      <c r="B141" s="42"/>
      <c r="C141" s="43"/>
      <c r="D141" s="220" t="s">
        <v>136</v>
      </c>
      <c r="E141" s="43"/>
      <c r="F141" s="221" t="s">
        <v>190</v>
      </c>
      <c r="G141" s="43"/>
      <c r="H141" s="43"/>
      <c r="I141" s="222"/>
      <c r="J141" s="43"/>
      <c r="K141" s="43"/>
      <c r="L141" s="47"/>
      <c r="M141" s="223"/>
      <c r="N141" s="22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136</v>
      </c>
      <c r="AU141" s="19" t="s">
        <v>84</v>
      </c>
    </row>
    <row r="142" spans="1:51" s="14" customFormat="1" ht="12">
      <c r="A142" s="14"/>
      <c r="B142" s="237"/>
      <c r="C142" s="238"/>
      <c r="D142" s="220" t="s">
        <v>140</v>
      </c>
      <c r="E142" s="238"/>
      <c r="F142" s="240" t="s">
        <v>193</v>
      </c>
      <c r="G142" s="238"/>
      <c r="H142" s="241">
        <v>430.92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7" t="s">
        <v>140</v>
      </c>
      <c r="AU142" s="247" t="s">
        <v>84</v>
      </c>
      <c r="AV142" s="14" t="s">
        <v>84</v>
      </c>
      <c r="AW142" s="14" t="s">
        <v>4</v>
      </c>
      <c r="AX142" s="14" t="s">
        <v>82</v>
      </c>
      <c r="AY142" s="247" t="s">
        <v>126</v>
      </c>
    </row>
    <row r="143" spans="1:63" s="12" customFormat="1" ht="22.8" customHeight="1">
      <c r="A143" s="12"/>
      <c r="B143" s="191"/>
      <c r="C143" s="192"/>
      <c r="D143" s="193" t="s">
        <v>73</v>
      </c>
      <c r="E143" s="205" t="s">
        <v>194</v>
      </c>
      <c r="F143" s="205" t="s">
        <v>195</v>
      </c>
      <c r="G143" s="192"/>
      <c r="H143" s="192"/>
      <c r="I143" s="195"/>
      <c r="J143" s="206">
        <f>BK143</f>
        <v>0</v>
      </c>
      <c r="K143" s="192"/>
      <c r="L143" s="197"/>
      <c r="M143" s="198"/>
      <c r="N143" s="199"/>
      <c r="O143" s="199"/>
      <c r="P143" s="200">
        <f>SUM(P144:P250)</f>
        <v>0</v>
      </c>
      <c r="Q143" s="199"/>
      <c r="R143" s="200">
        <f>SUM(R144:R250)</f>
        <v>0.035557420000000006</v>
      </c>
      <c r="S143" s="199"/>
      <c r="T143" s="201">
        <f>SUM(T144:T250)</f>
        <v>11.335268000000001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2" t="s">
        <v>82</v>
      </c>
      <c r="AT143" s="203" t="s">
        <v>73</v>
      </c>
      <c r="AU143" s="203" t="s">
        <v>82</v>
      </c>
      <c r="AY143" s="202" t="s">
        <v>126</v>
      </c>
      <c r="BK143" s="204">
        <f>SUM(BK144:BK250)</f>
        <v>0</v>
      </c>
    </row>
    <row r="144" spans="1:65" s="2" customFormat="1" ht="37.8" customHeight="1">
      <c r="A144" s="41"/>
      <c r="B144" s="42"/>
      <c r="C144" s="207" t="s">
        <v>196</v>
      </c>
      <c r="D144" s="207" t="s">
        <v>129</v>
      </c>
      <c r="E144" s="208" t="s">
        <v>197</v>
      </c>
      <c r="F144" s="209" t="s">
        <v>198</v>
      </c>
      <c r="G144" s="210" t="s">
        <v>132</v>
      </c>
      <c r="H144" s="211">
        <v>90</v>
      </c>
      <c r="I144" s="212"/>
      <c r="J144" s="213">
        <f>ROUND(I144*H144,2)</f>
        <v>0</v>
      </c>
      <c r="K144" s="209" t="s">
        <v>133</v>
      </c>
      <c r="L144" s="47"/>
      <c r="M144" s="214" t="s">
        <v>21</v>
      </c>
      <c r="N144" s="215" t="s">
        <v>45</v>
      </c>
      <c r="O144" s="87"/>
      <c r="P144" s="216">
        <f>O144*H144</f>
        <v>0</v>
      </c>
      <c r="Q144" s="216">
        <v>0.00021</v>
      </c>
      <c r="R144" s="216">
        <f>Q144*H144</f>
        <v>0.0189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134</v>
      </c>
      <c r="AT144" s="218" t="s">
        <v>129</v>
      </c>
      <c r="AU144" s="218" t="s">
        <v>84</v>
      </c>
      <c r="AY144" s="19" t="s">
        <v>126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82</v>
      </c>
      <c r="BK144" s="219">
        <f>ROUND(I144*H144,2)</f>
        <v>0</v>
      </c>
      <c r="BL144" s="19" t="s">
        <v>134</v>
      </c>
      <c r="BM144" s="218" t="s">
        <v>199</v>
      </c>
    </row>
    <row r="145" spans="1:47" s="2" customFormat="1" ht="12">
      <c r="A145" s="41"/>
      <c r="B145" s="42"/>
      <c r="C145" s="43"/>
      <c r="D145" s="220" t="s">
        <v>136</v>
      </c>
      <c r="E145" s="43"/>
      <c r="F145" s="221" t="s">
        <v>200</v>
      </c>
      <c r="G145" s="43"/>
      <c r="H145" s="43"/>
      <c r="I145" s="222"/>
      <c r="J145" s="43"/>
      <c r="K145" s="43"/>
      <c r="L145" s="47"/>
      <c r="M145" s="223"/>
      <c r="N145" s="22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9" t="s">
        <v>136</v>
      </c>
      <c r="AU145" s="19" t="s">
        <v>84</v>
      </c>
    </row>
    <row r="146" spans="1:47" s="2" customFormat="1" ht="12">
      <c r="A146" s="41"/>
      <c r="B146" s="42"/>
      <c r="C146" s="43"/>
      <c r="D146" s="225" t="s">
        <v>138</v>
      </c>
      <c r="E146" s="43"/>
      <c r="F146" s="226" t="s">
        <v>201</v>
      </c>
      <c r="G146" s="43"/>
      <c r="H146" s="43"/>
      <c r="I146" s="222"/>
      <c r="J146" s="43"/>
      <c r="K146" s="43"/>
      <c r="L146" s="47"/>
      <c r="M146" s="223"/>
      <c r="N146" s="22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9" t="s">
        <v>138</v>
      </c>
      <c r="AU146" s="19" t="s">
        <v>84</v>
      </c>
    </row>
    <row r="147" spans="1:51" s="13" customFormat="1" ht="12">
      <c r="A147" s="13"/>
      <c r="B147" s="227"/>
      <c r="C147" s="228"/>
      <c r="D147" s="220" t="s">
        <v>140</v>
      </c>
      <c r="E147" s="229" t="s">
        <v>21</v>
      </c>
      <c r="F147" s="230" t="s">
        <v>202</v>
      </c>
      <c r="G147" s="228"/>
      <c r="H147" s="229" t="s">
        <v>21</v>
      </c>
      <c r="I147" s="231"/>
      <c r="J147" s="228"/>
      <c r="K147" s="228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140</v>
      </c>
      <c r="AU147" s="236" t="s">
        <v>84</v>
      </c>
      <c r="AV147" s="13" t="s">
        <v>82</v>
      </c>
      <c r="AW147" s="13" t="s">
        <v>36</v>
      </c>
      <c r="AX147" s="13" t="s">
        <v>74</v>
      </c>
      <c r="AY147" s="236" t="s">
        <v>126</v>
      </c>
    </row>
    <row r="148" spans="1:51" s="14" customFormat="1" ht="12">
      <c r="A148" s="14"/>
      <c r="B148" s="237"/>
      <c r="C148" s="238"/>
      <c r="D148" s="220" t="s">
        <v>140</v>
      </c>
      <c r="E148" s="239" t="s">
        <v>21</v>
      </c>
      <c r="F148" s="240" t="s">
        <v>203</v>
      </c>
      <c r="G148" s="238"/>
      <c r="H148" s="241">
        <v>48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7" t="s">
        <v>140</v>
      </c>
      <c r="AU148" s="247" t="s">
        <v>84</v>
      </c>
      <c r="AV148" s="14" t="s">
        <v>84</v>
      </c>
      <c r="AW148" s="14" t="s">
        <v>36</v>
      </c>
      <c r="AX148" s="14" t="s">
        <v>74</v>
      </c>
      <c r="AY148" s="247" t="s">
        <v>126</v>
      </c>
    </row>
    <row r="149" spans="1:51" s="14" customFormat="1" ht="12">
      <c r="A149" s="14"/>
      <c r="B149" s="237"/>
      <c r="C149" s="238"/>
      <c r="D149" s="220" t="s">
        <v>140</v>
      </c>
      <c r="E149" s="239" t="s">
        <v>21</v>
      </c>
      <c r="F149" s="240" t="s">
        <v>204</v>
      </c>
      <c r="G149" s="238"/>
      <c r="H149" s="241">
        <v>39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140</v>
      </c>
      <c r="AU149" s="247" t="s">
        <v>84</v>
      </c>
      <c r="AV149" s="14" t="s">
        <v>84</v>
      </c>
      <c r="AW149" s="14" t="s">
        <v>36</v>
      </c>
      <c r="AX149" s="14" t="s">
        <v>74</v>
      </c>
      <c r="AY149" s="247" t="s">
        <v>126</v>
      </c>
    </row>
    <row r="150" spans="1:51" s="14" customFormat="1" ht="12">
      <c r="A150" s="14"/>
      <c r="B150" s="237"/>
      <c r="C150" s="238"/>
      <c r="D150" s="220" t="s">
        <v>140</v>
      </c>
      <c r="E150" s="239" t="s">
        <v>21</v>
      </c>
      <c r="F150" s="240" t="s">
        <v>205</v>
      </c>
      <c r="G150" s="238"/>
      <c r="H150" s="241">
        <v>3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7" t="s">
        <v>140</v>
      </c>
      <c r="AU150" s="247" t="s">
        <v>84</v>
      </c>
      <c r="AV150" s="14" t="s">
        <v>84</v>
      </c>
      <c r="AW150" s="14" t="s">
        <v>36</v>
      </c>
      <c r="AX150" s="14" t="s">
        <v>74</v>
      </c>
      <c r="AY150" s="247" t="s">
        <v>126</v>
      </c>
    </row>
    <row r="151" spans="1:51" s="16" customFormat="1" ht="12">
      <c r="A151" s="16"/>
      <c r="B151" s="259"/>
      <c r="C151" s="260"/>
      <c r="D151" s="220" t="s">
        <v>140</v>
      </c>
      <c r="E151" s="261" t="s">
        <v>21</v>
      </c>
      <c r="F151" s="262" t="s">
        <v>156</v>
      </c>
      <c r="G151" s="260"/>
      <c r="H151" s="263">
        <v>90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69" t="s">
        <v>140</v>
      </c>
      <c r="AU151" s="269" t="s">
        <v>84</v>
      </c>
      <c r="AV151" s="16" t="s">
        <v>134</v>
      </c>
      <c r="AW151" s="16" t="s">
        <v>36</v>
      </c>
      <c r="AX151" s="16" t="s">
        <v>82</v>
      </c>
      <c r="AY151" s="269" t="s">
        <v>126</v>
      </c>
    </row>
    <row r="152" spans="1:65" s="2" customFormat="1" ht="24.15" customHeight="1">
      <c r="A152" s="41"/>
      <c r="B152" s="42"/>
      <c r="C152" s="207" t="s">
        <v>191</v>
      </c>
      <c r="D152" s="207" t="s">
        <v>129</v>
      </c>
      <c r="E152" s="208" t="s">
        <v>206</v>
      </c>
      <c r="F152" s="209" t="s">
        <v>207</v>
      </c>
      <c r="G152" s="210" t="s">
        <v>132</v>
      </c>
      <c r="H152" s="211">
        <v>208.026</v>
      </c>
      <c r="I152" s="212"/>
      <c r="J152" s="213">
        <f>ROUND(I152*H152,2)</f>
        <v>0</v>
      </c>
      <c r="K152" s="209" t="s">
        <v>133</v>
      </c>
      <c r="L152" s="47"/>
      <c r="M152" s="214" t="s">
        <v>21</v>
      </c>
      <c r="N152" s="215" t="s">
        <v>45</v>
      </c>
      <c r="O152" s="87"/>
      <c r="P152" s="216">
        <f>O152*H152</f>
        <v>0</v>
      </c>
      <c r="Q152" s="216">
        <v>1E-05</v>
      </c>
      <c r="R152" s="216">
        <f>Q152*H152</f>
        <v>0.0020802600000000004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134</v>
      </c>
      <c r="AT152" s="218" t="s">
        <v>129</v>
      </c>
      <c r="AU152" s="218" t="s">
        <v>84</v>
      </c>
      <c r="AY152" s="19" t="s">
        <v>126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82</v>
      </c>
      <c r="BK152" s="219">
        <f>ROUND(I152*H152,2)</f>
        <v>0</v>
      </c>
      <c r="BL152" s="19" t="s">
        <v>134</v>
      </c>
      <c r="BM152" s="218" t="s">
        <v>208</v>
      </c>
    </row>
    <row r="153" spans="1:47" s="2" customFormat="1" ht="12">
      <c r="A153" s="41"/>
      <c r="B153" s="42"/>
      <c r="C153" s="43"/>
      <c r="D153" s="220" t="s">
        <v>136</v>
      </c>
      <c r="E153" s="43"/>
      <c r="F153" s="221" t="s">
        <v>209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136</v>
      </c>
      <c r="AU153" s="19" t="s">
        <v>84</v>
      </c>
    </row>
    <row r="154" spans="1:47" s="2" customFormat="1" ht="12">
      <c r="A154" s="41"/>
      <c r="B154" s="42"/>
      <c r="C154" s="43"/>
      <c r="D154" s="225" t="s">
        <v>138</v>
      </c>
      <c r="E154" s="43"/>
      <c r="F154" s="226" t="s">
        <v>210</v>
      </c>
      <c r="G154" s="43"/>
      <c r="H154" s="43"/>
      <c r="I154" s="222"/>
      <c r="J154" s="43"/>
      <c r="K154" s="43"/>
      <c r="L154" s="47"/>
      <c r="M154" s="223"/>
      <c r="N154" s="22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9" t="s">
        <v>138</v>
      </c>
      <c r="AU154" s="19" t="s">
        <v>84</v>
      </c>
    </row>
    <row r="155" spans="1:51" s="14" customFormat="1" ht="12">
      <c r="A155" s="14"/>
      <c r="B155" s="237"/>
      <c r="C155" s="238"/>
      <c r="D155" s="220" t="s">
        <v>140</v>
      </c>
      <c r="E155" s="239" t="s">
        <v>21</v>
      </c>
      <c r="F155" s="240" t="s">
        <v>211</v>
      </c>
      <c r="G155" s="238"/>
      <c r="H155" s="241">
        <v>110.947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7" t="s">
        <v>140</v>
      </c>
      <c r="AU155" s="247" t="s">
        <v>84</v>
      </c>
      <c r="AV155" s="14" t="s">
        <v>84</v>
      </c>
      <c r="AW155" s="14" t="s">
        <v>36</v>
      </c>
      <c r="AX155" s="14" t="s">
        <v>74</v>
      </c>
      <c r="AY155" s="247" t="s">
        <v>126</v>
      </c>
    </row>
    <row r="156" spans="1:51" s="14" customFormat="1" ht="12">
      <c r="A156" s="14"/>
      <c r="B156" s="237"/>
      <c r="C156" s="238"/>
      <c r="D156" s="220" t="s">
        <v>140</v>
      </c>
      <c r="E156" s="239" t="s">
        <v>21</v>
      </c>
      <c r="F156" s="240" t="s">
        <v>212</v>
      </c>
      <c r="G156" s="238"/>
      <c r="H156" s="241">
        <v>90.145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140</v>
      </c>
      <c r="AU156" s="247" t="s">
        <v>84</v>
      </c>
      <c r="AV156" s="14" t="s">
        <v>84</v>
      </c>
      <c r="AW156" s="14" t="s">
        <v>36</v>
      </c>
      <c r="AX156" s="14" t="s">
        <v>74</v>
      </c>
      <c r="AY156" s="247" t="s">
        <v>126</v>
      </c>
    </row>
    <row r="157" spans="1:51" s="14" customFormat="1" ht="12">
      <c r="A157" s="14"/>
      <c r="B157" s="237"/>
      <c r="C157" s="238"/>
      <c r="D157" s="220" t="s">
        <v>140</v>
      </c>
      <c r="E157" s="239" t="s">
        <v>21</v>
      </c>
      <c r="F157" s="240" t="s">
        <v>213</v>
      </c>
      <c r="G157" s="238"/>
      <c r="H157" s="241">
        <v>6.934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7" t="s">
        <v>140</v>
      </c>
      <c r="AU157" s="247" t="s">
        <v>84</v>
      </c>
      <c r="AV157" s="14" t="s">
        <v>84</v>
      </c>
      <c r="AW157" s="14" t="s">
        <v>36</v>
      </c>
      <c r="AX157" s="14" t="s">
        <v>74</v>
      </c>
      <c r="AY157" s="247" t="s">
        <v>126</v>
      </c>
    </row>
    <row r="158" spans="1:51" s="16" customFormat="1" ht="12">
      <c r="A158" s="16"/>
      <c r="B158" s="259"/>
      <c r="C158" s="260"/>
      <c r="D158" s="220" t="s">
        <v>140</v>
      </c>
      <c r="E158" s="261" t="s">
        <v>21</v>
      </c>
      <c r="F158" s="262" t="s">
        <v>156</v>
      </c>
      <c r="G158" s="260"/>
      <c r="H158" s="263">
        <v>208.02599999999998</v>
      </c>
      <c r="I158" s="264"/>
      <c r="J158" s="260"/>
      <c r="K158" s="260"/>
      <c r="L158" s="265"/>
      <c r="M158" s="266"/>
      <c r="N158" s="267"/>
      <c r="O158" s="267"/>
      <c r="P158" s="267"/>
      <c r="Q158" s="267"/>
      <c r="R158" s="267"/>
      <c r="S158" s="267"/>
      <c r="T158" s="268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T158" s="269" t="s">
        <v>140</v>
      </c>
      <c r="AU158" s="269" t="s">
        <v>84</v>
      </c>
      <c r="AV158" s="16" t="s">
        <v>134</v>
      </c>
      <c r="AW158" s="16" t="s">
        <v>36</v>
      </c>
      <c r="AX158" s="16" t="s">
        <v>82</v>
      </c>
      <c r="AY158" s="269" t="s">
        <v>126</v>
      </c>
    </row>
    <row r="159" spans="1:65" s="2" customFormat="1" ht="16.5" customHeight="1">
      <c r="A159" s="41"/>
      <c r="B159" s="42"/>
      <c r="C159" s="207" t="s">
        <v>194</v>
      </c>
      <c r="D159" s="207" t="s">
        <v>129</v>
      </c>
      <c r="E159" s="208" t="s">
        <v>214</v>
      </c>
      <c r="F159" s="209" t="s">
        <v>215</v>
      </c>
      <c r="G159" s="210" t="s">
        <v>132</v>
      </c>
      <c r="H159" s="211">
        <v>19.416</v>
      </c>
      <c r="I159" s="212"/>
      <c r="J159" s="213">
        <f>ROUND(I159*H159,2)</f>
        <v>0</v>
      </c>
      <c r="K159" s="209" t="s">
        <v>133</v>
      </c>
      <c r="L159" s="47"/>
      <c r="M159" s="214" t="s">
        <v>21</v>
      </c>
      <c r="N159" s="215" t="s">
        <v>45</v>
      </c>
      <c r="O159" s="87"/>
      <c r="P159" s="216">
        <f>O159*H159</f>
        <v>0</v>
      </c>
      <c r="Q159" s="216">
        <v>1E-05</v>
      </c>
      <c r="R159" s="216">
        <f>Q159*H159</f>
        <v>0.00019416000000000002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134</v>
      </c>
      <c r="AT159" s="218" t="s">
        <v>129</v>
      </c>
      <c r="AU159" s="218" t="s">
        <v>84</v>
      </c>
      <c r="AY159" s="19" t="s">
        <v>126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82</v>
      </c>
      <c r="BK159" s="219">
        <f>ROUND(I159*H159,2)</f>
        <v>0</v>
      </c>
      <c r="BL159" s="19" t="s">
        <v>134</v>
      </c>
      <c r="BM159" s="218" t="s">
        <v>216</v>
      </c>
    </row>
    <row r="160" spans="1:47" s="2" customFormat="1" ht="12">
      <c r="A160" s="41"/>
      <c r="B160" s="42"/>
      <c r="C160" s="43"/>
      <c r="D160" s="220" t="s">
        <v>136</v>
      </c>
      <c r="E160" s="43"/>
      <c r="F160" s="221" t="s">
        <v>217</v>
      </c>
      <c r="G160" s="43"/>
      <c r="H160" s="43"/>
      <c r="I160" s="222"/>
      <c r="J160" s="43"/>
      <c r="K160" s="43"/>
      <c r="L160" s="47"/>
      <c r="M160" s="223"/>
      <c r="N160" s="22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19" t="s">
        <v>136</v>
      </c>
      <c r="AU160" s="19" t="s">
        <v>84</v>
      </c>
    </row>
    <row r="161" spans="1:47" s="2" customFormat="1" ht="12">
      <c r="A161" s="41"/>
      <c r="B161" s="42"/>
      <c r="C161" s="43"/>
      <c r="D161" s="225" t="s">
        <v>138</v>
      </c>
      <c r="E161" s="43"/>
      <c r="F161" s="226" t="s">
        <v>218</v>
      </c>
      <c r="G161" s="43"/>
      <c r="H161" s="43"/>
      <c r="I161" s="222"/>
      <c r="J161" s="43"/>
      <c r="K161" s="43"/>
      <c r="L161" s="47"/>
      <c r="M161" s="223"/>
      <c r="N161" s="22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9" t="s">
        <v>138</v>
      </c>
      <c r="AU161" s="19" t="s">
        <v>84</v>
      </c>
    </row>
    <row r="162" spans="1:51" s="13" customFormat="1" ht="12">
      <c r="A162" s="13"/>
      <c r="B162" s="227"/>
      <c r="C162" s="228"/>
      <c r="D162" s="220" t="s">
        <v>140</v>
      </c>
      <c r="E162" s="229" t="s">
        <v>21</v>
      </c>
      <c r="F162" s="230" t="s">
        <v>167</v>
      </c>
      <c r="G162" s="228"/>
      <c r="H162" s="229" t="s">
        <v>21</v>
      </c>
      <c r="I162" s="231"/>
      <c r="J162" s="228"/>
      <c r="K162" s="228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140</v>
      </c>
      <c r="AU162" s="236" t="s">
        <v>84</v>
      </c>
      <c r="AV162" s="13" t="s">
        <v>82</v>
      </c>
      <c r="AW162" s="13" t="s">
        <v>36</v>
      </c>
      <c r="AX162" s="13" t="s">
        <v>74</v>
      </c>
      <c r="AY162" s="236" t="s">
        <v>126</v>
      </c>
    </row>
    <row r="163" spans="1:51" s="14" customFormat="1" ht="12">
      <c r="A163" s="14"/>
      <c r="B163" s="237"/>
      <c r="C163" s="238"/>
      <c r="D163" s="220" t="s">
        <v>140</v>
      </c>
      <c r="E163" s="239" t="s">
        <v>21</v>
      </c>
      <c r="F163" s="240" t="s">
        <v>219</v>
      </c>
      <c r="G163" s="238"/>
      <c r="H163" s="241">
        <v>4.785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7" t="s">
        <v>140</v>
      </c>
      <c r="AU163" s="247" t="s">
        <v>84</v>
      </c>
      <c r="AV163" s="14" t="s">
        <v>84</v>
      </c>
      <c r="AW163" s="14" t="s">
        <v>36</v>
      </c>
      <c r="AX163" s="14" t="s">
        <v>74</v>
      </c>
      <c r="AY163" s="247" t="s">
        <v>126</v>
      </c>
    </row>
    <row r="164" spans="1:51" s="14" customFormat="1" ht="12">
      <c r="A164" s="14"/>
      <c r="B164" s="237"/>
      <c r="C164" s="238"/>
      <c r="D164" s="220" t="s">
        <v>140</v>
      </c>
      <c r="E164" s="239" t="s">
        <v>21</v>
      </c>
      <c r="F164" s="240" t="s">
        <v>220</v>
      </c>
      <c r="G164" s="238"/>
      <c r="H164" s="241">
        <v>1.595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140</v>
      </c>
      <c r="AU164" s="247" t="s">
        <v>84</v>
      </c>
      <c r="AV164" s="14" t="s">
        <v>84</v>
      </c>
      <c r="AW164" s="14" t="s">
        <v>36</v>
      </c>
      <c r="AX164" s="14" t="s">
        <v>74</v>
      </c>
      <c r="AY164" s="247" t="s">
        <v>126</v>
      </c>
    </row>
    <row r="165" spans="1:51" s="14" customFormat="1" ht="12">
      <c r="A165" s="14"/>
      <c r="B165" s="237"/>
      <c r="C165" s="238"/>
      <c r="D165" s="220" t="s">
        <v>140</v>
      </c>
      <c r="E165" s="239" t="s">
        <v>21</v>
      </c>
      <c r="F165" s="240" t="s">
        <v>221</v>
      </c>
      <c r="G165" s="238"/>
      <c r="H165" s="241">
        <v>6.09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7" t="s">
        <v>140</v>
      </c>
      <c r="AU165" s="247" t="s">
        <v>84</v>
      </c>
      <c r="AV165" s="14" t="s">
        <v>84</v>
      </c>
      <c r="AW165" s="14" t="s">
        <v>36</v>
      </c>
      <c r="AX165" s="14" t="s">
        <v>74</v>
      </c>
      <c r="AY165" s="247" t="s">
        <v>126</v>
      </c>
    </row>
    <row r="166" spans="1:51" s="14" customFormat="1" ht="12">
      <c r="A166" s="14"/>
      <c r="B166" s="237"/>
      <c r="C166" s="238"/>
      <c r="D166" s="220" t="s">
        <v>140</v>
      </c>
      <c r="E166" s="239" t="s">
        <v>21</v>
      </c>
      <c r="F166" s="240" t="s">
        <v>222</v>
      </c>
      <c r="G166" s="238"/>
      <c r="H166" s="241">
        <v>4.959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7" t="s">
        <v>140</v>
      </c>
      <c r="AU166" s="247" t="s">
        <v>84</v>
      </c>
      <c r="AV166" s="14" t="s">
        <v>84</v>
      </c>
      <c r="AW166" s="14" t="s">
        <v>36</v>
      </c>
      <c r="AX166" s="14" t="s">
        <v>74</v>
      </c>
      <c r="AY166" s="247" t="s">
        <v>126</v>
      </c>
    </row>
    <row r="167" spans="1:51" s="14" customFormat="1" ht="12">
      <c r="A167" s="14"/>
      <c r="B167" s="237"/>
      <c r="C167" s="238"/>
      <c r="D167" s="220" t="s">
        <v>140</v>
      </c>
      <c r="E167" s="239" t="s">
        <v>21</v>
      </c>
      <c r="F167" s="240" t="s">
        <v>223</v>
      </c>
      <c r="G167" s="238"/>
      <c r="H167" s="241">
        <v>0.537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7" t="s">
        <v>140</v>
      </c>
      <c r="AU167" s="247" t="s">
        <v>84</v>
      </c>
      <c r="AV167" s="14" t="s">
        <v>84</v>
      </c>
      <c r="AW167" s="14" t="s">
        <v>36</v>
      </c>
      <c r="AX167" s="14" t="s">
        <v>74</v>
      </c>
      <c r="AY167" s="247" t="s">
        <v>126</v>
      </c>
    </row>
    <row r="168" spans="1:51" s="14" customFormat="1" ht="12">
      <c r="A168" s="14"/>
      <c r="B168" s="237"/>
      <c r="C168" s="238"/>
      <c r="D168" s="220" t="s">
        <v>140</v>
      </c>
      <c r="E168" s="239" t="s">
        <v>21</v>
      </c>
      <c r="F168" s="240" t="s">
        <v>224</v>
      </c>
      <c r="G168" s="238"/>
      <c r="H168" s="241">
        <v>1.45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7" t="s">
        <v>140</v>
      </c>
      <c r="AU168" s="247" t="s">
        <v>84</v>
      </c>
      <c r="AV168" s="14" t="s">
        <v>84</v>
      </c>
      <c r="AW168" s="14" t="s">
        <v>36</v>
      </c>
      <c r="AX168" s="14" t="s">
        <v>74</v>
      </c>
      <c r="AY168" s="247" t="s">
        <v>126</v>
      </c>
    </row>
    <row r="169" spans="1:51" s="16" customFormat="1" ht="12">
      <c r="A169" s="16"/>
      <c r="B169" s="259"/>
      <c r="C169" s="260"/>
      <c r="D169" s="220" t="s">
        <v>140</v>
      </c>
      <c r="E169" s="261" t="s">
        <v>21</v>
      </c>
      <c r="F169" s="262" t="s">
        <v>156</v>
      </c>
      <c r="G169" s="260"/>
      <c r="H169" s="263">
        <v>19.415999999999997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69" t="s">
        <v>140</v>
      </c>
      <c r="AU169" s="269" t="s">
        <v>84</v>
      </c>
      <c r="AV169" s="16" t="s">
        <v>134</v>
      </c>
      <c r="AW169" s="16" t="s">
        <v>36</v>
      </c>
      <c r="AX169" s="16" t="s">
        <v>82</v>
      </c>
      <c r="AY169" s="269" t="s">
        <v>126</v>
      </c>
    </row>
    <row r="170" spans="1:65" s="2" customFormat="1" ht="16.5" customHeight="1">
      <c r="A170" s="41"/>
      <c r="B170" s="42"/>
      <c r="C170" s="207" t="s">
        <v>225</v>
      </c>
      <c r="D170" s="207" t="s">
        <v>129</v>
      </c>
      <c r="E170" s="208" t="s">
        <v>226</v>
      </c>
      <c r="F170" s="209" t="s">
        <v>227</v>
      </c>
      <c r="G170" s="210" t="s">
        <v>132</v>
      </c>
      <c r="H170" s="211">
        <v>11407.4</v>
      </c>
      <c r="I170" s="212"/>
      <c r="J170" s="213">
        <f>ROUND(I170*H170,2)</f>
        <v>0</v>
      </c>
      <c r="K170" s="209" t="s">
        <v>133</v>
      </c>
      <c r="L170" s="47"/>
      <c r="M170" s="214" t="s">
        <v>21</v>
      </c>
      <c r="N170" s="215" t="s">
        <v>45</v>
      </c>
      <c r="O170" s="87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134</v>
      </c>
      <c r="AT170" s="218" t="s">
        <v>129</v>
      </c>
      <c r="AU170" s="218" t="s">
        <v>84</v>
      </c>
      <c r="AY170" s="19" t="s">
        <v>126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82</v>
      </c>
      <c r="BK170" s="219">
        <f>ROUND(I170*H170,2)</f>
        <v>0</v>
      </c>
      <c r="BL170" s="19" t="s">
        <v>134</v>
      </c>
      <c r="BM170" s="218" t="s">
        <v>228</v>
      </c>
    </row>
    <row r="171" spans="1:47" s="2" customFormat="1" ht="12">
      <c r="A171" s="41"/>
      <c r="B171" s="42"/>
      <c r="C171" s="43"/>
      <c r="D171" s="220" t="s">
        <v>136</v>
      </c>
      <c r="E171" s="43"/>
      <c r="F171" s="221" t="s">
        <v>229</v>
      </c>
      <c r="G171" s="43"/>
      <c r="H171" s="43"/>
      <c r="I171" s="222"/>
      <c r="J171" s="43"/>
      <c r="K171" s="43"/>
      <c r="L171" s="47"/>
      <c r="M171" s="223"/>
      <c r="N171" s="22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9" t="s">
        <v>136</v>
      </c>
      <c r="AU171" s="19" t="s">
        <v>84</v>
      </c>
    </row>
    <row r="172" spans="1:47" s="2" customFormat="1" ht="12">
      <c r="A172" s="41"/>
      <c r="B172" s="42"/>
      <c r="C172" s="43"/>
      <c r="D172" s="225" t="s">
        <v>138</v>
      </c>
      <c r="E172" s="43"/>
      <c r="F172" s="226" t="s">
        <v>230</v>
      </c>
      <c r="G172" s="43"/>
      <c r="H172" s="43"/>
      <c r="I172" s="222"/>
      <c r="J172" s="43"/>
      <c r="K172" s="43"/>
      <c r="L172" s="47"/>
      <c r="M172" s="223"/>
      <c r="N172" s="22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9" t="s">
        <v>138</v>
      </c>
      <c r="AU172" s="19" t="s">
        <v>84</v>
      </c>
    </row>
    <row r="173" spans="1:51" s="13" customFormat="1" ht="12">
      <c r="A173" s="13"/>
      <c r="B173" s="227"/>
      <c r="C173" s="228"/>
      <c r="D173" s="220" t="s">
        <v>140</v>
      </c>
      <c r="E173" s="229" t="s">
        <v>21</v>
      </c>
      <c r="F173" s="230" t="s">
        <v>231</v>
      </c>
      <c r="G173" s="228"/>
      <c r="H173" s="229" t="s">
        <v>21</v>
      </c>
      <c r="I173" s="231"/>
      <c r="J173" s="228"/>
      <c r="K173" s="228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140</v>
      </c>
      <c r="AU173" s="236" t="s">
        <v>84</v>
      </c>
      <c r="AV173" s="13" t="s">
        <v>82</v>
      </c>
      <c r="AW173" s="13" t="s">
        <v>36</v>
      </c>
      <c r="AX173" s="13" t="s">
        <v>74</v>
      </c>
      <c r="AY173" s="236" t="s">
        <v>126</v>
      </c>
    </row>
    <row r="174" spans="1:51" s="14" customFormat="1" ht="12">
      <c r="A174" s="14"/>
      <c r="B174" s="237"/>
      <c r="C174" s="238"/>
      <c r="D174" s="220" t="s">
        <v>140</v>
      </c>
      <c r="E174" s="239" t="s">
        <v>21</v>
      </c>
      <c r="F174" s="240" t="s">
        <v>232</v>
      </c>
      <c r="G174" s="238"/>
      <c r="H174" s="241">
        <v>5806.4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7" t="s">
        <v>140</v>
      </c>
      <c r="AU174" s="247" t="s">
        <v>84</v>
      </c>
      <c r="AV174" s="14" t="s">
        <v>84</v>
      </c>
      <c r="AW174" s="14" t="s">
        <v>36</v>
      </c>
      <c r="AX174" s="14" t="s">
        <v>74</v>
      </c>
      <c r="AY174" s="247" t="s">
        <v>126</v>
      </c>
    </row>
    <row r="175" spans="1:51" s="15" customFormat="1" ht="12">
      <c r="A175" s="15"/>
      <c r="B175" s="248"/>
      <c r="C175" s="249"/>
      <c r="D175" s="220" t="s">
        <v>140</v>
      </c>
      <c r="E175" s="250" t="s">
        <v>21</v>
      </c>
      <c r="F175" s="251" t="s">
        <v>152</v>
      </c>
      <c r="G175" s="249"/>
      <c r="H175" s="252">
        <v>5806.4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8" t="s">
        <v>140</v>
      </c>
      <c r="AU175" s="258" t="s">
        <v>84</v>
      </c>
      <c r="AV175" s="15" t="s">
        <v>127</v>
      </c>
      <c r="AW175" s="15" t="s">
        <v>36</v>
      </c>
      <c r="AX175" s="15" t="s">
        <v>74</v>
      </c>
      <c r="AY175" s="258" t="s">
        <v>126</v>
      </c>
    </row>
    <row r="176" spans="1:51" s="13" customFormat="1" ht="12">
      <c r="A176" s="13"/>
      <c r="B176" s="227"/>
      <c r="C176" s="228"/>
      <c r="D176" s="220" t="s">
        <v>140</v>
      </c>
      <c r="E176" s="229" t="s">
        <v>21</v>
      </c>
      <c r="F176" s="230" t="s">
        <v>233</v>
      </c>
      <c r="G176" s="228"/>
      <c r="H176" s="229" t="s">
        <v>21</v>
      </c>
      <c r="I176" s="231"/>
      <c r="J176" s="228"/>
      <c r="K176" s="228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140</v>
      </c>
      <c r="AU176" s="236" t="s">
        <v>84</v>
      </c>
      <c r="AV176" s="13" t="s">
        <v>82</v>
      </c>
      <c r="AW176" s="13" t="s">
        <v>36</v>
      </c>
      <c r="AX176" s="13" t="s">
        <v>74</v>
      </c>
      <c r="AY176" s="236" t="s">
        <v>126</v>
      </c>
    </row>
    <row r="177" spans="1:51" s="14" customFormat="1" ht="12">
      <c r="A177" s="14"/>
      <c r="B177" s="237"/>
      <c r="C177" s="238"/>
      <c r="D177" s="220" t="s">
        <v>140</v>
      </c>
      <c r="E177" s="239" t="s">
        <v>21</v>
      </c>
      <c r="F177" s="240" t="s">
        <v>234</v>
      </c>
      <c r="G177" s="238"/>
      <c r="H177" s="241">
        <v>4476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7" t="s">
        <v>140</v>
      </c>
      <c r="AU177" s="247" t="s">
        <v>84</v>
      </c>
      <c r="AV177" s="14" t="s">
        <v>84</v>
      </c>
      <c r="AW177" s="14" t="s">
        <v>36</v>
      </c>
      <c r="AX177" s="14" t="s">
        <v>74</v>
      </c>
      <c r="AY177" s="247" t="s">
        <v>126</v>
      </c>
    </row>
    <row r="178" spans="1:51" s="15" customFormat="1" ht="12">
      <c r="A178" s="15"/>
      <c r="B178" s="248"/>
      <c r="C178" s="249"/>
      <c r="D178" s="220" t="s">
        <v>140</v>
      </c>
      <c r="E178" s="250" t="s">
        <v>21</v>
      </c>
      <c r="F178" s="251" t="s">
        <v>152</v>
      </c>
      <c r="G178" s="249"/>
      <c r="H178" s="252">
        <v>4476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8" t="s">
        <v>140</v>
      </c>
      <c r="AU178" s="258" t="s">
        <v>84</v>
      </c>
      <c r="AV178" s="15" t="s">
        <v>127</v>
      </c>
      <c r="AW178" s="15" t="s">
        <v>36</v>
      </c>
      <c r="AX178" s="15" t="s">
        <v>74</v>
      </c>
      <c r="AY178" s="258" t="s">
        <v>126</v>
      </c>
    </row>
    <row r="179" spans="1:51" s="13" customFormat="1" ht="12">
      <c r="A179" s="13"/>
      <c r="B179" s="227"/>
      <c r="C179" s="228"/>
      <c r="D179" s="220" t="s">
        <v>140</v>
      </c>
      <c r="E179" s="229" t="s">
        <v>21</v>
      </c>
      <c r="F179" s="230" t="s">
        <v>235</v>
      </c>
      <c r="G179" s="228"/>
      <c r="H179" s="229" t="s">
        <v>21</v>
      </c>
      <c r="I179" s="231"/>
      <c r="J179" s="228"/>
      <c r="K179" s="228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140</v>
      </c>
      <c r="AU179" s="236" t="s">
        <v>84</v>
      </c>
      <c r="AV179" s="13" t="s">
        <v>82</v>
      </c>
      <c r="AW179" s="13" t="s">
        <v>36</v>
      </c>
      <c r="AX179" s="13" t="s">
        <v>74</v>
      </c>
      <c r="AY179" s="236" t="s">
        <v>126</v>
      </c>
    </row>
    <row r="180" spans="1:51" s="14" customFormat="1" ht="12">
      <c r="A180" s="14"/>
      <c r="B180" s="237"/>
      <c r="C180" s="238"/>
      <c r="D180" s="220" t="s">
        <v>140</v>
      </c>
      <c r="E180" s="239" t="s">
        <v>21</v>
      </c>
      <c r="F180" s="240" t="s">
        <v>236</v>
      </c>
      <c r="G180" s="238"/>
      <c r="H180" s="241">
        <v>1125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7" t="s">
        <v>140</v>
      </c>
      <c r="AU180" s="247" t="s">
        <v>84</v>
      </c>
      <c r="AV180" s="14" t="s">
        <v>84</v>
      </c>
      <c r="AW180" s="14" t="s">
        <v>36</v>
      </c>
      <c r="AX180" s="14" t="s">
        <v>74</v>
      </c>
      <c r="AY180" s="247" t="s">
        <v>126</v>
      </c>
    </row>
    <row r="181" spans="1:51" s="15" customFormat="1" ht="12">
      <c r="A181" s="15"/>
      <c r="B181" s="248"/>
      <c r="C181" s="249"/>
      <c r="D181" s="220" t="s">
        <v>140</v>
      </c>
      <c r="E181" s="250" t="s">
        <v>21</v>
      </c>
      <c r="F181" s="251" t="s">
        <v>152</v>
      </c>
      <c r="G181" s="249"/>
      <c r="H181" s="252">
        <v>1125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8" t="s">
        <v>140</v>
      </c>
      <c r="AU181" s="258" t="s">
        <v>84</v>
      </c>
      <c r="AV181" s="15" t="s">
        <v>127</v>
      </c>
      <c r="AW181" s="15" t="s">
        <v>36</v>
      </c>
      <c r="AX181" s="15" t="s">
        <v>74</v>
      </c>
      <c r="AY181" s="258" t="s">
        <v>126</v>
      </c>
    </row>
    <row r="182" spans="1:51" s="16" customFormat="1" ht="12">
      <c r="A182" s="16"/>
      <c r="B182" s="259"/>
      <c r="C182" s="260"/>
      <c r="D182" s="220" t="s">
        <v>140</v>
      </c>
      <c r="E182" s="261" t="s">
        <v>21</v>
      </c>
      <c r="F182" s="262" t="s">
        <v>156</v>
      </c>
      <c r="G182" s="260"/>
      <c r="H182" s="263">
        <v>11407.4</v>
      </c>
      <c r="I182" s="264"/>
      <c r="J182" s="260"/>
      <c r="K182" s="260"/>
      <c r="L182" s="265"/>
      <c r="M182" s="266"/>
      <c r="N182" s="267"/>
      <c r="O182" s="267"/>
      <c r="P182" s="267"/>
      <c r="Q182" s="267"/>
      <c r="R182" s="267"/>
      <c r="S182" s="267"/>
      <c r="T182" s="268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269" t="s">
        <v>140</v>
      </c>
      <c r="AU182" s="269" t="s">
        <v>84</v>
      </c>
      <c r="AV182" s="16" t="s">
        <v>134</v>
      </c>
      <c r="AW182" s="16" t="s">
        <v>36</v>
      </c>
      <c r="AX182" s="16" t="s">
        <v>82</v>
      </c>
      <c r="AY182" s="269" t="s">
        <v>126</v>
      </c>
    </row>
    <row r="183" spans="1:65" s="2" customFormat="1" ht="16.5" customHeight="1">
      <c r="A183" s="41"/>
      <c r="B183" s="42"/>
      <c r="C183" s="207" t="s">
        <v>237</v>
      </c>
      <c r="D183" s="207" t="s">
        <v>129</v>
      </c>
      <c r="E183" s="208" t="s">
        <v>238</v>
      </c>
      <c r="F183" s="209" t="s">
        <v>239</v>
      </c>
      <c r="G183" s="210" t="s">
        <v>132</v>
      </c>
      <c r="H183" s="211">
        <v>1369.9</v>
      </c>
      <c r="I183" s="212"/>
      <c r="J183" s="213">
        <f>ROUND(I183*H183,2)</f>
        <v>0</v>
      </c>
      <c r="K183" s="209" t="s">
        <v>133</v>
      </c>
      <c r="L183" s="47"/>
      <c r="M183" s="214" t="s">
        <v>21</v>
      </c>
      <c r="N183" s="215" t="s">
        <v>45</v>
      </c>
      <c r="O183" s="87"/>
      <c r="P183" s="216">
        <f>O183*H183</f>
        <v>0</v>
      </c>
      <c r="Q183" s="216">
        <v>1E-05</v>
      </c>
      <c r="R183" s="216">
        <f>Q183*H183</f>
        <v>0.013699000000000003</v>
      </c>
      <c r="S183" s="216">
        <v>0</v>
      </c>
      <c r="T183" s="21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134</v>
      </c>
      <c r="AT183" s="218" t="s">
        <v>129</v>
      </c>
      <c r="AU183" s="218" t="s">
        <v>84</v>
      </c>
      <c r="AY183" s="19" t="s">
        <v>126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9" t="s">
        <v>82</v>
      </c>
      <c r="BK183" s="219">
        <f>ROUND(I183*H183,2)</f>
        <v>0</v>
      </c>
      <c r="BL183" s="19" t="s">
        <v>134</v>
      </c>
      <c r="BM183" s="218" t="s">
        <v>240</v>
      </c>
    </row>
    <row r="184" spans="1:47" s="2" customFormat="1" ht="12">
      <c r="A184" s="41"/>
      <c r="B184" s="42"/>
      <c r="C184" s="43"/>
      <c r="D184" s="220" t="s">
        <v>136</v>
      </c>
      <c r="E184" s="43"/>
      <c r="F184" s="221" t="s">
        <v>241</v>
      </c>
      <c r="G184" s="43"/>
      <c r="H184" s="43"/>
      <c r="I184" s="222"/>
      <c r="J184" s="43"/>
      <c r="K184" s="43"/>
      <c r="L184" s="47"/>
      <c r="M184" s="223"/>
      <c r="N184" s="22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19" t="s">
        <v>136</v>
      </c>
      <c r="AU184" s="19" t="s">
        <v>84</v>
      </c>
    </row>
    <row r="185" spans="1:47" s="2" customFormat="1" ht="12">
      <c r="A185" s="41"/>
      <c r="B185" s="42"/>
      <c r="C185" s="43"/>
      <c r="D185" s="225" t="s">
        <v>138</v>
      </c>
      <c r="E185" s="43"/>
      <c r="F185" s="226" t="s">
        <v>242</v>
      </c>
      <c r="G185" s="43"/>
      <c r="H185" s="43"/>
      <c r="I185" s="222"/>
      <c r="J185" s="43"/>
      <c r="K185" s="43"/>
      <c r="L185" s="47"/>
      <c r="M185" s="223"/>
      <c r="N185" s="22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19" t="s">
        <v>138</v>
      </c>
      <c r="AU185" s="19" t="s">
        <v>84</v>
      </c>
    </row>
    <row r="186" spans="1:51" s="13" customFormat="1" ht="12">
      <c r="A186" s="13"/>
      <c r="B186" s="227"/>
      <c r="C186" s="228"/>
      <c r="D186" s="220" t="s">
        <v>140</v>
      </c>
      <c r="E186" s="229" t="s">
        <v>21</v>
      </c>
      <c r="F186" s="230" t="s">
        <v>243</v>
      </c>
      <c r="G186" s="228"/>
      <c r="H186" s="229" t="s">
        <v>21</v>
      </c>
      <c r="I186" s="231"/>
      <c r="J186" s="228"/>
      <c r="K186" s="228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140</v>
      </c>
      <c r="AU186" s="236" t="s">
        <v>84</v>
      </c>
      <c r="AV186" s="13" t="s">
        <v>82</v>
      </c>
      <c r="AW186" s="13" t="s">
        <v>36</v>
      </c>
      <c r="AX186" s="13" t="s">
        <v>74</v>
      </c>
      <c r="AY186" s="236" t="s">
        <v>126</v>
      </c>
    </row>
    <row r="187" spans="1:51" s="13" customFormat="1" ht="12">
      <c r="A187" s="13"/>
      <c r="B187" s="227"/>
      <c r="C187" s="228"/>
      <c r="D187" s="220" t="s">
        <v>140</v>
      </c>
      <c r="E187" s="229" t="s">
        <v>21</v>
      </c>
      <c r="F187" s="230" t="s">
        <v>244</v>
      </c>
      <c r="G187" s="228"/>
      <c r="H187" s="229" t="s">
        <v>21</v>
      </c>
      <c r="I187" s="231"/>
      <c r="J187" s="228"/>
      <c r="K187" s="228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140</v>
      </c>
      <c r="AU187" s="236" t="s">
        <v>84</v>
      </c>
      <c r="AV187" s="13" t="s">
        <v>82</v>
      </c>
      <c r="AW187" s="13" t="s">
        <v>36</v>
      </c>
      <c r="AX187" s="13" t="s">
        <v>74</v>
      </c>
      <c r="AY187" s="236" t="s">
        <v>126</v>
      </c>
    </row>
    <row r="188" spans="1:51" s="14" customFormat="1" ht="12">
      <c r="A188" s="14"/>
      <c r="B188" s="237"/>
      <c r="C188" s="238"/>
      <c r="D188" s="220" t="s">
        <v>140</v>
      </c>
      <c r="E188" s="239" t="s">
        <v>21</v>
      </c>
      <c r="F188" s="240" t="s">
        <v>245</v>
      </c>
      <c r="G188" s="238"/>
      <c r="H188" s="241">
        <v>51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7" t="s">
        <v>140</v>
      </c>
      <c r="AU188" s="247" t="s">
        <v>84</v>
      </c>
      <c r="AV188" s="14" t="s">
        <v>84</v>
      </c>
      <c r="AW188" s="14" t="s">
        <v>36</v>
      </c>
      <c r="AX188" s="14" t="s">
        <v>74</v>
      </c>
      <c r="AY188" s="247" t="s">
        <v>126</v>
      </c>
    </row>
    <row r="189" spans="1:51" s="14" customFormat="1" ht="12">
      <c r="A189" s="14"/>
      <c r="B189" s="237"/>
      <c r="C189" s="238"/>
      <c r="D189" s="220" t="s">
        <v>140</v>
      </c>
      <c r="E189" s="239" t="s">
        <v>21</v>
      </c>
      <c r="F189" s="240" t="s">
        <v>246</v>
      </c>
      <c r="G189" s="238"/>
      <c r="H189" s="241">
        <v>12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7" t="s">
        <v>140</v>
      </c>
      <c r="AU189" s="247" t="s">
        <v>84</v>
      </c>
      <c r="AV189" s="14" t="s">
        <v>84</v>
      </c>
      <c r="AW189" s="14" t="s">
        <v>36</v>
      </c>
      <c r="AX189" s="14" t="s">
        <v>74</v>
      </c>
      <c r="AY189" s="247" t="s">
        <v>126</v>
      </c>
    </row>
    <row r="190" spans="1:51" s="14" customFormat="1" ht="12">
      <c r="A190" s="14"/>
      <c r="B190" s="237"/>
      <c r="C190" s="238"/>
      <c r="D190" s="220" t="s">
        <v>140</v>
      </c>
      <c r="E190" s="239" t="s">
        <v>21</v>
      </c>
      <c r="F190" s="240" t="s">
        <v>247</v>
      </c>
      <c r="G190" s="238"/>
      <c r="H190" s="241">
        <v>69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7" t="s">
        <v>140</v>
      </c>
      <c r="AU190" s="247" t="s">
        <v>84</v>
      </c>
      <c r="AV190" s="14" t="s">
        <v>84</v>
      </c>
      <c r="AW190" s="14" t="s">
        <v>36</v>
      </c>
      <c r="AX190" s="14" t="s">
        <v>74</v>
      </c>
      <c r="AY190" s="247" t="s">
        <v>126</v>
      </c>
    </row>
    <row r="191" spans="1:51" s="14" customFormat="1" ht="12">
      <c r="A191" s="14"/>
      <c r="B191" s="237"/>
      <c r="C191" s="238"/>
      <c r="D191" s="220" t="s">
        <v>140</v>
      </c>
      <c r="E191" s="239" t="s">
        <v>21</v>
      </c>
      <c r="F191" s="240" t="s">
        <v>248</v>
      </c>
      <c r="G191" s="238"/>
      <c r="H191" s="241">
        <v>28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7" t="s">
        <v>140</v>
      </c>
      <c r="AU191" s="247" t="s">
        <v>84</v>
      </c>
      <c r="AV191" s="14" t="s">
        <v>84</v>
      </c>
      <c r="AW191" s="14" t="s">
        <v>36</v>
      </c>
      <c r="AX191" s="14" t="s">
        <v>74</v>
      </c>
      <c r="AY191" s="247" t="s">
        <v>126</v>
      </c>
    </row>
    <row r="192" spans="1:51" s="14" customFormat="1" ht="12">
      <c r="A192" s="14"/>
      <c r="B192" s="237"/>
      <c r="C192" s="238"/>
      <c r="D192" s="220" t="s">
        <v>140</v>
      </c>
      <c r="E192" s="239" t="s">
        <v>21</v>
      </c>
      <c r="F192" s="240" t="s">
        <v>249</v>
      </c>
      <c r="G192" s="238"/>
      <c r="H192" s="241">
        <v>26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7" t="s">
        <v>140</v>
      </c>
      <c r="AU192" s="247" t="s">
        <v>84</v>
      </c>
      <c r="AV192" s="14" t="s">
        <v>84</v>
      </c>
      <c r="AW192" s="14" t="s">
        <v>36</v>
      </c>
      <c r="AX192" s="14" t="s">
        <v>74</v>
      </c>
      <c r="AY192" s="247" t="s">
        <v>126</v>
      </c>
    </row>
    <row r="193" spans="1:51" s="14" customFormat="1" ht="12">
      <c r="A193" s="14"/>
      <c r="B193" s="237"/>
      <c r="C193" s="238"/>
      <c r="D193" s="220" t="s">
        <v>140</v>
      </c>
      <c r="E193" s="239" t="s">
        <v>21</v>
      </c>
      <c r="F193" s="240" t="s">
        <v>250</v>
      </c>
      <c r="G193" s="238"/>
      <c r="H193" s="241">
        <v>138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7" t="s">
        <v>140</v>
      </c>
      <c r="AU193" s="247" t="s">
        <v>84</v>
      </c>
      <c r="AV193" s="14" t="s">
        <v>84</v>
      </c>
      <c r="AW193" s="14" t="s">
        <v>36</v>
      </c>
      <c r="AX193" s="14" t="s">
        <v>74</v>
      </c>
      <c r="AY193" s="247" t="s">
        <v>126</v>
      </c>
    </row>
    <row r="194" spans="1:51" s="15" customFormat="1" ht="12">
      <c r="A194" s="15"/>
      <c r="B194" s="248"/>
      <c r="C194" s="249"/>
      <c r="D194" s="220" t="s">
        <v>140</v>
      </c>
      <c r="E194" s="250" t="s">
        <v>21</v>
      </c>
      <c r="F194" s="251" t="s">
        <v>152</v>
      </c>
      <c r="G194" s="249"/>
      <c r="H194" s="252">
        <v>324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8" t="s">
        <v>140</v>
      </c>
      <c r="AU194" s="258" t="s">
        <v>84</v>
      </c>
      <c r="AV194" s="15" t="s">
        <v>127</v>
      </c>
      <c r="AW194" s="15" t="s">
        <v>36</v>
      </c>
      <c r="AX194" s="15" t="s">
        <v>74</v>
      </c>
      <c r="AY194" s="258" t="s">
        <v>126</v>
      </c>
    </row>
    <row r="195" spans="1:51" s="13" customFormat="1" ht="12">
      <c r="A195" s="13"/>
      <c r="B195" s="227"/>
      <c r="C195" s="228"/>
      <c r="D195" s="220" t="s">
        <v>140</v>
      </c>
      <c r="E195" s="229" t="s">
        <v>21</v>
      </c>
      <c r="F195" s="230" t="s">
        <v>251</v>
      </c>
      <c r="G195" s="228"/>
      <c r="H195" s="229" t="s">
        <v>21</v>
      </c>
      <c r="I195" s="231"/>
      <c r="J195" s="228"/>
      <c r="K195" s="228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140</v>
      </c>
      <c r="AU195" s="236" t="s">
        <v>84</v>
      </c>
      <c r="AV195" s="13" t="s">
        <v>82</v>
      </c>
      <c r="AW195" s="13" t="s">
        <v>36</v>
      </c>
      <c r="AX195" s="13" t="s">
        <v>74</v>
      </c>
      <c r="AY195" s="236" t="s">
        <v>126</v>
      </c>
    </row>
    <row r="196" spans="1:51" s="14" customFormat="1" ht="12">
      <c r="A196" s="14"/>
      <c r="B196" s="237"/>
      <c r="C196" s="238"/>
      <c r="D196" s="220" t="s">
        <v>140</v>
      </c>
      <c r="E196" s="239" t="s">
        <v>21</v>
      </c>
      <c r="F196" s="240" t="s">
        <v>252</v>
      </c>
      <c r="G196" s="238"/>
      <c r="H196" s="241">
        <v>66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140</v>
      </c>
      <c r="AU196" s="247" t="s">
        <v>84</v>
      </c>
      <c r="AV196" s="14" t="s">
        <v>84</v>
      </c>
      <c r="AW196" s="14" t="s">
        <v>36</v>
      </c>
      <c r="AX196" s="14" t="s">
        <v>74</v>
      </c>
      <c r="AY196" s="247" t="s">
        <v>126</v>
      </c>
    </row>
    <row r="197" spans="1:51" s="14" customFormat="1" ht="12">
      <c r="A197" s="14"/>
      <c r="B197" s="237"/>
      <c r="C197" s="238"/>
      <c r="D197" s="220" t="s">
        <v>140</v>
      </c>
      <c r="E197" s="239" t="s">
        <v>21</v>
      </c>
      <c r="F197" s="240" t="s">
        <v>253</v>
      </c>
      <c r="G197" s="238"/>
      <c r="H197" s="241">
        <v>70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7" t="s">
        <v>140</v>
      </c>
      <c r="AU197" s="247" t="s">
        <v>84</v>
      </c>
      <c r="AV197" s="14" t="s">
        <v>84</v>
      </c>
      <c r="AW197" s="14" t="s">
        <v>36</v>
      </c>
      <c r="AX197" s="14" t="s">
        <v>74</v>
      </c>
      <c r="AY197" s="247" t="s">
        <v>126</v>
      </c>
    </row>
    <row r="198" spans="1:51" s="14" customFormat="1" ht="12">
      <c r="A198" s="14"/>
      <c r="B198" s="237"/>
      <c r="C198" s="238"/>
      <c r="D198" s="220" t="s">
        <v>140</v>
      </c>
      <c r="E198" s="239" t="s">
        <v>21</v>
      </c>
      <c r="F198" s="240" t="s">
        <v>254</v>
      </c>
      <c r="G198" s="238"/>
      <c r="H198" s="241">
        <v>31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7" t="s">
        <v>140</v>
      </c>
      <c r="AU198" s="247" t="s">
        <v>84</v>
      </c>
      <c r="AV198" s="14" t="s">
        <v>84</v>
      </c>
      <c r="AW198" s="14" t="s">
        <v>36</v>
      </c>
      <c r="AX198" s="14" t="s">
        <v>74</v>
      </c>
      <c r="AY198" s="247" t="s">
        <v>126</v>
      </c>
    </row>
    <row r="199" spans="1:51" s="14" customFormat="1" ht="12">
      <c r="A199" s="14"/>
      <c r="B199" s="237"/>
      <c r="C199" s="238"/>
      <c r="D199" s="220" t="s">
        <v>140</v>
      </c>
      <c r="E199" s="239" t="s">
        <v>21</v>
      </c>
      <c r="F199" s="240" t="s">
        <v>255</v>
      </c>
      <c r="G199" s="238"/>
      <c r="H199" s="241">
        <v>118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7" t="s">
        <v>140</v>
      </c>
      <c r="AU199" s="247" t="s">
        <v>84</v>
      </c>
      <c r="AV199" s="14" t="s">
        <v>84</v>
      </c>
      <c r="AW199" s="14" t="s">
        <v>36</v>
      </c>
      <c r="AX199" s="14" t="s">
        <v>74</v>
      </c>
      <c r="AY199" s="247" t="s">
        <v>126</v>
      </c>
    </row>
    <row r="200" spans="1:51" s="14" customFormat="1" ht="12">
      <c r="A200" s="14"/>
      <c r="B200" s="237"/>
      <c r="C200" s="238"/>
      <c r="D200" s="220" t="s">
        <v>140</v>
      </c>
      <c r="E200" s="239" t="s">
        <v>21</v>
      </c>
      <c r="F200" s="240" t="s">
        <v>256</v>
      </c>
      <c r="G200" s="238"/>
      <c r="H200" s="241">
        <v>69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7" t="s">
        <v>140</v>
      </c>
      <c r="AU200" s="247" t="s">
        <v>84</v>
      </c>
      <c r="AV200" s="14" t="s">
        <v>84</v>
      </c>
      <c r="AW200" s="14" t="s">
        <v>36</v>
      </c>
      <c r="AX200" s="14" t="s">
        <v>74</v>
      </c>
      <c r="AY200" s="247" t="s">
        <v>126</v>
      </c>
    </row>
    <row r="201" spans="1:51" s="15" customFormat="1" ht="12">
      <c r="A201" s="15"/>
      <c r="B201" s="248"/>
      <c r="C201" s="249"/>
      <c r="D201" s="220" t="s">
        <v>140</v>
      </c>
      <c r="E201" s="250" t="s">
        <v>21</v>
      </c>
      <c r="F201" s="251" t="s">
        <v>152</v>
      </c>
      <c r="G201" s="249"/>
      <c r="H201" s="252">
        <v>354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8" t="s">
        <v>140</v>
      </c>
      <c r="AU201" s="258" t="s">
        <v>84</v>
      </c>
      <c r="AV201" s="15" t="s">
        <v>127</v>
      </c>
      <c r="AW201" s="15" t="s">
        <v>36</v>
      </c>
      <c r="AX201" s="15" t="s">
        <v>74</v>
      </c>
      <c r="AY201" s="258" t="s">
        <v>126</v>
      </c>
    </row>
    <row r="202" spans="1:51" s="13" customFormat="1" ht="12">
      <c r="A202" s="13"/>
      <c r="B202" s="227"/>
      <c r="C202" s="228"/>
      <c r="D202" s="220" t="s">
        <v>140</v>
      </c>
      <c r="E202" s="229" t="s">
        <v>21</v>
      </c>
      <c r="F202" s="230" t="s">
        <v>257</v>
      </c>
      <c r="G202" s="228"/>
      <c r="H202" s="229" t="s">
        <v>21</v>
      </c>
      <c r="I202" s="231"/>
      <c r="J202" s="228"/>
      <c r="K202" s="228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140</v>
      </c>
      <c r="AU202" s="236" t="s">
        <v>84</v>
      </c>
      <c r="AV202" s="13" t="s">
        <v>82</v>
      </c>
      <c r="AW202" s="13" t="s">
        <v>36</v>
      </c>
      <c r="AX202" s="13" t="s">
        <v>74</v>
      </c>
      <c r="AY202" s="236" t="s">
        <v>126</v>
      </c>
    </row>
    <row r="203" spans="1:51" s="14" customFormat="1" ht="12">
      <c r="A203" s="14"/>
      <c r="B203" s="237"/>
      <c r="C203" s="238"/>
      <c r="D203" s="220" t="s">
        <v>140</v>
      </c>
      <c r="E203" s="239" t="s">
        <v>21</v>
      </c>
      <c r="F203" s="240" t="s">
        <v>258</v>
      </c>
      <c r="G203" s="238"/>
      <c r="H203" s="241">
        <v>317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7" t="s">
        <v>140</v>
      </c>
      <c r="AU203" s="247" t="s">
        <v>84</v>
      </c>
      <c r="AV203" s="14" t="s">
        <v>84</v>
      </c>
      <c r="AW203" s="14" t="s">
        <v>36</v>
      </c>
      <c r="AX203" s="14" t="s">
        <v>74</v>
      </c>
      <c r="AY203" s="247" t="s">
        <v>126</v>
      </c>
    </row>
    <row r="204" spans="1:51" s="14" customFormat="1" ht="12">
      <c r="A204" s="14"/>
      <c r="B204" s="237"/>
      <c r="C204" s="238"/>
      <c r="D204" s="220" t="s">
        <v>140</v>
      </c>
      <c r="E204" s="239" t="s">
        <v>21</v>
      </c>
      <c r="F204" s="240" t="s">
        <v>246</v>
      </c>
      <c r="G204" s="238"/>
      <c r="H204" s="241">
        <v>12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7" t="s">
        <v>140</v>
      </c>
      <c r="AU204" s="247" t="s">
        <v>84</v>
      </c>
      <c r="AV204" s="14" t="s">
        <v>84</v>
      </c>
      <c r="AW204" s="14" t="s">
        <v>36</v>
      </c>
      <c r="AX204" s="14" t="s">
        <v>74</v>
      </c>
      <c r="AY204" s="247" t="s">
        <v>126</v>
      </c>
    </row>
    <row r="205" spans="1:51" s="15" customFormat="1" ht="12">
      <c r="A205" s="15"/>
      <c r="B205" s="248"/>
      <c r="C205" s="249"/>
      <c r="D205" s="220" t="s">
        <v>140</v>
      </c>
      <c r="E205" s="250" t="s">
        <v>21</v>
      </c>
      <c r="F205" s="251" t="s">
        <v>152</v>
      </c>
      <c r="G205" s="249"/>
      <c r="H205" s="252">
        <v>329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8" t="s">
        <v>140</v>
      </c>
      <c r="AU205" s="258" t="s">
        <v>84</v>
      </c>
      <c r="AV205" s="15" t="s">
        <v>127</v>
      </c>
      <c r="AW205" s="15" t="s">
        <v>36</v>
      </c>
      <c r="AX205" s="15" t="s">
        <v>74</v>
      </c>
      <c r="AY205" s="258" t="s">
        <v>126</v>
      </c>
    </row>
    <row r="206" spans="1:51" s="13" customFormat="1" ht="12">
      <c r="A206" s="13"/>
      <c r="B206" s="227"/>
      <c r="C206" s="228"/>
      <c r="D206" s="220" t="s">
        <v>140</v>
      </c>
      <c r="E206" s="229" t="s">
        <v>21</v>
      </c>
      <c r="F206" s="230" t="s">
        <v>259</v>
      </c>
      <c r="G206" s="228"/>
      <c r="H206" s="229" t="s">
        <v>21</v>
      </c>
      <c r="I206" s="231"/>
      <c r="J206" s="228"/>
      <c r="K206" s="228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140</v>
      </c>
      <c r="AU206" s="236" t="s">
        <v>84</v>
      </c>
      <c r="AV206" s="13" t="s">
        <v>82</v>
      </c>
      <c r="AW206" s="13" t="s">
        <v>36</v>
      </c>
      <c r="AX206" s="13" t="s">
        <v>74</v>
      </c>
      <c r="AY206" s="236" t="s">
        <v>126</v>
      </c>
    </row>
    <row r="207" spans="1:51" s="14" customFormat="1" ht="12">
      <c r="A207" s="14"/>
      <c r="B207" s="237"/>
      <c r="C207" s="238"/>
      <c r="D207" s="220" t="s">
        <v>140</v>
      </c>
      <c r="E207" s="239" t="s">
        <v>21</v>
      </c>
      <c r="F207" s="240" t="s">
        <v>260</v>
      </c>
      <c r="G207" s="238"/>
      <c r="H207" s="241">
        <v>120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7" t="s">
        <v>140</v>
      </c>
      <c r="AU207" s="247" t="s">
        <v>84</v>
      </c>
      <c r="AV207" s="14" t="s">
        <v>84</v>
      </c>
      <c r="AW207" s="14" t="s">
        <v>36</v>
      </c>
      <c r="AX207" s="14" t="s">
        <v>74</v>
      </c>
      <c r="AY207" s="247" t="s">
        <v>126</v>
      </c>
    </row>
    <row r="208" spans="1:51" s="14" customFormat="1" ht="12">
      <c r="A208" s="14"/>
      <c r="B208" s="237"/>
      <c r="C208" s="238"/>
      <c r="D208" s="220" t="s">
        <v>140</v>
      </c>
      <c r="E208" s="239" t="s">
        <v>21</v>
      </c>
      <c r="F208" s="240" t="s">
        <v>261</v>
      </c>
      <c r="G208" s="238"/>
      <c r="H208" s="241">
        <v>120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7" t="s">
        <v>140</v>
      </c>
      <c r="AU208" s="247" t="s">
        <v>84</v>
      </c>
      <c r="AV208" s="14" t="s">
        <v>84</v>
      </c>
      <c r="AW208" s="14" t="s">
        <v>36</v>
      </c>
      <c r="AX208" s="14" t="s">
        <v>74</v>
      </c>
      <c r="AY208" s="247" t="s">
        <v>126</v>
      </c>
    </row>
    <row r="209" spans="1:51" s="14" customFormat="1" ht="12">
      <c r="A209" s="14"/>
      <c r="B209" s="237"/>
      <c r="C209" s="238"/>
      <c r="D209" s="220" t="s">
        <v>140</v>
      </c>
      <c r="E209" s="239" t="s">
        <v>21</v>
      </c>
      <c r="F209" s="240" t="s">
        <v>262</v>
      </c>
      <c r="G209" s="238"/>
      <c r="H209" s="241">
        <v>90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7" t="s">
        <v>140</v>
      </c>
      <c r="AU209" s="247" t="s">
        <v>84</v>
      </c>
      <c r="AV209" s="14" t="s">
        <v>84</v>
      </c>
      <c r="AW209" s="14" t="s">
        <v>36</v>
      </c>
      <c r="AX209" s="14" t="s">
        <v>74</v>
      </c>
      <c r="AY209" s="247" t="s">
        <v>126</v>
      </c>
    </row>
    <row r="210" spans="1:51" s="15" customFormat="1" ht="12">
      <c r="A210" s="15"/>
      <c r="B210" s="248"/>
      <c r="C210" s="249"/>
      <c r="D210" s="220" t="s">
        <v>140</v>
      </c>
      <c r="E210" s="250" t="s">
        <v>21</v>
      </c>
      <c r="F210" s="251" t="s">
        <v>152</v>
      </c>
      <c r="G210" s="249"/>
      <c r="H210" s="252">
        <v>330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8" t="s">
        <v>140</v>
      </c>
      <c r="AU210" s="258" t="s">
        <v>84</v>
      </c>
      <c r="AV210" s="15" t="s">
        <v>127</v>
      </c>
      <c r="AW210" s="15" t="s">
        <v>36</v>
      </c>
      <c r="AX210" s="15" t="s">
        <v>74</v>
      </c>
      <c r="AY210" s="258" t="s">
        <v>126</v>
      </c>
    </row>
    <row r="211" spans="1:51" s="13" customFormat="1" ht="12">
      <c r="A211" s="13"/>
      <c r="B211" s="227"/>
      <c r="C211" s="228"/>
      <c r="D211" s="220" t="s">
        <v>140</v>
      </c>
      <c r="E211" s="229" t="s">
        <v>21</v>
      </c>
      <c r="F211" s="230" t="s">
        <v>263</v>
      </c>
      <c r="G211" s="228"/>
      <c r="H211" s="229" t="s">
        <v>21</v>
      </c>
      <c r="I211" s="231"/>
      <c r="J211" s="228"/>
      <c r="K211" s="228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140</v>
      </c>
      <c r="AU211" s="236" t="s">
        <v>84</v>
      </c>
      <c r="AV211" s="13" t="s">
        <v>82</v>
      </c>
      <c r="AW211" s="13" t="s">
        <v>36</v>
      </c>
      <c r="AX211" s="13" t="s">
        <v>74</v>
      </c>
      <c r="AY211" s="236" t="s">
        <v>126</v>
      </c>
    </row>
    <row r="212" spans="1:51" s="14" customFormat="1" ht="12">
      <c r="A212" s="14"/>
      <c r="B212" s="237"/>
      <c r="C212" s="238"/>
      <c r="D212" s="220" t="s">
        <v>140</v>
      </c>
      <c r="E212" s="239" t="s">
        <v>21</v>
      </c>
      <c r="F212" s="240" t="s">
        <v>264</v>
      </c>
      <c r="G212" s="238"/>
      <c r="H212" s="241">
        <v>16.9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7" t="s">
        <v>140</v>
      </c>
      <c r="AU212" s="247" t="s">
        <v>84</v>
      </c>
      <c r="AV212" s="14" t="s">
        <v>84</v>
      </c>
      <c r="AW212" s="14" t="s">
        <v>36</v>
      </c>
      <c r="AX212" s="14" t="s">
        <v>74</v>
      </c>
      <c r="AY212" s="247" t="s">
        <v>126</v>
      </c>
    </row>
    <row r="213" spans="1:51" s="14" customFormat="1" ht="12">
      <c r="A213" s="14"/>
      <c r="B213" s="237"/>
      <c r="C213" s="238"/>
      <c r="D213" s="220" t="s">
        <v>140</v>
      </c>
      <c r="E213" s="239" t="s">
        <v>21</v>
      </c>
      <c r="F213" s="240" t="s">
        <v>265</v>
      </c>
      <c r="G213" s="238"/>
      <c r="H213" s="241">
        <v>16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7" t="s">
        <v>140</v>
      </c>
      <c r="AU213" s="247" t="s">
        <v>84</v>
      </c>
      <c r="AV213" s="14" t="s">
        <v>84</v>
      </c>
      <c r="AW213" s="14" t="s">
        <v>36</v>
      </c>
      <c r="AX213" s="14" t="s">
        <v>74</v>
      </c>
      <c r="AY213" s="247" t="s">
        <v>126</v>
      </c>
    </row>
    <row r="214" spans="1:51" s="15" customFormat="1" ht="12">
      <c r="A214" s="15"/>
      <c r="B214" s="248"/>
      <c r="C214" s="249"/>
      <c r="D214" s="220" t="s">
        <v>140</v>
      </c>
      <c r="E214" s="250" t="s">
        <v>21</v>
      </c>
      <c r="F214" s="251" t="s">
        <v>152</v>
      </c>
      <c r="G214" s="249"/>
      <c r="H214" s="252">
        <v>32.9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8" t="s">
        <v>140</v>
      </c>
      <c r="AU214" s="258" t="s">
        <v>84</v>
      </c>
      <c r="AV214" s="15" t="s">
        <v>127</v>
      </c>
      <c r="AW214" s="15" t="s">
        <v>36</v>
      </c>
      <c r="AX214" s="15" t="s">
        <v>74</v>
      </c>
      <c r="AY214" s="258" t="s">
        <v>126</v>
      </c>
    </row>
    <row r="215" spans="1:51" s="16" customFormat="1" ht="12">
      <c r="A215" s="16"/>
      <c r="B215" s="259"/>
      <c r="C215" s="260"/>
      <c r="D215" s="220" t="s">
        <v>140</v>
      </c>
      <c r="E215" s="261" t="s">
        <v>21</v>
      </c>
      <c r="F215" s="262" t="s">
        <v>156</v>
      </c>
      <c r="G215" s="260"/>
      <c r="H215" s="263">
        <v>1369.9</v>
      </c>
      <c r="I215" s="264"/>
      <c r="J215" s="260"/>
      <c r="K215" s="260"/>
      <c r="L215" s="265"/>
      <c r="M215" s="266"/>
      <c r="N215" s="267"/>
      <c r="O215" s="267"/>
      <c r="P215" s="267"/>
      <c r="Q215" s="267"/>
      <c r="R215" s="267"/>
      <c r="S215" s="267"/>
      <c r="T215" s="268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T215" s="269" t="s">
        <v>140</v>
      </c>
      <c r="AU215" s="269" t="s">
        <v>84</v>
      </c>
      <c r="AV215" s="16" t="s">
        <v>134</v>
      </c>
      <c r="AW215" s="16" t="s">
        <v>36</v>
      </c>
      <c r="AX215" s="16" t="s">
        <v>82</v>
      </c>
      <c r="AY215" s="269" t="s">
        <v>126</v>
      </c>
    </row>
    <row r="216" spans="1:65" s="2" customFormat="1" ht="24.15" customHeight="1">
      <c r="A216" s="41"/>
      <c r="B216" s="42"/>
      <c r="C216" s="207" t="s">
        <v>266</v>
      </c>
      <c r="D216" s="207" t="s">
        <v>129</v>
      </c>
      <c r="E216" s="208" t="s">
        <v>267</v>
      </c>
      <c r="F216" s="209" t="s">
        <v>268</v>
      </c>
      <c r="G216" s="210" t="s">
        <v>132</v>
      </c>
      <c r="H216" s="211">
        <v>30</v>
      </c>
      <c r="I216" s="212"/>
      <c r="J216" s="213">
        <f>ROUND(I216*H216,2)</f>
        <v>0</v>
      </c>
      <c r="K216" s="209" t="s">
        <v>21</v>
      </c>
      <c r="L216" s="47"/>
      <c r="M216" s="214" t="s">
        <v>21</v>
      </c>
      <c r="N216" s="215" t="s">
        <v>45</v>
      </c>
      <c r="O216" s="87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8" t="s">
        <v>134</v>
      </c>
      <c r="AT216" s="218" t="s">
        <v>129</v>
      </c>
      <c r="AU216" s="218" t="s">
        <v>84</v>
      </c>
      <c r="AY216" s="19" t="s">
        <v>126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9" t="s">
        <v>82</v>
      </c>
      <c r="BK216" s="219">
        <f>ROUND(I216*H216,2)</f>
        <v>0</v>
      </c>
      <c r="BL216" s="19" t="s">
        <v>134</v>
      </c>
      <c r="BM216" s="218" t="s">
        <v>269</v>
      </c>
    </row>
    <row r="217" spans="1:47" s="2" customFormat="1" ht="12">
      <c r="A217" s="41"/>
      <c r="B217" s="42"/>
      <c r="C217" s="43"/>
      <c r="D217" s="220" t="s">
        <v>136</v>
      </c>
      <c r="E217" s="43"/>
      <c r="F217" s="221" t="s">
        <v>270</v>
      </c>
      <c r="G217" s="43"/>
      <c r="H217" s="43"/>
      <c r="I217" s="222"/>
      <c r="J217" s="43"/>
      <c r="K217" s="43"/>
      <c r="L217" s="47"/>
      <c r="M217" s="223"/>
      <c r="N217" s="22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19" t="s">
        <v>136</v>
      </c>
      <c r="AU217" s="19" t="s">
        <v>84</v>
      </c>
    </row>
    <row r="218" spans="1:51" s="13" customFormat="1" ht="12">
      <c r="A218" s="13"/>
      <c r="B218" s="227"/>
      <c r="C218" s="228"/>
      <c r="D218" s="220" t="s">
        <v>140</v>
      </c>
      <c r="E218" s="229" t="s">
        <v>21</v>
      </c>
      <c r="F218" s="230" t="s">
        <v>271</v>
      </c>
      <c r="G218" s="228"/>
      <c r="H218" s="229" t="s">
        <v>21</v>
      </c>
      <c r="I218" s="231"/>
      <c r="J218" s="228"/>
      <c r="K218" s="228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140</v>
      </c>
      <c r="AU218" s="236" t="s">
        <v>84</v>
      </c>
      <c r="AV218" s="13" t="s">
        <v>82</v>
      </c>
      <c r="AW218" s="13" t="s">
        <v>36</v>
      </c>
      <c r="AX218" s="13" t="s">
        <v>74</v>
      </c>
      <c r="AY218" s="236" t="s">
        <v>126</v>
      </c>
    </row>
    <row r="219" spans="1:51" s="13" customFormat="1" ht="12">
      <c r="A219" s="13"/>
      <c r="B219" s="227"/>
      <c r="C219" s="228"/>
      <c r="D219" s="220" t="s">
        <v>140</v>
      </c>
      <c r="E219" s="229" t="s">
        <v>21</v>
      </c>
      <c r="F219" s="230" t="s">
        <v>272</v>
      </c>
      <c r="G219" s="228"/>
      <c r="H219" s="229" t="s">
        <v>21</v>
      </c>
      <c r="I219" s="231"/>
      <c r="J219" s="228"/>
      <c r="K219" s="228"/>
      <c r="L219" s="232"/>
      <c r="M219" s="233"/>
      <c r="N219" s="234"/>
      <c r="O219" s="234"/>
      <c r="P219" s="234"/>
      <c r="Q219" s="234"/>
      <c r="R219" s="234"/>
      <c r="S219" s="234"/>
      <c r="T219" s="23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6" t="s">
        <v>140</v>
      </c>
      <c r="AU219" s="236" t="s">
        <v>84</v>
      </c>
      <c r="AV219" s="13" t="s">
        <v>82</v>
      </c>
      <c r="AW219" s="13" t="s">
        <v>36</v>
      </c>
      <c r="AX219" s="13" t="s">
        <v>74</v>
      </c>
      <c r="AY219" s="236" t="s">
        <v>126</v>
      </c>
    </row>
    <row r="220" spans="1:51" s="14" customFormat="1" ht="12">
      <c r="A220" s="14"/>
      <c r="B220" s="237"/>
      <c r="C220" s="238"/>
      <c r="D220" s="220" t="s">
        <v>140</v>
      </c>
      <c r="E220" s="239" t="s">
        <v>21</v>
      </c>
      <c r="F220" s="240" t="s">
        <v>273</v>
      </c>
      <c r="G220" s="238"/>
      <c r="H220" s="241">
        <v>30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7" t="s">
        <v>140</v>
      </c>
      <c r="AU220" s="247" t="s">
        <v>84</v>
      </c>
      <c r="AV220" s="14" t="s">
        <v>84</v>
      </c>
      <c r="AW220" s="14" t="s">
        <v>36</v>
      </c>
      <c r="AX220" s="14" t="s">
        <v>74</v>
      </c>
      <c r="AY220" s="247" t="s">
        <v>126</v>
      </c>
    </row>
    <row r="221" spans="1:51" s="16" customFormat="1" ht="12">
      <c r="A221" s="16"/>
      <c r="B221" s="259"/>
      <c r="C221" s="260"/>
      <c r="D221" s="220" t="s">
        <v>140</v>
      </c>
      <c r="E221" s="261" t="s">
        <v>21</v>
      </c>
      <c r="F221" s="262" t="s">
        <v>156</v>
      </c>
      <c r="G221" s="260"/>
      <c r="H221" s="263">
        <v>30</v>
      </c>
      <c r="I221" s="264"/>
      <c r="J221" s="260"/>
      <c r="K221" s="260"/>
      <c r="L221" s="265"/>
      <c r="M221" s="266"/>
      <c r="N221" s="267"/>
      <c r="O221" s="267"/>
      <c r="P221" s="267"/>
      <c r="Q221" s="267"/>
      <c r="R221" s="267"/>
      <c r="S221" s="267"/>
      <c r="T221" s="268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T221" s="269" t="s">
        <v>140</v>
      </c>
      <c r="AU221" s="269" t="s">
        <v>84</v>
      </c>
      <c r="AV221" s="16" t="s">
        <v>134</v>
      </c>
      <c r="AW221" s="16" t="s">
        <v>36</v>
      </c>
      <c r="AX221" s="16" t="s">
        <v>82</v>
      </c>
      <c r="AY221" s="269" t="s">
        <v>126</v>
      </c>
    </row>
    <row r="222" spans="1:65" s="2" customFormat="1" ht="16.5" customHeight="1">
      <c r="A222" s="41"/>
      <c r="B222" s="42"/>
      <c r="C222" s="207" t="s">
        <v>274</v>
      </c>
      <c r="D222" s="207" t="s">
        <v>129</v>
      </c>
      <c r="E222" s="208" t="s">
        <v>275</v>
      </c>
      <c r="F222" s="209" t="s">
        <v>276</v>
      </c>
      <c r="G222" s="210" t="s">
        <v>132</v>
      </c>
      <c r="H222" s="211">
        <v>1094.4</v>
      </c>
      <c r="I222" s="212"/>
      <c r="J222" s="213">
        <f>ROUND(I222*H222,2)</f>
        <v>0</v>
      </c>
      <c r="K222" s="209" t="s">
        <v>133</v>
      </c>
      <c r="L222" s="47"/>
      <c r="M222" s="214" t="s">
        <v>21</v>
      </c>
      <c r="N222" s="215" t="s">
        <v>45</v>
      </c>
      <c r="O222" s="87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134</v>
      </c>
      <c r="AT222" s="218" t="s">
        <v>129</v>
      </c>
      <c r="AU222" s="218" t="s">
        <v>84</v>
      </c>
      <c r="AY222" s="19" t="s">
        <v>126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9" t="s">
        <v>82</v>
      </c>
      <c r="BK222" s="219">
        <f>ROUND(I222*H222,2)</f>
        <v>0</v>
      </c>
      <c r="BL222" s="19" t="s">
        <v>134</v>
      </c>
      <c r="BM222" s="218" t="s">
        <v>277</v>
      </c>
    </row>
    <row r="223" spans="1:47" s="2" customFormat="1" ht="12">
      <c r="A223" s="41"/>
      <c r="B223" s="42"/>
      <c r="C223" s="43"/>
      <c r="D223" s="220" t="s">
        <v>136</v>
      </c>
      <c r="E223" s="43"/>
      <c r="F223" s="221" t="s">
        <v>278</v>
      </c>
      <c r="G223" s="43"/>
      <c r="H223" s="43"/>
      <c r="I223" s="222"/>
      <c r="J223" s="43"/>
      <c r="K223" s="43"/>
      <c r="L223" s="47"/>
      <c r="M223" s="223"/>
      <c r="N223" s="22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19" t="s">
        <v>136</v>
      </c>
      <c r="AU223" s="19" t="s">
        <v>84</v>
      </c>
    </row>
    <row r="224" spans="1:47" s="2" customFormat="1" ht="12">
      <c r="A224" s="41"/>
      <c r="B224" s="42"/>
      <c r="C224" s="43"/>
      <c r="D224" s="225" t="s">
        <v>138</v>
      </c>
      <c r="E224" s="43"/>
      <c r="F224" s="226" t="s">
        <v>279</v>
      </c>
      <c r="G224" s="43"/>
      <c r="H224" s="43"/>
      <c r="I224" s="222"/>
      <c r="J224" s="43"/>
      <c r="K224" s="43"/>
      <c r="L224" s="47"/>
      <c r="M224" s="223"/>
      <c r="N224" s="22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19" t="s">
        <v>138</v>
      </c>
      <c r="AU224" s="19" t="s">
        <v>84</v>
      </c>
    </row>
    <row r="225" spans="1:51" s="13" customFormat="1" ht="12">
      <c r="A225" s="13"/>
      <c r="B225" s="227"/>
      <c r="C225" s="228"/>
      <c r="D225" s="220" t="s">
        <v>140</v>
      </c>
      <c r="E225" s="229" t="s">
        <v>21</v>
      </c>
      <c r="F225" s="230" t="s">
        <v>280</v>
      </c>
      <c r="G225" s="228"/>
      <c r="H225" s="229" t="s">
        <v>21</v>
      </c>
      <c r="I225" s="231"/>
      <c r="J225" s="228"/>
      <c r="K225" s="228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140</v>
      </c>
      <c r="AU225" s="236" t="s">
        <v>84</v>
      </c>
      <c r="AV225" s="13" t="s">
        <v>82</v>
      </c>
      <c r="AW225" s="13" t="s">
        <v>36</v>
      </c>
      <c r="AX225" s="13" t="s">
        <v>74</v>
      </c>
      <c r="AY225" s="236" t="s">
        <v>126</v>
      </c>
    </row>
    <row r="226" spans="1:51" s="14" customFormat="1" ht="12">
      <c r="A226" s="14"/>
      <c r="B226" s="237"/>
      <c r="C226" s="238"/>
      <c r="D226" s="220" t="s">
        <v>140</v>
      </c>
      <c r="E226" s="239" t="s">
        <v>21</v>
      </c>
      <c r="F226" s="240" t="s">
        <v>281</v>
      </c>
      <c r="G226" s="238"/>
      <c r="H226" s="241">
        <v>8.4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7" t="s">
        <v>140</v>
      </c>
      <c r="AU226" s="247" t="s">
        <v>84</v>
      </c>
      <c r="AV226" s="14" t="s">
        <v>84</v>
      </c>
      <c r="AW226" s="14" t="s">
        <v>36</v>
      </c>
      <c r="AX226" s="14" t="s">
        <v>74</v>
      </c>
      <c r="AY226" s="247" t="s">
        <v>126</v>
      </c>
    </row>
    <row r="227" spans="1:51" s="14" customFormat="1" ht="12">
      <c r="A227" s="14"/>
      <c r="B227" s="237"/>
      <c r="C227" s="238"/>
      <c r="D227" s="220" t="s">
        <v>140</v>
      </c>
      <c r="E227" s="239" t="s">
        <v>21</v>
      </c>
      <c r="F227" s="240" t="s">
        <v>282</v>
      </c>
      <c r="G227" s="238"/>
      <c r="H227" s="241">
        <v>60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7" t="s">
        <v>140</v>
      </c>
      <c r="AU227" s="247" t="s">
        <v>84</v>
      </c>
      <c r="AV227" s="14" t="s">
        <v>84</v>
      </c>
      <c r="AW227" s="14" t="s">
        <v>36</v>
      </c>
      <c r="AX227" s="14" t="s">
        <v>74</v>
      </c>
      <c r="AY227" s="247" t="s">
        <v>126</v>
      </c>
    </row>
    <row r="228" spans="1:51" s="16" customFormat="1" ht="12">
      <c r="A228" s="16"/>
      <c r="B228" s="259"/>
      <c r="C228" s="260"/>
      <c r="D228" s="220" t="s">
        <v>140</v>
      </c>
      <c r="E228" s="261" t="s">
        <v>21</v>
      </c>
      <c r="F228" s="262" t="s">
        <v>156</v>
      </c>
      <c r="G228" s="260"/>
      <c r="H228" s="263">
        <v>68.4</v>
      </c>
      <c r="I228" s="264"/>
      <c r="J228" s="260"/>
      <c r="K228" s="260"/>
      <c r="L228" s="265"/>
      <c r="M228" s="266"/>
      <c r="N228" s="267"/>
      <c r="O228" s="267"/>
      <c r="P228" s="267"/>
      <c r="Q228" s="267"/>
      <c r="R228" s="267"/>
      <c r="S228" s="267"/>
      <c r="T228" s="268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T228" s="269" t="s">
        <v>140</v>
      </c>
      <c r="AU228" s="269" t="s">
        <v>84</v>
      </c>
      <c r="AV228" s="16" t="s">
        <v>134</v>
      </c>
      <c r="AW228" s="16" t="s">
        <v>36</v>
      </c>
      <c r="AX228" s="16" t="s">
        <v>82</v>
      </c>
      <c r="AY228" s="269" t="s">
        <v>126</v>
      </c>
    </row>
    <row r="229" spans="1:51" s="14" customFormat="1" ht="12">
      <c r="A229" s="14"/>
      <c r="B229" s="237"/>
      <c r="C229" s="238"/>
      <c r="D229" s="220" t="s">
        <v>140</v>
      </c>
      <c r="E229" s="238"/>
      <c r="F229" s="240" t="s">
        <v>283</v>
      </c>
      <c r="G229" s="238"/>
      <c r="H229" s="241">
        <v>1094.4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7" t="s">
        <v>140</v>
      </c>
      <c r="AU229" s="247" t="s">
        <v>84</v>
      </c>
      <c r="AV229" s="14" t="s">
        <v>84</v>
      </c>
      <c r="AW229" s="14" t="s">
        <v>4</v>
      </c>
      <c r="AX229" s="14" t="s">
        <v>82</v>
      </c>
      <c r="AY229" s="247" t="s">
        <v>126</v>
      </c>
    </row>
    <row r="230" spans="1:65" s="2" customFormat="1" ht="16.5" customHeight="1">
      <c r="A230" s="41"/>
      <c r="B230" s="42"/>
      <c r="C230" s="207" t="s">
        <v>284</v>
      </c>
      <c r="D230" s="207" t="s">
        <v>129</v>
      </c>
      <c r="E230" s="208" t="s">
        <v>285</v>
      </c>
      <c r="F230" s="209" t="s">
        <v>286</v>
      </c>
      <c r="G230" s="210" t="s">
        <v>132</v>
      </c>
      <c r="H230" s="211">
        <v>68.4</v>
      </c>
      <c r="I230" s="212"/>
      <c r="J230" s="213">
        <f>ROUND(I230*H230,2)</f>
        <v>0</v>
      </c>
      <c r="K230" s="209" t="s">
        <v>133</v>
      </c>
      <c r="L230" s="47"/>
      <c r="M230" s="214" t="s">
        <v>21</v>
      </c>
      <c r="N230" s="215" t="s">
        <v>45</v>
      </c>
      <c r="O230" s="87"/>
      <c r="P230" s="216">
        <f>O230*H230</f>
        <v>0</v>
      </c>
      <c r="Q230" s="216">
        <v>1E-05</v>
      </c>
      <c r="R230" s="216">
        <f>Q230*H230</f>
        <v>0.0006840000000000001</v>
      </c>
      <c r="S230" s="216">
        <v>0</v>
      </c>
      <c r="T230" s="21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8" t="s">
        <v>134</v>
      </c>
      <c r="AT230" s="218" t="s">
        <v>129</v>
      </c>
      <c r="AU230" s="218" t="s">
        <v>84</v>
      </c>
      <c r="AY230" s="19" t="s">
        <v>126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9" t="s">
        <v>82</v>
      </c>
      <c r="BK230" s="219">
        <f>ROUND(I230*H230,2)</f>
        <v>0</v>
      </c>
      <c r="BL230" s="19" t="s">
        <v>134</v>
      </c>
      <c r="BM230" s="218" t="s">
        <v>287</v>
      </c>
    </row>
    <row r="231" spans="1:47" s="2" customFormat="1" ht="12">
      <c r="A231" s="41"/>
      <c r="B231" s="42"/>
      <c r="C231" s="43"/>
      <c r="D231" s="220" t="s">
        <v>136</v>
      </c>
      <c r="E231" s="43"/>
      <c r="F231" s="221" t="s">
        <v>288</v>
      </c>
      <c r="G231" s="43"/>
      <c r="H231" s="43"/>
      <c r="I231" s="222"/>
      <c r="J231" s="43"/>
      <c r="K231" s="43"/>
      <c r="L231" s="47"/>
      <c r="M231" s="223"/>
      <c r="N231" s="224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19" t="s">
        <v>136</v>
      </c>
      <c r="AU231" s="19" t="s">
        <v>84</v>
      </c>
    </row>
    <row r="232" spans="1:47" s="2" customFormat="1" ht="12">
      <c r="A232" s="41"/>
      <c r="B232" s="42"/>
      <c r="C232" s="43"/>
      <c r="D232" s="225" t="s">
        <v>138</v>
      </c>
      <c r="E232" s="43"/>
      <c r="F232" s="226" t="s">
        <v>289</v>
      </c>
      <c r="G232" s="43"/>
      <c r="H232" s="43"/>
      <c r="I232" s="222"/>
      <c r="J232" s="43"/>
      <c r="K232" s="43"/>
      <c r="L232" s="47"/>
      <c r="M232" s="223"/>
      <c r="N232" s="224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19" t="s">
        <v>138</v>
      </c>
      <c r="AU232" s="19" t="s">
        <v>84</v>
      </c>
    </row>
    <row r="233" spans="1:51" s="13" customFormat="1" ht="12">
      <c r="A233" s="13"/>
      <c r="B233" s="227"/>
      <c r="C233" s="228"/>
      <c r="D233" s="220" t="s">
        <v>140</v>
      </c>
      <c r="E233" s="229" t="s">
        <v>21</v>
      </c>
      <c r="F233" s="230" t="s">
        <v>290</v>
      </c>
      <c r="G233" s="228"/>
      <c r="H233" s="229" t="s">
        <v>21</v>
      </c>
      <c r="I233" s="231"/>
      <c r="J233" s="228"/>
      <c r="K233" s="228"/>
      <c r="L233" s="232"/>
      <c r="M233" s="233"/>
      <c r="N233" s="234"/>
      <c r="O233" s="234"/>
      <c r="P233" s="234"/>
      <c r="Q233" s="234"/>
      <c r="R233" s="234"/>
      <c r="S233" s="234"/>
      <c r="T233" s="23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6" t="s">
        <v>140</v>
      </c>
      <c r="AU233" s="236" t="s">
        <v>84</v>
      </c>
      <c r="AV233" s="13" t="s">
        <v>82</v>
      </c>
      <c r="AW233" s="13" t="s">
        <v>36</v>
      </c>
      <c r="AX233" s="13" t="s">
        <v>74</v>
      </c>
      <c r="AY233" s="236" t="s">
        <v>126</v>
      </c>
    </row>
    <row r="234" spans="1:51" s="14" customFormat="1" ht="12">
      <c r="A234" s="14"/>
      <c r="B234" s="237"/>
      <c r="C234" s="238"/>
      <c r="D234" s="220" t="s">
        <v>140</v>
      </c>
      <c r="E234" s="239" t="s">
        <v>21</v>
      </c>
      <c r="F234" s="240" t="s">
        <v>281</v>
      </c>
      <c r="G234" s="238"/>
      <c r="H234" s="241">
        <v>8.4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7" t="s">
        <v>140</v>
      </c>
      <c r="AU234" s="247" t="s">
        <v>84</v>
      </c>
      <c r="AV234" s="14" t="s">
        <v>84</v>
      </c>
      <c r="AW234" s="14" t="s">
        <v>36</v>
      </c>
      <c r="AX234" s="14" t="s">
        <v>74</v>
      </c>
      <c r="AY234" s="247" t="s">
        <v>126</v>
      </c>
    </row>
    <row r="235" spans="1:51" s="14" customFormat="1" ht="12">
      <c r="A235" s="14"/>
      <c r="B235" s="237"/>
      <c r="C235" s="238"/>
      <c r="D235" s="220" t="s">
        <v>140</v>
      </c>
      <c r="E235" s="239" t="s">
        <v>21</v>
      </c>
      <c r="F235" s="240" t="s">
        <v>282</v>
      </c>
      <c r="G235" s="238"/>
      <c r="H235" s="241">
        <v>60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7" t="s">
        <v>140</v>
      </c>
      <c r="AU235" s="247" t="s">
        <v>84</v>
      </c>
      <c r="AV235" s="14" t="s">
        <v>84</v>
      </c>
      <c r="AW235" s="14" t="s">
        <v>36</v>
      </c>
      <c r="AX235" s="14" t="s">
        <v>74</v>
      </c>
      <c r="AY235" s="247" t="s">
        <v>126</v>
      </c>
    </row>
    <row r="236" spans="1:51" s="16" customFormat="1" ht="12">
      <c r="A236" s="16"/>
      <c r="B236" s="259"/>
      <c r="C236" s="260"/>
      <c r="D236" s="220" t="s">
        <v>140</v>
      </c>
      <c r="E236" s="261" t="s">
        <v>21</v>
      </c>
      <c r="F236" s="262" t="s">
        <v>156</v>
      </c>
      <c r="G236" s="260"/>
      <c r="H236" s="263">
        <v>68.4</v>
      </c>
      <c r="I236" s="264"/>
      <c r="J236" s="260"/>
      <c r="K236" s="260"/>
      <c r="L236" s="265"/>
      <c r="M236" s="266"/>
      <c r="N236" s="267"/>
      <c r="O236" s="267"/>
      <c r="P236" s="267"/>
      <c r="Q236" s="267"/>
      <c r="R236" s="267"/>
      <c r="S236" s="267"/>
      <c r="T236" s="268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T236" s="269" t="s">
        <v>140</v>
      </c>
      <c r="AU236" s="269" t="s">
        <v>84</v>
      </c>
      <c r="AV236" s="16" t="s">
        <v>134</v>
      </c>
      <c r="AW236" s="16" t="s">
        <v>36</v>
      </c>
      <c r="AX236" s="16" t="s">
        <v>82</v>
      </c>
      <c r="AY236" s="269" t="s">
        <v>126</v>
      </c>
    </row>
    <row r="237" spans="1:65" s="2" customFormat="1" ht="24.15" customHeight="1">
      <c r="A237" s="41"/>
      <c r="B237" s="42"/>
      <c r="C237" s="207" t="s">
        <v>8</v>
      </c>
      <c r="D237" s="207" t="s">
        <v>129</v>
      </c>
      <c r="E237" s="208" t="s">
        <v>291</v>
      </c>
      <c r="F237" s="209" t="s">
        <v>292</v>
      </c>
      <c r="G237" s="210" t="s">
        <v>293</v>
      </c>
      <c r="H237" s="211">
        <v>1</v>
      </c>
      <c r="I237" s="212"/>
      <c r="J237" s="213">
        <f>ROUND(I237*H237,2)</f>
        <v>0</v>
      </c>
      <c r="K237" s="209" t="s">
        <v>21</v>
      </c>
      <c r="L237" s="47"/>
      <c r="M237" s="214" t="s">
        <v>21</v>
      </c>
      <c r="N237" s="215" t="s">
        <v>45</v>
      </c>
      <c r="O237" s="87"/>
      <c r="P237" s="216">
        <f>O237*H237</f>
        <v>0</v>
      </c>
      <c r="Q237" s="216">
        <v>0</v>
      </c>
      <c r="R237" s="216">
        <f>Q237*H237</f>
        <v>0</v>
      </c>
      <c r="S237" s="216">
        <v>0</v>
      </c>
      <c r="T237" s="217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18" t="s">
        <v>134</v>
      </c>
      <c r="AT237" s="218" t="s">
        <v>129</v>
      </c>
      <c r="AU237" s="218" t="s">
        <v>84</v>
      </c>
      <c r="AY237" s="19" t="s">
        <v>126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9" t="s">
        <v>82</v>
      </c>
      <c r="BK237" s="219">
        <f>ROUND(I237*H237,2)</f>
        <v>0</v>
      </c>
      <c r="BL237" s="19" t="s">
        <v>134</v>
      </c>
      <c r="BM237" s="218" t="s">
        <v>294</v>
      </c>
    </row>
    <row r="238" spans="1:47" s="2" customFormat="1" ht="12">
      <c r="A238" s="41"/>
      <c r="B238" s="42"/>
      <c r="C238" s="43"/>
      <c r="D238" s="220" t="s">
        <v>136</v>
      </c>
      <c r="E238" s="43"/>
      <c r="F238" s="221" t="s">
        <v>292</v>
      </c>
      <c r="G238" s="43"/>
      <c r="H238" s="43"/>
      <c r="I238" s="222"/>
      <c r="J238" s="43"/>
      <c r="K238" s="43"/>
      <c r="L238" s="47"/>
      <c r="M238" s="223"/>
      <c r="N238" s="224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19" t="s">
        <v>136</v>
      </c>
      <c r="AU238" s="19" t="s">
        <v>84</v>
      </c>
    </row>
    <row r="239" spans="1:65" s="2" customFormat="1" ht="24.15" customHeight="1">
      <c r="A239" s="41"/>
      <c r="B239" s="42"/>
      <c r="C239" s="207" t="s">
        <v>295</v>
      </c>
      <c r="D239" s="207" t="s">
        <v>129</v>
      </c>
      <c r="E239" s="208" t="s">
        <v>296</v>
      </c>
      <c r="F239" s="209" t="s">
        <v>297</v>
      </c>
      <c r="G239" s="210" t="s">
        <v>132</v>
      </c>
      <c r="H239" s="211">
        <v>208.026</v>
      </c>
      <c r="I239" s="212"/>
      <c r="J239" s="213">
        <f>ROUND(I239*H239,2)</f>
        <v>0</v>
      </c>
      <c r="K239" s="209" t="s">
        <v>133</v>
      </c>
      <c r="L239" s="47"/>
      <c r="M239" s="214" t="s">
        <v>21</v>
      </c>
      <c r="N239" s="215" t="s">
        <v>45</v>
      </c>
      <c r="O239" s="87"/>
      <c r="P239" s="216">
        <f>O239*H239</f>
        <v>0</v>
      </c>
      <c r="Q239" s="216">
        <v>0</v>
      </c>
      <c r="R239" s="216">
        <f>Q239*H239</f>
        <v>0</v>
      </c>
      <c r="S239" s="216">
        <v>0.054</v>
      </c>
      <c r="T239" s="217">
        <f>S239*H239</f>
        <v>11.233404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18" t="s">
        <v>134</v>
      </c>
      <c r="AT239" s="218" t="s">
        <v>129</v>
      </c>
      <c r="AU239" s="218" t="s">
        <v>84</v>
      </c>
      <c r="AY239" s="19" t="s">
        <v>126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9" t="s">
        <v>82</v>
      </c>
      <c r="BK239" s="219">
        <f>ROUND(I239*H239,2)</f>
        <v>0</v>
      </c>
      <c r="BL239" s="19" t="s">
        <v>134</v>
      </c>
      <c r="BM239" s="218" t="s">
        <v>298</v>
      </c>
    </row>
    <row r="240" spans="1:47" s="2" customFormat="1" ht="12">
      <c r="A240" s="41"/>
      <c r="B240" s="42"/>
      <c r="C240" s="43"/>
      <c r="D240" s="220" t="s">
        <v>136</v>
      </c>
      <c r="E240" s="43"/>
      <c r="F240" s="221" t="s">
        <v>299</v>
      </c>
      <c r="G240" s="43"/>
      <c r="H240" s="43"/>
      <c r="I240" s="222"/>
      <c r="J240" s="43"/>
      <c r="K240" s="43"/>
      <c r="L240" s="47"/>
      <c r="M240" s="223"/>
      <c r="N240" s="22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9" t="s">
        <v>136</v>
      </c>
      <c r="AU240" s="19" t="s">
        <v>84</v>
      </c>
    </row>
    <row r="241" spans="1:47" s="2" customFormat="1" ht="12">
      <c r="A241" s="41"/>
      <c r="B241" s="42"/>
      <c r="C241" s="43"/>
      <c r="D241" s="225" t="s">
        <v>138</v>
      </c>
      <c r="E241" s="43"/>
      <c r="F241" s="226" t="s">
        <v>300</v>
      </c>
      <c r="G241" s="43"/>
      <c r="H241" s="43"/>
      <c r="I241" s="222"/>
      <c r="J241" s="43"/>
      <c r="K241" s="43"/>
      <c r="L241" s="47"/>
      <c r="M241" s="223"/>
      <c r="N241" s="224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19" t="s">
        <v>138</v>
      </c>
      <c r="AU241" s="19" t="s">
        <v>84</v>
      </c>
    </row>
    <row r="242" spans="1:51" s="14" customFormat="1" ht="12">
      <c r="A242" s="14"/>
      <c r="B242" s="237"/>
      <c r="C242" s="238"/>
      <c r="D242" s="220" t="s">
        <v>140</v>
      </c>
      <c r="E242" s="239" t="s">
        <v>21</v>
      </c>
      <c r="F242" s="240" t="s">
        <v>211</v>
      </c>
      <c r="G242" s="238"/>
      <c r="H242" s="241">
        <v>110.947</v>
      </c>
      <c r="I242" s="242"/>
      <c r="J242" s="238"/>
      <c r="K242" s="238"/>
      <c r="L242" s="243"/>
      <c r="M242" s="244"/>
      <c r="N242" s="245"/>
      <c r="O242" s="245"/>
      <c r="P242" s="245"/>
      <c r="Q242" s="245"/>
      <c r="R242" s="245"/>
      <c r="S242" s="245"/>
      <c r="T242" s="24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7" t="s">
        <v>140</v>
      </c>
      <c r="AU242" s="247" t="s">
        <v>84</v>
      </c>
      <c r="AV242" s="14" t="s">
        <v>84</v>
      </c>
      <c r="AW242" s="14" t="s">
        <v>36</v>
      </c>
      <c r="AX242" s="14" t="s">
        <v>74</v>
      </c>
      <c r="AY242" s="247" t="s">
        <v>126</v>
      </c>
    </row>
    <row r="243" spans="1:51" s="14" customFormat="1" ht="12">
      <c r="A243" s="14"/>
      <c r="B243" s="237"/>
      <c r="C243" s="238"/>
      <c r="D243" s="220" t="s">
        <v>140</v>
      </c>
      <c r="E243" s="239" t="s">
        <v>21</v>
      </c>
      <c r="F243" s="240" t="s">
        <v>212</v>
      </c>
      <c r="G243" s="238"/>
      <c r="H243" s="241">
        <v>90.145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7" t="s">
        <v>140</v>
      </c>
      <c r="AU243" s="247" t="s">
        <v>84</v>
      </c>
      <c r="AV243" s="14" t="s">
        <v>84</v>
      </c>
      <c r="AW243" s="14" t="s">
        <v>36</v>
      </c>
      <c r="AX243" s="14" t="s">
        <v>74</v>
      </c>
      <c r="AY243" s="247" t="s">
        <v>126</v>
      </c>
    </row>
    <row r="244" spans="1:51" s="14" customFormat="1" ht="12">
      <c r="A244" s="14"/>
      <c r="B244" s="237"/>
      <c r="C244" s="238"/>
      <c r="D244" s="220" t="s">
        <v>140</v>
      </c>
      <c r="E244" s="239" t="s">
        <v>21</v>
      </c>
      <c r="F244" s="240" t="s">
        <v>213</v>
      </c>
      <c r="G244" s="238"/>
      <c r="H244" s="241">
        <v>6.934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7" t="s">
        <v>140</v>
      </c>
      <c r="AU244" s="247" t="s">
        <v>84</v>
      </c>
      <c r="AV244" s="14" t="s">
        <v>84</v>
      </c>
      <c r="AW244" s="14" t="s">
        <v>36</v>
      </c>
      <c r="AX244" s="14" t="s">
        <v>74</v>
      </c>
      <c r="AY244" s="247" t="s">
        <v>126</v>
      </c>
    </row>
    <row r="245" spans="1:51" s="16" customFormat="1" ht="12">
      <c r="A245" s="16"/>
      <c r="B245" s="259"/>
      <c r="C245" s="260"/>
      <c r="D245" s="220" t="s">
        <v>140</v>
      </c>
      <c r="E245" s="261" t="s">
        <v>21</v>
      </c>
      <c r="F245" s="262" t="s">
        <v>156</v>
      </c>
      <c r="G245" s="260"/>
      <c r="H245" s="263">
        <v>208.026</v>
      </c>
      <c r="I245" s="264"/>
      <c r="J245" s="260"/>
      <c r="K245" s="260"/>
      <c r="L245" s="265"/>
      <c r="M245" s="266"/>
      <c r="N245" s="267"/>
      <c r="O245" s="267"/>
      <c r="P245" s="267"/>
      <c r="Q245" s="267"/>
      <c r="R245" s="267"/>
      <c r="S245" s="267"/>
      <c r="T245" s="268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T245" s="269" t="s">
        <v>140</v>
      </c>
      <c r="AU245" s="269" t="s">
        <v>84</v>
      </c>
      <c r="AV245" s="16" t="s">
        <v>134</v>
      </c>
      <c r="AW245" s="16" t="s">
        <v>36</v>
      </c>
      <c r="AX245" s="16" t="s">
        <v>82</v>
      </c>
      <c r="AY245" s="269" t="s">
        <v>126</v>
      </c>
    </row>
    <row r="246" spans="1:65" s="2" customFormat="1" ht="24.15" customHeight="1">
      <c r="A246" s="41"/>
      <c r="B246" s="42"/>
      <c r="C246" s="207" t="s">
        <v>301</v>
      </c>
      <c r="D246" s="207" t="s">
        <v>129</v>
      </c>
      <c r="E246" s="208" t="s">
        <v>302</v>
      </c>
      <c r="F246" s="209" t="s">
        <v>303</v>
      </c>
      <c r="G246" s="210" t="s">
        <v>132</v>
      </c>
      <c r="H246" s="211">
        <v>1.498</v>
      </c>
      <c r="I246" s="212"/>
      <c r="J246" s="213">
        <f>ROUND(I246*H246,2)</f>
        <v>0</v>
      </c>
      <c r="K246" s="209" t="s">
        <v>133</v>
      </c>
      <c r="L246" s="47"/>
      <c r="M246" s="214" t="s">
        <v>21</v>
      </c>
      <c r="N246" s="215" t="s">
        <v>45</v>
      </c>
      <c r="O246" s="87"/>
      <c r="P246" s="216">
        <f>O246*H246</f>
        <v>0</v>
      </c>
      <c r="Q246" s="216">
        <v>0</v>
      </c>
      <c r="R246" s="216">
        <f>Q246*H246</f>
        <v>0</v>
      </c>
      <c r="S246" s="216">
        <v>0.068</v>
      </c>
      <c r="T246" s="217">
        <f>S246*H246</f>
        <v>0.10186400000000001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18" t="s">
        <v>134</v>
      </c>
      <c r="AT246" s="218" t="s">
        <v>129</v>
      </c>
      <c r="AU246" s="218" t="s">
        <v>84</v>
      </c>
      <c r="AY246" s="19" t="s">
        <v>126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9" t="s">
        <v>82</v>
      </c>
      <c r="BK246" s="219">
        <f>ROUND(I246*H246,2)</f>
        <v>0</v>
      </c>
      <c r="BL246" s="19" t="s">
        <v>134</v>
      </c>
      <c r="BM246" s="218" t="s">
        <v>304</v>
      </c>
    </row>
    <row r="247" spans="1:47" s="2" customFormat="1" ht="12">
      <c r="A247" s="41"/>
      <c r="B247" s="42"/>
      <c r="C247" s="43"/>
      <c r="D247" s="220" t="s">
        <v>136</v>
      </c>
      <c r="E247" s="43"/>
      <c r="F247" s="221" t="s">
        <v>305</v>
      </c>
      <c r="G247" s="43"/>
      <c r="H247" s="43"/>
      <c r="I247" s="222"/>
      <c r="J247" s="43"/>
      <c r="K247" s="43"/>
      <c r="L247" s="47"/>
      <c r="M247" s="223"/>
      <c r="N247" s="224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19" t="s">
        <v>136</v>
      </c>
      <c r="AU247" s="19" t="s">
        <v>84</v>
      </c>
    </row>
    <row r="248" spans="1:47" s="2" customFormat="1" ht="12">
      <c r="A248" s="41"/>
      <c r="B248" s="42"/>
      <c r="C248" s="43"/>
      <c r="D248" s="225" t="s">
        <v>138</v>
      </c>
      <c r="E248" s="43"/>
      <c r="F248" s="226" t="s">
        <v>306</v>
      </c>
      <c r="G248" s="43"/>
      <c r="H248" s="43"/>
      <c r="I248" s="222"/>
      <c r="J248" s="43"/>
      <c r="K248" s="43"/>
      <c r="L248" s="47"/>
      <c r="M248" s="223"/>
      <c r="N248" s="22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19" t="s">
        <v>138</v>
      </c>
      <c r="AU248" s="19" t="s">
        <v>84</v>
      </c>
    </row>
    <row r="249" spans="1:51" s="13" customFormat="1" ht="12">
      <c r="A249" s="13"/>
      <c r="B249" s="227"/>
      <c r="C249" s="228"/>
      <c r="D249" s="220" t="s">
        <v>140</v>
      </c>
      <c r="E249" s="229" t="s">
        <v>21</v>
      </c>
      <c r="F249" s="230" t="s">
        <v>307</v>
      </c>
      <c r="G249" s="228"/>
      <c r="H249" s="229" t="s">
        <v>21</v>
      </c>
      <c r="I249" s="231"/>
      <c r="J249" s="228"/>
      <c r="K249" s="228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140</v>
      </c>
      <c r="AU249" s="236" t="s">
        <v>84</v>
      </c>
      <c r="AV249" s="13" t="s">
        <v>82</v>
      </c>
      <c r="AW249" s="13" t="s">
        <v>36</v>
      </c>
      <c r="AX249" s="13" t="s">
        <v>74</v>
      </c>
      <c r="AY249" s="236" t="s">
        <v>126</v>
      </c>
    </row>
    <row r="250" spans="1:51" s="14" customFormat="1" ht="12">
      <c r="A250" s="14"/>
      <c r="B250" s="237"/>
      <c r="C250" s="238"/>
      <c r="D250" s="220" t="s">
        <v>140</v>
      </c>
      <c r="E250" s="239" t="s">
        <v>21</v>
      </c>
      <c r="F250" s="240" t="s">
        <v>142</v>
      </c>
      <c r="G250" s="238"/>
      <c r="H250" s="241">
        <v>1.498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7" t="s">
        <v>140</v>
      </c>
      <c r="AU250" s="247" t="s">
        <v>84</v>
      </c>
      <c r="AV250" s="14" t="s">
        <v>84</v>
      </c>
      <c r="AW250" s="14" t="s">
        <v>36</v>
      </c>
      <c r="AX250" s="14" t="s">
        <v>82</v>
      </c>
      <c r="AY250" s="247" t="s">
        <v>126</v>
      </c>
    </row>
    <row r="251" spans="1:63" s="12" customFormat="1" ht="22.8" customHeight="1">
      <c r="A251" s="12"/>
      <c r="B251" s="191"/>
      <c r="C251" s="192"/>
      <c r="D251" s="193" t="s">
        <v>73</v>
      </c>
      <c r="E251" s="205" t="s">
        <v>308</v>
      </c>
      <c r="F251" s="205" t="s">
        <v>309</v>
      </c>
      <c r="G251" s="192"/>
      <c r="H251" s="192"/>
      <c r="I251" s="195"/>
      <c r="J251" s="206">
        <f>BK251</f>
        <v>0</v>
      </c>
      <c r="K251" s="192"/>
      <c r="L251" s="197"/>
      <c r="M251" s="198"/>
      <c r="N251" s="199"/>
      <c r="O251" s="199"/>
      <c r="P251" s="200">
        <f>SUM(P252:P270)</f>
        <v>0</v>
      </c>
      <c r="Q251" s="199"/>
      <c r="R251" s="200">
        <f>SUM(R252:R270)</f>
        <v>0</v>
      </c>
      <c r="S251" s="199"/>
      <c r="T251" s="201">
        <f>SUM(T252:T270)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2" t="s">
        <v>82</v>
      </c>
      <c r="AT251" s="203" t="s">
        <v>73</v>
      </c>
      <c r="AU251" s="203" t="s">
        <v>82</v>
      </c>
      <c r="AY251" s="202" t="s">
        <v>126</v>
      </c>
      <c r="BK251" s="204">
        <f>SUM(BK252:BK270)</f>
        <v>0</v>
      </c>
    </row>
    <row r="252" spans="1:65" s="2" customFormat="1" ht="24.15" customHeight="1">
      <c r="A252" s="41"/>
      <c r="B252" s="42"/>
      <c r="C252" s="207" t="s">
        <v>310</v>
      </c>
      <c r="D252" s="207" t="s">
        <v>129</v>
      </c>
      <c r="E252" s="208" t="s">
        <v>311</v>
      </c>
      <c r="F252" s="209" t="s">
        <v>312</v>
      </c>
      <c r="G252" s="210" t="s">
        <v>313</v>
      </c>
      <c r="H252" s="211">
        <v>13.205</v>
      </c>
      <c r="I252" s="212"/>
      <c r="J252" s="213">
        <f>ROUND(I252*H252,2)</f>
        <v>0</v>
      </c>
      <c r="K252" s="209" t="s">
        <v>133</v>
      </c>
      <c r="L252" s="47"/>
      <c r="M252" s="214" t="s">
        <v>21</v>
      </c>
      <c r="N252" s="215" t="s">
        <v>45</v>
      </c>
      <c r="O252" s="87"/>
      <c r="P252" s="216">
        <f>O252*H252</f>
        <v>0</v>
      </c>
      <c r="Q252" s="216">
        <v>0</v>
      </c>
      <c r="R252" s="216">
        <f>Q252*H252</f>
        <v>0</v>
      </c>
      <c r="S252" s="216">
        <v>0</v>
      </c>
      <c r="T252" s="21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18" t="s">
        <v>134</v>
      </c>
      <c r="AT252" s="218" t="s">
        <v>129</v>
      </c>
      <c r="AU252" s="218" t="s">
        <v>84</v>
      </c>
      <c r="AY252" s="19" t="s">
        <v>126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9" t="s">
        <v>82</v>
      </c>
      <c r="BK252" s="219">
        <f>ROUND(I252*H252,2)</f>
        <v>0</v>
      </c>
      <c r="BL252" s="19" t="s">
        <v>134</v>
      </c>
      <c r="BM252" s="218" t="s">
        <v>314</v>
      </c>
    </row>
    <row r="253" spans="1:47" s="2" customFormat="1" ht="12">
      <c r="A253" s="41"/>
      <c r="B253" s="42"/>
      <c r="C253" s="43"/>
      <c r="D253" s="220" t="s">
        <v>136</v>
      </c>
      <c r="E253" s="43"/>
      <c r="F253" s="221" t="s">
        <v>315</v>
      </c>
      <c r="G253" s="43"/>
      <c r="H253" s="43"/>
      <c r="I253" s="222"/>
      <c r="J253" s="43"/>
      <c r="K253" s="43"/>
      <c r="L253" s="47"/>
      <c r="M253" s="223"/>
      <c r="N253" s="224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19" t="s">
        <v>136</v>
      </c>
      <c r="AU253" s="19" t="s">
        <v>84</v>
      </c>
    </row>
    <row r="254" spans="1:47" s="2" customFormat="1" ht="12">
      <c r="A254" s="41"/>
      <c r="B254" s="42"/>
      <c r="C254" s="43"/>
      <c r="D254" s="225" t="s">
        <v>138</v>
      </c>
      <c r="E254" s="43"/>
      <c r="F254" s="226" t="s">
        <v>316</v>
      </c>
      <c r="G254" s="43"/>
      <c r="H254" s="43"/>
      <c r="I254" s="222"/>
      <c r="J254" s="43"/>
      <c r="K254" s="43"/>
      <c r="L254" s="47"/>
      <c r="M254" s="223"/>
      <c r="N254" s="224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19" t="s">
        <v>138</v>
      </c>
      <c r="AU254" s="19" t="s">
        <v>84</v>
      </c>
    </row>
    <row r="255" spans="1:65" s="2" customFormat="1" ht="24.15" customHeight="1">
      <c r="A255" s="41"/>
      <c r="B255" s="42"/>
      <c r="C255" s="207" t="s">
        <v>317</v>
      </c>
      <c r="D255" s="207" t="s">
        <v>129</v>
      </c>
      <c r="E255" s="208" t="s">
        <v>318</v>
      </c>
      <c r="F255" s="209" t="s">
        <v>319</v>
      </c>
      <c r="G255" s="210" t="s">
        <v>313</v>
      </c>
      <c r="H255" s="211">
        <v>13.205</v>
      </c>
      <c r="I255" s="212"/>
      <c r="J255" s="213">
        <f>ROUND(I255*H255,2)</f>
        <v>0</v>
      </c>
      <c r="K255" s="209" t="s">
        <v>133</v>
      </c>
      <c r="L255" s="47"/>
      <c r="M255" s="214" t="s">
        <v>21</v>
      </c>
      <c r="N255" s="215" t="s">
        <v>45</v>
      </c>
      <c r="O255" s="87"/>
      <c r="P255" s="216">
        <f>O255*H255</f>
        <v>0</v>
      </c>
      <c r="Q255" s="216">
        <v>0</v>
      </c>
      <c r="R255" s="216">
        <f>Q255*H255</f>
        <v>0</v>
      </c>
      <c r="S255" s="216">
        <v>0</v>
      </c>
      <c r="T255" s="217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18" t="s">
        <v>134</v>
      </c>
      <c r="AT255" s="218" t="s">
        <v>129</v>
      </c>
      <c r="AU255" s="218" t="s">
        <v>84</v>
      </c>
      <c r="AY255" s="19" t="s">
        <v>126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9" t="s">
        <v>82</v>
      </c>
      <c r="BK255" s="219">
        <f>ROUND(I255*H255,2)</f>
        <v>0</v>
      </c>
      <c r="BL255" s="19" t="s">
        <v>134</v>
      </c>
      <c r="BM255" s="218" t="s">
        <v>320</v>
      </c>
    </row>
    <row r="256" spans="1:47" s="2" customFormat="1" ht="12">
      <c r="A256" s="41"/>
      <c r="B256" s="42"/>
      <c r="C256" s="43"/>
      <c r="D256" s="220" t="s">
        <v>136</v>
      </c>
      <c r="E256" s="43"/>
      <c r="F256" s="221" t="s">
        <v>321</v>
      </c>
      <c r="G256" s="43"/>
      <c r="H256" s="43"/>
      <c r="I256" s="222"/>
      <c r="J256" s="43"/>
      <c r="K256" s="43"/>
      <c r="L256" s="47"/>
      <c r="M256" s="223"/>
      <c r="N256" s="224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19" t="s">
        <v>136</v>
      </c>
      <c r="AU256" s="19" t="s">
        <v>84</v>
      </c>
    </row>
    <row r="257" spans="1:47" s="2" customFormat="1" ht="12">
      <c r="A257" s="41"/>
      <c r="B257" s="42"/>
      <c r="C257" s="43"/>
      <c r="D257" s="225" t="s">
        <v>138</v>
      </c>
      <c r="E257" s="43"/>
      <c r="F257" s="226" t="s">
        <v>322</v>
      </c>
      <c r="G257" s="43"/>
      <c r="H257" s="43"/>
      <c r="I257" s="222"/>
      <c r="J257" s="43"/>
      <c r="K257" s="43"/>
      <c r="L257" s="47"/>
      <c r="M257" s="223"/>
      <c r="N257" s="22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19" t="s">
        <v>138</v>
      </c>
      <c r="AU257" s="19" t="s">
        <v>84</v>
      </c>
    </row>
    <row r="258" spans="1:65" s="2" customFormat="1" ht="24.15" customHeight="1">
      <c r="A258" s="41"/>
      <c r="B258" s="42"/>
      <c r="C258" s="207" t="s">
        <v>323</v>
      </c>
      <c r="D258" s="207" t="s">
        <v>129</v>
      </c>
      <c r="E258" s="208" t="s">
        <v>324</v>
      </c>
      <c r="F258" s="209" t="s">
        <v>325</v>
      </c>
      <c r="G258" s="210" t="s">
        <v>313</v>
      </c>
      <c r="H258" s="211">
        <v>250.895</v>
      </c>
      <c r="I258" s="212"/>
      <c r="J258" s="213">
        <f>ROUND(I258*H258,2)</f>
        <v>0</v>
      </c>
      <c r="K258" s="209" t="s">
        <v>133</v>
      </c>
      <c r="L258" s="47"/>
      <c r="M258" s="214" t="s">
        <v>21</v>
      </c>
      <c r="N258" s="215" t="s">
        <v>45</v>
      </c>
      <c r="O258" s="87"/>
      <c r="P258" s="216">
        <f>O258*H258</f>
        <v>0</v>
      </c>
      <c r="Q258" s="216">
        <v>0</v>
      </c>
      <c r="R258" s="216">
        <f>Q258*H258</f>
        <v>0</v>
      </c>
      <c r="S258" s="216">
        <v>0</v>
      </c>
      <c r="T258" s="21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8" t="s">
        <v>134</v>
      </c>
      <c r="AT258" s="218" t="s">
        <v>129</v>
      </c>
      <c r="AU258" s="218" t="s">
        <v>84</v>
      </c>
      <c r="AY258" s="19" t="s">
        <v>126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9" t="s">
        <v>82</v>
      </c>
      <c r="BK258" s="219">
        <f>ROUND(I258*H258,2)</f>
        <v>0</v>
      </c>
      <c r="BL258" s="19" t="s">
        <v>134</v>
      </c>
      <c r="BM258" s="218" t="s">
        <v>326</v>
      </c>
    </row>
    <row r="259" spans="1:47" s="2" customFormat="1" ht="12">
      <c r="A259" s="41"/>
      <c r="B259" s="42"/>
      <c r="C259" s="43"/>
      <c r="D259" s="220" t="s">
        <v>136</v>
      </c>
      <c r="E259" s="43"/>
      <c r="F259" s="221" t="s">
        <v>327</v>
      </c>
      <c r="G259" s="43"/>
      <c r="H259" s="43"/>
      <c r="I259" s="222"/>
      <c r="J259" s="43"/>
      <c r="K259" s="43"/>
      <c r="L259" s="47"/>
      <c r="M259" s="223"/>
      <c r="N259" s="22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19" t="s">
        <v>136</v>
      </c>
      <c r="AU259" s="19" t="s">
        <v>84</v>
      </c>
    </row>
    <row r="260" spans="1:47" s="2" customFormat="1" ht="12">
      <c r="A260" s="41"/>
      <c r="B260" s="42"/>
      <c r="C260" s="43"/>
      <c r="D260" s="225" t="s">
        <v>138</v>
      </c>
      <c r="E260" s="43"/>
      <c r="F260" s="226" t="s">
        <v>328</v>
      </c>
      <c r="G260" s="43"/>
      <c r="H260" s="43"/>
      <c r="I260" s="222"/>
      <c r="J260" s="43"/>
      <c r="K260" s="43"/>
      <c r="L260" s="47"/>
      <c r="M260" s="223"/>
      <c r="N260" s="22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19" t="s">
        <v>138</v>
      </c>
      <c r="AU260" s="19" t="s">
        <v>84</v>
      </c>
    </row>
    <row r="261" spans="1:51" s="14" customFormat="1" ht="12">
      <c r="A261" s="14"/>
      <c r="B261" s="237"/>
      <c r="C261" s="238"/>
      <c r="D261" s="220" t="s">
        <v>140</v>
      </c>
      <c r="E261" s="238"/>
      <c r="F261" s="240" t="s">
        <v>329</v>
      </c>
      <c r="G261" s="238"/>
      <c r="H261" s="241">
        <v>250.895</v>
      </c>
      <c r="I261" s="242"/>
      <c r="J261" s="238"/>
      <c r="K261" s="238"/>
      <c r="L261" s="243"/>
      <c r="M261" s="244"/>
      <c r="N261" s="245"/>
      <c r="O261" s="245"/>
      <c r="P261" s="245"/>
      <c r="Q261" s="245"/>
      <c r="R261" s="245"/>
      <c r="S261" s="245"/>
      <c r="T261" s="24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7" t="s">
        <v>140</v>
      </c>
      <c r="AU261" s="247" t="s">
        <v>84</v>
      </c>
      <c r="AV261" s="14" t="s">
        <v>84</v>
      </c>
      <c r="AW261" s="14" t="s">
        <v>4</v>
      </c>
      <c r="AX261" s="14" t="s">
        <v>82</v>
      </c>
      <c r="AY261" s="247" t="s">
        <v>126</v>
      </c>
    </row>
    <row r="262" spans="1:65" s="2" customFormat="1" ht="33" customHeight="1">
      <c r="A262" s="41"/>
      <c r="B262" s="42"/>
      <c r="C262" s="207" t="s">
        <v>7</v>
      </c>
      <c r="D262" s="207" t="s">
        <v>129</v>
      </c>
      <c r="E262" s="208" t="s">
        <v>330</v>
      </c>
      <c r="F262" s="209" t="s">
        <v>331</v>
      </c>
      <c r="G262" s="210" t="s">
        <v>313</v>
      </c>
      <c r="H262" s="211">
        <v>0.205</v>
      </c>
      <c r="I262" s="212"/>
      <c r="J262" s="213">
        <f>ROUND(I262*H262,2)</f>
        <v>0</v>
      </c>
      <c r="K262" s="209" t="s">
        <v>133</v>
      </c>
      <c r="L262" s="47"/>
      <c r="M262" s="214" t="s">
        <v>21</v>
      </c>
      <c r="N262" s="215" t="s">
        <v>45</v>
      </c>
      <c r="O262" s="87"/>
      <c r="P262" s="216">
        <f>O262*H262</f>
        <v>0</v>
      </c>
      <c r="Q262" s="216">
        <v>0</v>
      </c>
      <c r="R262" s="216">
        <f>Q262*H262</f>
        <v>0</v>
      </c>
      <c r="S262" s="216">
        <v>0</v>
      </c>
      <c r="T262" s="21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18" t="s">
        <v>134</v>
      </c>
      <c r="AT262" s="218" t="s">
        <v>129</v>
      </c>
      <c r="AU262" s="218" t="s">
        <v>84</v>
      </c>
      <c r="AY262" s="19" t="s">
        <v>126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9" t="s">
        <v>82</v>
      </c>
      <c r="BK262" s="219">
        <f>ROUND(I262*H262,2)</f>
        <v>0</v>
      </c>
      <c r="BL262" s="19" t="s">
        <v>134</v>
      </c>
      <c r="BM262" s="218" t="s">
        <v>332</v>
      </c>
    </row>
    <row r="263" spans="1:47" s="2" customFormat="1" ht="12">
      <c r="A263" s="41"/>
      <c r="B263" s="42"/>
      <c r="C263" s="43"/>
      <c r="D263" s="220" t="s">
        <v>136</v>
      </c>
      <c r="E263" s="43"/>
      <c r="F263" s="221" t="s">
        <v>333</v>
      </c>
      <c r="G263" s="43"/>
      <c r="H263" s="43"/>
      <c r="I263" s="222"/>
      <c r="J263" s="43"/>
      <c r="K263" s="43"/>
      <c r="L263" s="47"/>
      <c r="M263" s="223"/>
      <c r="N263" s="22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19" t="s">
        <v>136</v>
      </c>
      <c r="AU263" s="19" t="s">
        <v>84</v>
      </c>
    </row>
    <row r="264" spans="1:47" s="2" customFormat="1" ht="12">
      <c r="A264" s="41"/>
      <c r="B264" s="42"/>
      <c r="C264" s="43"/>
      <c r="D264" s="225" t="s">
        <v>138</v>
      </c>
      <c r="E264" s="43"/>
      <c r="F264" s="226" t="s">
        <v>334</v>
      </c>
      <c r="G264" s="43"/>
      <c r="H264" s="43"/>
      <c r="I264" s="222"/>
      <c r="J264" s="43"/>
      <c r="K264" s="43"/>
      <c r="L264" s="47"/>
      <c r="M264" s="223"/>
      <c r="N264" s="224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9" t="s">
        <v>138</v>
      </c>
      <c r="AU264" s="19" t="s">
        <v>84</v>
      </c>
    </row>
    <row r="265" spans="1:51" s="14" customFormat="1" ht="12">
      <c r="A265" s="14"/>
      <c r="B265" s="237"/>
      <c r="C265" s="238"/>
      <c r="D265" s="220" t="s">
        <v>140</v>
      </c>
      <c r="E265" s="239" t="s">
        <v>21</v>
      </c>
      <c r="F265" s="240" t="s">
        <v>335</v>
      </c>
      <c r="G265" s="238"/>
      <c r="H265" s="241">
        <v>13.205</v>
      </c>
      <c r="I265" s="242"/>
      <c r="J265" s="238"/>
      <c r="K265" s="238"/>
      <c r="L265" s="243"/>
      <c r="M265" s="244"/>
      <c r="N265" s="245"/>
      <c r="O265" s="245"/>
      <c r="P265" s="245"/>
      <c r="Q265" s="245"/>
      <c r="R265" s="245"/>
      <c r="S265" s="245"/>
      <c r="T265" s="24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7" t="s">
        <v>140</v>
      </c>
      <c r="AU265" s="247" t="s">
        <v>84</v>
      </c>
      <c r="AV265" s="14" t="s">
        <v>84</v>
      </c>
      <c r="AW265" s="14" t="s">
        <v>36</v>
      </c>
      <c r="AX265" s="14" t="s">
        <v>74</v>
      </c>
      <c r="AY265" s="247" t="s">
        <v>126</v>
      </c>
    </row>
    <row r="266" spans="1:51" s="14" customFormat="1" ht="12">
      <c r="A266" s="14"/>
      <c r="B266" s="237"/>
      <c r="C266" s="238"/>
      <c r="D266" s="220" t="s">
        <v>140</v>
      </c>
      <c r="E266" s="239" t="s">
        <v>21</v>
      </c>
      <c r="F266" s="240" t="s">
        <v>336</v>
      </c>
      <c r="G266" s="238"/>
      <c r="H266" s="241">
        <v>-13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7" t="s">
        <v>140</v>
      </c>
      <c r="AU266" s="247" t="s">
        <v>84</v>
      </c>
      <c r="AV266" s="14" t="s">
        <v>84</v>
      </c>
      <c r="AW266" s="14" t="s">
        <v>36</v>
      </c>
      <c r="AX266" s="14" t="s">
        <v>74</v>
      </c>
      <c r="AY266" s="247" t="s">
        <v>126</v>
      </c>
    </row>
    <row r="267" spans="1:51" s="16" customFormat="1" ht="12">
      <c r="A267" s="16"/>
      <c r="B267" s="259"/>
      <c r="C267" s="260"/>
      <c r="D267" s="220" t="s">
        <v>140</v>
      </c>
      <c r="E267" s="261" t="s">
        <v>21</v>
      </c>
      <c r="F267" s="262" t="s">
        <v>156</v>
      </c>
      <c r="G267" s="260"/>
      <c r="H267" s="263">
        <v>0.20500000000000007</v>
      </c>
      <c r="I267" s="264"/>
      <c r="J267" s="260"/>
      <c r="K267" s="260"/>
      <c r="L267" s="265"/>
      <c r="M267" s="266"/>
      <c r="N267" s="267"/>
      <c r="O267" s="267"/>
      <c r="P267" s="267"/>
      <c r="Q267" s="267"/>
      <c r="R267" s="267"/>
      <c r="S267" s="267"/>
      <c r="T267" s="268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T267" s="269" t="s">
        <v>140</v>
      </c>
      <c r="AU267" s="269" t="s">
        <v>84</v>
      </c>
      <c r="AV267" s="16" t="s">
        <v>134</v>
      </c>
      <c r="AW267" s="16" t="s">
        <v>36</v>
      </c>
      <c r="AX267" s="16" t="s">
        <v>82</v>
      </c>
      <c r="AY267" s="269" t="s">
        <v>126</v>
      </c>
    </row>
    <row r="268" spans="1:65" s="2" customFormat="1" ht="33" customHeight="1">
      <c r="A268" s="41"/>
      <c r="B268" s="42"/>
      <c r="C268" s="207" t="s">
        <v>337</v>
      </c>
      <c r="D268" s="207" t="s">
        <v>129</v>
      </c>
      <c r="E268" s="208" t="s">
        <v>338</v>
      </c>
      <c r="F268" s="209" t="s">
        <v>339</v>
      </c>
      <c r="G268" s="210" t="s">
        <v>313</v>
      </c>
      <c r="H268" s="211">
        <v>13</v>
      </c>
      <c r="I268" s="212"/>
      <c r="J268" s="213">
        <f>ROUND(I268*H268,2)</f>
        <v>0</v>
      </c>
      <c r="K268" s="209" t="s">
        <v>133</v>
      </c>
      <c r="L268" s="47"/>
      <c r="M268" s="214" t="s">
        <v>21</v>
      </c>
      <c r="N268" s="215" t="s">
        <v>45</v>
      </c>
      <c r="O268" s="87"/>
      <c r="P268" s="216">
        <f>O268*H268</f>
        <v>0</v>
      </c>
      <c r="Q268" s="216">
        <v>0</v>
      </c>
      <c r="R268" s="216">
        <f>Q268*H268</f>
        <v>0</v>
      </c>
      <c r="S268" s="216">
        <v>0</v>
      </c>
      <c r="T268" s="217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18" t="s">
        <v>134</v>
      </c>
      <c r="AT268" s="218" t="s">
        <v>129</v>
      </c>
      <c r="AU268" s="218" t="s">
        <v>84</v>
      </c>
      <c r="AY268" s="19" t="s">
        <v>126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9" t="s">
        <v>82</v>
      </c>
      <c r="BK268" s="219">
        <f>ROUND(I268*H268,2)</f>
        <v>0</v>
      </c>
      <c r="BL268" s="19" t="s">
        <v>134</v>
      </c>
      <c r="BM268" s="218" t="s">
        <v>340</v>
      </c>
    </row>
    <row r="269" spans="1:47" s="2" customFormat="1" ht="12">
      <c r="A269" s="41"/>
      <c r="B269" s="42"/>
      <c r="C269" s="43"/>
      <c r="D269" s="220" t="s">
        <v>136</v>
      </c>
      <c r="E269" s="43"/>
      <c r="F269" s="221" t="s">
        <v>341</v>
      </c>
      <c r="G269" s="43"/>
      <c r="H269" s="43"/>
      <c r="I269" s="222"/>
      <c r="J269" s="43"/>
      <c r="K269" s="43"/>
      <c r="L269" s="47"/>
      <c r="M269" s="223"/>
      <c r="N269" s="224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19" t="s">
        <v>136</v>
      </c>
      <c r="AU269" s="19" t="s">
        <v>84</v>
      </c>
    </row>
    <row r="270" spans="1:47" s="2" customFormat="1" ht="12">
      <c r="A270" s="41"/>
      <c r="B270" s="42"/>
      <c r="C270" s="43"/>
      <c r="D270" s="225" t="s">
        <v>138</v>
      </c>
      <c r="E270" s="43"/>
      <c r="F270" s="226" t="s">
        <v>342</v>
      </c>
      <c r="G270" s="43"/>
      <c r="H270" s="43"/>
      <c r="I270" s="222"/>
      <c r="J270" s="43"/>
      <c r="K270" s="43"/>
      <c r="L270" s="47"/>
      <c r="M270" s="223"/>
      <c r="N270" s="224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19" t="s">
        <v>138</v>
      </c>
      <c r="AU270" s="19" t="s">
        <v>84</v>
      </c>
    </row>
    <row r="271" spans="1:63" s="12" customFormat="1" ht="22.8" customHeight="1">
      <c r="A271" s="12"/>
      <c r="B271" s="191"/>
      <c r="C271" s="192"/>
      <c r="D271" s="193" t="s">
        <v>73</v>
      </c>
      <c r="E271" s="205" t="s">
        <v>343</v>
      </c>
      <c r="F271" s="205" t="s">
        <v>344</v>
      </c>
      <c r="G271" s="192"/>
      <c r="H271" s="192"/>
      <c r="I271" s="195"/>
      <c r="J271" s="206">
        <f>BK271</f>
        <v>0</v>
      </c>
      <c r="K271" s="192"/>
      <c r="L271" s="197"/>
      <c r="M271" s="198"/>
      <c r="N271" s="199"/>
      <c r="O271" s="199"/>
      <c r="P271" s="200">
        <f>SUM(P272:P274)</f>
        <v>0</v>
      </c>
      <c r="Q271" s="199"/>
      <c r="R271" s="200">
        <f>SUM(R272:R274)</f>
        <v>0</v>
      </c>
      <c r="S271" s="199"/>
      <c r="T271" s="201">
        <f>SUM(T272:T274)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2" t="s">
        <v>82</v>
      </c>
      <c r="AT271" s="203" t="s">
        <v>73</v>
      </c>
      <c r="AU271" s="203" t="s">
        <v>82</v>
      </c>
      <c r="AY271" s="202" t="s">
        <v>126</v>
      </c>
      <c r="BK271" s="204">
        <f>SUM(BK272:BK274)</f>
        <v>0</v>
      </c>
    </row>
    <row r="272" spans="1:65" s="2" customFormat="1" ht="21.75" customHeight="1">
      <c r="A272" s="41"/>
      <c r="B272" s="42"/>
      <c r="C272" s="207" t="s">
        <v>345</v>
      </c>
      <c r="D272" s="207" t="s">
        <v>129</v>
      </c>
      <c r="E272" s="208" t="s">
        <v>346</v>
      </c>
      <c r="F272" s="209" t="s">
        <v>347</v>
      </c>
      <c r="G272" s="210" t="s">
        <v>313</v>
      </c>
      <c r="H272" s="211">
        <v>2.55</v>
      </c>
      <c r="I272" s="212"/>
      <c r="J272" s="213">
        <f>ROUND(I272*H272,2)</f>
        <v>0</v>
      </c>
      <c r="K272" s="209" t="s">
        <v>133</v>
      </c>
      <c r="L272" s="47"/>
      <c r="M272" s="214" t="s">
        <v>21</v>
      </c>
      <c r="N272" s="215" t="s">
        <v>45</v>
      </c>
      <c r="O272" s="87"/>
      <c r="P272" s="216">
        <f>O272*H272</f>
        <v>0</v>
      </c>
      <c r="Q272" s="216">
        <v>0</v>
      </c>
      <c r="R272" s="216">
        <f>Q272*H272</f>
        <v>0</v>
      </c>
      <c r="S272" s="216">
        <v>0</v>
      </c>
      <c r="T272" s="217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8" t="s">
        <v>134</v>
      </c>
      <c r="AT272" s="218" t="s">
        <v>129</v>
      </c>
      <c r="AU272" s="218" t="s">
        <v>84</v>
      </c>
      <c r="AY272" s="19" t="s">
        <v>126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9" t="s">
        <v>82</v>
      </c>
      <c r="BK272" s="219">
        <f>ROUND(I272*H272,2)</f>
        <v>0</v>
      </c>
      <c r="BL272" s="19" t="s">
        <v>134</v>
      </c>
      <c r="BM272" s="218" t="s">
        <v>348</v>
      </c>
    </row>
    <row r="273" spans="1:47" s="2" customFormat="1" ht="12">
      <c r="A273" s="41"/>
      <c r="B273" s="42"/>
      <c r="C273" s="43"/>
      <c r="D273" s="220" t="s">
        <v>136</v>
      </c>
      <c r="E273" s="43"/>
      <c r="F273" s="221" t="s">
        <v>349</v>
      </c>
      <c r="G273" s="43"/>
      <c r="H273" s="43"/>
      <c r="I273" s="222"/>
      <c r="J273" s="43"/>
      <c r="K273" s="43"/>
      <c r="L273" s="47"/>
      <c r="M273" s="223"/>
      <c r="N273" s="224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19" t="s">
        <v>136</v>
      </c>
      <c r="AU273" s="19" t="s">
        <v>84</v>
      </c>
    </row>
    <row r="274" spans="1:47" s="2" customFormat="1" ht="12">
      <c r="A274" s="41"/>
      <c r="B274" s="42"/>
      <c r="C274" s="43"/>
      <c r="D274" s="225" t="s">
        <v>138</v>
      </c>
      <c r="E274" s="43"/>
      <c r="F274" s="226" t="s">
        <v>350</v>
      </c>
      <c r="G274" s="43"/>
      <c r="H274" s="43"/>
      <c r="I274" s="222"/>
      <c r="J274" s="43"/>
      <c r="K274" s="43"/>
      <c r="L274" s="47"/>
      <c r="M274" s="223"/>
      <c r="N274" s="224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19" t="s">
        <v>138</v>
      </c>
      <c r="AU274" s="19" t="s">
        <v>84</v>
      </c>
    </row>
    <row r="275" spans="1:63" s="12" customFormat="1" ht="25.9" customHeight="1">
      <c r="A275" s="12"/>
      <c r="B275" s="191"/>
      <c r="C275" s="192"/>
      <c r="D275" s="193" t="s">
        <v>73</v>
      </c>
      <c r="E275" s="194" t="s">
        <v>351</v>
      </c>
      <c r="F275" s="194" t="s">
        <v>352</v>
      </c>
      <c r="G275" s="192"/>
      <c r="H275" s="192"/>
      <c r="I275" s="195"/>
      <c r="J275" s="196">
        <f>BK275</f>
        <v>0</v>
      </c>
      <c r="K275" s="192"/>
      <c r="L275" s="197"/>
      <c r="M275" s="198"/>
      <c r="N275" s="199"/>
      <c r="O275" s="199"/>
      <c r="P275" s="200">
        <f>P276+P286+P350+P362+P383</f>
        <v>0</v>
      </c>
      <c r="Q275" s="199"/>
      <c r="R275" s="200">
        <f>R276+R286+R350+R362+R383</f>
        <v>0.15577760999999998</v>
      </c>
      <c r="S275" s="199"/>
      <c r="T275" s="201">
        <f>T276+T286+T350+T362+T383</f>
        <v>0.3851393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2" t="s">
        <v>84</v>
      </c>
      <c r="AT275" s="203" t="s">
        <v>73</v>
      </c>
      <c r="AU275" s="203" t="s">
        <v>74</v>
      </c>
      <c r="AY275" s="202" t="s">
        <v>126</v>
      </c>
      <c r="BK275" s="204">
        <f>BK276+BK286+BK350+BK362+BK383</f>
        <v>0</v>
      </c>
    </row>
    <row r="276" spans="1:63" s="12" customFormat="1" ht="22.8" customHeight="1">
      <c r="A276" s="12"/>
      <c r="B276" s="191"/>
      <c r="C276" s="192"/>
      <c r="D276" s="193" t="s">
        <v>73</v>
      </c>
      <c r="E276" s="205" t="s">
        <v>353</v>
      </c>
      <c r="F276" s="205" t="s">
        <v>354</v>
      </c>
      <c r="G276" s="192"/>
      <c r="H276" s="192"/>
      <c r="I276" s="195"/>
      <c r="J276" s="206">
        <f>BK276</f>
        <v>0</v>
      </c>
      <c r="K276" s="192"/>
      <c r="L276" s="197"/>
      <c r="M276" s="198"/>
      <c r="N276" s="199"/>
      <c r="O276" s="199"/>
      <c r="P276" s="200">
        <f>SUM(P277:P285)</f>
        <v>0</v>
      </c>
      <c r="Q276" s="199"/>
      <c r="R276" s="200">
        <f>SUM(R277:R285)</f>
        <v>0</v>
      </c>
      <c r="S276" s="199"/>
      <c r="T276" s="201">
        <f>SUM(T277:T285)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2" t="s">
        <v>84</v>
      </c>
      <c r="AT276" s="203" t="s">
        <v>73</v>
      </c>
      <c r="AU276" s="203" t="s">
        <v>82</v>
      </c>
      <c r="AY276" s="202" t="s">
        <v>126</v>
      </c>
      <c r="BK276" s="204">
        <f>SUM(BK277:BK285)</f>
        <v>0</v>
      </c>
    </row>
    <row r="277" spans="1:65" s="2" customFormat="1" ht="44.25" customHeight="1">
      <c r="A277" s="41"/>
      <c r="B277" s="42"/>
      <c r="C277" s="207" t="s">
        <v>355</v>
      </c>
      <c r="D277" s="207" t="s">
        <v>129</v>
      </c>
      <c r="E277" s="208" t="s">
        <v>356</v>
      </c>
      <c r="F277" s="209" t="s">
        <v>357</v>
      </c>
      <c r="G277" s="210" t="s">
        <v>159</v>
      </c>
      <c r="H277" s="211">
        <v>73.2</v>
      </c>
      <c r="I277" s="212"/>
      <c r="J277" s="213">
        <f>ROUND(I277*H277,2)</f>
        <v>0</v>
      </c>
      <c r="K277" s="209" t="s">
        <v>21</v>
      </c>
      <c r="L277" s="47"/>
      <c r="M277" s="214" t="s">
        <v>21</v>
      </c>
      <c r="N277" s="215" t="s">
        <v>45</v>
      </c>
      <c r="O277" s="87"/>
      <c r="P277" s="216">
        <f>O277*H277</f>
        <v>0</v>
      </c>
      <c r="Q277" s="216">
        <v>0</v>
      </c>
      <c r="R277" s="216">
        <f>Q277*H277</f>
        <v>0</v>
      </c>
      <c r="S277" s="216">
        <v>0</v>
      </c>
      <c r="T277" s="217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18" t="s">
        <v>295</v>
      </c>
      <c r="AT277" s="218" t="s">
        <v>129</v>
      </c>
      <c r="AU277" s="218" t="s">
        <v>84</v>
      </c>
      <c r="AY277" s="19" t="s">
        <v>126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9" t="s">
        <v>82</v>
      </c>
      <c r="BK277" s="219">
        <f>ROUND(I277*H277,2)</f>
        <v>0</v>
      </c>
      <c r="BL277" s="19" t="s">
        <v>295</v>
      </c>
      <c r="BM277" s="218" t="s">
        <v>358</v>
      </c>
    </row>
    <row r="278" spans="1:47" s="2" customFormat="1" ht="12">
      <c r="A278" s="41"/>
      <c r="B278" s="42"/>
      <c r="C278" s="43"/>
      <c r="D278" s="220" t="s">
        <v>136</v>
      </c>
      <c r="E278" s="43"/>
      <c r="F278" s="221" t="s">
        <v>357</v>
      </c>
      <c r="G278" s="43"/>
      <c r="H278" s="43"/>
      <c r="I278" s="222"/>
      <c r="J278" s="43"/>
      <c r="K278" s="43"/>
      <c r="L278" s="47"/>
      <c r="M278" s="223"/>
      <c r="N278" s="224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19" t="s">
        <v>136</v>
      </c>
      <c r="AU278" s="19" t="s">
        <v>84</v>
      </c>
    </row>
    <row r="279" spans="1:51" s="14" customFormat="1" ht="12">
      <c r="A279" s="14"/>
      <c r="B279" s="237"/>
      <c r="C279" s="238"/>
      <c r="D279" s="220" t="s">
        <v>140</v>
      </c>
      <c r="E279" s="239" t="s">
        <v>21</v>
      </c>
      <c r="F279" s="240" t="s">
        <v>359</v>
      </c>
      <c r="G279" s="238"/>
      <c r="H279" s="241">
        <v>39.04</v>
      </c>
      <c r="I279" s="242"/>
      <c r="J279" s="238"/>
      <c r="K279" s="238"/>
      <c r="L279" s="243"/>
      <c r="M279" s="244"/>
      <c r="N279" s="245"/>
      <c r="O279" s="245"/>
      <c r="P279" s="245"/>
      <c r="Q279" s="245"/>
      <c r="R279" s="245"/>
      <c r="S279" s="245"/>
      <c r="T279" s="24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7" t="s">
        <v>140</v>
      </c>
      <c r="AU279" s="247" t="s">
        <v>84</v>
      </c>
      <c r="AV279" s="14" t="s">
        <v>84</v>
      </c>
      <c r="AW279" s="14" t="s">
        <v>36</v>
      </c>
      <c r="AX279" s="14" t="s">
        <v>74</v>
      </c>
      <c r="AY279" s="247" t="s">
        <v>126</v>
      </c>
    </row>
    <row r="280" spans="1:51" s="14" customFormat="1" ht="12">
      <c r="A280" s="14"/>
      <c r="B280" s="237"/>
      <c r="C280" s="238"/>
      <c r="D280" s="220" t="s">
        <v>140</v>
      </c>
      <c r="E280" s="239" t="s">
        <v>21</v>
      </c>
      <c r="F280" s="240" t="s">
        <v>360</v>
      </c>
      <c r="G280" s="238"/>
      <c r="H280" s="241">
        <v>31.72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7" t="s">
        <v>140</v>
      </c>
      <c r="AU280" s="247" t="s">
        <v>84</v>
      </c>
      <c r="AV280" s="14" t="s">
        <v>84</v>
      </c>
      <c r="AW280" s="14" t="s">
        <v>36</v>
      </c>
      <c r="AX280" s="14" t="s">
        <v>74</v>
      </c>
      <c r="AY280" s="247" t="s">
        <v>126</v>
      </c>
    </row>
    <row r="281" spans="1:51" s="14" customFormat="1" ht="12">
      <c r="A281" s="14"/>
      <c r="B281" s="237"/>
      <c r="C281" s="238"/>
      <c r="D281" s="220" t="s">
        <v>140</v>
      </c>
      <c r="E281" s="239" t="s">
        <v>21</v>
      </c>
      <c r="F281" s="240" t="s">
        <v>361</v>
      </c>
      <c r="G281" s="238"/>
      <c r="H281" s="241">
        <v>2.44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7" t="s">
        <v>140</v>
      </c>
      <c r="AU281" s="247" t="s">
        <v>84</v>
      </c>
      <c r="AV281" s="14" t="s">
        <v>84</v>
      </c>
      <c r="AW281" s="14" t="s">
        <v>36</v>
      </c>
      <c r="AX281" s="14" t="s">
        <v>74</v>
      </c>
      <c r="AY281" s="247" t="s">
        <v>126</v>
      </c>
    </row>
    <row r="282" spans="1:51" s="16" customFormat="1" ht="12">
      <c r="A282" s="16"/>
      <c r="B282" s="259"/>
      <c r="C282" s="260"/>
      <c r="D282" s="220" t="s">
        <v>140</v>
      </c>
      <c r="E282" s="261" t="s">
        <v>21</v>
      </c>
      <c r="F282" s="262" t="s">
        <v>156</v>
      </c>
      <c r="G282" s="260"/>
      <c r="H282" s="263">
        <v>73.19999999999999</v>
      </c>
      <c r="I282" s="264"/>
      <c r="J282" s="260"/>
      <c r="K282" s="260"/>
      <c r="L282" s="265"/>
      <c r="M282" s="266"/>
      <c r="N282" s="267"/>
      <c r="O282" s="267"/>
      <c r="P282" s="267"/>
      <c r="Q282" s="267"/>
      <c r="R282" s="267"/>
      <c r="S282" s="267"/>
      <c r="T282" s="268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T282" s="269" t="s">
        <v>140</v>
      </c>
      <c r="AU282" s="269" t="s">
        <v>84</v>
      </c>
      <c r="AV282" s="16" t="s">
        <v>134</v>
      </c>
      <c r="AW282" s="16" t="s">
        <v>36</v>
      </c>
      <c r="AX282" s="16" t="s">
        <v>82</v>
      </c>
      <c r="AY282" s="269" t="s">
        <v>126</v>
      </c>
    </row>
    <row r="283" spans="1:65" s="2" customFormat="1" ht="24.15" customHeight="1">
      <c r="A283" s="41"/>
      <c r="B283" s="42"/>
      <c r="C283" s="207" t="s">
        <v>362</v>
      </c>
      <c r="D283" s="207" t="s">
        <v>129</v>
      </c>
      <c r="E283" s="208" t="s">
        <v>363</v>
      </c>
      <c r="F283" s="209" t="s">
        <v>364</v>
      </c>
      <c r="G283" s="210" t="s">
        <v>365</v>
      </c>
      <c r="H283" s="280"/>
      <c r="I283" s="212"/>
      <c r="J283" s="213">
        <f>ROUND(I283*H283,2)</f>
        <v>0</v>
      </c>
      <c r="K283" s="209" t="s">
        <v>133</v>
      </c>
      <c r="L283" s="47"/>
      <c r="M283" s="214" t="s">
        <v>21</v>
      </c>
      <c r="N283" s="215" t="s">
        <v>45</v>
      </c>
      <c r="O283" s="87"/>
      <c r="P283" s="216">
        <f>O283*H283</f>
        <v>0</v>
      </c>
      <c r="Q283" s="216">
        <v>0</v>
      </c>
      <c r="R283" s="216">
        <f>Q283*H283</f>
        <v>0</v>
      </c>
      <c r="S283" s="216">
        <v>0</v>
      </c>
      <c r="T283" s="217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18" t="s">
        <v>295</v>
      </c>
      <c r="AT283" s="218" t="s">
        <v>129</v>
      </c>
      <c r="AU283" s="218" t="s">
        <v>84</v>
      </c>
      <c r="AY283" s="19" t="s">
        <v>126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19" t="s">
        <v>82</v>
      </c>
      <c r="BK283" s="219">
        <f>ROUND(I283*H283,2)</f>
        <v>0</v>
      </c>
      <c r="BL283" s="19" t="s">
        <v>295</v>
      </c>
      <c r="BM283" s="218" t="s">
        <v>366</v>
      </c>
    </row>
    <row r="284" spans="1:47" s="2" customFormat="1" ht="12">
      <c r="A284" s="41"/>
      <c r="B284" s="42"/>
      <c r="C284" s="43"/>
      <c r="D284" s="220" t="s">
        <v>136</v>
      </c>
      <c r="E284" s="43"/>
      <c r="F284" s="221" t="s">
        <v>367</v>
      </c>
      <c r="G284" s="43"/>
      <c r="H284" s="43"/>
      <c r="I284" s="222"/>
      <c r="J284" s="43"/>
      <c r="K284" s="43"/>
      <c r="L284" s="47"/>
      <c r="M284" s="223"/>
      <c r="N284" s="224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19" t="s">
        <v>136</v>
      </c>
      <c r="AU284" s="19" t="s">
        <v>84</v>
      </c>
    </row>
    <row r="285" spans="1:47" s="2" customFormat="1" ht="12">
      <c r="A285" s="41"/>
      <c r="B285" s="42"/>
      <c r="C285" s="43"/>
      <c r="D285" s="225" t="s">
        <v>138</v>
      </c>
      <c r="E285" s="43"/>
      <c r="F285" s="226" t="s">
        <v>368</v>
      </c>
      <c r="G285" s="43"/>
      <c r="H285" s="43"/>
      <c r="I285" s="222"/>
      <c r="J285" s="43"/>
      <c r="K285" s="43"/>
      <c r="L285" s="47"/>
      <c r="M285" s="223"/>
      <c r="N285" s="224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19" t="s">
        <v>138</v>
      </c>
      <c r="AU285" s="19" t="s">
        <v>84</v>
      </c>
    </row>
    <row r="286" spans="1:63" s="12" customFormat="1" ht="22.8" customHeight="1">
      <c r="A286" s="12"/>
      <c r="B286" s="191"/>
      <c r="C286" s="192"/>
      <c r="D286" s="193" t="s">
        <v>73</v>
      </c>
      <c r="E286" s="205" t="s">
        <v>369</v>
      </c>
      <c r="F286" s="205" t="s">
        <v>370</v>
      </c>
      <c r="G286" s="192"/>
      <c r="H286" s="192"/>
      <c r="I286" s="195"/>
      <c r="J286" s="206">
        <f>BK286</f>
        <v>0</v>
      </c>
      <c r="K286" s="192"/>
      <c r="L286" s="197"/>
      <c r="M286" s="198"/>
      <c r="N286" s="199"/>
      <c r="O286" s="199"/>
      <c r="P286" s="200">
        <f>SUM(P287:P349)</f>
        <v>0</v>
      </c>
      <c r="Q286" s="199"/>
      <c r="R286" s="200">
        <f>SUM(R287:R349)</f>
        <v>0.04893917</v>
      </c>
      <c r="S286" s="199"/>
      <c r="T286" s="201">
        <f>SUM(T287:T349)</f>
        <v>0.3851393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2" t="s">
        <v>84</v>
      </c>
      <c r="AT286" s="203" t="s">
        <v>73</v>
      </c>
      <c r="AU286" s="203" t="s">
        <v>82</v>
      </c>
      <c r="AY286" s="202" t="s">
        <v>126</v>
      </c>
      <c r="BK286" s="204">
        <f>SUM(BK287:BK349)</f>
        <v>0</v>
      </c>
    </row>
    <row r="287" spans="1:65" s="2" customFormat="1" ht="33" customHeight="1">
      <c r="A287" s="41"/>
      <c r="B287" s="42"/>
      <c r="C287" s="207" t="s">
        <v>371</v>
      </c>
      <c r="D287" s="207" t="s">
        <v>129</v>
      </c>
      <c r="E287" s="208" t="s">
        <v>372</v>
      </c>
      <c r="F287" s="209" t="s">
        <v>373</v>
      </c>
      <c r="G287" s="210" t="s">
        <v>132</v>
      </c>
      <c r="H287" s="211">
        <v>1.785</v>
      </c>
      <c r="I287" s="212"/>
      <c r="J287" s="213">
        <f>ROUND(I287*H287,2)</f>
        <v>0</v>
      </c>
      <c r="K287" s="209" t="s">
        <v>21</v>
      </c>
      <c r="L287" s="47"/>
      <c r="M287" s="214" t="s">
        <v>21</v>
      </c>
      <c r="N287" s="215" t="s">
        <v>45</v>
      </c>
      <c r="O287" s="87"/>
      <c r="P287" s="216">
        <f>O287*H287</f>
        <v>0</v>
      </c>
      <c r="Q287" s="216">
        <v>0</v>
      </c>
      <c r="R287" s="216">
        <f>Q287*H287</f>
        <v>0</v>
      </c>
      <c r="S287" s="216">
        <v>0.03265</v>
      </c>
      <c r="T287" s="217">
        <f>S287*H287</f>
        <v>0.05828024999999999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18" t="s">
        <v>295</v>
      </c>
      <c r="AT287" s="218" t="s">
        <v>129</v>
      </c>
      <c r="AU287" s="218" t="s">
        <v>84</v>
      </c>
      <c r="AY287" s="19" t="s">
        <v>126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19" t="s">
        <v>82</v>
      </c>
      <c r="BK287" s="219">
        <f>ROUND(I287*H287,2)</f>
        <v>0</v>
      </c>
      <c r="BL287" s="19" t="s">
        <v>295</v>
      </c>
      <c r="BM287" s="218" t="s">
        <v>374</v>
      </c>
    </row>
    <row r="288" spans="1:47" s="2" customFormat="1" ht="12">
      <c r="A288" s="41"/>
      <c r="B288" s="42"/>
      <c r="C288" s="43"/>
      <c r="D288" s="220" t="s">
        <v>136</v>
      </c>
      <c r="E288" s="43"/>
      <c r="F288" s="221" t="s">
        <v>375</v>
      </c>
      <c r="G288" s="43"/>
      <c r="H288" s="43"/>
      <c r="I288" s="222"/>
      <c r="J288" s="43"/>
      <c r="K288" s="43"/>
      <c r="L288" s="47"/>
      <c r="M288" s="223"/>
      <c r="N288" s="224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19" t="s">
        <v>136</v>
      </c>
      <c r="AU288" s="19" t="s">
        <v>84</v>
      </c>
    </row>
    <row r="289" spans="1:51" s="14" customFormat="1" ht="12">
      <c r="A289" s="14"/>
      <c r="B289" s="237"/>
      <c r="C289" s="238"/>
      <c r="D289" s="220" t="s">
        <v>140</v>
      </c>
      <c r="E289" s="239" t="s">
        <v>21</v>
      </c>
      <c r="F289" s="240" t="s">
        <v>376</v>
      </c>
      <c r="G289" s="238"/>
      <c r="H289" s="241">
        <v>1.785</v>
      </c>
      <c r="I289" s="242"/>
      <c r="J289" s="238"/>
      <c r="K289" s="238"/>
      <c r="L289" s="243"/>
      <c r="M289" s="244"/>
      <c r="N289" s="245"/>
      <c r="O289" s="245"/>
      <c r="P289" s="245"/>
      <c r="Q289" s="245"/>
      <c r="R289" s="245"/>
      <c r="S289" s="245"/>
      <c r="T289" s="24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7" t="s">
        <v>140</v>
      </c>
      <c r="AU289" s="247" t="s">
        <v>84</v>
      </c>
      <c r="AV289" s="14" t="s">
        <v>84</v>
      </c>
      <c r="AW289" s="14" t="s">
        <v>36</v>
      </c>
      <c r="AX289" s="14" t="s">
        <v>82</v>
      </c>
      <c r="AY289" s="247" t="s">
        <v>126</v>
      </c>
    </row>
    <row r="290" spans="1:65" s="2" customFormat="1" ht="21.75" customHeight="1">
      <c r="A290" s="41"/>
      <c r="B290" s="42"/>
      <c r="C290" s="207" t="s">
        <v>377</v>
      </c>
      <c r="D290" s="207" t="s">
        <v>129</v>
      </c>
      <c r="E290" s="208" t="s">
        <v>378</v>
      </c>
      <c r="F290" s="209" t="s">
        <v>379</v>
      </c>
      <c r="G290" s="210" t="s">
        <v>132</v>
      </c>
      <c r="H290" s="211">
        <v>1.785</v>
      </c>
      <c r="I290" s="212"/>
      <c r="J290" s="213">
        <f>ROUND(I290*H290,2)</f>
        <v>0</v>
      </c>
      <c r="K290" s="209" t="s">
        <v>21</v>
      </c>
      <c r="L290" s="47"/>
      <c r="M290" s="214" t="s">
        <v>21</v>
      </c>
      <c r="N290" s="215" t="s">
        <v>45</v>
      </c>
      <c r="O290" s="87"/>
      <c r="P290" s="216">
        <f>O290*H290</f>
        <v>0</v>
      </c>
      <c r="Q290" s="216">
        <v>0.00017</v>
      </c>
      <c r="R290" s="216">
        <f>Q290*H290</f>
        <v>0.00030345000000000003</v>
      </c>
      <c r="S290" s="216">
        <v>0</v>
      </c>
      <c r="T290" s="217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18" t="s">
        <v>295</v>
      </c>
      <c r="AT290" s="218" t="s">
        <v>129</v>
      </c>
      <c r="AU290" s="218" t="s">
        <v>84</v>
      </c>
      <c r="AY290" s="19" t="s">
        <v>126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9" t="s">
        <v>82</v>
      </c>
      <c r="BK290" s="219">
        <f>ROUND(I290*H290,2)</f>
        <v>0</v>
      </c>
      <c r="BL290" s="19" t="s">
        <v>295</v>
      </c>
      <c r="BM290" s="218" t="s">
        <v>380</v>
      </c>
    </row>
    <row r="291" spans="1:47" s="2" customFormat="1" ht="12">
      <c r="A291" s="41"/>
      <c r="B291" s="42"/>
      <c r="C291" s="43"/>
      <c r="D291" s="220" t="s">
        <v>136</v>
      </c>
      <c r="E291" s="43"/>
      <c r="F291" s="221" t="s">
        <v>379</v>
      </c>
      <c r="G291" s="43"/>
      <c r="H291" s="43"/>
      <c r="I291" s="222"/>
      <c r="J291" s="43"/>
      <c r="K291" s="43"/>
      <c r="L291" s="47"/>
      <c r="M291" s="223"/>
      <c r="N291" s="224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19" t="s">
        <v>136</v>
      </c>
      <c r="AU291" s="19" t="s">
        <v>84</v>
      </c>
    </row>
    <row r="292" spans="1:51" s="14" customFormat="1" ht="12">
      <c r="A292" s="14"/>
      <c r="B292" s="237"/>
      <c r="C292" s="238"/>
      <c r="D292" s="220" t="s">
        <v>140</v>
      </c>
      <c r="E292" s="239" t="s">
        <v>21</v>
      </c>
      <c r="F292" s="240" t="s">
        <v>376</v>
      </c>
      <c r="G292" s="238"/>
      <c r="H292" s="241">
        <v>1.785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7" t="s">
        <v>140</v>
      </c>
      <c r="AU292" s="247" t="s">
        <v>84</v>
      </c>
      <c r="AV292" s="14" t="s">
        <v>84</v>
      </c>
      <c r="AW292" s="14" t="s">
        <v>36</v>
      </c>
      <c r="AX292" s="14" t="s">
        <v>82</v>
      </c>
      <c r="AY292" s="247" t="s">
        <v>126</v>
      </c>
    </row>
    <row r="293" spans="1:65" s="2" customFormat="1" ht="24.15" customHeight="1">
      <c r="A293" s="41"/>
      <c r="B293" s="42"/>
      <c r="C293" s="270" t="s">
        <v>381</v>
      </c>
      <c r="D293" s="270" t="s">
        <v>188</v>
      </c>
      <c r="E293" s="271" t="s">
        <v>382</v>
      </c>
      <c r="F293" s="272" t="s">
        <v>383</v>
      </c>
      <c r="G293" s="273" t="s">
        <v>132</v>
      </c>
      <c r="H293" s="274">
        <v>1.892</v>
      </c>
      <c r="I293" s="275"/>
      <c r="J293" s="276">
        <f>ROUND(I293*H293,2)</f>
        <v>0</v>
      </c>
      <c r="K293" s="272" t="s">
        <v>21</v>
      </c>
      <c r="L293" s="277"/>
      <c r="M293" s="278" t="s">
        <v>21</v>
      </c>
      <c r="N293" s="279" t="s">
        <v>45</v>
      </c>
      <c r="O293" s="87"/>
      <c r="P293" s="216">
        <f>O293*H293</f>
        <v>0</v>
      </c>
      <c r="Q293" s="216">
        <v>0.01197</v>
      </c>
      <c r="R293" s="216">
        <f>Q293*H293</f>
        <v>0.02264724</v>
      </c>
      <c r="S293" s="216">
        <v>0</v>
      </c>
      <c r="T293" s="217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18" t="s">
        <v>384</v>
      </c>
      <c r="AT293" s="218" t="s">
        <v>188</v>
      </c>
      <c r="AU293" s="218" t="s">
        <v>84</v>
      </c>
      <c r="AY293" s="19" t="s">
        <v>126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19" t="s">
        <v>82</v>
      </c>
      <c r="BK293" s="219">
        <f>ROUND(I293*H293,2)</f>
        <v>0</v>
      </c>
      <c r="BL293" s="19" t="s">
        <v>295</v>
      </c>
      <c r="BM293" s="218" t="s">
        <v>385</v>
      </c>
    </row>
    <row r="294" spans="1:47" s="2" customFormat="1" ht="12">
      <c r="A294" s="41"/>
      <c r="B294" s="42"/>
      <c r="C294" s="43"/>
      <c r="D294" s="220" t="s">
        <v>136</v>
      </c>
      <c r="E294" s="43"/>
      <c r="F294" s="221" t="s">
        <v>383</v>
      </c>
      <c r="G294" s="43"/>
      <c r="H294" s="43"/>
      <c r="I294" s="222"/>
      <c r="J294" s="43"/>
      <c r="K294" s="43"/>
      <c r="L294" s="47"/>
      <c r="M294" s="223"/>
      <c r="N294" s="224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19" t="s">
        <v>136</v>
      </c>
      <c r="AU294" s="19" t="s">
        <v>84</v>
      </c>
    </row>
    <row r="295" spans="1:51" s="14" customFormat="1" ht="12">
      <c r="A295" s="14"/>
      <c r="B295" s="237"/>
      <c r="C295" s="238"/>
      <c r="D295" s="220" t="s">
        <v>140</v>
      </c>
      <c r="E295" s="238"/>
      <c r="F295" s="240" t="s">
        <v>386</v>
      </c>
      <c r="G295" s="238"/>
      <c r="H295" s="241">
        <v>1.892</v>
      </c>
      <c r="I295" s="242"/>
      <c r="J295" s="238"/>
      <c r="K295" s="238"/>
      <c r="L295" s="243"/>
      <c r="M295" s="244"/>
      <c r="N295" s="245"/>
      <c r="O295" s="245"/>
      <c r="P295" s="245"/>
      <c r="Q295" s="245"/>
      <c r="R295" s="245"/>
      <c r="S295" s="245"/>
      <c r="T295" s="246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7" t="s">
        <v>140</v>
      </c>
      <c r="AU295" s="247" t="s">
        <v>84</v>
      </c>
      <c r="AV295" s="14" t="s">
        <v>84</v>
      </c>
      <c r="AW295" s="14" t="s">
        <v>4</v>
      </c>
      <c r="AX295" s="14" t="s">
        <v>82</v>
      </c>
      <c r="AY295" s="247" t="s">
        <v>126</v>
      </c>
    </row>
    <row r="296" spans="1:65" s="2" customFormat="1" ht="24.15" customHeight="1">
      <c r="A296" s="41"/>
      <c r="B296" s="42"/>
      <c r="C296" s="207" t="s">
        <v>387</v>
      </c>
      <c r="D296" s="207" t="s">
        <v>129</v>
      </c>
      <c r="E296" s="208" t="s">
        <v>388</v>
      </c>
      <c r="F296" s="209" t="s">
        <v>389</v>
      </c>
      <c r="G296" s="210" t="s">
        <v>132</v>
      </c>
      <c r="H296" s="211">
        <v>1.785</v>
      </c>
      <c r="I296" s="212"/>
      <c r="J296" s="213">
        <f>ROUND(I296*H296,2)</f>
        <v>0</v>
      </c>
      <c r="K296" s="209" t="s">
        <v>21</v>
      </c>
      <c r="L296" s="47"/>
      <c r="M296" s="214" t="s">
        <v>21</v>
      </c>
      <c r="N296" s="215" t="s">
        <v>45</v>
      </c>
      <c r="O296" s="87"/>
      <c r="P296" s="216">
        <f>O296*H296</f>
        <v>0</v>
      </c>
      <c r="Q296" s="216">
        <v>0.00097</v>
      </c>
      <c r="R296" s="216">
        <f>Q296*H296</f>
        <v>0.00173145</v>
      </c>
      <c r="S296" s="216">
        <v>0</v>
      </c>
      <c r="T296" s="217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18" t="s">
        <v>295</v>
      </c>
      <c r="AT296" s="218" t="s">
        <v>129</v>
      </c>
      <c r="AU296" s="218" t="s">
        <v>84</v>
      </c>
      <c r="AY296" s="19" t="s">
        <v>126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9" t="s">
        <v>82</v>
      </c>
      <c r="BK296" s="219">
        <f>ROUND(I296*H296,2)</f>
        <v>0</v>
      </c>
      <c r="BL296" s="19" t="s">
        <v>295</v>
      </c>
      <c r="BM296" s="218" t="s">
        <v>390</v>
      </c>
    </row>
    <row r="297" spans="1:47" s="2" customFormat="1" ht="12">
      <c r="A297" s="41"/>
      <c r="B297" s="42"/>
      <c r="C297" s="43"/>
      <c r="D297" s="220" t="s">
        <v>136</v>
      </c>
      <c r="E297" s="43"/>
      <c r="F297" s="221" t="s">
        <v>389</v>
      </c>
      <c r="G297" s="43"/>
      <c r="H297" s="43"/>
      <c r="I297" s="222"/>
      <c r="J297" s="43"/>
      <c r="K297" s="43"/>
      <c r="L297" s="47"/>
      <c r="M297" s="223"/>
      <c r="N297" s="224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19" t="s">
        <v>136</v>
      </c>
      <c r="AU297" s="19" t="s">
        <v>84</v>
      </c>
    </row>
    <row r="298" spans="1:51" s="14" customFormat="1" ht="12">
      <c r="A298" s="14"/>
      <c r="B298" s="237"/>
      <c r="C298" s="238"/>
      <c r="D298" s="220" t="s">
        <v>140</v>
      </c>
      <c r="E298" s="239" t="s">
        <v>21</v>
      </c>
      <c r="F298" s="240" t="s">
        <v>376</v>
      </c>
      <c r="G298" s="238"/>
      <c r="H298" s="241">
        <v>1.785</v>
      </c>
      <c r="I298" s="242"/>
      <c r="J298" s="238"/>
      <c r="K298" s="238"/>
      <c r="L298" s="243"/>
      <c r="M298" s="244"/>
      <c r="N298" s="245"/>
      <c r="O298" s="245"/>
      <c r="P298" s="245"/>
      <c r="Q298" s="245"/>
      <c r="R298" s="245"/>
      <c r="S298" s="245"/>
      <c r="T298" s="24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7" t="s">
        <v>140</v>
      </c>
      <c r="AU298" s="247" t="s">
        <v>84</v>
      </c>
      <c r="AV298" s="14" t="s">
        <v>84</v>
      </c>
      <c r="AW298" s="14" t="s">
        <v>36</v>
      </c>
      <c r="AX298" s="14" t="s">
        <v>82</v>
      </c>
      <c r="AY298" s="247" t="s">
        <v>126</v>
      </c>
    </row>
    <row r="299" spans="1:65" s="2" customFormat="1" ht="33" customHeight="1">
      <c r="A299" s="41"/>
      <c r="B299" s="42"/>
      <c r="C299" s="207" t="s">
        <v>391</v>
      </c>
      <c r="D299" s="207" t="s">
        <v>129</v>
      </c>
      <c r="E299" s="208" t="s">
        <v>392</v>
      </c>
      <c r="F299" s="209" t="s">
        <v>393</v>
      </c>
      <c r="G299" s="210" t="s">
        <v>293</v>
      </c>
      <c r="H299" s="211">
        <v>55</v>
      </c>
      <c r="I299" s="212"/>
      <c r="J299" s="213">
        <f>ROUND(I299*H299,2)</f>
        <v>0</v>
      </c>
      <c r="K299" s="209" t="s">
        <v>133</v>
      </c>
      <c r="L299" s="47"/>
      <c r="M299" s="214" t="s">
        <v>21</v>
      </c>
      <c r="N299" s="215" t="s">
        <v>45</v>
      </c>
      <c r="O299" s="87"/>
      <c r="P299" s="216">
        <f>O299*H299</f>
        <v>0</v>
      </c>
      <c r="Q299" s="216">
        <v>0</v>
      </c>
      <c r="R299" s="216">
        <f>Q299*H299</f>
        <v>0</v>
      </c>
      <c r="S299" s="216">
        <v>0.005</v>
      </c>
      <c r="T299" s="217">
        <f>S299*H299</f>
        <v>0.275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18" t="s">
        <v>295</v>
      </c>
      <c r="AT299" s="218" t="s">
        <v>129</v>
      </c>
      <c r="AU299" s="218" t="s">
        <v>84</v>
      </c>
      <c r="AY299" s="19" t="s">
        <v>126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19" t="s">
        <v>82</v>
      </c>
      <c r="BK299" s="219">
        <f>ROUND(I299*H299,2)</f>
        <v>0</v>
      </c>
      <c r="BL299" s="19" t="s">
        <v>295</v>
      </c>
      <c r="BM299" s="218" t="s">
        <v>394</v>
      </c>
    </row>
    <row r="300" spans="1:47" s="2" customFormat="1" ht="12">
      <c r="A300" s="41"/>
      <c r="B300" s="42"/>
      <c r="C300" s="43"/>
      <c r="D300" s="220" t="s">
        <v>136</v>
      </c>
      <c r="E300" s="43"/>
      <c r="F300" s="221" t="s">
        <v>395</v>
      </c>
      <c r="G300" s="43"/>
      <c r="H300" s="43"/>
      <c r="I300" s="222"/>
      <c r="J300" s="43"/>
      <c r="K300" s="43"/>
      <c r="L300" s="47"/>
      <c r="M300" s="223"/>
      <c r="N300" s="224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19" t="s">
        <v>136</v>
      </c>
      <c r="AU300" s="19" t="s">
        <v>84</v>
      </c>
    </row>
    <row r="301" spans="1:47" s="2" customFormat="1" ht="12">
      <c r="A301" s="41"/>
      <c r="B301" s="42"/>
      <c r="C301" s="43"/>
      <c r="D301" s="225" t="s">
        <v>138</v>
      </c>
      <c r="E301" s="43"/>
      <c r="F301" s="226" t="s">
        <v>396</v>
      </c>
      <c r="G301" s="43"/>
      <c r="H301" s="43"/>
      <c r="I301" s="222"/>
      <c r="J301" s="43"/>
      <c r="K301" s="43"/>
      <c r="L301" s="47"/>
      <c r="M301" s="223"/>
      <c r="N301" s="224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19" t="s">
        <v>138</v>
      </c>
      <c r="AU301" s="19" t="s">
        <v>84</v>
      </c>
    </row>
    <row r="302" spans="1:51" s="14" customFormat="1" ht="12">
      <c r="A302" s="14"/>
      <c r="B302" s="237"/>
      <c r="C302" s="238"/>
      <c r="D302" s="220" t="s">
        <v>140</v>
      </c>
      <c r="E302" s="239" t="s">
        <v>21</v>
      </c>
      <c r="F302" s="240" t="s">
        <v>397</v>
      </c>
      <c r="G302" s="238"/>
      <c r="H302" s="241">
        <v>15</v>
      </c>
      <c r="I302" s="242"/>
      <c r="J302" s="238"/>
      <c r="K302" s="238"/>
      <c r="L302" s="243"/>
      <c r="M302" s="244"/>
      <c r="N302" s="245"/>
      <c r="O302" s="245"/>
      <c r="P302" s="245"/>
      <c r="Q302" s="245"/>
      <c r="R302" s="245"/>
      <c r="S302" s="245"/>
      <c r="T302" s="24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7" t="s">
        <v>140</v>
      </c>
      <c r="AU302" s="247" t="s">
        <v>84</v>
      </c>
      <c r="AV302" s="14" t="s">
        <v>84</v>
      </c>
      <c r="AW302" s="14" t="s">
        <v>36</v>
      </c>
      <c r="AX302" s="14" t="s">
        <v>74</v>
      </c>
      <c r="AY302" s="247" t="s">
        <v>126</v>
      </c>
    </row>
    <row r="303" spans="1:51" s="14" customFormat="1" ht="12">
      <c r="A303" s="14"/>
      <c r="B303" s="237"/>
      <c r="C303" s="238"/>
      <c r="D303" s="220" t="s">
        <v>140</v>
      </c>
      <c r="E303" s="239" t="s">
        <v>21</v>
      </c>
      <c r="F303" s="240" t="s">
        <v>398</v>
      </c>
      <c r="G303" s="238"/>
      <c r="H303" s="241">
        <v>21</v>
      </c>
      <c r="I303" s="242"/>
      <c r="J303" s="238"/>
      <c r="K303" s="238"/>
      <c r="L303" s="243"/>
      <c r="M303" s="244"/>
      <c r="N303" s="245"/>
      <c r="O303" s="245"/>
      <c r="P303" s="245"/>
      <c r="Q303" s="245"/>
      <c r="R303" s="245"/>
      <c r="S303" s="245"/>
      <c r="T303" s="246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7" t="s">
        <v>140</v>
      </c>
      <c r="AU303" s="247" t="s">
        <v>84</v>
      </c>
      <c r="AV303" s="14" t="s">
        <v>84</v>
      </c>
      <c r="AW303" s="14" t="s">
        <v>36</v>
      </c>
      <c r="AX303" s="14" t="s">
        <v>74</v>
      </c>
      <c r="AY303" s="247" t="s">
        <v>126</v>
      </c>
    </row>
    <row r="304" spans="1:51" s="14" customFormat="1" ht="12">
      <c r="A304" s="14"/>
      <c r="B304" s="237"/>
      <c r="C304" s="238"/>
      <c r="D304" s="220" t="s">
        <v>140</v>
      </c>
      <c r="E304" s="239" t="s">
        <v>21</v>
      </c>
      <c r="F304" s="240" t="s">
        <v>399</v>
      </c>
      <c r="G304" s="238"/>
      <c r="H304" s="241">
        <v>19</v>
      </c>
      <c r="I304" s="242"/>
      <c r="J304" s="238"/>
      <c r="K304" s="238"/>
      <c r="L304" s="243"/>
      <c r="M304" s="244"/>
      <c r="N304" s="245"/>
      <c r="O304" s="245"/>
      <c r="P304" s="245"/>
      <c r="Q304" s="245"/>
      <c r="R304" s="245"/>
      <c r="S304" s="245"/>
      <c r="T304" s="246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7" t="s">
        <v>140</v>
      </c>
      <c r="AU304" s="247" t="s">
        <v>84</v>
      </c>
      <c r="AV304" s="14" t="s">
        <v>84</v>
      </c>
      <c r="AW304" s="14" t="s">
        <v>36</v>
      </c>
      <c r="AX304" s="14" t="s">
        <v>74</v>
      </c>
      <c r="AY304" s="247" t="s">
        <v>126</v>
      </c>
    </row>
    <row r="305" spans="1:51" s="16" customFormat="1" ht="12">
      <c r="A305" s="16"/>
      <c r="B305" s="259"/>
      <c r="C305" s="260"/>
      <c r="D305" s="220" t="s">
        <v>140</v>
      </c>
      <c r="E305" s="261" t="s">
        <v>21</v>
      </c>
      <c r="F305" s="262" t="s">
        <v>156</v>
      </c>
      <c r="G305" s="260"/>
      <c r="H305" s="263">
        <v>55</v>
      </c>
      <c r="I305" s="264"/>
      <c r="J305" s="260"/>
      <c r="K305" s="260"/>
      <c r="L305" s="265"/>
      <c r="M305" s="266"/>
      <c r="N305" s="267"/>
      <c r="O305" s="267"/>
      <c r="P305" s="267"/>
      <c r="Q305" s="267"/>
      <c r="R305" s="267"/>
      <c r="S305" s="267"/>
      <c r="T305" s="268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T305" s="269" t="s">
        <v>140</v>
      </c>
      <c r="AU305" s="269" t="s">
        <v>84</v>
      </c>
      <c r="AV305" s="16" t="s">
        <v>134</v>
      </c>
      <c r="AW305" s="16" t="s">
        <v>36</v>
      </c>
      <c r="AX305" s="16" t="s">
        <v>82</v>
      </c>
      <c r="AY305" s="269" t="s">
        <v>126</v>
      </c>
    </row>
    <row r="306" spans="1:65" s="2" customFormat="1" ht="33" customHeight="1">
      <c r="A306" s="41"/>
      <c r="B306" s="42"/>
      <c r="C306" s="207" t="s">
        <v>400</v>
      </c>
      <c r="D306" s="207" t="s">
        <v>129</v>
      </c>
      <c r="E306" s="208" t="s">
        <v>401</v>
      </c>
      <c r="F306" s="209" t="s">
        <v>402</v>
      </c>
      <c r="G306" s="210" t="s">
        <v>293</v>
      </c>
      <c r="H306" s="211">
        <v>2</v>
      </c>
      <c r="I306" s="212"/>
      <c r="J306" s="213">
        <f>ROUND(I306*H306,2)</f>
        <v>0</v>
      </c>
      <c r="K306" s="209" t="s">
        <v>133</v>
      </c>
      <c r="L306" s="47"/>
      <c r="M306" s="214" t="s">
        <v>21</v>
      </c>
      <c r="N306" s="215" t="s">
        <v>45</v>
      </c>
      <c r="O306" s="87"/>
      <c r="P306" s="216">
        <f>O306*H306</f>
        <v>0</v>
      </c>
      <c r="Q306" s="216">
        <v>0</v>
      </c>
      <c r="R306" s="216">
        <f>Q306*H306</f>
        <v>0</v>
      </c>
      <c r="S306" s="216">
        <v>0.006</v>
      </c>
      <c r="T306" s="217">
        <f>S306*H306</f>
        <v>0.012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18" t="s">
        <v>295</v>
      </c>
      <c r="AT306" s="218" t="s">
        <v>129</v>
      </c>
      <c r="AU306" s="218" t="s">
        <v>84</v>
      </c>
      <c r="AY306" s="19" t="s">
        <v>126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9" t="s">
        <v>82</v>
      </c>
      <c r="BK306" s="219">
        <f>ROUND(I306*H306,2)</f>
        <v>0</v>
      </c>
      <c r="BL306" s="19" t="s">
        <v>295</v>
      </c>
      <c r="BM306" s="218" t="s">
        <v>403</v>
      </c>
    </row>
    <row r="307" spans="1:47" s="2" customFormat="1" ht="12">
      <c r="A307" s="41"/>
      <c r="B307" s="42"/>
      <c r="C307" s="43"/>
      <c r="D307" s="220" t="s">
        <v>136</v>
      </c>
      <c r="E307" s="43"/>
      <c r="F307" s="221" t="s">
        <v>404</v>
      </c>
      <c r="G307" s="43"/>
      <c r="H307" s="43"/>
      <c r="I307" s="222"/>
      <c r="J307" s="43"/>
      <c r="K307" s="43"/>
      <c r="L307" s="47"/>
      <c r="M307" s="223"/>
      <c r="N307" s="224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19" t="s">
        <v>136</v>
      </c>
      <c r="AU307" s="19" t="s">
        <v>84</v>
      </c>
    </row>
    <row r="308" spans="1:47" s="2" customFormat="1" ht="12">
      <c r="A308" s="41"/>
      <c r="B308" s="42"/>
      <c r="C308" s="43"/>
      <c r="D308" s="225" t="s">
        <v>138</v>
      </c>
      <c r="E308" s="43"/>
      <c r="F308" s="226" t="s">
        <v>405</v>
      </c>
      <c r="G308" s="43"/>
      <c r="H308" s="43"/>
      <c r="I308" s="222"/>
      <c r="J308" s="43"/>
      <c r="K308" s="43"/>
      <c r="L308" s="47"/>
      <c r="M308" s="223"/>
      <c r="N308" s="224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19" t="s">
        <v>138</v>
      </c>
      <c r="AU308" s="19" t="s">
        <v>84</v>
      </c>
    </row>
    <row r="309" spans="1:51" s="14" customFormat="1" ht="12">
      <c r="A309" s="14"/>
      <c r="B309" s="237"/>
      <c r="C309" s="238"/>
      <c r="D309" s="220" t="s">
        <v>140</v>
      </c>
      <c r="E309" s="239" t="s">
        <v>21</v>
      </c>
      <c r="F309" s="240" t="s">
        <v>406</v>
      </c>
      <c r="G309" s="238"/>
      <c r="H309" s="241">
        <v>2</v>
      </c>
      <c r="I309" s="242"/>
      <c r="J309" s="238"/>
      <c r="K309" s="238"/>
      <c r="L309" s="243"/>
      <c r="M309" s="244"/>
      <c r="N309" s="245"/>
      <c r="O309" s="245"/>
      <c r="P309" s="245"/>
      <c r="Q309" s="245"/>
      <c r="R309" s="245"/>
      <c r="S309" s="245"/>
      <c r="T309" s="246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7" t="s">
        <v>140</v>
      </c>
      <c r="AU309" s="247" t="s">
        <v>84</v>
      </c>
      <c r="AV309" s="14" t="s">
        <v>84</v>
      </c>
      <c r="AW309" s="14" t="s">
        <v>36</v>
      </c>
      <c r="AX309" s="14" t="s">
        <v>82</v>
      </c>
      <c r="AY309" s="247" t="s">
        <v>126</v>
      </c>
    </row>
    <row r="310" spans="1:65" s="2" customFormat="1" ht="37.8" customHeight="1">
      <c r="A310" s="41"/>
      <c r="B310" s="42"/>
      <c r="C310" s="207" t="s">
        <v>384</v>
      </c>
      <c r="D310" s="207" t="s">
        <v>129</v>
      </c>
      <c r="E310" s="208" t="s">
        <v>407</v>
      </c>
      <c r="F310" s="209" t="s">
        <v>408</v>
      </c>
      <c r="G310" s="210" t="s">
        <v>293</v>
      </c>
      <c r="H310" s="211">
        <v>7</v>
      </c>
      <c r="I310" s="212"/>
      <c r="J310" s="213">
        <f>ROUND(I310*H310,2)</f>
        <v>0</v>
      </c>
      <c r="K310" s="209" t="s">
        <v>21</v>
      </c>
      <c r="L310" s="47"/>
      <c r="M310" s="214" t="s">
        <v>21</v>
      </c>
      <c r="N310" s="215" t="s">
        <v>45</v>
      </c>
      <c r="O310" s="87"/>
      <c r="P310" s="216">
        <f>O310*H310</f>
        <v>0</v>
      </c>
      <c r="Q310" s="216">
        <v>0</v>
      </c>
      <c r="R310" s="216">
        <f>Q310*H310</f>
        <v>0</v>
      </c>
      <c r="S310" s="216">
        <v>0</v>
      </c>
      <c r="T310" s="217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18" t="s">
        <v>295</v>
      </c>
      <c r="AT310" s="218" t="s">
        <v>129</v>
      </c>
      <c r="AU310" s="218" t="s">
        <v>84</v>
      </c>
      <c r="AY310" s="19" t="s">
        <v>126</v>
      </c>
      <c r="BE310" s="219">
        <f>IF(N310="základní",J310,0)</f>
        <v>0</v>
      </c>
      <c r="BF310" s="219">
        <f>IF(N310="snížená",J310,0)</f>
        <v>0</v>
      </c>
      <c r="BG310" s="219">
        <f>IF(N310="zákl. přenesená",J310,0)</f>
        <v>0</v>
      </c>
      <c r="BH310" s="219">
        <f>IF(N310="sníž. přenesená",J310,0)</f>
        <v>0</v>
      </c>
      <c r="BI310" s="219">
        <f>IF(N310="nulová",J310,0)</f>
        <v>0</v>
      </c>
      <c r="BJ310" s="19" t="s">
        <v>82</v>
      </c>
      <c r="BK310" s="219">
        <f>ROUND(I310*H310,2)</f>
        <v>0</v>
      </c>
      <c r="BL310" s="19" t="s">
        <v>295</v>
      </c>
      <c r="BM310" s="218" t="s">
        <v>409</v>
      </c>
    </row>
    <row r="311" spans="1:47" s="2" customFormat="1" ht="12">
      <c r="A311" s="41"/>
      <c r="B311" s="42"/>
      <c r="C311" s="43"/>
      <c r="D311" s="220" t="s">
        <v>136</v>
      </c>
      <c r="E311" s="43"/>
      <c r="F311" s="221" t="s">
        <v>408</v>
      </c>
      <c r="G311" s="43"/>
      <c r="H311" s="43"/>
      <c r="I311" s="222"/>
      <c r="J311" s="43"/>
      <c r="K311" s="43"/>
      <c r="L311" s="47"/>
      <c r="M311" s="223"/>
      <c r="N311" s="224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19" t="s">
        <v>136</v>
      </c>
      <c r="AU311" s="19" t="s">
        <v>84</v>
      </c>
    </row>
    <row r="312" spans="1:65" s="2" customFormat="1" ht="16.5" customHeight="1">
      <c r="A312" s="41"/>
      <c r="B312" s="42"/>
      <c r="C312" s="207" t="s">
        <v>410</v>
      </c>
      <c r="D312" s="207" t="s">
        <v>129</v>
      </c>
      <c r="E312" s="208" t="s">
        <v>411</v>
      </c>
      <c r="F312" s="209" t="s">
        <v>412</v>
      </c>
      <c r="G312" s="210" t="s">
        <v>132</v>
      </c>
      <c r="H312" s="211">
        <v>1.617</v>
      </c>
      <c r="I312" s="212"/>
      <c r="J312" s="213">
        <f>ROUND(I312*H312,2)</f>
        <v>0</v>
      </c>
      <c r="K312" s="209" t="s">
        <v>21</v>
      </c>
      <c r="L312" s="47"/>
      <c r="M312" s="214" t="s">
        <v>21</v>
      </c>
      <c r="N312" s="215" t="s">
        <v>45</v>
      </c>
      <c r="O312" s="87"/>
      <c r="P312" s="216">
        <f>O312*H312</f>
        <v>0</v>
      </c>
      <c r="Q312" s="216">
        <v>0</v>
      </c>
      <c r="R312" s="216">
        <f>Q312*H312</f>
        <v>0</v>
      </c>
      <c r="S312" s="216">
        <v>0.02465</v>
      </c>
      <c r="T312" s="217">
        <f>S312*H312</f>
        <v>0.03985905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18" t="s">
        <v>295</v>
      </c>
      <c r="AT312" s="218" t="s">
        <v>129</v>
      </c>
      <c r="AU312" s="218" t="s">
        <v>84</v>
      </c>
      <c r="AY312" s="19" t="s">
        <v>126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9" t="s">
        <v>82</v>
      </c>
      <c r="BK312" s="219">
        <f>ROUND(I312*H312,2)</f>
        <v>0</v>
      </c>
      <c r="BL312" s="19" t="s">
        <v>295</v>
      </c>
      <c r="BM312" s="218" t="s">
        <v>413</v>
      </c>
    </row>
    <row r="313" spans="1:47" s="2" customFormat="1" ht="12">
      <c r="A313" s="41"/>
      <c r="B313" s="42"/>
      <c r="C313" s="43"/>
      <c r="D313" s="220" t="s">
        <v>136</v>
      </c>
      <c r="E313" s="43"/>
      <c r="F313" s="221" t="s">
        <v>412</v>
      </c>
      <c r="G313" s="43"/>
      <c r="H313" s="43"/>
      <c r="I313" s="222"/>
      <c r="J313" s="43"/>
      <c r="K313" s="43"/>
      <c r="L313" s="47"/>
      <c r="M313" s="223"/>
      <c r="N313" s="224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19" t="s">
        <v>136</v>
      </c>
      <c r="AU313" s="19" t="s">
        <v>84</v>
      </c>
    </row>
    <row r="314" spans="1:51" s="14" customFormat="1" ht="12">
      <c r="A314" s="14"/>
      <c r="B314" s="237"/>
      <c r="C314" s="238"/>
      <c r="D314" s="220" t="s">
        <v>140</v>
      </c>
      <c r="E314" s="239" t="s">
        <v>21</v>
      </c>
      <c r="F314" s="240" t="s">
        <v>414</v>
      </c>
      <c r="G314" s="238"/>
      <c r="H314" s="241">
        <v>1.617</v>
      </c>
      <c r="I314" s="242"/>
      <c r="J314" s="238"/>
      <c r="K314" s="238"/>
      <c r="L314" s="243"/>
      <c r="M314" s="244"/>
      <c r="N314" s="245"/>
      <c r="O314" s="245"/>
      <c r="P314" s="245"/>
      <c r="Q314" s="245"/>
      <c r="R314" s="245"/>
      <c r="S314" s="245"/>
      <c r="T314" s="24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7" t="s">
        <v>140</v>
      </c>
      <c r="AU314" s="247" t="s">
        <v>84</v>
      </c>
      <c r="AV314" s="14" t="s">
        <v>84</v>
      </c>
      <c r="AW314" s="14" t="s">
        <v>36</v>
      </c>
      <c r="AX314" s="14" t="s">
        <v>82</v>
      </c>
      <c r="AY314" s="247" t="s">
        <v>126</v>
      </c>
    </row>
    <row r="315" spans="1:65" s="2" customFormat="1" ht="24.15" customHeight="1">
      <c r="A315" s="41"/>
      <c r="B315" s="42"/>
      <c r="C315" s="270" t="s">
        <v>415</v>
      </c>
      <c r="D315" s="270" t="s">
        <v>188</v>
      </c>
      <c r="E315" s="271" t="s">
        <v>382</v>
      </c>
      <c r="F315" s="272" t="s">
        <v>383</v>
      </c>
      <c r="G315" s="273" t="s">
        <v>132</v>
      </c>
      <c r="H315" s="274">
        <v>1.779</v>
      </c>
      <c r="I315" s="275"/>
      <c r="J315" s="276">
        <f>ROUND(I315*H315,2)</f>
        <v>0</v>
      </c>
      <c r="K315" s="272" t="s">
        <v>21</v>
      </c>
      <c r="L315" s="277"/>
      <c r="M315" s="278" t="s">
        <v>21</v>
      </c>
      <c r="N315" s="279" t="s">
        <v>45</v>
      </c>
      <c r="O315" s="87"/>
      <c r="P315" s="216">
        <f>O315*H315</f>
        <v>0</v>
      </c>
      <c r="Q315" s="216">
        <v>0.01197</v>
      </c>
      <c r="R315" s="216">
        <f>Q315*H315</f>
        <v>0.02129463</v>
      </c>
      <c r="S315" s="216">
        <v>0</v>
      </c>
      <c r="T315" s="217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18" t="s">
        <v>384</v>
      </c>
      <c r="AT315" s="218" t="s">
        <v>188</v>
      </c>
      <c r="AU315" s="218" t="s">
        <v>84</v>
      </c>
      <c r="AY315" s="19" t="s">
        <v>126</v>
      </c>
      <c r="BE315" s="219">
        <f>IF(N315="základní",J315,0)</f>
        <v>0</v>
      </c>
      <c r="BF315" s="219">
        <f>IF(N315="snížená",J315,0)</f>
        <v>0</v>
      </c>
      <c r="BG315" s="219">
        <f>IF(N315="zákl. přenesená",J315,0)</f>
        <v>0</v>
      </c>
      <c r="BH315" s="219">
        <f>IF(N315="sníž. přenesená",J315,0)</f>
        <v>0</v>
      </c>
      <c r="BI315" s="219">
        <f>IF(N315="nulová",J315,0)</f>
        <v>0</v>
      </c>
      <c r="BJ315" s="19" t="s">
        <v>82</v>
      </c>
      <c r="BK315" s="219">
        <f>ROUND(I315*H315,2)</f>
        <v>0</v>
      </c>
      <c r="BL315" s="19" t="s">
        <v>295</v>
      </c>
      <c r="BM315" s="218" t="s">
        <v>416</v>
      </c>
    </row>
    <row r="316" spans="1:47" s="2" customFormat="1" ht="12">
      <c r="A316" s="41"/>
      <c r="B316" s="42"/>
      <c r="C316" s="43"/>
      <c r="D316" s="220" t="s">
        <v>136</v>
      </c>
      <c r="E316" s="43"/>
      <c r="F316" s="221" t="s">
        <v>383</v>
      </c>
      <c r="G316" s="43"/>
      <c r="H316" s="43"/>
      <c r="I316" s="222"/>
      <c r="J316" s="43"/>
      <c r="K316" s="43"/>
      <c r="L316" s="47"/>
      <c r="M316" s="223"/>
      <c r="N316" s="224"/>
      <c r="O316" s="87"/>
      <c r="P316" s="87"/>
      <c r="Q316" s="87"/>
      <c r="R316" s="87"/>
      <c r="S316" s="87"/>
      <c r="T316" s="88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T316" s="19" t="s">
        <v>136</v>
      </c>
      <c r="AU316" s="19" t="s">
        <v>84</v>
      </c>
    </row>
    <row r="317" spans="1:51" s="14" customFormat="1" ht="12">
      <c r="A317" s="14"/>
      <c r="B317" s="237"/>
      <c r="C317" s="238"/>
      <c r="D317" s="220" t="s">
        <v>140</v>
      </c>
      <c r="E317" s="238"/>
      <c r="F317" s="240" t="s">
        <v>417</v>
      </c>
      <c r="G317" s="238"/>
      <c r="H317" s="241">
        <v>1.779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7" t="s">
        <v>140</v>
      </c>
      <c r="AU317" s="247" t="s">
        <v>84</v>
      </c>
      <c r="AV317" s="14" t="s">
        <v>84</v>
      </c>
      <c r="AW317" s="14" t="s">
        <v>4</v>
      </c>
      <c r="AX317" s="14" t="s">
        <v>82</v>
      </c>
      <c r="AY317" s="247" t="s">
        <v>126</v>
      </c>
    </row>
    <row r="318" spans="1:65" s="2" customFormat="1" ht="24.15" customHeight="1">
      <c r="A318" s="41"/>
      <c r="B318" s="42"/>
      <c r="C318" s="207" t="s">
        <v>418</v>
      </c>
      <c r="D318" s="207" t="s">
        <v>129</v>
      </c>
      <c r="E318" s="208" t="s">
        <v>419</v>
      </c>
      <c r="F318" s="209" t="s">
        <v>420</v>
      </c>
      <c r="G318" s="210" t="s">
        <v>159</v>
      </c>
      <c r="H318" s="211">
        <v>12.88</v>
      </c>
      <c r="I318" s="212"/>
      <c r="J318" s="213">
        <f>ROUND(I318*H318,2)</f>
        <v>0</v>
      </c>
      <c r="K318" s="209" t="s">
        <v>21</v>
      </c>
      <c r="L318" s="47"/>
      <c r="M318" s="214" t="s">
        <v>21</v>
      </c>
      <c r="N318" s="215" t="s">
        <v>45</v>
      </c>
      <c r="O318" s="87"/>
      <c r="P318" s="216">
        <f>O318*H318</f>
        <v>0</v>
      </c>
      <c r="Q318" s="216">
        <v>0.00023</v>
      </c>
      <c r="R318" s="216">
        <f>Q318*H318</f>
        <v>0.0029624000000000004</v>
      </c>
      <c r="S318" s="216">
        <v>0</v>
      </c>
      <c r="T318" s="217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18" t="s">
        <v>295</v>
      </c>
      <c r="AT318" s="218" t="s">
        <v>129</v>
      </c>
      <c r="AU318" s="218" t="s">
        <v>84</v>
      </c>
      <c r="AY318" s="19" t="s">
        <v>126</v>
      </c>
      <c r="BE318" s="219">
        <f>IF(N318="základní",J318,0)</f>
        <v>0</v>
      </c>
      <c r="BF318" s="219">
        <f>IF(N318="snížená",J318,0)</f>
        <v>0</v>
      </c>
      <c r="BG318" s="219">
        <f>IF(N318="zákl. přenesená",J318,0)</f>
        <v>0</v>
      </c>
      <c r="BH318" s="219">
        <f>IF(N318="sníž. přenesená",J318,0)</f>
        <v>0</v>
      </c>
      <c r="BI318" s="219">
        <f>IF(N318="nulová",J318,0)</f>
        <v>0</v>
      </c>
      <c r="BJ318" s="19" t="s">
        <v>82</v>
      </c>
      <c r="BK318" s="219">
        <f>ROUND(I318*H318,2)</f>
        <v>0</v>
      </c>
      <c r="BL318" s="19" t="s">
        <v>295</v>
      </c>
      <c r="BM318" s="218" t="s">
        <v>421</v>
      </c>
    </row>
    <row r="319" spans="1:47" s="2" customFormat="1" ht="12">
      <c r="A319" s="41"/>
      <c r="B319" s="42"/>
      <c r="C319" s="43"/>
      <c r="D319" s="220" t="s">
        <v>136</v>
      </c>
      <c r="E319" s="43"/>
      <c r="F319" s="221" t="s">
        <v>420</v>
      </c>
      <c r="G319" s="43"/>
      <c r="H319" s="43"/>
      <c r="I319" s="222"/>
      <c r="J319" s="43"/>
      <c r="K319" s="43"/>
      <c r="L319" s="47"/>
      <c r="M319" s="223"/>
      <c r="N319" s="224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19" t="s">
        <v>136</v>
      </c>
      <c r="AU319" s="19" t="s">
        <v>84</v>
      </c>
    </row>
    <row r="320" spans="1:51" s="14" customFormat="1" ht="12">
      <c r="A320" s="14"/>
      <c r="B320" s="237"/>
      <c r="C320" s="238"/>
      <c r="D320" s="220" t="s">
        <v>140</v>
      </c>
      <c r="E320" s="239" t="s">
        <v>21</v>
      </c>
      <c r="F320" s="240" t="s">
        <v>422</v>
      </c>
      <c r="G320" s="238"/>
      <c r="H320" s="241">
        <v>12.88</v>
      </c>
      <c r="I320" s="242"/>
      <c r="J320" s="238"/>
      <c r="K320" s="238"/>
      <c r="L320" s="243"/>
      <c r="M320" s="244"/>
      <c r="N320" s="245"/>
      <c r="O320" s="245"/>
      <c r="P320" s="245"/>
      <c r="Q320" s="245"/>
      <c r="R320" s="245"/>
      <c r="S320" s="245"/>
      <c r="T320" s="246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7" t="s">
        <v>140</v>
      </c>
      <c r="AU320" s="247" t="s">
        <v>84</v>
      </c>
      <c r="AV320" s="14" t="s">
        <v>84</v>
      </c>
      <c r="AW320" s="14" t="s">
        <v>36</v>
      </c>
      <c r="AX320" s="14" t="s">
        <v>82</v>
      </c>
      <c r="AY320" s="247" t="s">
        <v>126</v>
      </c>
    </row>
    <row r="321" spans="1:65" s="2" customFormat="1" ht="66.75" customHeight="1">
      <c r="A321" s="41"/>
      <c r="B321" s="42"/>
      <c r="C321" s="207" t="s">
        <v>423</v>
      </c>
      <c r="D321" s="207" t="s">
        <v>129</v>
      </c>
      <c r="E321" s="208" t="s">
        <v>424</v>
      </c>
      <c r="F321" s="209" t="s">
        <v>425</v>
      </c>
      <c r="G321" s="210" t="s">
        <v>293</v>
      </c>
      <c r="H321" s="211">
        <v>32</v>
      </c>
      <c r="I321" s="212"/>
      <c r="J321" s="213">
        <f>ROUND(I321*H321,2)</f>
        <v>0</v>
      </c>
      <c r="K321" s="209" t="s">
        <v>21</v>
      </c>
      <c r="L321" s="47"/>
      <c r="M321" s="214" t="s">
        <v>21</v>
      </c>
      <c r="N321" s="215" t="s">
        <v>45</v>
      </c>
      <c r="O321" s="87"/>
      <c r="P321" s="216">
        <f>O321*H321</f>
        <v>0</v>
      </c>
      <c r="Q321" s="216">
        <v>0</v>
      </c>
      <c r="R321" s="216">
        <f>Q321*H321</f>
        <v>0</v>
      </c>
      <c r="S321" s="216">
        <v>0</v>
      </c>
      <c r="T321" s="217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18" t="s">
        <v>295</v>
      </c>
      <c r="AT321" s="218" t="s">
        <v>129</v>
      </c>
      <c r="AU321" s="218" t="s">
        <v>84</v>
      </c>
      <c r="AY321" s="19" t="s">
        <v>126</v>
      </c>
      <c r="BE321" s="219">
        <f>IF(N321="základní",J321,0)</f>
        <v>0</v>
      </c>
      <c r="BF321" s="219">
        <f>IF(N321="snížená",J321,0)</f>
        <v>0</v>
      </c>
      <c r="BG321" s="219">
        <f>IF(N321="zákl. přenesená",J321,0)</f>
        <v>0</v>
      </c>
      <c r="BH321" s="219">
        <f>IF(N321="sníž. přenesená",J321,0)</f>
        <v>0</v>
      </c>
      <c r="BI321" s="219">
        <f>IF(N321="nulová",J321,0)</f>
        <v>0</v>
      </c>
      <c r="BJ321" s="19" t="s">
        <v>82</v>
      </c>
      <c r="BK321" s="219">
        <f>ROUND(I321*H321,2)</f>
        <v>0</v>
      </c>
      <c r="BL321" s="19" t="s">
        <v>295</v>
      </c>
      <c r="BM321" s="218" t="s">
        <v>426</v>
      </c>
    </row>
    <row r="322" spans="1:47" s="2" customFormat="1" ht="12">
      <c r="A322" s="41"/>
      <c r="B322" s="42"/>
      <c r="C322" s="43"/>
      <c r="D322" s="220" t="s">
        <v>136</v>
      </c>
      <c r="E322" s="43"/>
      <c r="F322" s="221" t="s">
        <v>427</v>
      </c>
      <c r="G322" s="43"/>
      <c r="H322" s="43"/>
      <c r="I322" s="222"/>
      <c r="J322" s="43"/>
      <c r="K322" s="43"/>
      <c r="L322" s="47"/>
      <c r="M322" s="223"/>
      <c r="N322" s="224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19" t="s">
        <v>136</v>
      </c>
      <c r="AU322" s="19" t="s">
        <v>84</v>
      </c>
    </row>
    <row r="323" spans="1:65" s="2" customFormat="1" ht="66.75" customHeight="1">
      <c r="A323" s="41"/>
      <c r="B323" s="42"/>
      <c r="C323" s="207" t="s">
        <v>428</v>
      </c>
      <c r="D323" s="207" t="s">
        <v>129</v>
      </c>
      <c r="E323" s="208" t="s">
        <v>429</v>
      </c>
      <c r="F323" s="209" t="s">
        <v>430</v>
      </c>
      <c r="G323" s="210" t="s">
        <v>293</v>
      </c>
      <c r="H323" s="211">
        <v>26</v>
      </c>
      <c r="I323" s="212"/>
      <c r="J323" s="213">
        <f>ROUND(I323*H323,2)</f>
        <v>0</v>
      </c>
      <c r="K323" s="209" t="s">
        <v>21</v>
      </c>
      <c r="L323" s="47"/>
      <c r="M323" s="214" t="s">
        <v>21</v>
      </c>
      <c r="N323" s="215" t="s">
        <v>45</v>
      </c>
      <c r="O323" s="87"/>
      <c r="P323" s="216">
        <f>O323*H323</f>
        <v>0</v>
      </c>
      <c r="Q323" s="216">
        <v>0</v>
      </c>
      <c r="R323" s="216">
        <f>Q323*H323</f>
        <v>0</v>
      </c>
      <c r="S323" s="216">
        <v>0</v>
      </c>
      <c r="T323" s="217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18" t="s">
        <v>295</v>
      </c>
      <c r="AT323" s="218" t="s">
        <v>129</v>
      </c>
      <c r="AU323" s="218" t="s">
        <v>84</v>
      </c>
      <c r="AY323" s="19" t="s">
        <v>126</v>
      </c>
      <c r="BE323" s="219">
        <f>IF(N323="základní",J323,0)</f>
        <v>0</v>
      </c>
      <c r="BF323" s="219">
        <f>IF(N323="snížená",J323,0)</f>
        <v>0</v>
      </c>
      <c r="BG323" s="219">
        <f>IF(N323="zákl. přenesená",J323,0)</f>
        <v>0</v>
      </c>
      <c r="BH323" s="219">
        <f>IF(N323="sníž. přenesená",J323,0)</f>
        <v>0</v>
      </c>
      <c r="BI323" s="219">
        <f>IF(N323="nulová",J323,0)</f>
        <v>0</v>
      </c>
      <c r="BJ323" s="19" t="s">
        <v>82</v>
      </c>
      <c r="BK323" s="219">
        <f>ROUND(I323*H323,2)</f>
        <v>0</v>
      </c>
      <c r="BL323" s="19" t="s">
        <v>295</v>
      </c>
      <c r="BM323" s="218" t="s">
        <v>431</v>
      </c>
    </row>
    <row r="324" spans="1:47" s="2" customFormat="1" ht="12">
      <c r="A324" s="41"/>
      <c r="B324" s="42"/>
      <c r="C324" s="43"/>
      <c r="D324" s="220" t="s">
        <v>136</v>
      </c>
      <c r="E324" s="43"/>
      <c r="F324" s="221" t="s">
        <v>432</v>
      </c>
      <c r="G324" s="43"/>
      <c r="H324" s="43"/>
      <c r="I324" s="222"/>
      <c r="J324" s="43"/>
      <c r="K324" s="43"/>
      <c r="L324" s="47"/>
      <c r="M324" s="223"/>
      <c r="N324" s="224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19" t="s">
        <v>136</v>
      </c>
      <c r="AU324" s="19" t="s">
        <v>84</v>
      </c>
    </row>
    <row r="325" spans="1:65" s="2" customFormat="1" ht="66.75" customHeight="1">
      <c r="A325" s="41"/>
      <c r="B325" s="42"/>
      <c r="C325" s="207" t="s">
        <v>433</v>
      </c>
      <c r="D325" s="207" t="s">
        <v>129</v>
      </c>
      <c r="E325" s="208" t="s">
        <v>434</v>
      </c>
      <c r="F325" s="209" t="s">
        <v>435</v>
      </c>
      <c r="G325" s="210" t="s">
        <v>293</v>
      </c>
      <c r="H325" s="211">
        <v>2</v>
      </c>
      <c r="I325" s="212"/>
      <c r="J325" s="213">
        <f>ROUND(I325*H325,2)</f>
        <v>0</v>
      </c>
      <c r="K325" s="209" t="s">
        <v>21</v>
      </c>
      <c r="L325" s="47"/>
      <c r="M325" s="214" t="s">
        <v>21</v>
      </c>
      <c r="N325" s="215" t="s">
        <v>45</v>
      </c>
      <c r="O325" s="87"/>
      <c r="P325" s="216">
        <f>O325*H325</f>
        <v>0</v>
      </c>
      <c r="Q325" s="216">
        <v>0</v>
      </c>
      <c r="R325" s="216">
        <f>Q325*H325</f>
        <v>0</v>
      </c>
      <c r="S325" s="216">
        <v>0</v>
      </c>
      <c r="T325" s="217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18" t="s">
        <v>295</v>
      </c>
      <c r="AT325" s="218" t="s">
        <v>129</v>
      </c>
      <c r="AU325" s="218" t="s">
        <v>84</v>
      </c>
      <c r="AY325" s="19" t="s">
        <v>126</v>
      </c>
      <c r="BE325" s="219">
        <f>IF(N325="základní",J325,0)</f>
        <v>0</v>
      </c>
      <c r="BF325" s="219">
        <f>IF(N325="snížená",J325,0)</f>
        <v>0</v>
      </c>
      <c r="BG325" s="219">
        <f>IF(N325="zákl. přenesená",J325,0)</f>
        <v>0</v>
      </c>
      <c r="BH325" s="219">
        <f>IF(N325="sníž. přenesená",J325,0)</f>
        <v>0</v>
      </c>
      <c r="BI325" s="219">
        <f>IF(N325="nulová",J325,0)</f>
        <v>0</v>
      </c>
      <c r="BJ325" s="19" t="s">
        <v>82</v>
      </c>
      <c r="BK325" s="219">
        <f>ROUND(I325*H325,2)</f>
        <v>0</v>
      </c>
      <c r="BL325" s="19" t="s">
        <v>295</v>
      </c>
      <c r="BM325" s="218" t="s">
        <v>436</v>
      </c>
    </row>
    <row r="326" spans="1:47" s="2" customFormat="1" ht="12">
      <c r="A326" s="41"/>
      <c r="B326" s="42"/>
      <c r="C326" s="43"/>
      <c r="D326" s="220" t="s">
        <v>136</v>
      </c>
      <c r="E326" s="43"/>
      <c r="F326" s="221" t="s">
        <v>437</v>
      </c>
      <c r="G326" s="43"/>
      <c r="H326" s="43"/>
      <c r="I326" s="222"/>
      <c r="J326" s="43"/>
      <c r="K326" s="43"/>
      <c r="L326" s="47"/>
      <c r="M326" s="223"/>
      <c r="N326" s="224"/>
      <c r="O326" s="87"/>
      <c r="P326" s="87"/>
      <c r="Q326" s="87"/>
      <c r="R326" s="87"/>
      <c r="S326" s="87"/>
      <c r="T326" s="88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T326" s="19" t="s">
        <v>136</v>
      </c>
      <c r="AU326" s="19" t="s">
        <v>84</v>
      </c>
    </row>
    <row r="327" spans="1:65" s="2" customFormat="1" ht="24.15" customHeight="1">
      <c r="A327" s="41"/>
      <c r="B327" s="42"/>
      <c r="C327" s="207" t="s">
        <v>438</v>
      </c>
      <c r="D327" s="207" t="s">
        <v>129</v>
      </c>
      <c r="E327" s="208" t="s">
        <v>439</v>
      </c>
      <c r="F327" s="209" t="s">
        <v>440</v>
      </c>
      <c r="G327" s="210" t="s">
        <v>293</v>
      </c>
      <c r="H327" s="211">
        <v>55</v>
      </c>
      <c r="I327" s="212"/>
      <c r="J327" s="213">
        <f>ROUND(I327*H327,2)</f>
        <v>0</v>
      </c>
      <c r="K327" s="209" t="s">
        <v>133</v>
      </c>
      <c r="L327" s="47"/>
      <c r="M327" s="214" t="s">
        <v>21</v>
      </c>
      <c r="N327" s="215" t="s">
        <v>45</v>
      </c>
      <c r="O327" s="87"/>
      <c r="P327" s="216">
        <f>O327*H327</f>
        <v>0</v>
      </c>
      <c r="Q327" s="216">
        <v>0</v>
      </c>
      <c r="R327" s="216">
        <f>Q327*H327</f>
        <v>0</v>
      </c>
      <c r="S327" s="216">
        <v>0</v>
      </c>
      <c r="T327" s="217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18" t="s">
        <v>295</v>
      </c>
      <c r="AT327" s="218" t="s">
        <v>129</v>
      </c>
      <c r="AU327" s="218" t="s">
        <v>84</v>
      </c>
      <c r="AY327" s="19" t="s">
        <v>126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19" t="s">
        <v>82</v>
      </c>
      <c r="BK327" s="219">
        <f>ROUND(I327*H327,2)</f>
        <v>0</v>
      </c>
      <c r="BL327" s="19" t="s">
        <v>295</v>
      </c>
      <c r="BM327" s="218" t="s">
        <v>441</v>
      </c>
    </row>
    <row r="328" spans="1:47" s="2" customFormat="1" ht="12">
      <c r="A328" s="41"/>
      <c r="B328" s="42"/>
      <c r="C328" s="43"/>
      <c r="D328" s="220" t="s">
        <v>136</v>
      </c>
      <c r="E328" s="43"/>
      <c r="F328" s="221" t="s">
        <v>442</v>
      </c>
      <c r="G328" s="43"/>
      <c r="H328" s="43"/>
      <c r="I328" s="222"/>
      <c r="J328" s="43"/>
      <c r="K328" s="43"/>
      <c r="L328" s="47"/>
      <c r="M328" s="223"/>
      <c r="N328" s="224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19" t="s">
        <v>136</v>
      </c>
      <c r="AU328" s="19" t="s">
        <v>84</v>
      </c>
    </row>
    <row r="329" spans="1:47" s="2" customFormat="1" ht="12">
      <c r="A329" s="41"/>
      <c r="B329" s="42"/>
      <c r="C329" s="43"/>
      <c r="D329" s="225" t="s">
        <v>138</v>
      </c>
      <c r="E329" s="43"/>
      <c r="F329" s="226" t="s">
        <v>443</v>
      </c>
      <c r="G329" s="43"/>
      <c r="H329" s="43"/>
      <c r="I329" s="222"/>
      <c r="J329" s="43"/>
      <c r="K329" s="43"/>
      <c r="L329" s="47"/>
      <c r="M329" s="223"/>
      <c r="N329" s="224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T329" s="19" t="s">
        <v>138</v>
      </c>
      <c r="AU329" s="19" t="s">
        <v>84</v>
      </c>
    </row>
    <row r="330" spans="1:51" s="14" customFormat="1" ht="12">
      <c r="A330" s="14"/>
      <c r="B330" s="237"/>
      <c r="C330" s="238"/>
      <c r="D330" s="220" t="s">
        <v>140</v>
      </c>
      <c r="E330" s="239" t="s">
        <v>21</v>
      </c>
      <c r="F330" s="240" t="s">
        <v>444</v>
      </c>
      <c r="G330" s="238"/>
      <c r="H330" s="241">
        <v>15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7" t="s">
        <v>140</v>
      </c>
      <c r="AU330" s="247" t="s">
        <v>84</v>
      </c>
      <c r="AV330" s="14" t="s">
        <v>84</v>
      </c>
      <c r="AW330" s="14" t="s">
        <v>36</v>
      </c>
      <c r="AX330" s="14" t="s">
        <v>74</v>
      </c>
      <c r="AY330" s="247" t="s">
        <v>126</v>
      </c>
    </row>
    <row r="331" spans="1:51" s="14" customFormat="1" ht="12">
      <c r="A331" s="14"/>
      <c r="B331" s="237"/>
      <c r="C331" s="238"/>
      <c r="D331" s="220" t="s">
        <v>140</v>
      </c>
      <c r="E331" s="239" t="s">
        <v>21</v>
      </c>
      <c r="F331" s="240" t="s">
        <v>445</v>
      </c>
      <c r="G331" s="238"/>
      <c r="H331" s="241">
        <v>21</v>
      </c>
      <c r="I331" s="242"/>
      <c r="J331" s="238"/>
      <c r="K331" s="238"/>
      <c r="L331" s="243"/>
      <c r="M331" s="244"/>
      <c r="N331" s="245"/>
      <c r="O331" s="245"/>
      <c r="P331" s="245"/>
      <c r="Q331" s="245"/>
      <c r="R331" s="245"/>
      <c r="S331" s="245"/>
      <c r="T331" s="24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7" t="s">
        <v>140</v>
      </c>
      <c r="AU331" s="247" t="s">
        <v>84</v>
      </c>
      <c r="AV331" s="14" t="s">
        <v>84</v>
      </c>
      <c r="AW331" s="14" t="s">
        <v>36</v>
      </c>
      <c r="AX331" s="14" t="s">
        <v>74</v>
      </c>
      <c r="AY331" s="247" t="s">
        <v>126</v>
      </c>
    </row>
    <row r="332" spans="1:51" s="14" customFormat="1" ht="12">
      <c r="A332" s="14"/>
      <c r="B332" s="237"/>
      <c r="C332" s="238"/>
      <c r="D332" s="220" t="s">
        <v>140</v>
      </c>
      <c r="E332" s="239" t="s">
        <v>21</v>
      </c>
      <c r="F332" s="240" t="s">
        <v>446</v>
      </c>
      <c r="G332" s="238"/>
      <c r="H332" s="241">
        <v>19</v>
      </c>
      <c r="I332" s="242"/>
      <c r="J332" s="238"/>
      <c r="K332" s="238"/>
      <c r="L332" s="243"/>
      <c r="M332" s="244"/>
      <c r="N332" s="245"/>
      <c r="O332" s="245"/>
      <c r="P332" s="245"/>
      <c r="Q332" s="245"/>
      <c r="R332" s="245"/>
      <c r="S332" s="245"/>
      <c r="T332" s="24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7" t="s">
        <v>140</v>
      </c>
      <c r="AU332" s="247" t="s">
        <v>84</v>
      </c>
      <c r="AV332" s="14" t="s">
        <v>84</v>
      </c>
      <c r="AW332" s="14" t="s">
        <v>36</v>
      </c>
      <c r="AX332" s="14" t="s">
        <v>74</v>
      </c>
      <c r="AY332" s="247" t="s">
        <v>126</v>
      </c>
    </row>
    <row r="333" spans="1:51" s="16" customFormat="1" ht="12">
      <c r="A333" s="16"/>
      <c r="B333" s="259"/>
      <c r="C333" s="260"/>
      <c r="D333" s="220" t="s">
        <v>140</v>
      </c>
      <c r="E333" s="261" t="s">
        <v>21</v>
      </c>
      <c r="F333" s="262" t="s">
        <v>156</v>
      </c>
      <c r="G333" s="260"/>
      <c r="H333" s="263">
        <v>55</v>
      </c>
      <c r="I333" s="264"/>
      <c r="J333" s="260"/>
      <c r="K333" s="260"/>
      <c r="L333" s="265"/>
      <c r="M333" s="266"/>
      <c r="N333" s="267"/>
      <c r="O333" s="267"/>
      <c r="P333" s="267"/>
      <c r="Q333" s="267"/>
      <c r="R333" s="267"/>
      <c r="S333" s="267"/>
      <c r="T333" s="268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T333" s="269" t="s">
        <v>140</v>
      </c>
      <c r="AU333" s="269" t="s">
        <v>84</v>
      </c>
      <c r="AV333" s="16" t="s">
        <v>134</v>
      </c>
      <c r="AW333" s="16" t="s">
        <v>36</v>
      </c>
      <c r="AX333" s="16" t="s">
        <v>82</v>
      </c>
      <c r="AY333" s="269" t="s">
        <v>126</v>
      </c>
    </row>
    <row r="334" spans="1:65" s="2" customFormat="1" ht="44.25" customHeight="1">
      <c r="A334" s="41"/>
      <c r="B334" s="42"/>
      <c r="C334" s="270" t="s">
        <v>447</v>
      </c>
      <c r="D334" s="270" t="s">
        <v>188</v>
      </c>
      <c r="E334" s="271" t="s">
        <v>448</v>
      </c>
      <c r="F334" s="272" t="s">
        <v>449</v>
      </c>
      <c r="G334" s="273" t="s">
        <v>293</v>
      </c>
      <c r="H334" s="274">
        <v>15</v>
      </c>
      <c r="I334" s="275"/>
      <c r="J334" s="276">
        <f>ROUND(I334*H334,2)</f>
        <v>0</v>
      </c>
      <c r="K334" s="272" t="s">
        <v>21</v>
      </c>
      <c r="L334" s="277"/>
      <c r="M334" s="278" t="s">
        <v>21</v>
      </c>
      <c r="N334" s="279" t="s">
        <v>45</v>
      </c>
      <c r="O334" s="87"/>
      <c r="P334" s="216">
        <f>O334*H334</f>
        <v>0</v>
      </c>
      <c r="Q334" s="216">
        <v>0</v>
      </c>
      <c r="R334" s="216">
        <f>Q334*H334</f>
        <v>0</v>
      </c>
      <c r="S334" s="216">
        <v>0</v>
      </c>
      <c r="T334" s="217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18" t="s">
        <v>384</v>
      </c>
      <c r="AT334" s="218" t="s">
        <v>188</v>
      </c>
      <c r="AU334" s="218" t="s">
        <v>84</v>
      </c>
      <c r="AY334" s="19" t="s">
        <v>126</v>
      </c>
      <c r="BE334" s="219">
        <f>IF(N334="základní",J334,0)</f>
        <v>0</v>
      </c>
      <c r="BF334" s="219">
        <f>IF(N334="snížená",J334,0)</f>
        <v>0</v>
      </c>
      <c r="BG334" s="219">
        <f>IF(N334="zákl. přenesená",J334,0)</f>
        <v>0</v>
      </c>
      <c r="BH334" s="219">
        <f>IF(N334="sníž. přenesená",J334,0)</f>
        <v>0</v>
      </c>
      <c r="BI334" s="219">
        <f>IF(N334="nulová",J334,0)</f>
        <v>0</v>
      </c>
      <c r="BJ334" s="19" t="s">
        <v>82</v>
      </c>
      <c r="BK334" s="219">
        <f>ROUND(I334*H334,2)</f>
        <v>0</v>
      </c>
      <c r="BL334" s="19" t="s">
        <v>295</v>
      </c>
      <c r="BM334" s="218" t="s">
        <v>450</v>
      </c>
    </row>
    <row r="335" spans="1:47" s="2" customFormat="1" ht="12">
      <c r="A335" s="41"/>
      <c r="B335" s="42"/>
      <c r="C335" s="43"/>
      <c r="D335" s="220" t="s">
        <v>136</v>
      </c>
      <c r="E335" s="43"/>
      <c r="F335" s="221" t="s">
        <v>449</v>
      </c>
      <c r="G335" s="43"/>
      <c r="H335" s="43"/>
      <c r="I335" s="222"/>
      <c r="J335" s="43"/>
      <c r="K335" s="43"/>
      <c r="L335" s="47"/>
      <c r="M335" s="223"/>
      <c r="N335" s="224"/>
      <c r="O335" s="87"/>
      <c r="P335" s="87"/>
      <c r="Q335" s="87"/>
      <c r="R335" s="87"/>
      <c r="S335" s="87"/>
      <c r="T335" s="88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T335" s="19" t="s">
        <v>136</v>
      </c>
      <c r="AU335" s="19" t="s">
        <v>84</v>
      </c>
    </row>
    <row r="336" spans="1:65" s="2" customFormat="1" ht="44.25" customHeight="1">
      <c r="A336" s="41"/>
      <c r="B336" s="42"/>
      <c r="C336" s="270" t="s">
        <v>451</v>
      </c>
      <c r="D336" s="270" t="s">
        <v>188</v>
      </c>
      <c r="E336" s="271" t="s">
        <v>452</v>
      </c>
      <c r="F336" s="272" t="s">
        <v>453</v>
      </c>
      <c r="G336" s="273" t="s">
        <v>293</v>
      </c>
      <c r="H336" s="274">
        <v>21</v>
      </c>
      <c r="I336" s="275"/>
      <c r="J336" s="276">
        <f>ROUND(I336*H336,2)</f>
        <v>0</v>
      </c>
      <c r="K336" s="272" t="s">
        <v>21</v>
      </c>
      <c r="L336" s="277"/>
      <c r="M336" s="278" t="s">
        <v>21</v>
      </c>
      <c r="N336" s="279" t="s">
        <v>45</v>
      </c>
      <c r="O336" s="87"/>
      <c r="P336" s="216">
        <f>O336*H336</f>
        <v>0</v>
      </c>
      <c r="Q336" s="216">
        <v>0</v>
      </c>
      <c r="R336" s="216">
        <f>Q336*H336</f>
        <v>0</v>
      </c>
      <c r="S336" s="216">
        <v>0</v>
      </c>
      <c r="T336" s="217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18" t="s">
        <v>384</v>
      </c>
      <c r="AT336" s="218" t="s">
        <v>188</v>
      </c>
      <c r="AU336" s="218" t="s">
        <v>84</v>
      </c>
      <c r="AY336" s="19" t="s">
        <v>126</v>
      </c>
      <c r="BE336" s="219">
        <f>IF(N336="základní",J336,0)</f>
        <v>0</v>
      </c>
      <c r="BF336" s="219">
        <f>IF(N336="snížená",J336,0)</f>
        <v>0</v>
      </c>
      <c r="BG336" s="219">
        <f>IF(N336="zákl. přenesená",J336,0)</f>
        <v>0</v>
      </c>
      <c r="BH336" s="219">
        <f>IF(N336="sníž. přenesená",J336,0)</f>
        <v>0</v>
      </c>
      <c r="BI336" s="219">
        <f>IF(N336="nulová",J336,0)</f>
        <v>0</v>
      </c>
      <c r="BJ336" s="19" t="s">
        <v>82</v>
      </c>
      <c r="BK336" s="219">
        <f>ROUND(I336*H336,2)</f>
        <v>0</v>
      </c>
      <c r="BL336" s="19" t="s">
        <v>295</v>
      </c>
      <c r="BM336" s="218" t="s">
        <v>454</v>
      </c>
    </row>
    <row r="337" spans="1:47" s="2" customFormat="1" ht="12">
      <c r="A337" s="41"/>
      <c r="B337" s="42"/>
      <c r="C337" s="43"/>
      <c r="D337" s="220" t="s">
        <v>136</v>
      </c>
      <c r="E337" s="43"/>
      <c r="F337" s="221" t="s">
        <v>455</v>
      </c>
      <c r="G337" s="43"/>
      <c r="H337" s="43"/>
      <c r="I337" s="222"/>
      <c r="J337" s="43"/>
      <c r="K337" s="43"/>
      <c r="L337" s="47"/>
      <c r="M337" s="223"/>
      <c r="N337" s="224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19" t="s">
        <v>136</v>
      </c>
      <c r="AU337" s="19" t="s">
        <v>84</v>
      </c>
    </row>
    <row r="338" spans="1:65" s="2" customFormat="1" ht="44.25" customHeight="1">
      <c r="A338" s="41"/>
      <c r="B338" s="42"/>
      <c r="C338" s="270" t="s">
        <v>456</v>
      </c>
      <c r="D338" s="270" t="s">
        <v>188</v>
      </c>
      <c r="E338" s="271" t="s">
        <v>457</v>
      </c>
      <c r="F338" s="272" t="s">
        <v>458</v>
      </c>
      <c r="G338" s="273" t="s">
        <v>293</v>
      </c>
      <c r="H338" s="274">
        <v>19</v>
      </c>
      <c r="I338" s="275"/>
      <c r="J338" s="276">
        <f>ROUND(I338*H338,2)</f>
        <v>0</v>
      </c>
      <c r="K338" s="272" t="s">
        <v>21</v>
      </c>
      <c r="L338" s="277"/>
      <c r="M338" s="278" t="s">
        <v>21</v>
      </c>
      <c r="N338" s="279" t="s">
        <v>45</v>
      </c>
      <c r="O338" s="87"/>
      <c r="P338" s="216">
        <f>O338*H338</f>
        <v>0</v>
      </c>
      <c r="Q338" s="216">
        <v>0</v>
      </c>
      <c r="R338" s="216">
        <f>Q338*H338</f>
        <v>0</v>
      </c>
      <c r="S338" s="216">
        <v>0</v>
      </c>
      <c r="T338" s="217">
        <f>S338*H338</f>
        <v>0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18" t="s">
        <v>384</v>
      </c>
      <c r="AT338" s="218" t="s">
        <v>188</v>
      </c>
      <c r="AU338" s="218" t="s">
        <v>84</v>
      </c>
      <c r="AY338" s="19" t="s">
        <v>126</v>
      </c>
      <c r="BE338" s="219">
        <f>IF(N338="základní",J338,0)</f>
        <v>0</v>
      </c>
      <c r="BF338" s="219">
        <f>IF(N338="snížená",J338,0)</f>
        <v>0</v>
      </c>
      <c r="BG338" s="219">
        <f>IF(N338="zákl. přenesená",J338,0)</f>
        <v>0</v>
      </c>
      <c r="BH338" s="219">
        <f>IF(N338="sníž. přenesená",J338,0)</f>
        <v>0</v>
      </c>
      <c r="BI338" s="219">
        <f>IF(N338="nulová",J338,0)</f>
        <v>0</v>
      </c>
      <c r="BJ338" s="19" t="s">
        <v>82</v>
      </c>
      <c r="BK338" s="219">
        <f>ROUND(I338*H338,2)</f>
        <v>0</v>
      </c>
      <c r="BL338" s="19" t="s">
        <v>295</v>
      </c>
      <c r="BM338" s="218" t="s">
        <v>459</v>
      </c>
    </row>
    <row r="339" spans="1:47" s="2" customFormat="1" ht="12">
      <c r="A339" s="41"/>
      <c r="B339" s="42"/>
      <c r="C339" s="43"/>
      <c r="D339" s="220" t="s">
        <v>136</v>
      </c>
      <c r="E339" s="43"/>
      <c r="F339" s="221" t="s">
        <v>460</v>
      </c>
      <c r="G339" s="43"/>
      <c r="H339" s="43"/>
      <c r="I339" s="222"/>
      <c r="J339" s="43"/>
      <c r="K339" s="43"/>
      <c r="L339" s="47"/>
      <c r="M339" s="223"/>
      <c r="N339" s="224"/>
      <c r="O339" s="87"/>
      <c r="P339" s="87"/>
      <c r="Q339" s="87"/>
      <c r="R339" s="87"/>
      <c r="S339" s="87"/>
      <c r="T339" s="88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T339" s="19" t="s">
        <v>136</v>
      </c>
      <c r="AU339" s="19" t="s">
        <v>84</v>
      </c>
    </row>
    <row r="340" spans="1:65" s="2" customFormat="1" ht="24.15" customHeight="1">
      <c r="A340" s="41"/>
      <c r="B340" s="42"/>
      <c r="C340" s="207" t="s">
        <v>461</v>
      </c>
      <c r="D340" s="207" t="s">
        <v>129</v>
      </c>
      <c r="E340" s="208" t="s">
        <v>462</v>
      </c>
      <c r="F340" s="209" t="s">
        <v>463</v>
      </c>
      <c r="G340" s="210" t="s">
        <v>293</v>
      </c>
      <c r="H340" s="211">
        <v>2</v>
      </c>
      <c r="I340" s="212"/>
      <c r="J340" s="213">
        <f>ROUND(I340*H340,2)</f>
        <v>0</v>
      </c>
      <c r="K340" s="209" t="s">
        <v>133</v>
      </c>
      <c r="L340" s="47"/>
      <c r="M340" s="214" t="s">
        <v>21</v>
      </c>
      <c r="N340" s="215" t="s">
        <v>45</v>
      </c>
      <c r="O340" s="87"/>
      <c r="P340" s="216">
        <f>O340*H340</f>
        <v>0</v>
      </c>
      <c r="Q340" s="216">
        <v>0</v>
      </c>
      <c r="R340" s="216">
        <f>Q340*H340</f>
        <v>0</v>
      </c>
      <c r="S340" s="216">
        <v>0</v>
      </c>
      <c r="T340" s="217">
        <f>S340*H340</f>
        <v>0</v>
      </c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R340" s="218" t="s">
        <v>295</v>
      </c>
      <c r="AT340" s="218" t="s">
        <v>129</v>
      </c>
      <c r="AU340" s="218" t="s">
        <v>84</v>
      </c>
      <c r="AY340" s="19" t="s">
        <v>126</v>
      </c>
      <c r="BE340" s="219">
        <f>IF(N340="základní",J340,0)</f>
        <v>0</v>
      </c>
      <c r="BF340" s="219">
        <f>IF(N340="snížená",J340,0)</f>
        <v>0</v>
      </c>
      <c r="BG340" s="219">
        <f>IF(N340="zákl. přenesená",J340,0)</f>
        <v>0</v>
      </c>
      <c r="BH340" s="219">
        <f>IF(N340="sníž. přenesená",J340,0)</f>
        <v>0</v>
      </c>
      <c r="BI340" s="219">
        <f>IF(N340="nulová",J340,0)</f>
        <v>0</v>
      </c>
      <c r="BJ340" s="19" t="s">
        <v>82</v>
      </c>
      <c r="BK340" s="219">
        <f>ROUND(I340*H340,2)</f>
        <v>0</v>
      </c>
      <c r="BL340" s="19" t="s">
        <v>295</v>
      </c>
      <c r="BM340" s="218" t="s">
        <v>464</v>
      </c>
    </row>
    <row r="341" spans="1:47" s="2" customFormat="1" ht="12">
      <c r="A341" s="41"/>
      <c r="B341" s="42"/>
      <c r="C341" s="43"/>
      <c r="D341" s="220" t="s">
        <v>136</v>
      </c>
      <c r="E341" s="43"/>
      <c r="F341" s="221" t="s">
        <v>465</v>
      </c>
      <c r="G341" s="43"/>
      <c r="H341" s="43"/>
      <c r="I341" s="222"/>
      <c r="J341" s="43"/>
      <c r="K341" s="43"/>
      <c r="L341" s="47"/>
      <c r="M341" s="223"/>
      <c r="N341" s="224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19" t="s">
        <v>136</v>
      </c>
      <c r="AU341" s="19" t="s">
        <v>84</v>
      </c>
    </row>
    <row r="342" spans="1:47" s="2" customFormat="1" ht="12">
      <c r="A342" s="41"/>
      <c r="B342" s="42"/>
      <c r="C342" s="43"/>
      <c r="D342" s="225" t="s">
        <v>138</v>
      </c>
      <c r="E342" s="43"/>
      <c r="F342" s="226" t="s">
        <v>466</v>
      </c>
      <c r="G342" s="43"/>
      <c r="H342" s="43"/>
      <c r="I342" s="222"/>
      <c r="J342" s="43"/>
      <c r="K342" s="43"/>
      <c r="L342" s="47"/>
      <c r="M342" s="223"/>
      <c r="N342" s="224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19" t="s">
        <v>138</v>
      </c>
      <c r="AU342" s="19" t="s">
        <v>84</v>
      </c>
    </row>
    <row r="343" spans="1:65" s="2" customFormat="1" ht="44.25" customHeight="1">
      <c r="A343" s="41"/>
      <c r="B343" s="42"/>
      <c r="C343" s="270" t="s">
        <v>467</v>
      </c>
      <c r="D343" s="270" t="s">
        <v>188</v>
      </c>
      <c r="E343" s="271" t="s">
        <v>468</v>
      </c>
      <c r="F343" s="272" t="s">
        <v>469</v>
      </c>
      <c r="G343" s="273" t="s">
        <v>293</v>
      </c>
      <c r="H343" s="274">
        <v>2</v>
      </c>
      <c r="I343" s="275"/>
      <c r="J343" s="276">
        <f>ROUND(I343*H343,2)</f>
        <v>0</v>
      </c>
      <c r="K343" s="272" t="s">
        <v>21</v>
      </c>
      <c r="L343" s="277"/>
      <c r="M343" s="278" t="s">
        <v>21</v>
      </c>
      <c r="N343" s="279" t="s">
        <v>45</v>
      </c>
      <c r="O343" s="87"/>
      <c r="P343" s="216">
        <f>O343*H343</f>
        <v>0</v>
      </c>
      <c r="Q343" s="216">
        <v>0</v>
      </c>
      <c r="R343" s="216">
        <f>Q343*H343</f>
        <v>0</v>
      </c>
      <c r="S343" s="216">
        <v>0</v>
      </c>
      <c r="T343" s="217">
        <f>S343*H343</f>
        <v>0</v>
      </c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R343" s="218" t="s">
        <v>384</v>
      </c>
      <c r="AT343" s="218" t="s">
        <v>188</v>
      </c>
      <c r="AU343" s="218" t="s">
        <v>84</v>
      </c>
      <c r="AY343" s="19" t="s">
        <v>126</v>
      </c>
      <c r="BE343" s="219">
        <f>IF(N343="základní",J343,0)</f>
        <v>0</v>
      </c>
      <c r="BF343" s="219">
        <f>IF(N343="snížená",J343,0)</f>
        <v>0</v>
      </c>
      <c r="BG343" s="219">
        <f>IF(N343="zákl. přenesená",J343,0)</f>
        <v>0</v>
      </c>
      <c r="BH343" s="219">
        <f>IF(N343="sníž. přenesená",J343,0)</f>
        <v>0</v>
      </c>
      <c r="BI343" s="219">
        <f>IF(N343="nulová",J343,0)</f>
        <v>0</v>
      </c>
      <c r="BJ343" s="19" t="s">
        <v>82</v>
      </c>
      <c r="BK343" s="219">
        <f>ROUND(I343*H343,2)</f>
        <v>0</v>
      </c>
      <c r="BL343" s="19" t="s">
        <v>295</v>
      </c>
      <c r="BM343" s="218" t="s">
        <v>470</v>
      </c>
    </row>
    <row r="344" spans="1:47" s="2" customFormat="1" ht="12">
      <c r="A344" s="41"/>
      <c r="B344" s="42"/>
      <c r="C344" s="43"/>
      <c r="D344" s="220" t="s">
        <v>136</v>
      </c>
      <c r="E344" s="43"/>
      <c r="F344" s="221" t="s">
        <v>469</v>
      </c>
      <c r="G344" s="43"/>
      <c r="H344" s="43"/>
      <c r="I344" s="222"/>
      <c r="J344" s="43"/>
      <c r="K344" s="43"/>
      <c r="L344" s="47"/>
      <c r="M344" s="223"/>
      <c r="N344" s="224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19" t="s">
        <v>136</v>
      </c>
      <c r="AU344" s="19" t="s">
        <v>84</v>
      </c>
    </row>
    <row r="345" spans="1:65" s="2" customFormat="1" ht="24.15" customHeight="1">
      <c r="A345" s="41"/>
      <c r="B345" s="42"/>
      <c r="C345" s="207" t="s">
        <v>471</v>
      </c>
      <c r="D345" s="207" t="s">
        <v>129</v>
      </c>
      <c r="E345" s="208" t="s">
        <v>472</v>
      </c>
      <c r="F345" s="209" t="s">
        <v>473</v>
      </c>
      <c r="G345" s="210" t="s">
        <v>293</v>
      </c>
      <c r="H345" s="211">
        <v>2</v>
      </c>
      <c r="I345" s="212"/>
      <c r="J345" s="213">
        <f>ROUND(I345*H345,2)</f>
        <v>0</v>
      </c>
      <c r="K345" s="209" t="s">
        <v>21</v>
      </c>
      <c r="L345" s="47"/>
      <c r="M345" s="214" t="s">
        <v>21</v>
      </c>
      <c r="N345" s="215" t="s">
        <v>45</v>
      </c>
      <c r="O345" s="87"/>
      <c r="P345" s="216">
        <f>O345*H345</f>
        <v>0</v>
      </c>
      <c r="Q345" s="216">
        <v>0</v>
      </c>
      <c r="R345" s="216">
        <f>Q345*H345</f>
        <v>0</v>
      </c>
      <c r="S345" s="216">
        <v>0</v>
      </c>
      <c r="T345" s="217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18" t="s">
        <v>295</v>
      </c>
      <c r="AT345" s="218" t="s">
        <v>129</v>
      </c>
      <c r="AU345" s="218" t="s">
        <v>84</v>
      </c>
      <c r="AY345" s="19" t="s">
        <v>126</v>
      </c>
      <c r="BE345" s="219">
        <f>IF(N345="základní",J345,0)</f>
        <v>0</v>
      </c>
      <c r="BF345" s="219">
        <f>IF(N345="snížená",J345,0)</f>
        <v>0</v>
      </c>
      <c r="BG345" s="219">
        <f>IF(N345="zákl. přenesená",J345,0)</f>
        <v>0</v>
      </c>
      <c r="BH345" s="219">
        <f>IF(N345="sníž. přenesená",J345,0)</f>
        <v>0</v>
      </c>
      <c r="BI345" s="219">
        <f>IF(N345="nulová",J345,0)</f>
        <v>0</v>
      </c>
      <c r="BJ345" s="19" t="s">
        <v>82</v>
      </c>
      <c r="BK345" s="219">
        <f>ROUND(I345*H345,2)</f>
        <v>0</v>
      </c>
      <c r="BL345" s="19" t="s">
        <v>295</v>
      </c>
      <c r="BM345" s="218" t="s">
        <v>474</v>
      </c>
    </row>
    <row r="346" spans="1:47" s="2" customFormat="1" ht="12">
      <c r="A346" s="41"/>
      <c r="B346" s="42"/>
      <c r="C346" s="43"/>
      <c r="D346" s="220" t="s">
        <v>136</v>
      </c>
      <c r="E346" s="43"/>
      <c r="F346" s="221" t="s">
        <v>473</v>
      </c>
      <c r="G346" s="43"/>
      <c r="H346" s="43"/>
      <c r="I346" s="222"/>
      <c r="J346" s="43"/>
      <c r="K346" s="43"/>
      <c r="L346" s="47"/>
      <c r="M346" s="223"/>
      <c r="N346" s="224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19" t="s">
        <v>136</v>
      </c>
      <c r="AU346" s="19" t="s">
        <v>84</v>
      </c>
    </row>
    <row r="347" spans="1:65" s="2" customFormat="1" ht="24.15" customHeight="1">
      <c r="A347" s="41"/>
      <c r="B347" s="42"/>
      <c r="C347" s="207" t="s">
        <v>475</v>
      </c>
      <c r="D347" s="207" t="s">
        <v>129</v>
      </c>
      <c r="E347" s="208" t="s">
        <v>476</v>
      </c>
      <c r="F347" s="209" t="s">
        <v>477</v>
      </c>
      <c r="G347" s="210" t="s">
        <v>365</v>
      </c>
      <c r="H347" s="280"/>
      <c r="I347" s="212"/>
      <c r="J347" s="213">
        <f>ROUND(I347*H347,2)</f>
        <v>0</v>
      </c>
      <c r="K347" s="209" t="s">
        <v>133</v>
      </c>
      <c r="L347" s="47"/>
      <c r="M347" s="214" t="s">
        <v>21</v>
      </c>
      <c r="N347" s="215" t="s">
        <v>45</v>
      </c>
      <c r="O347" s="87"/>
      <c r="P347" s="216">
        <f>O347*H347</f>
        <v>0</v>
      </c>
      <c r="Q347" s="216">
        <v>0</v>
      </c>
      <c r="R347" s="216">
        <f>Q347*H347</f>
        <v>0</v>
      </c>
      <c r="S347" s="216">
        <v>0</v>
      </c>
      <c r="T347" s="217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18" t="s">
        <v>295</v>
      </c>
      <c r="AT347" s="218" t="s">
        <v>129</v>
      </c>
      <c r="AU347" s="218" t="s">
        <v>84</v>
      </c>
      <c r="AY347" s="19" t="s">
        <v>126</v>
      </c>
      <c r="BE347" s="219">
        <f>IF(N347="základní",J347,0)</f>
        <v>0</v>
      </c>
      <c r="BF347" s="219">
        <f>IF(N347="snížená",J347,0)</f>
        <v>0</v>
      </c>
      <c r="BG347" s="219">
        <f>IF(N347="zákl. přenesená",J347,0)</f>
        <v>0</v>
      </c>
      <c r="BH347" s="219">
        <f>IF(N347="sníž. přenesená",J347,0)</f>
        <v>0</v>
      </c>
      <c r="BI347" s="219">
        <f>IF(N347="nulová",J347,0)</f>
        <v>0</v>
      </c>
      <c r="BJ347" s="19" t="s">
        <v>82</v>
      </c>
      <c r="BK347" s="219">
        <f>ROUND(I347*H347,2)</f>
        <v>0</v>
      </c>
      <c r="BL347" s="19" t="s">
        <v>295</v>
      </c>
      <c r="BM347" s="218" t="s">
        <v>478</v>
      </c>
    </row>
    <row r="348" spans="1:47" s="2" customFormat="1" ht="12">
      <c r="A348" s="41"/>
      <c r="B348" s="42"/>
      <c r="C348" s="43"/>
      <c r="D348" s="220" t="s">
        <v>136</v>
      </c>
      <c r="E348" s="43"/>
      <c r="F348" s="221" t="s">
        <v>479</v>
      </c>
      <c r="G348" s="43"/>
      <c r="H348" s="43"/>
      <c r="I348" s="222"/>
      <c r="J348" s="43"/>
      <c r="K348" s="43"/>
      <c r="L348" s="47"/>
      <c r="M348" s="223"/>
      <c r="N348" s="224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19" t="s">
        <v>136</v>
      </c>
      <c r="AU348" s="19" t="s">
        <v>84</v>
      </c>
    </row>
    <row r="349" spans="1:47" s="2" customFormat="1" ht="12">
      <c r="A349" s="41"/>
      <c r="B349" s="42"/>
      <c r="C349" s="43"/>
      <c r="D349" s="225" t="s">
        <v>138</v>
      </c>
      <c r="E349" s="43"/>
      <c r="F349" s="226" t="s">
        <v>480</v>
      </c>
      <c r="G349" s="43"/>
      <c r="H349" s="43"/>
      <c r="I349" s="222"/>
      <c r="J349" s="43"/>
      <c r="K349" s="43"/>
      <c r="L349" s="47"/>
      <c r="M349" s="223"/>
      <c r="N349" s="224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T349" s="19" t="s">
        <v>138</v>
      </c>
      <c r="AU349" s="19" t="s">
        <v>84</v>
      </c>
    </row>
    <row r="350" spans="1:63" s="12" customFormat="1" ht="22.8" customHeight="1">
      <c r="A350" s="12"/>
      <c r="B350" s="191"/>
      <c r="C350" s="192"/>
      <c r="D350" s="193" t="s">
        <v>73</v>
      </c>
      <c r="E350" s="205" t="s">
        <v>481</v>
      </c>
      <c r="F350" s="205" t="s">
        <v>482</v>
      </c>
      <c r="G350" s="192"/>
      <c r="H350" s="192"/>
      <c r="I350" s="195"/>
      <c r="J350" s="206">
        <f>BK350</f>
        <v>0</v>
      </c>
      <c r="K350" s="192"/>
      <c r="L350" s="197"/>
      <c r="M350" s="198"/>
      <c r="N350" s="199"/>
      <c r="O350" s="199"/>
      <c r="P350" s="200">
        <f>SUM(P351:P361)</f>
        <v>0</v>
      </c>
      <c r="Q350" s="199"/>
      <c r="R350" s="200">
        <f>SUM(R351:R361)</f>
        <v>0.00408</v>
      </c>
      <c r="S350" s="199"/>
      <c r="T350" s="201">
        <f>SUM(T351:T361)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2" t="s">
        <v>84</v>
      </c>
      <c r="AT350" s="203" t="s">
        <v>73</v>
      </c>
      <c r="AU350" s="203" t="s">
        <v>82</v>
      </c>
      <c r="AY350" s="202" t="s">
        <v>126</v>
      </c>
      <c r="BK350" s="204">
        <f>SUM(BK351:BK361)</f>
        <v>0</v>
      </c>
    </row>
    <row r="351" spans="1:65" s="2" customFormat="1" ht="24.15" customHeight="1">
      <c r="A351" s="41"/>
      <c r="B351" s="42"/>
      <c r="C351" s="207" t="s">
        <v>483</v>
      </c>
      <c r="D351" s="207" t="s">
        <v>129</v>
      </c>
      <c r="E351" s="208" t="s">
        <v>484</v>
      </c>
      <c r="F351" s="209" t="s">
        <v>485</v>
      </c>
      <c r="G351" s="210" t="s">
        <v>293</v>
      </c>
      <c r="H351" s="211">
        <v>8</v>
      </c>
      <c r="I351" s="212"/>
      <c r="J351" s="213">
        <f>ROUND(I351*H351,2)</f>
        <v>0</v>
      </c>
      <c r="K351" s="209" t="s">
        <v>21</v>
      </c>
      <c r="L351" s="47"/>
      <c r="M351" s="214" t="s">
        <v>21</v>
      </c>
      <c r="N351" s="215" t="s">
        <v>45</v>
      </c>
      <c r="O351" s="87"/>
      <c r="P351" s="216">
        <f>O351*H351</f>
        <v>0</v>
      </c>
      <c r="Q351" s="216">
        <v>0</v>
      </c>
      <c r="R351" s="216">
        <f>Q351*H351</f>
        <v>0</v>
      </c>
      <c r="S351" s="216">
        <v>0</v>
      </c>
      <c r="T351" s="217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18" t="s">
        <v>295</v>
      </c>
      <c r="AT351" s="218" t="s">
        <v>129</v>
      </c>
      <c r="AU351" s="218" t="s">
        <v>84</v>
      </c>
      <c r="AY351" s="19" t="s">
        <v>126</v>
      </c>
      <c r="BE351" s="219">
        <f>IF(N351="základní",J351,0)</f>
        <v>0</v>
      </c>
      <c r="BF351" s="219">
        <f>IF(N351="snížená",J351,0)</f>
        <v>0</v>
      </c>
      <c r="BG351" s="219">
        <f>IF(N351="zákl. přenesená",J351,0)</f>
        <v>0</v>
      </c>
      <c r="BH351" s="219">
        <f>IF(N351="sníž. přenesená",J351,0)</f>
        <v>0</v>
      </c>
      <c r="BI351" s="219">
        <f>IF(N351="nulová",J351,0)</f>
        <v>0</v>
      </c>
      <c r="BJ351" s="19" t="s">
        <v>82</v>
      </c>
      <c r="BK351" s="219">
        <f>ROUND(I351*H351,2)</f>
        <v>0</v>
      </c>
      <c r="BL351" s="19" t="s">
        <v>295</v>
      </c>
      <c r="BM351" s="218" t="s">
        <v>486</v>
      </c>
    </row>
    <row r="352" spans="1:47" s="2" customFormat="1" ht="12">
      <c r="A352" s="41"/>
      <c r="B352" s="42"/>
      <c r="C352" s="43"/>
      <c r="D352" s="220" t="s">
        <v>136</v>
      </c>
      <c r="E352" s="43"/>
      <c r="F352" s="221" t="s">
        <v>485</v>
      </c>
      <c r="G352" s="43"/>
      <c r="H352" s="43"/>
      <c r="I352" s="222"/>
      <c r="J352" s="43"/>
      <c r="K352" s="43"/>
      <c r="L352" s="47"/>
      <c r="M352" s="223"/>
      <c r="N352" s="224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19" t="s">
        <v>136</v>
      </c>
      <c r="AU352" s="19" t="s">
        <v>84</v>
      </c>
    </row>
    <row r="353" spans="1:51" s="14" customFormat="1" ht="12">
      <c r="A353" s="14"/>
      <c r="B353" s="237"/>
      <c r="C353" s="238"/>
      <c r="D353" s="220" t="s">
        <v>140</v>
      </c>
      <c r="E353" s="239" t="s">
        <v>21</v>
      </c>
      <c r="F353" s="240" t="s">
        <v>487</v>
      </c>
      <c r="G353" s="238"/>
      <c r="H353" s="241">
        <v>8</v>
      </c>
      <c r="I353" s="242"/>
      <c r="J353" s="238"/>
      <c r="K353" s="238"/>
      <c r="L353" s="243"/>
      <c r="M353" s="244"/>
      <c r="N353" s="245"/>
      <c r="O353" s="245"/>
      <c r="P353" s="245"/>
      <c r="Q353" s="245"/>
      <c r="R353" s="245"/>
      <c r="S353" s="245"/>
      <c r="T353" s="24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7" t="s">
        <v>140</v>
      </c>
      <c r="AU353" s="247" t="s">
        <v>84</v>
      </c>
      <c r="AV353" s="14" t="s">
        <v>84</v>
      </c>
      <c r="AW353" s="14" t="s">
        <v>36</v>
      </c>
      <c r="AX353" s="14" t="s">
        <v>82</v>
      </c>
      <c r="AY353" s="247" t="s">
        <v>126</v>
      </c>
    </row>
    <row r="354" spans="1:65" s="2" customFormat="1" ht="37.8" customHeight="1">
      <c r="A354" s="41"/>
      <c r="B354" s="42"/>
      <c r="C354" s="207" t="s">
        <v>488</v>
      </c>
      <c r="D354" s="207" t="s">
        <v>129</v>
      </c>
      <c r="E354" s="208" t="s">
        <v>489</v>
      </c>
      <c r="F354" s="209" t="s">
        <v>490</v>
      </c>
      <c r="G354" s="210" t="s">
        <v>293</v>
      </c>
      <c r="H354" s="211">
        <v>8</v>
      </c>
      <c r="I354" s="212"/>
      <c r="J354" s="213">
        <f>ROUND(I354*H354,2)</f>
        <v>0</v>
      </c>
      <c r="K354" s="209" t="s">
        <v>21</v>
      </c>
      <c r="L354" s="47"/>
      <c r="M354" s="214" t="s">
        <v>21</v>
      </c>
      <c r="N354" s="215" t="s">
        <v>45</v>
      </c>
      <c r="O354" s="87"/>
      <c r="P354" s="216">
        <f>O354*H354</f>
        <v>0</v>
      </c>
      <c r="Q354" s="216">
        <v>0</v>
      </c>
      <c r="R354" s="216">
        <f>Q354*H354</f>
        <v>0</v>
      </c>
      <c r="S354" s="216">
        <v>0</v>
      </c>
      <c r="T354" s="217">
        <f>S354*H354</f>
        <v>0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18" t="s">
        <v>295</v>
      </c>
      <c r="AT354" s="218" t="s">
        <v>129</v>
      </c>
      <c r="AU354" s="218" t="s">
        <v>84</v>
      </c>
      <c r="AY354" s="19" t="s">
        <v>126</v>
      </c>
      <c r="BE354" s="219">
        <f>IF(N354="základní",J354,0)</f>
        <v>0</v>
      </c>
      <c r="BF354" s="219">
        <f>IF(N354="snížená",J354,0)</f>
        <v>0</v>
      </c>
      <c r="BG354" s="219">
        <f>IF(N354="zákl. přenesená",J354,0)</f>
        <v>0</v>
      </c>
      <c r="BH354" s="219">
        <f>IF(N354="sníž. přenesená",J354,0)</f>
        <v>0</v>
      </c>
      <c r="BI354" s="219">
        <f>IF(N354="nulová",J354,0)</f>
        <v>0</v>
      </c>
      <c r="BJ354" s="19" t="s">
        <v>82</v>
      </c>
      <c r="BK354" s="219">
        <f>ROUND(I354*H354,2)</f>
        <v>0</v>
      </c>
      <c r="BL354" s="19" t="s">
        <v>295</v>
      </c>
      <c r="BM354" s="218" t="s">
        <v>491</v>
      </c>
    </row>
    <row r="355" spans="1:47" s="2" customFormat="1" ht="12">
      <c r="A355" s="41"/>
      <c r="B355" s="42"/>
      <c r="C355" s="43"/>
      <c r="D355" s="220" t="s">
        <v>136</v>
      </c>
      <c r="E355" s="43"/>
      <c r="F355" s="221" t="s">
        <v>490</v>
      </c>
      <c r="G355" s="43"/>
      <c r="H355" s="43"/>
      <c r="I355" s="222"/>
      <c r="J355" s="43"/>
      <c r="K355" s="43"/>
      <c r="L355" s="47"/>
      <c r="M355" s="223"/>
      <c r="N355" s="224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T355" s="19" t="s">
        <v>136</v>
      </c>
      <c r="AU355" s="19" t="s">
        <v>84</v>
      </c>
    </row>
    <row r="356" spans="1:65" s="2" customFormat="1" ht="24.15" customHeight="1">
      <c r="A356" s="41"/>
      <c r="B356" s="42"/>
      <c r="C356" s="207" t="s">
        <v>492</v>
      </c>
      <c r="D356" s="207" t="s">
        <v>129</v>
      </c>
      <c r="E356" s="208" t="s">
        <v>493</v>
      </c>
      <c r="F356" s="209" t="s">
        <v>494</v>
      </c>
      <c r="G356" s="210" t="s">
        <v>293</v>
      </c>
      <c r="H356" s="211">
        <v>8</v>
      </c>
      <c r="I356" s="212"/>
      <c r="J356" s="213">
        <f>ROUND(I356*H356,2)</f>
        <v>0</v>
      </c>
      <c r="K356" s="209" t="s">
        <v>21</v>
      </c>
      <c r="L356" s="47"/>
      <c r="M356" s="214" t="s">
        <v>21</v>
      </c>
      <c r="N356" s="215" t="s">
        <v>45</v>
      </c>
      <c r="O356" s="87"/>
      <c r="P356" s="216">
        <f>O356*H356</f>
        <v>0</v>
      </c>
      <c r="Q356" s="216">
        <v>0.00051</v>
      </c>
      <c r="R356" s="216">
        <f>Q356*H356</f>
        <v>0.00408</v>
      </c>
      <c r="S356" s="216">
        <v>0</v>
      </c>
      <c r="T356" s="217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18" t="s">
        <v>295</v>
      </c>
      <c r="AT356" s="218" t="s">
        <v>129</v>
      </c>
      <c r="AU356" s="218" t="s">
        <v>84</v>
      </c>
      <c r="AY356" s="19" t="s">
        <v>126</v>
      </c>
      <c r="BE356" s="219">
        <f>IF(N356="základní",J356,0)</f>
        <v>0</v>
      </c>
      <c r="BF356" s="219">
        <f>IF(N356="snížená",J356,0)</f>
        <v>0</v>
      </c>
      <c r="BG356" s="219">
        <f>IF(N356="zákl. přenesená",J356,0)</f>
        <v>0</v>
      </c>
      <c r="BH356" s="219">
        <f>IF(N356="sníž. přenesená",J356,0)</f>
        <v>0</v>
      </c>
      <c r="BI356" s="219">
        <f>IF(N356="nulová",J356,0)</f>
        <v>0</v>
      </c>
      <c r="BJ356" s="19" t="s">
        <v>82</v>
      </c>
      <c r="BK356" s="219">
        <f>ROUND(I356*H356,2)</f>
        <v>0</v>
      </c>
      <c r="BL356" s="19" t="s">
        <v>295</v>
      </c>
      <c r="BM356" s="218" t="s">
        <v>495</v>
      </c>
    </row>
    <row r="357" spans="1:47" s="2" customFormat="1" ht="12">
      <c r="A357" s="41"/>
      <c r="B357" s="42"/>
      <c r="C357" s="43"/>
      <c r="D357" s="220" t="s">
        <v>136</v>
      </c>
      <c r="E357" s="43"/>
      <c r="F357" s="221" t="s">
        <v>494</v>
      </c>
      <c r="G357" s="43"/>
      <c r="H357" s="43"/>
      <c r="I357" s="222"/>
      <c r="J357" s="43"/>
      <c r="K357" s="43"/>
      <c r="L357" s="47"/>
      <c r="M357" s="223"/>
      <c r="N357" s="224"/>
      <c r="O357" s="87"/>
      <c r="P357" s="87"/>
      <c r="Q357" s="87"/>
      <c r="R357" s="87"/>
      <c r="S357" s="87"/>
      <c r="T357" s="88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T357" s="19" t="s">
        <v>136</v>
      </c>
      <c r="AU357" s="19" t="s">
        <v>84</v>
      </c>
    </row>
    <row r="358" spans="1:51" s="14" customFormat="1" ht="12">
      <c r="A358" s="14"/>
      <c r="B358" s="237"/>
      <c r="C358" s="238"/>
      <c r="D358" s="220" t="s">
        <v>140</v>
      </c>
      <c r="E358" s="239" t="s">
        <v>21</v>
      </c>
      <c r="F358" s="240" t="s">
        <v>487</v>
      </c>
      <c r="G358" s="238"/>
      <c r="H358" s="241">
        <v>8</v>
      </c>
      <c r="I358" s="242"/>
      <c r="J358" s="238"/>
      <c r="K358" s="238"/>
      <c r="L358" s="243"/>
      <c r="M358" s="244"/>
      <c r="N358" s="245"/>
      <c r="O358" s="245"/>
      <c r="P358" s="245"/>
      <c r="Q358" s="245"/>
      <c r="R358" s="245"/>
      <c r="S358" s="245"/>
      <c r="T358" s="246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7" t="s">
        <v>140</v>
      </c>
      <c r="AU358" s="247" t="s">
        <v>84</v>
      </c>
      <c r="AV358" s="14" t="s">
        <v>84</v>
      </c>
      <c r="AW358" s="14" t="s">
        <v>36</v>
      </c>
      <c r="AX358" s="14" t="s">
        <v>82</v>
      </c>
      <c r="AY358" s="247" t="s">
        <v>126</v>
      </c>
    </row>
    <row r="359" spans="1:65" s="2" customFormat="1" ht="24.15" customHeight="1">
      <c r="A359" s="41"/>
      <c r="B359" s="42"/>
      <c r="C359" s="207" t="s">
        <v>496</v>
      </c>
      <c r="D359" s="207" t="s">
        <v>129</v>
      </c>
      <c r="E359" s="208" t="s">
        <v>497</v>
      </c>
      <c r="F359" s="209" t="s">
        <v>498</v>
      </c>
      <c r="G359" s="210" t="s">
        <v>365</v>
      </c>
      <c r="H359" s="280"/>
      <c r="I359" s="212"/>
      <c r="J359" s="213">
        <f>ROUND(I359*H359,2)</f>
        <v>0</v>
      </c>
      <c r="K359" s="209" t="s">
        <v>133</v>
      </c>
      <c r="L359" s="47"/>
      <c r="M359" s="214" t="s">
        <v>21</v>
      </c>
      <c r="N359" s="215" t="s">
        <v>45</v>
      </c>
      <c r="O359" s="87"/>
      <c r="P359" s="216">
        <f>O359*H359</f>
        <v>0</v>
      </c>
      <c r="Q359" s="216">
        <v>0</v>
      </c>
      <c r="R359" s="216">
        <f>Q359*H359</f>
        <v>0</v>
      </c>
      <c r="S359" s="216">
        <v>0</v>
      </c>
      <c r="T359" s="217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18" t="s">
        <v>295</v>
      </c>
      <c r="AT359" s="218" t="s">
        <v>129</v>
      </c>
      <c r="AU359" s="218" t="s">
        <v>84</v>
      </c>
      <c r="AY359" s="19" t="s">
        <v>126</v>
      </c>
      <c r="BE359" s="219">
        <f>IF(N359="základní",J359,0)</f>
        <v>0</v>
      </c>
      <c r="BF359" s="219">
        <f>IF(N359="snížená",J359,0)</f>
        <v>0</v>
      </c>
      <c r="BG359" s="219">
        <f>IF(N359="zákl. přenesená",J359,0)</f>
        <v>0</v>
      </c>
      <c r="BH359" s="219">
        <f>IF(N359="sníž. přenesená",J359,0)</f>
        <v>0</v>
      </c>
      <c r="BI359" s="219">
        <f>IF(N359="nulová",J359,0)</f>
        <v>0</v>
      </c>
      <c r="BJ359" s="19" t="s">
        <v>82</v>
      </c>
      <c r="BK359" s="219">
        <f>ROUND(I359*H359,2)</f>
        <v>0</v>
      </c>
      <c r="BL359" s="19" t="s">
        <v>295</v>
      </c>
      <c r="BM359" s="218" t="s">
        <v>499</v>
      </c>
    </row>
    <row r="360" spans="1:47" s="2" customFormat="1" ht="12">
      <c r="A360" s="41"/>
      <c r="B360" s="42"/>
      <c r="C360" s="43"/>
      <c r="D360" s="220" t="s">
        <v>136</v>
      </c>
      <c r="E360" s="43"/>
      <c r="F360" s="221" t="s">
        <v>500</v>
      </c>
      <c r="G360" s="43"/>
      <c r="H360" s="43"/>
      <c r="I360" s="222"/>
      <c r="J360" s="43"/>
      <c r="K360" s="43"/>
      <c r="L360" s="47"/>
      <c r="M360" s="223"/>
      <c r="N360" s="224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19" t="s">
        <v>136</v>
      </c>
      <c r="AU360" s="19" t="s">
        <v>84</v>
      </c>
    </row>
    <row r="361" spans="1:47" s="2" customFormat="1" ht="12">
      <c r="A361" s="41"/>
      <c r="B361" s="42"/>
      <c r="C361" s="43"/>
      <c r="D361" s="225" t="s">
        <v>138</v>
      </c>
      <c r="E361" s="43"/>
      <c r="F361" s="226" t="s">
        <v>501</v>
      </c>
      <c r="G361" s="43"/>
      <c r="H361" s="43"/>
      <c r="I361" s="222"/>
      <c r="J361" s="43"/>
      <c r="K361" s="43"/>
      <c r="L361" s="47"/>
      <c r="M361" s="223"/>
      <c r="N361" s="224"/>
      <c r="O361" s="87"/>
      <c r="P361" s="87"/>
      <c r="Q361" s="87"/>
      <c r="R361" s="87"/>
      <c r="S361" s="87"/>
      <c r="T361" s="88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T361" s="19" t="s">
        <v>138</v>
      </c>
      <c r="AU361" s="19" t="s">
        <v>84</v>
      </c>
    </row>
    <row r="362" spans="1:63" s="12" customFormat="1" ht="22.8" customHeight="1">
      <c r="A362" s="12"/>
      <c r="B362" s="191"/>
      <c r="C362" s="192"/>
      <c r="D362" s="193" t="s">
        <v>73</v>
      </c>
      <c r="E362" s="205" t="s">
        <v>502</v>
      </c>
      <c r="F362" s="205" t="s">
        <v>503</v>
      </c>
      <c r="G362" s="192"/>
      <c r="H362" s="192"/>
      <c r="I362" s="195"/>
      <c r="J362" s="206">
        <f>BK362</f>
        <v>0</v>
      </c>
      <c r="K362" s="192"/>
      <c r="L362" s="197"/>
      <c r="M362" s="198"/>
      <c r="N362" s="199"/>
      <c r="O362" s="199"/>
      <c r="P362" s="200">
        <f>SUM(P363:P382)</f>
        <v>0</v>
      </c>
      <c r="Q362" s="199"/>
      <c r="R362" s="200">
        <f>SUM(R363:R382)</f>
        <v>0.0325728</v>
      </c>
      <c r="S362" s="199"/>
      <c r="T362" s="201">
        <f>SUM(T363:T382)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2" t="s">
        <v>84</v>
      </c>
      <c r="AT362" s="203" t="s">
        <v>73</v>
      </c>
      <c r="AU362" s="203" t="s">
        <v>82</v>
      </c>
      <c r="AY362" s="202" t="s">
        <v>126</v>
      </c>
      <c r="BK362" s="204">
        <f>SUM(BK363:BK382)</f>
        <v>0</v>
      </c>
    </row>
    <row r="363" spans="1:65" s="2" customFormat="1" ht="24.15" customHeight="1">
      <c r="A363" s="41"/>
      <c r="B363" s="42"/>
      <c r="C363" s="207" t="s">
        <v>504</v>
      </c>
      <c r="D363" s="207" t="s">
        <v>129</v>
      </c>
      <c r="E363" s="208" t="s">
        <v>505</v>
      </c>
      <c r="F363" s="209" t="s">
        <v>506</v>
      </c>
      <c r="G363" s="210" t="s">
        <v>132</v>
      </c>
      <c r="H363" s="211">
        <v>62.64</v>
      </c>
      <c r="I363" s="212"/>
      <c r="J363" s="213">
        <f>ROUND(I363*H363,2)</f>
        <v>0</v>
      </c>
      <c r="K363" s="209" t="s">
        <v>133</v>
      </c>
      <c r="L363" s="47"/>
      <c r="M363" s="214" t="s">
        <v>21</v>
      </c>
      <c r="N363" s="215" t="s">
        <v>45</v>
      </c>
      <c r="O363" s="87"/>
      <c r="P363" s="216">
        <f>O363*H363</f>
        <v>0</v>
      </c>
      <c r="Q363" s="216">
        <v>8E-05</v>
      </c>
      <c r="R363" s="216">
        <f>Q363*H363</f>
        <v>0.0050112</v>
      </c>
      <c r="S363" s="216">
        <v>0</v>
      </c>
      <c r="T363" s="217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18" t="s">
        <v>295</v>
      </c>
      <c r="AT363" s="218" t="s">
        <v>129</v>
      </c>
      <c r="AU363" s="218" t="s">
        <v>84</v>
      </c>
      <c r="AY363" s="19" t="s">
        <v>126</v>
      </c>
      <c r="BE363" s="219">
        <f>IF(N363="základní",J363,0)</f>
        <v>0</v>
      </c>
      <c r="BF363" s="219">
        <f>IF(N363="snížená",J363,0)</f>
        <v>0</v>
      </c>
      <c r="BG363" s="219">
        <f>IF(N363="zákl. přenesená",J363,0)</f>
        <v>0</v>
      </c>
      <c r="BH363" s="219">
        <f>IF(N363="sníž. přenesená",J363,0)</f>
        <v>0</v>
      </c>
      <c r="BI363" s="219">
        <f>IF(N363="nulová",J363,0)</f>
        <v>0</v>
      </c>
      <c r="BJ363" s="19" t="s">
        <v>82</v>
      </c>
      <c r="BK363" s="219">
        <f>ROUND(I363*H363,2)</f>
        <v>0</v>
      </c>
      <c r="BL363" s="19" t="s">
        <v>295</v>
      </c>
      <c r="BM363" s="218" t="s">
        <v>507</v>
      </c>
    </row>
    <row r="364" spans="1:47" s="2" customFormat="1" ht="12">
      <c r="A364" s="41"/>
      <c r="B364" s="42"/>
      <c r="C364" s="43"/>
      <c r="D364" s="220" t="s">
        <v>136</v>
      </c>
      <c r="E364" s="43"/>
      <c r="F364" s="221" t="s">
        <v>508</v>
      </c>
      <c r="G364" s="43"/>
      <c r="H364" s="43"/>
      <c r="I364" s="222"/>
      <c r="J364" s="43"/>
      <c r="K364" s="43"/>
      <c r="L364" s="47"/>
      <c r="M364" s="223"/>
      <c r="N364" s="224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19" t="s">
        <v>136</v>
      </c>
      <c r="AU364" s="19" t="s">
        <v>84</v>
      </c>
    </row>
    <row r="365" spans="1:47" s="2" customFormat="1" ht="12">
      <c r="A365" s="41"/>
      <c r="B365" s="42"/>
      <c r="C365" s="43"/>
      <c r="D365" s="225" t="s">
        <v>138</v>
      </c>
      <c r="E365" s="43"/>
      <c r="F365" s="226" t="s">
        <v>509</v>
      </c>
      <c r="G365" s="43"/>
      <c r="H365" s="43"/>
      <c r="I365" s="222"/>
      <c r="J365" s="43"/>
      <c r="K365" s="43"/>
      <c r="L365" s="47"/>
      <c r="M365" s="223"/>
      <c r="N365" s="224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19" t="s">
        <v>138</v>
      </c>
      <c r="AU365" s="19" t="s">
        <v>84</v>
      </c>
    </row>
    <row r="366" spans="1:51" s="14" customFormat="1" ht="12">
      <c r="A366" s="14"/>
      <c r="B366" s="237"/>
      <c r="C366" s="238"/>
      <c r="D366" s="220" t="s">
        <v>140</v>
      </c>
      <c r="E366" s="239" t="s">
        <v>21</v>
      </c>
      <c r="F366" s="240" t="s">
        <v>510</v>
      </c>
      <c r="G366" s="238"/>
      <c r="H366" s="241">
        <v>62.64</v>
      </c>
      <c r="I366" s="242"/>
      <c r="J366" s="238"/>
      <c r="K366" s="238"/>
      <c r="L366" s="243"/>
      <c r="M366" s="244"/>
      <c r="N366" s="245"/>
      <c r="O366" s="245"/>
      <c r="P366" s="245"/>
      <c r="Q366" s="245"/>
      <c r="R366" s="245"/>
      <c r="S366" s="245"/>
      <c r="T366" s="246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7" t="s">
        <v>140</v>
      </c>
      <c r="AU366" s="247" t="s">
        <v>84</v>
      </c>
      <c r="AV366" s="14" t="s">
        <v>84</v>
      </c>
      <c r="AW366" s="14" t="s">
        <v>36</v>
      </c>
      <c r="AX366" s="14" t="s">
        <v>82</v>
      </c>
      <c r="AY366" s="247" t="s">
        <v>126</v>
      </c>
    </row>
    <row r="367" spans="1:65" s="2" customFormat="1" ht="24.15" customHeight="1">
      <c r="A367" s="41"/>
      <c r="B367" s="42"/>
      <c r="C367" s="207" t="s">
        <v>511</v>
      </c>
      <c r="D367" s="207" t="s">
        <v>129</v>
      </c>
      <c r="E367" s="208" t="s">
        <v>512</v>
      </c>
      <c r="F367" s="209" t="s">
        <v>513</v>
      </c>
      <c r="G367" s="210" t="s">
        <v>132</v>
      </c>
      <c r="H367" s="211">
        <v>62.64</v>
      </c>
      <c r="I367" s="212"/>
      <c r="J367" s="213">
        <f>ROUND(I367*H367,2)</f>
        <v>0</v>
      </c>
      <c r="K367" s="209" t="s">
        <v>133</v>
      </c>
      <c r="L367" s="47"/>
      <c r="M367" s="214" t="s">
        <v>21</v>
      </c>
      <c r="N367" s="215" t="s">
        <v>45</v>
      </c>
      <c r="O367" s="87"/>
      <c r="P367" s="216">
        <f>O367*H367</f>
        <v>0</v>
      </c>
      <c r="Q367" s="216">
        <v>6E-05</v>
      </c>
      <c r="R367" s="216">
        <f>Q367*H367</f>
        <v>0.0037584000000000003</v>
      </c>
      <c r="S367" s="216">
        <v>0</v>
      </c>
      <c r="T367" s="217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18" t="s">
        <v>295</v>
      </c>
      <c r="AT367" s="218" t="s">
        <v>129</v>
      </c>
      <c r="AU367" s="218" t="s">
        <v>84</v>
      </c>
      <c r="AY367" s="19" t="s">
        <v>126</v>
      </c>
      <c r="BE367" s="219">
        <f>IF(N367="základní",J367,0)</f>
        <v>0</v>
      </c>
      <c r="BF367" s="219">
        <f>IF(N367="snížená",J367,0)</f>
        <v>0</v>
      </c>
      <c r="BG367" s="219">
        <f>IF(N367="zákl. přenesená",J367,0)</f>
        <v>0</v>
      </c>
      <c r="BH367" s="219">
        <f>IF(N367="sníž. přenesená",J367,0)</f>
        <v>0</v>
      </c>
      <c r="BI367" s="219">
        <f>IF(N367="nulová",J367,0)</f>
        <v>0</v>
      </c>
      <c r="BJ367" s="19" t="s">
        <v>82</v>
      </c>
      <c r="BK367" s="219">
        <f>ROUND(I367*H367,2)</f>
        <v>0</v>
      </c>
      <c r="BL367" s="19" t="s">
        <v>295</v>
      </c>
      <c r="BM367" s="218" t="s">
        <v>514</v>
      </c>
    </row>
    <row r="368" spans="1:47" s="2" customFormat="1" ht="12">
      <c r="A368" s="41"/>
      <c r="B368" s="42"/>
      <c r="C368" s="43"/>
      <c r="D368" s="220" t="s">
        <v>136</v>
      </c>
      <c r="E368" s="43"/>
      <c r="F368" s="221" t="s">
        <v>515</v>
      </c>
      <c r="G368" s="43"/>
      <c r="H368" s="43"/>
      <c r="I368" s="222"/>
      <c r="J368" s="43"/>
      <c r="K368" s="43"/>
      <c r="L368" s="47"/>
      <c r="M368" s="223"/>
      <c r="N368" s="224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19" t="s">
        <v>136</v>
      </c>
      <c r="AU368" s="19" t="s">
        <v>84</v>
      </c>
    </row>
    <row r="369" spans="1:47" s="2" customFormat="1" ht="12">
      <c r="A369" s="41"/>
      <c r="B369" s="42"/>
      <c r="C369" s="43"/>
      <c r="D369" s="225" t="s">
        <v>138</v>
      </c>
      <c r="E369" s="43"/>
      <c r="F369" s="226" t="s">
        <v>516</v>
      </c>
      <c r="G369" s="43"/>
      <c r="H369" s="43"/>
      <c r="I369" s="222"/>
      <c r="J369" s="43"/>
      <c r="K369" s="43"/>
      <c r="L369" s="47"/>
      <c r="M369" s="223"/>
      <c r="N369" s="224"/>
      <c r="O369" s="87"/>
      <c r="P369" s="87"/>
      <c r="Q369" s="87"/>
      <c r="R369" s="87"/>
      <c r="S369" s="87"/>
      <c r="T369" s="88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T369" s="19" t="s">
        <v>138</v>
      </c>
      <c r="AU369" s="19" t="s">
        <v>84</v>
      </c>
    </row>
    <row r="370" spans="1:51" s="14" customFormat="1" ht="12">
      <c r="A370" s="14"/>
      <c r="B370" s="237"/>
      <c r="C370" s="238"/>
      <c r="D370" s="220" t="s">
        <v>140</v>
      </c>
      <c r="E370" s="239" t="s">
        <v>21</v>
      </c>
      <c r="F370" s="240" t="s">
        <v>510</v>
      </c>
      <c r="G370" s="238"/>
      <c r="H370" s="241">
        <v>62.64</v>
      </c>
      <c r="I370" s="242"/>
      <c r="J370" s="238"/>
      <c r="K370" s="238"/>
      <c r="L370" s="243"/>
      <c r="M370" s="244"/>
      <c r="N370" s="245"/>
      <c r="O370" s="245"/>
      <c r="P370" s="245"/>
      <c r="Q370" s="245"/>
      <c r="R370" s="245"/>
      <c r="S370" s="245"/>
      <c r="T370" s="24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7" t="s">
        <v>140</v>
      </c>
      <c r="AU370" s="247" t="s">
        <v>84</v>
      </c>
      <c r="AV370" s="14" t="s">
        <v>84</v>
      </c>
      <c r="AW370" s="14" t="s">
        <v>36</v>
      </c>
      <c r="AX370" s="14" t="s">
        <v>82</v>
      </c>
      <c r="AY370" s="247" t="s">
        <v>126</v>
      </c>
    </row>
    <row r="371" spans="1:65" s="2" customFormat="1" ht="24.15" customHeight="1">
      <c r="A371" s="41"/>
      <c r="B371" s="42"/>
      <c r="C371" s="207" t="s">
        <v>517</v>
      </c>
      <c r="D371" s="207" t="s">
        <v>129</v>
      </c>
      <c r="E371" s="208" t="s">
        <v>518</v>
      </c>
      <c r="F371" s="209" t="s">
        <v>519</v>
      </c>
      <c r="G371" s="210" t="s">
        <v>132</v>
      </c>
      <c r="H371" s="211">
        <v>62.64</v>
      </c>
      <c r="I371" s="212"/>
      <c r="J371" s="213">
        <f>ROUND(I371*H371,2)</f>
        <v>0</v>
      </c>
      <c r="K371" s="209" t="s">
        <v>133</v>
      </c>
      <c r="L371" s="47"/>
      <c r="M371" s="214" t="s">
        <v>21</v>
      </c>
      <c r="N371" s="215" t="s">
        <v>45</v>
      </c>
      <c r="O371" s="87"/>
      <c r="P371" s="216">
        <f>O371*H371</f>
        <v>0</v>
      </c>
      <c r="Q371" s="216">
        <v>0.00014</v>
      </c>
      <c r="R371" s="216">
        <f>Q371*H371</f>
        <v>0.008769599999999999</v>
      </c>
      <c r="S371" s="216">
        <v>0</v>
      </c>
      <c r="T371" s="217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18" t="s">
        <v>295</v>
      </c>
      <c r="AT371" s="218" t="s">
        <v>129</v>
      </c>
      <c r="AU371" s="218" t="s">
        <v>84</v>
      </c>
      <c r="AY371" s="19" t="s">
        <v>126</v>
      </c>
      <c r="BE371" s="219">
        <f>IF(N371="základní",J371,0)</f>
        <v>0</v>
      </c>
      <c r="BF371" s="219">
        <f>IF(N371="snížená",J371,0)</f>
        <v>0</v>
      </c>
      <c r="BG371" s="219">
        <f>IF(N371="zákl. přenesená",J371,0)</f>
        <v>0</v>
      </c>
      <c r="BH371" s="219">
        <f>IF(N371="sníž. přenesená",J371,0)</f>
        <v>0</v>
      </c>
      <c r="BI371" s="219">
        <f>IF(N371="nulová",J371,0)</f>
        <v>0</v>
      </c>
      <c r="BJ371" s="19" t="s">
        <v>82</v>
      </c>
      <c r="BK371" s="219">
        <f>ROUND(I371*H371,2)</f>
        <v>0</v>
      </c>
      <c r="BL371" s="19" t="s">
        <v>295</v>
      </c>
      <c r="BM371" s="218" t="s">
        <v>520</v>
      </c>
    </row>
    <row r="372" spans="1:47" s="2" customFormat="1" ht="12">
      <c r="A372" s="41"/>
      <c r="B372" s="42"/>
      <c r="C372" s="43"/>
      <c r="D372" s="220" t="s">
        <v>136</v>
      </c>
      <c r="E372" s="43"/>
      <c r="F372" s="221" t="s">
        <v>521</v>
      </c>
      <c r="G372" s="43"/>
      <c r="H372" s="43"/>
      <c r="I372" s="222"/>
      <c r="J372" s="43"/>
      <c r="K372" s="43"/>
      <c r="L372" s="47"/>
      <c r="M372" s="223"/>
      <c r="N372" s="224"/>
      <c r="O372" s="87"/>
      <c r="P372" s="87"/>
      <c r="Q372" s="87"/>
      <c r="R372" s="87"/>
      <c r="S372" s="87"/>
      <c r="T372" s="88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T372" s="19" t="s">
        <v>136</v>
      </c>
      <c r="AU372" s="19" t="s">
        <v>84</v>
      </c>
    </row>
    <row r="373" spans="1:47" s="2" customFormat="1" ht="12">
      <c r="A373" s="41"/>
      <c r="B373" s="42"/>
      <c r="C373" s="43"/>
      <c r="D373" s="225" t="s">
        <v>138</v>
      </c>
      <c r="E373" s="43"/>
      <c r="F373" s="226" t="s">
        <v>522</v>
      </c>
      <c r="G373" s="43"/>
      <c r="H373" s="43"/>
      <c r="I373" s="222"/>
      <c r="J373" s="43"/>
      <c r="K373" s="43"/>
      <c r="L373" s="47"/>
      <c r="M373" s="223"/>
      <c r="N373" s="224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T373" s="19" t="s">
        <v>138</v>
      </c>
      <c r="AU373" s="19" t="s">
        <v>84</v>
      </c>
    </row>
    <row r="374" spans="1:51" s="14" customFormat="1" ht="12">
      <c r="A374" s="14"/>
      <c r="B374" s="237"/>
      <c r="C374" s="238"/>
      <c r="D374" s="220" t="s">
        <v>140</v>
      </c>
      <c r="E374" s="239" t="s">
        <v>21</v>
      </c>
      <c r="F374" s="240" t="s">
        <v>510</v>
      </c>
      <c r="G374" s="238"/>
      <c r="H374" s="241">
        <v>62.64</v>
      </c>
      <c r="I374" s="242"/>
      <c r="J374" s="238"/>
      <c r="K374" s="238"/>
      <c r="L374" s="243"/>
      <c r="M374" s="244"/>
      <c r="N374" s="245"/>
      <c r="O374" s="245"/>
      <c r="P374" s="245"/>
      <c r="Q374" s="245"/>
      <c r="R374" s="245"/>
      <c r="S374" s="245"/>
      <c r="T374" s="246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7" t="s">
        <v>140</v>
      </c>
      <c r="AU374" s="247" t="s">
        <v>84</v>
      </c>
      <c r="AV374" s="14" t="s">
        <v>84</v>
      </c>
      <c r="AW374" s="14" t="s">
        <v>36</v>
      </c>
      <c r="AX374" s="14" t="s">
        <v>82</v>
      </c>
      <c r="AY374" s="247" t="s">
        <v>126</v>
      </c>
    </row>
    <row r="375" spans="1:65" s="2" customFormat="1" ht="24.15" customHeight="1">
      <c r="A375" s="41"/>
      <c r="B375" s="42"/>
      <c r="C375" s="207" t="s">
        <v>523</v>
      </c>
      <c r="D375" s="207" t="s">
        <v>129</v>
      </c>
      <c r="E375" s="208" t="s">
        <v>524</v>
      </c>
      <c r="F375" s="209" t="s">
        <v>525</v>
      </c>
      <c r="G375" s="210" t="s">
        <v>132</v>
      </c>
      <c r="H375" s="211">
        <v>62.64</v>
      </c>
      <c r="I375" s="212"/>
      <c r="J375" s="213">
        <f>ROUND(I375*H375,2)</f>
        <v>0</v>
      </c>
      <c r="K375" s="209" t="s">
        <v>133</v>
      </c>
      <c r="L375" s="47"/>
      <c r="M375" s="214" t="s">
        <v>21</v>
      </c>
      <c r="N375" s="215" t="s">
        <v>45</v>
      </c>
      <c r="O375" s="87"/>
      <c r="P375" s="216">
        <f>O375*H375</f>
        <v>0</v>
      </c>
      <c r="Q375" s="216">
        <v>0.00012</v>
      </c>
      <c r="R375" s="216">
        <f>Q375*H375</f>
        <v>0.0075168000000000006</v>
      </c>
      <c r="S375" s="216">
        <v>0</v>
      </c>
      <c r="T375" s="217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18" t="s">
        <v>295</v>
      </c>
      <c r="AT375" s="218" t="s">
        <v>129</v>
      </c>
      <c r="AU375" s="218" t="s">
        <v>84</v>
      </c>
      <c r="AY375" s="19" t="s">
        <v>126</v>
      </c>
      <c r="BE375" s="219">
        <f>IF(N375="základní",J375,0)</f>
        <v>0</v>
      </c>
      <c r="BF375" s="219">
        <f>IF(N375="snížená",J375,0)</f>
        <v>0</v>
      </c>
      <c r="BG375" s="219">
        <f>IF(N375="zákl. přenesená",J375,0)</f>
        <v>0</v>
      </c>
      <c r="BH375" s="219">
        <f>IF(N375="sníž. přenesená",J375,0)</f>
        <v>0</v>
      </c>
      <c r="BI375" s="219">
        <f>IF(N375="nulová",J375,0)</f>
        <v>0</v>
      </c>
      <c r="BJ375" s="19" t="s">
        <v>82</v>
      </c>
      <c r="BK375" s="219">
        <f>ROUND(I375*H375,2)</f>
        <v>0</v>
      </c>
      <c r="BL375" s="19" t="s">
        <v>295</v>
      </c>
      <c r="BM375" s="218" t="s">
        <v>526</v>
      </c>
    </row>
    <row r="376" spans="1:47" s="2" customFormat="1" ht="12">
      <c r="A376" s="41"/>
      <c r="B376" s="42"/>
      <c r="C376" s="43"/>
      <c r="D376" s="220" t="s">
        <v>136</v>
      </c>
      <c r="E376" s="43"/>
      <c r="F376" s="221" t="s">
        <v>527</v>
      </c>
      <c r="G376" s="43"/>
      <c r="H376" s="43"/>
      <c r="I376" s="222"/>
      <c r="J376" s="43"/>
      <c r="K376" s="43"/>
      <c r="L376" s="47"/>
      <c r="M376" s="223"/>
      <c r="N376" s="224"/>
      <c r="O376" s="87"/>
      <c r="P376" s="87"/>
      <c r="Q376" s="87"/>
      <c r="R376" s="87"/>
      <c r="S376" s="87"/>
      <c r="T376" s="88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T376" s="19" t="s">
        <v>136</v>
      </c>
      <c r="AU376" s="19" t="s">
        <v>84</v>
      </c>
    </row>
    <row r="377" spans="1:47" s="2" customFormat="1" ht="12">
      <c r="A377" s="41"/>
      <c r="B377" s="42"/>
      <c r="C377" s="43"/>
      <c r="D377" s="225" t="s">
        <v>138</v>
      </c>
      <c r="E377" s="43"/>
      <c r="F377" s="226" t="s">
        <v>528</v>
      </c>
      <c r="G377" s="43"/>
      <c r="H377" s="43"/>
      <c r="I377" s="222"/>
      <c r="J377" s="43"/>
      <c r="K377" s="43"/>
      <c r="L377" s="47"/>
      <c r="M377" s="223"/>
      <c r="N377" s="224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T377" s="19" t="s">
        <v>138</v>
      </c>
      <c r="AU377" s="19" t="s">
        <v>84</v>
      </c>
    </row>
    <row r="378" spans="1:51" s="14" customFormat="1" ht="12">
      <c r="A378" s="14"/>
      <c r="B378" s="237"/>
      <c r="C378" s="238"/>
      <c r="D378" s="220" t="s">
        <v>140</v>
      </c>
      <c r="E378" s="239" t="s">
        <v>21</v>
      </c>
      <c r="F378" s="240" t="s">
        <v>510</v>
      </c>
      <c r="G378" s="238"/>
      <c r="H378" s="241">
        <v>62.64</v>
      </c>
      <c r="I378" s="242"/>
      <c r="J378" s="238"/>
      <c r="K378" s="238"/>
      <c r="L378" s="243"/>
      <c r="M378" s="244"/>
      <c r="N378" s="245"/>
      <c r="O378" s="245"/>
      <c r="P378" s="245"/>
      <c r="Q378" s="245"/>
      <c r="R378" s="245"/>
      <c r="S378" s="245"/>
      <c r="T378" s="246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7" t="s">
        <v>140</v>
      </c>
      <c r="AU378" s="247" t="s">
        <v>84</v>
      </c>
      <c r="AV378" s="14" t="s">
        <v>84</v>
      </c>
      <c r="AW378" s="14" t="s">
        <v>36</v>
      </c>
      <c r="AX378" s="14" t="s">
        <v>82</v>
      </c>
      <c r="AY378" s="247" t="s">
        <v>126</v>
      </c>
    </row>
    <row r="379" spans="1:65" s="2" customFormat="1" ht="24.15" customHeight="1">
      <c r="A379" s="41"/>
      <c r="B379" s="42"/>
      <c r="C379" s="207" t="s">
        <v>529</v>
      </c>
      <c r="D379" s="207" t="s">
        <v>129</v>
      </c>
      <c r="E379" s="208" t="s">
        <v>530</v>
      </c>
      <c r="F379" s="209" t="s">
        <v>531</v>
      </c>
      <c r="G379" s="210" t="s">
        <v>132</v>
      </c>
      <c r="H379" s="211">
        <v>62.64</v>
      </c>
      <c r="I379" s="212"/>
      <c r="J379" s="213">
        <f>ROUND(I379*H379,2)</f>
        <v>0</v>
      </c>
      <c r="K379" s="209" t="s">
        <v>133</v>
      </c>
      <c r="L379" s="47"/>
      <c r="M379" s="214" t="s">
        <v>21</v>
      </c>
      <c r="N379" s="215" t="s">
        <v>45</v>
      </c>
      <c r="O379" s="87"/>
      <c r="P379" s="216">
        <f>O379*H379</f>
        <v>0</v>
      </c>
      <c r="Q379" s="216">
        <v>0.00012</v>
      </c>
      <c r="R379" s="216">
        <f>Q379*H379</f>
        <v>0.0075168000000000006</v>
      </c>
      <c r="S379" s="216">
        <v>0</v>
      </c>
      <c r="T379" s="217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18" t="s">
        <v>295</v>
      </c>
      <c r="AT379" s="218" t="s">
        <v>129</v>
      </c>
      <c r="AU379" s="218" t="s">
        <v>84</v>
      </c>
      <c r="AY379" s="19" t="s">
        <v>126</v>
      </c>
      <c r="BE379" s="219">
        <f>IF(N379="základní",J379,0)</f>
        <v>0</v>
      </c>
      <c r="BF379" s="219">
        <f>IF(N379="snížená",J379,0)</f>
        <v>0</v>
      </c>
      <c r="BG379" s="219">
        <f>IF(N379="zákl. přenesená",J379,0)</f>
        <v>0</v>
      </c>
      <c r="BH379" s="219">
        <f>IF(N379="sníž. přenesená",J379,0)</f>
        <v>0</v>
      </c>
      <c r="BI379" s="219">
        <f>IF(N379="nulová",J379,0)</f>
        <v>0</v>
      </c>
      <c r="BJ379" s="19" t="s">
        <v>82</v>
      </c>
      <c r="BK379" s="219">
        <f>ROUND(I379*H379,2)</f>
        <v>0</v>
      </c>
      <c r="BL379" s="19" t="s">
        <v>295</v>
      </c>
      <c r="BM379" s="218" t="s">
        <v>532</v>
      </c>
    </row>
    <row r="380" spans="1:47" s="2" customFormat="1" ht="12">
      <c r="A380" s="41"/>
      <c r="B380" s="42"/>
      <c r="C380" s="43"/>
      <c r="D380" s="220" t="s">
        <v>136</v>
      </c>
      <c r="E380" s="43"/>
      <c r="F380" s="221" t="s">
        <v>533</v>
      </c>
      <c r="G380" s="43"/>
      <c r="H380" s="43"/>
      <c r="I380" s="222"/>
      <c r="J380" s="43"/>
      <c r="K380" s="43"/>
      <c r="L380" s="47"/>
      <c r="M380" s="223"/>
      <c r="N380" s="224"/>
      <c r="O380" s="87"/>
      <c r="P380" s="87"/>
      <c r="Q380" s="87"/>
      <c r="R380" s="87"/>
      <c r="S380" s="87"/>
      <c r="T380" s="88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19" t="s">
        <v>136</v>
      </c>
      <c r="AU380" s="19" t="s">
        <v>84</v>
      </c>
    </row>
    <row r="381" spans="1:47" s="2" customFormat="1" ht="12">
      <c r="A381" s="41"/>
      <c r="B381" s="42"/>
      <c r="C381" s="43"/>
      <c r="D381" s="225" t="s">
        <v>138</v>
      </c>
      <c r="E381" s="43"/>
      <c r="F381" s="226" t="s">
        <v>534</v>
      </c>
      <c r="G381" s="43"/>
      <c r="H381" s="43"/>
      <c r="I381" s="222"/>
      <c r="J381" s="43"/>
      <c r="K381" s="43"/>
      <c r="L381" s="47"/>
      <c r="M381" s="223"/>
      <c r="N381" s="224"/>
      <c r="O381" s="87"/>
      <c r="P381" s="87"/>
      <c r="Q381" s="87"/>
      <c r="R381" s="87"/>
      <c r="S381" s="87"/>
      <c r="T381" s="88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T381" s="19" t="s">
        <v>138</v>
      </c>
      <c r="AU381" s="19" t="s">
        <v>84</v>
      </c>
    </row>
    <row r="382" spans="1:51" s="14" customFormat="1" ht="12">
      <c r="A382" s="14"/>
      <c r="B382" s="237"/>
      <c r="C382" s="238"/>
      <c r="D382" s="220" t="s">
        <v>140</v>
      </c>
      <c r="E382" s="239" t="s">
        <v>21</v>
      </c>
      <c r="F382" s="240" t="s">
        <v>510</v>
      </c>
      <c r="G382" s="238"/>
      <c r="H382" s="241">
        <v>62.64</v>
      </c>
      <c r="I382" s="242"/>
      <c r="J382" s="238"/>
      <c r="K382" s="238"/>
      <c r="L382" s="243"/>
      <c r="M382" s="244"/>
      <c r="N382" s="245"/>
      <c r="O382" s="245"/>
      <c r="P382" s="245"/>
      <c r="Q382" s="245"/>
      <c r="R382" s="245"/>
      <c r="S382" s="245"/>
      <c r="T382" s="246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7" t="s">
        <v>140</v>
      </c>
      <c r="AU382" s="247" t="s">
        <v>84</v>
      </c>
      <c r="AV382" s="14" t="s">
        <v>84</v>
      </c>
      <c r="AW382" s="14" t="s">
        <v>36</v>
      </c>
      <c r="AX382" s="14" t="s">
        <v>82</v>
      </c>
      <c r="AY382" s="247" t="s">
        <v>126</v>
      </c>
    </row>
    <row r="383" spans="1:63" s="12" customFormat="1" ht="22.8" customHeight="1">
      <c r="A383" s="12"/>
      <c r="B383" s="191"/>
      <c r="C383" s="192"/>
      <c r="D383" s="193" t="s">
        <v>73</v>
      </c>
      <c r="E383" s="205" t="s">
        <v>535</v>
      </c>
      <c r="F383" s="205" t="s">
        <v>536</v>
      </c>
      <c r="G383" s="192"/>
      <c r="H383" s="192"/>
      <c r="I383" s="195"/>
      <c r="J383" s="206">
        <f>BK383</f>
        <v>0</v>
      </c>
      <c r="K383" s="192"/>
      <c r="L383" s="197"/>
      <c r="M383" s="198"/>
      <c r="N383" s="199"/>
      <c r="O383" s="199"/>
      <c r="P383" s="200">
        <f>SUM(P384:P517)</f>
        <v>0</v>
      </c>
      <c r="Q383" s="199"/>
      <c r="R383" s="200">
        <f>SUM(R384:R517)</f>
        <v>0.07018564</v>
      </c>
      <c r="S383" s="199"/>
      <c r="T383" s="201">
        <f>SUM(T384:T517)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02" t="s">
        <v>84</v>
      </c>
      <c r="AT383" s="203" t="s">
        <v>73</v>
      </c>
      <c r="AU383" s="203" t="s">
        <v>82</v>
      </c>
      <c r="AY383" s="202" t="s">
        <v>126</v>
      </c>
      <c r="BK383" s="204">
        <f>SUM(BK384:BK517)</f>
        <v>0</v>
      </c>
    </row>
    <row r="384" spans="1:65" s="2" customFormat="1" ht="24.15" customHeight="1">
      <c r="A384" s="41"/>
      <c r="B384" s="42"/>
      <c r="C384" s="207" t="s">
        <v>537</v>
      </c>
      <c r="D384" s="207" t="s">
        <v>129</v>
      </c>
      <c r="E384" s="208" t="s">
        <v>538</v>
      </c>
      <c r="F384" s="209" t="s">
        <v>539</v>
      </c>
      <c r="G384" s="210" t="s">
        <v>132</v>
      </c>
      <c r="H384" s="211">
        <v>143.236</v>
      </c>
      <c r="I384" s="212"/>
      <c r="J384" s="213">
        <f>ROUND(I384*H384,2)</f>
        <v>0</v>
      </c>
      <c r="K384" s="209" t="s">
        <v>133</v>
      </c>
      <c r="L384" s="47"/>
      <c r="M384" s="214" t="s">
        <v>21</v>
      </c>
      <c r="N384" s="215" t="s">
        <v>45</v>
      </c>
      <c r="O384" s="87"/>
      <c r="P384" s="216">
        <f>O384*H384</f>
        <v>0</v>
      </c>
      <c r="Q384" s="216">
        <v>0</v>
      </c>
      <c r="R384" s="216">
        <f>Q384*H384</f>
        <v>0</v>
      </c>
      <c r="S384" s="216">
        <v>0</v>
      </c>
      <c r="T384" s="217">
        <f>S384*H384</f>
        <v>0</v>
      </c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R384" s="218" t="s">
        <v>295</v>
      </c>
      <c r="AT384" s="218" t="s">
        <v>129</v>
      </c>
      <c r="AU384" s="218" t="s">
        <v>84</v>
      </c>
      <c r="AY384" s="19" t="s">
        <v>126</v>
      </c>
      <c r="BE384" s="219">
        <f>IF(N384="základní",J384,0)</f>
        <v>0</v>
      </c>
      <c r="BF384" s="219">
        <f>IF(N384="snížená",J384,0)</f>
        <v>0</v>
      </c>
      <c r="BG384" s="219">
        <f>IF(N384="zákl. přenesená",J384,0)</f>
        <v>0</v>
      </c>
      <c r="BH384" s="219">
        <f>IF(N384="sníž. přenesená",J384,0)</f>
        <v>0</v>
      </c>
      <c r="BI384" s="219">
        <f>IF(N384="nulová",J384,0)</f>
        <v>0</v>
      </c>
      <c r="BJ384" s="19" t="s">
        <v>82</v>
      </c>
      <c r="BK384" s="219">
        <f>ROUND(I384*H384,2)</f>
        <v>0</v>
      </c>
      <c r="BL384" s="19" t="s">
        <v>295</v>
      </c>
      <c r="BM384" s="218" t="s">
        <v>540</v>
      </c>
    </row>
    <row r="385" spans="1:47" s="2" customFormat="1" ht="12">
      <c r="A385" s="41"/>
      <c r="B385" s="42"/>
      <c r="C385" s="43"/>
      <c r="D385" s="220" t="s">
        <v>136</v>
      </c>
      <c r="E385" s="43"/>
      <c r="F385" s="221" t="s">
        <v>541</v>
      </c>
      <c r="G385" s="43"/>
      <c r="H385" s="43"/>
      <c r="I385" s="222"/>
      <c r="J385" s="43"/>
      <c r="K385" s="43"/>
      <c r="L385" s="47"/>
      <c r="M385" s="223"/>
      <c r="N385" s="224"/>
      <c r="O385" s="87"/>
      <c r="P385" s="87"/>
      <c r="Q385" s="87"/>
      <c r="R385" s="87"/>
      <c r="S385" s="87"/>
      <c r="T385" s="88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T385" s="19" t="s">
        <v>136</v>
      </c>
      <c r="AU385" s="19" t="s">
        <v>84</v>
      </c>
    </row>
    <row r="386" spans="1:47" s="2" customFormat="1" ht="12">
      <c r="A386" s="41"/>
      <c r="B386" s="42"/>
      <c r="C386" s="43"/>
      <c r="D386" s="225" t="s">
        <v>138</v>
      </c>
      <c r="E386" s="43"/>
      <c r="F386" s="226" t="s">
        <v>542</v>
      </c>
      <c r="G386" s="43"/>
      <c r="H386" s="43"/>
      <c r="I386" s="222"/>
      <c r="J386" s="43"/>
      <c r="K386" s="43"/>
      <c r="L386" s="47"/>
      <c r="M386" s="223"/>
      <c r="N386" s="224"/>
      <c r="O386" s="87"/>
      <c r="P386" s="87"/>
      <c r="Q386" s="87"/>
      <c r="R386" s="87"/>
      <c r="S386" s="87"/>
      <c r="T386" s="88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T386" s="19" t="s">
        <v>138</v>
      </c>
      <c r="AU386" s="19" t="s">
        <v>84</v>
      </c>
    </row>
    <row r="387" spans="1:51" s="13" customFormat="1" ht="12">
      <c r="A387" s="13"/>
      <c r="B387" s="227"/>
      <c r="C387" s="228"/>
      <c r="D387" s="220" t="s">
        <v>140</v>
      </c>
      <c r="E387" s="229" t="s">
        <v>21</v>
      </c>
      <c r="F387" s="230" t="s">
        <v>163</v>
      </c>
      <c r="G387" s="228"/>
      <c r="H387" s="229" t="s">
        <v>21</v>
      </c>
      <c r="I387" s="231"/>
      <c r="J387" s="228"/>
      <c r="K387" s="228"/>
      <c r="L387" s="232"/>
      <c r="M387" s="233"/>
      <c r="N387" s="234"/>
      <c r="O387" s="234"/>
      <c r="P387" s="234"/>
      <c r="Q387" s="234"/>
      <c r="R387" s="234"/>
      <c r="S387" s="234"/>
      <c r="T387" s="23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6" t="s">
        <v>140</v>
      </c>
      <c r="AU387" s="236" t="s">
        <v>84</v>
      </c>
      <c r="AV387" s="13" t="s">
        <v>82</v>
      </c>
      <c r="AW387" s="13" t="s">
        <v>36</v>
      </c>
      <c r="AX387" s="13" t="s">
        <v>74</v>
      </c>
      <c r="AY387" s="236" t="s">
        <v>126</v>
      </c>
    </row>
    <row r="388" spans="1:51" s="13" customFormat="1" ht="12">
      <c r="A388" s="13"/>
      <c r="B388" s="227"/>
      <c r="C388" s="228"/>
      <c r="D388" s="220" t="s">
        <v>140</v>
      </c>
      <c r="E388" s="229" t="s">
        <v>21</v>
      </c>
      <c r="F388" s="230" t="s">
        <v>244</v>
      </c>
      <c r="G388" s="228"/>
      <c r="H388" s="229" t="s">
        <v>21</v>
      </c>
      <c r="I388" s="231"/>
      <c r="J388" s="228"/>
      <c r="K388" s="228"/>
      <c r="L388" s="232"/>
      <c r="M388" s="233"/>
      <c r="N388" s="234"/>
      <c r="O388" s="234"/>
      <c r="P388" s="234"/>
      <c r="Q388" s="234"/>
      <c r="R388" s="234"/>
      <c r="S388" s="234"/>
      <c r="T388" s="23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6" t="s">
        <v>140</v>
      </c>
      <c r="AU388" s="236" t="s">
        <v>84</v>
      </c>
      <c r="AV388" s="13" t="s">
        <v>82</v>
      </c>
      <c r="AW388" s="13" t="s">
        <v>36</v>
      </c>
      <c r="AX388" s="13" t="s">
        <v>74</v>
      </c>
      <c r="AY388" s="236" t="s">
        <v>126</v>
      </c>
    </row>
    <row r="389" spans="1:51" s="14" customFormat="1" ht="12">
      <c r="A389" s="14"/>
      <c r="B389" s="237"/>
      <c r="C389" s="238"/>
      <c r="D389" s="220" t="s">
        <v>140</v>
      </c>
      <c r="E389" s="239" t="s">
        <v>21</v>
      </c>
      <c r="F389" s="240" t="s">
        <v>543</v>
      </c>
      <c r="G389" s="238"/>
      <c r="H389" s="241">
        <v>3.686</v>
      </c>
      <c r="I389" s="242"/>
      <c r="J389" s="238"/>
      <c r="K389" s="238"/>
      <c r="L389" s="243"/>
      <c r="M389" s="244"/>
      <c r="N389" s="245"/>
      <c r="O389" s="245"/>
      <c r="P389" s="245"/>
      <c r="Q389" s="245"/>
      <c r="R389" s="245"/>
      <c r="S389" s="245"/>
      <c r="T389" s="246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7" t="s">
        <v>140</v>
      </c>
      <c r="AU389" s="247" t="s">
        <v>84</v>
      </c>
      <c r="AV389" s="14" t="s">
        <v>84</v>
      </c>
      <c r="AW389" s="14" t="s">
        <v>36</v>
      </c>
      <c r="AX389" s="14" t="s">
        <v>74</v>
      </c>
      <c r="AY389" s="247" t="s">
        <v>126</v>
      </c>
    </row>
    <row r="390" spans="1:51" s="14" customFormat="1" ht="12">
      <c r="A390" s="14"/>
      <c r="B390" s="237"/>
      <c r="C390" s="238"/>
      <c r="D390" s="220" t="s">
        <v>140</v>
      </c>
      <c r="E390" s="239" t="s">
        <v>21</v>
      </c>
      <c r="F390" s="240" t="s">
        <v>544</v>
      </c>
      <c r="G390" s="238"/>
      <c r="H390" s="241">
        <v>1.001</v>
      </c>
      <c r="I390" s="242"/>
      <c r="J390" s="238"/>
      <c r="K390" s="238"/>
      <c r="L390" s="243"/>
      <c r="M390" s="244"/>
      <c r="N390" s="245"/>
      <c r="O390" s="245"/>
      <c r="P390" s="245"/>
      <c r="Q390" s="245"/>
      <c r="R390" s="245"/>
      <c r="S390" s="245"/>
      <c r="T390" s="246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7" t="s">
        <v>140</v>
      </c>
      <c r="AU390" s="247" t="s">
        <v>84</v>
      </c>
      <c r="AV390" s="14" t="s">
        <v>84</v>
      </c>
      <c r="AW390" s="14" t="s">
        <v>36</v>
      </c>
      <c r="AX390" s="14" t="s">
        <v>74</v>
      </c>
      <c r="AY390" s="247" t="s">
        <v>126</v>
      </c>
    </row>
    <row r="391" spans="1:51" s="14" customFormat="1" ht="12">
      <c r="A391" s="14"/>
      <c r="B391" s="237"/>
      <c r="C391" s="238"/>
      <c r="D391" s="220" t="s">
        <v>140</v>
      </c>
      <c r="E391" s="239" t="s">
        <v>21</v>
      </c>
      <c r="F391" s="240" t="s">
        <v>545</v>
      </c>
      <c r="G391" s="238"/>
      <c r="H391" s="241">
        <v>4.923</v>
      </c>
      <c r="I391" s="242"/>
      <c r="J391" s="238"/>
      <c r="K391" s="238"/>
      <c r="L391" s="243"/>
      <c r="M391" s="244"/>
      <c r="N391" s="245"/>
      <c r="O391" s="245"/>
      <c r="P391" s="245"/>
      <c r="Q391" s="245"/>
      <c r="R391" s="245"/>
      <c r="S391" s="245"/>
      <c r="T391" s="246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7" t="s">
        <v>140</v>
      </c>
      <c r="AU391" s="247" t="s">
        <v>84</v>
      </c>
      <c r="AV391" s="14" t="s">
        <v>84</v>
      </c>
      <c r="AW391" s="14" t="s">
        <v>36</v>
      </c>
      <c r="AX391" s="14" t="s">
        <v>74</v>
      </c>
      <c r="AY391" s="247" t="s">
        <v>126</v>
      </c>
    </row>
    <row r="392" spans="1:51" s="14" customFormat="1" ht="12">
      <c r="A392" s="14"/>
      <c r="B392" s="237"/>
      <c r="C392" s="238"/>
      <c r="D392" s="220" t="s">
        <v>140</v>
      </c>
      <c r="E392" s="239" t="s">
        <v>21</v>
      </c>
      <c r="F392" s="240" t="s">
        <v>546</v>
      </c>
      <c r="G392" s="238"/>
      <c r="H392" s="241">
        <v>3.557</v>
      </c>
      <c r="I392" s="242"/>
      <c r="J392" s="238"/>
      <c r="K392" s="238"/>
      <c r="L392" s="243"/>
      <c r="M392" s="244"/>
      <c r="N392" s="245"/>
      <c r="O392" s="245"/>
      <c r="P392" s="245"/>
      <c r="Q392" s="245"/>
      <c r="R392" s="245"/>
      <c r="S392" s="245"/>
      <c r="T392" s="246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7" t="s">
        <v>140</v>
      </c>
      <c r="AU392" s="247" t="s">
        <v>84</v>
      </c>
      <c r="AV392" s="14" t="s">
        <v>84</v>
      </c>
      <c r="AW392" s="14" t="s">
        <v>36</v>
      </c>
      <c r="AX392" s="14" t="s">
        <v>74</v>
      </c>
      <c r="AY392" s="247" t="s">
        <v>126</v>
      </c>
    </row>
    <row r="393" spans="1:51" s="14" customFormat="1" ht="12">
      <c r="A393" s="14"/>
      <c r="B393" s="237"/>
      <c r="C393" s="238"/>
      <c r="D393" s="220" t="s">
        <v>140</v>
      </c>
      <c r="E393" s="239" t="s">
        <v>21</v>
      </c>
      <c r="F393" s="240" t="s">
        <v>547</v>
      </c>
      <c r="G393" s="238"/>
      <c r="H393" s="241">
        <v>3.526</v>
      </c>
      <c r="I393" s="242"/>
      <c r="J393" s="238"/>
      <c r="K393" s="238"/>
      <c r="L393" s="243"/>
      <c r="M393" s="244"/>
      <c r="N393" s="245"/>
      <c r="O393" s="245"/>
      <c r="P393" s="245"/>
      <c r="Q393" s="245"/>
      <c r="R393" s="245"/>
      <c r="S393" s="245"/>
      <c r="T393" s="24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7" t="s">
        <v>140</v>
      </c>
      <c r="AU393" s="247" t="s">
        <v>84</v>
      </c>
      <c r="AV393" s="14" t="s">
        <v>84</v>
      </c>
      <c r="AW393" s="14" t="s">
        <v>36</v>
      </c>
      <c r="AX393" s="14" t="s">
        <v>74</v>
      </c>
      <c r="AY393" s="247" t="s">
        <v>126</v>
      </c>
    </row>
    <row r="394" spans="1:51" s="14" customFormat="1" ht="12">
      <c r="A394" s="14"/>
      <c r="B394" s="237"/>
      <c r="C394" s="238"/>
      <c r="D394" s="220" t="s">
        <v>140</v>
      </c>
      <c r="E394" s="239" t="s">
        <v>21</v>
      </c>
      <c r="F394" s="240" t="s">
        <v>548</v>
      </c>
      <c r="G394" s="238"/>
      <c r="H394" s="241">
        <v>18.607</v>
      </c>
      <c r="I394" s="242"/>
      <c r="J394" s="238"/>
      <c r="K394" s="238"/>
      <c r="L394" s="243"/>
      <c r="M394" s="244"/>
      <c r="N394" s="245"/>
      <c r="O394" s="245"/>
      <c r="P394" s="245"/>
      <c r="Q394" s="245"/>
      <c r="R394" s="245"/>
      <c r="S394" s="245"/>
      <c r="T394" s="246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7" t="s">
        <v>140</v>
      </c>
      <c r="AU394" s="247" t="s">
        <v>84</v>
      </c>
      <c r="AV394" s="14" t="s">
        <v>84</v>
      </c>
      <c r="AW394" s="14" t="s">
        <v>36</v>
      </c>
      <c r="AX394" s="14" t="s">
        <v>74</v>
      </c>
      <c r="AY394" s="247" t="s">
        <v>126</v>
      </c>
    </row>
    <row r="395" spans="1:51" s="15" customFormat="1" ht="12">
      <c r="A395" s="15"/>
      <c r="B395" s="248"/>
      <c r="C395" s="249"/>
      <c r="D395" s="220" t="s">
        <v>140</v>
      </c>
      <c r="E395" s="250" t="s">
        <v>21</v>
      </c>
      <c r="F395" s="251" t="s">
        <v>152</v>
      </c>
      <c r="G395" s="249"/>
      <c r="H395" s="252">
        <v>35.3</v>
      </c>
      <c r="I395" s="253"/>
      <c r="J395" s="249"/>
      <c r="K395" s="249"/>
      <c r="L395" s="254"/>
      <c r="M395" s="255"/>
      <c r="N395" s="256"/>
      <c r="O395" s="256"/>
      <c r="P395" s="256"/>
      <c r="Q395" s="256"/>
      <c r="R395" s="256"/>
      <c r="S395" s="256"/>
      <c r="T395" s="257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8" t="s">
        <v>140</v>
      </c>
      <c r="AU395" s="258" t="s">
        <v>84</v>
      </c>
      <c r="AV395" s="15" t="s">
        <v>127</v>
      </c>
      <c r="AW395" s="15" t="s">
        <v>36</v>
      </c>
      <c r="AX395" s="15" t="s">
        <v>74</v>
      </c>
      <c r="AY395" s="258" t="s">
        <v>126</v>
      </c>
    </row>
    <row r="396" spans="1:51" s="13" customFormat="1" ht="12">
      <c r="A396" s="13"/>
      <c r="B396" s="227"/>
      <c r="C396" s="228"/>
      <c r="D396" s="220" t="s">
        <v>140</v>
      </c>
      <c r="E396" s="229" t="s">
        <v>21</v>
      </c>
      <c r="F396" s="230" t="s">
        <v>251</v>
      </c>
      <c r="G396" s="228"/>
      <c r="H396" s="229" t="s">
        <v>21</v>
      </c>
      <c r="I396" s="231"/>
      <c r="J396" s="228"/>
      <c r="K396" s="228"/>
      <c r="L396" s="232"/>
      <c r="M396" s="233"/>
      <c r="N396" s="234"/>
      <c r="O396" s="234"/>
      <c r="P396" s="234"/>
      <c r="Q396" s="234"/>
      <c r="R396" s="234"/>
      <c r="S396" s="234"/>
      <c r="T396" s="23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6" t="s">
        <v>140</v>
      </c>
      <c r="AU396" s="236" t="s">
        <v>84</v>
      </c>
      <c r="AV396" s="13" t="s">
        <v>82</v>
      </c>
      <c r="AW396" s="13" t="s">
        <v>36</v>
      </c>
      <c r="AX396" s="13" t="s">
        <v>74</v>
      </c>
      <c r="AY396" s="236" t="s">
        <v>126</v>
      </c>
    </row>
    <row r="397" spans="1:51" s="14" customFormat="1" ht="12">
      <c r="A397" s="14"/>
      <c r="B397" s="237"/>
      <c r="C397" s="238"/>
      <c r="D397" s="220" t="s">
        <v>140</v>
      </c>
      <c r="E397" s="239" t="s">
        <v>21</v>
      </c>
      <c r="F397" s="240" t="s">
        <v>549</v>
      </c>
      <c r="G397" s="238"/>
      <c r="H397" s="241">
        <v>4.104</v>
      </c>
      <c r="I397" s="242"/>
      <c r="J397" s="238"/>
      <c r="K397" s="238"/>
      <c r="L397" s="243"/>
      <c r="M397" s="244"/>
      <c r="N397" s="245"/>
      <c r="O397" s="245"/>
      <c r="P397" s="245"/>
      <c r="Q397" s="245"/>
      <c r="R397" s="245"/>
      <c r="S397" s="245"/>
      <c r="T397" s="246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7" t="s">
        <v>140</v>
      </c>
      <c r="AU397" s="247" t="s">
        <v>84</v>
      </c>
      <c r="AV397" s="14" t="s">
        <v>84</v>
      </c>
      <c r="AW397" s="14" t="s">
        <v>36</v>
      </c>
      <c r="AX397" s="14" t="s">
        <v>74</v>
      </c>
      <c r="AY397" s="247" t="s">
        <v>126</v>
      </c>
    </row>
    <row r="398" spans="1:51" s="14" customFormat="1" ht="12">
      <c r="A398" s="14"/>
      <c r="B398" s="237"/>
      <c r="C398" s="238"/>
      <c r="D398" s="220" t="s">
        <v>140</v>
      </c>
      <c r="E398" s="239" t="s">
        <v>21</v>
      </c>
      <c r="F398" s="240" t="s">
        <v>550</v>
      </c>
      <c r="G398" s="238"/>
      <c r="H398" s="241">
        <v>4.113</v>
      </c>
      <c r="I398" s="242"/>
      <c r="J398" s="238"/>
      <c r="K398" s="238"/>
      <c r="L398" s="243"/>
      <c r="M398" s="244"/>
      <c r="N398" s="245"/>
      <c r="O398" s="245"/>
      <c r="P398" s="245"/>
      <c r="Q398" s="245"/>
      <c r="R398" s="245"/>
      <c r="S398" s="245"/>
      <c r="T398" s="246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7" t="s">
        <v>140</v>
      </c>
      <c r="AU398" s="247" t="s">
        <v>84</v>
      </c>
      <c r="AV398" s="14" t="s">
        <v>84</v>
      </c>
      <c r="AW398" s="14" t="s">
        <v>36</v>
      </c>
      <c r="AX398" s="14" t="s">
        <v>74</v>
      </c>
      <c r="AY398" s="247" t="s">
        <v>126</v>
      </c>
    </row>
    <row r="399" spans="1:51" s="14" customFormat="1" ht="12">
      <c r="A399" s="14"/>
      <c r="B399" s="237"/>
      <c r="C399" s="238"/>
      <c r="D399" s="220" t="s">
        <v>140</v>
      </c>
      <c r="E399" s="239" t="s">
        <v>21</v>
      </c>
      <c r="F399" s="240" t="s">
        <v>551</v>
      </c>
      <c r="G399" s="238"/>
      <c r="H399" s="241">
        <v>2.045</v>
      </c>
      <c r="I399" s="242"/>
      <c r="J399" s="238"/>
      <c r="K399" s="238"/>
      <c r="L399" s="243"/>
      <c r="M399" s="244"/>
      <c r="N399" s="245"/>
      <c r="O399" s="245"/>
      <c r="P399" s="245"/>
      <c r="Q399" s="245"/>
      <c r="R399" s="245"/>
      <c r="S399" s="245"/>
      <c r="T399" s="24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7" t="s">
        <v>140</v>
      </c>
      <c r="AU399" s="247" t="s">
        <v>84</v>
      </c>
      <c r="AV399" s="14" t="s">
        <v>84</v>
      </c>
      <c r="AW399" s="14" t="s">
        <v>36</v>
      </c>
      <c r="AX399" s="14" t="s">
        <v>74</v>
      </c>
      <c r="AY399" s="247" t="s">
        <v>126</v>
      </c>
    </row>
    <row r="400" spans="1:51" s="14" customFormat="1" ht="12">
      <c r="A400" s="14"/>
      <c r="B400" s="237"/>
      <c r="C400" s="238"/>
      <c r="D400" s="220" t="s">
        <v>140</v>
      </c>
      <c r="E400" s="239" t="s">
        <v>21</v>
      </c>
      <c r="F400" s="240" t="s">
        <v>552</v>
      </c>
      <c r="G400" s="238"/>
      <c r="H400" s="241">
        <v>7.586</v>
      </c>
      <c r="I400" s="242"/>
      <c r="J400" s="238"/>
      <c r="K400" s="238"/>
      <c r="L400" s="243"/>
      <c r="M400" s="244"/>
      <c r="N400" s="245"/>
      <c r="O400" s="245"/>
      <c r="P400" s="245"/>
      <c r="Q400" s="245"/>
      <c r="R400" s="245"/>
      <c r="S400" s="245"/>
      <c r="T400" s="246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7" t="s">
        <v>140</v>
      </c>
      <c r="AU400" s="247" t="s">
        <v>84</v>
      </c>
      <c r="AV400" s="14" t="s">
        <v>84</v>
      </c>
      <c r="AW400" s="14" t="s">
        <v>36</v>
      </c>
      <c r="AX400" s="14" t="s">
        <v>74</v>
      </c>
      <c r="AY400" s="247" t="s">
        <v>126</v>
      </c>
    </row>
    <row r="401" spans="1:51" s="14" customFormat="1" ht="12">
      <c r="A401" s="14"/>
      <c r="B401" s="237"/>
      <c r="C401" s="238"/>
      <c r="D401" s="220" t="s">
        <v>140</v>
      </c>
      <c r="E401" s="239" t="s">
        <v>21</v>
      </c>
      <c r="F401" s="240" t="s">
        <v>553</v>
      </c>
      <c r="G401" s="238"/>
      <c r="H401" s="241">
        <v>4.65</v>
      </c>
      <c r="I401" s="242"/>
      <c r="J401" s="238"/>
      <c r="K401" s="238"/>
      <c r="L401" s="243"/>
      <c r="M401" s="244"/>
      <c r="N401" s="245"/>
      <c r="O401" s="245"/>
      <c r="P401" s="245"/>
      <c r="Q401" s="245"/>
      <c r="R401" s="245"/>
      <c r="S401" s="245"/>
      <c r="T401" s="246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7" t="s">
        <v>140</v>
      </c>
      <c r="AU401" s="247" t="s">
        <v>84</v>
      </c>
      <c r="AV401" s="14" t="s">
        <v>84</v>
      </c>
      <c r="AW401" s="14" t="s">
        <v>36</v>
      </c>
      <c r="AX401" s="14" t="s">
        <v>74</v>
      </c>
      <c r="AY401" s="247" t="s">
        <v>126</v>
      </c>
    </row>
    <row r="402" spans="1:51" s="15" customFormat="1" ht="12">
      <c r="A402" s="15"/>
      <c r="B402" s="248"/>
      <c r="C402" s="249"/>
      <c r="D402" s="220" t="s">
        <v>140</v>
      </c>
      <c r="E402" s="250" t="s">
        <v>21</v>
      </c>
      <c r="F402" s="251" t="s">
        <v>152</v>
      </c>
      <c r="G402" s="249"/>
      <c r="H402" s="252">
        <v>22.497999999999998</v>
      </c>
      <c r="I402" s="253"/>
      <c r="J402" s="249"/>
      <c r="K402" s="249"/>
      <c r="L402" s="254"/>
      <c r="M402" s="255"/>
      <c r="N402" s="256"/>
      <c r="O402" s="256"/>
      <c r="P402" s="256"/>
      <c r="Q402" s="256"/>
      <c r="R402" s="256"/>
      <c r="S402" s="256"/>
      <c r="T402" s="257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58" t="s">
        <v>140</v>
      </c>
      <c r="AU402" s="258" t="s">
        <v>84</v>
      </c>
      <c r="AV402" s="15" t="s">
        <v>127</v>
      </c>
      <c r="AW402" s="15" t="s">
        <v>36</v>
      </c>
      <c r="AX402" s="15" t="s">
        <v>74</v>
      </c>
      <c r="AY402" s="258" t="s">
        <v>126</v>
      </c>
    </row>
    <row r="403" spans="1:51" s="13" customFormat="1" ht="12">
      <c r="A403" s="13"/>
      <c r="B403" s="227"/>
      <c r="C403" s="228"/>
      <c r="D403" s="220" t="s">
        <v>140</v>
      </c>
      <c r="E403" s="229" t="s">
        <v>21</v>
      </c>
      <c r="F403" s="230" t="s">
        <v>257</v>
      </c>
      <c r="G403" s="228"/>
      <c r="H403" s="229" t="s">
        <v>21</v>
      </c>
      <c r="I403" s="231"/>
      <c r="J403" s="228"/>
      <c r="K403" s="228"/>
      <c r="L403" s="232"/>
      <c r="M403" s="233"/>
      <c r="N403" s="234"/>
      <c r="O403" s="234"/>
      <c r="P403" s="234"/>
      <c r="Q403" s="234"/>
      <c r="R403" s="234"/>
      <c r="S403" s="234"/>
      <c r="T403" s="23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6" t="s">
        <v>140</v>
      </c>
      <c r="AU403" s="236" t="s">
        <v>84</v>
      </c>
      <c r="AV403" s="13" t="s">
        <v>82</v>
      </c>
      <c r="AW403" s="13" t="s">
        <v>36</v>
      </c>
      <c r="AX403" s="13" t="s">
        <v>74</v>
      </c>
      <c r="AY403" s="236" t="s">
        <v>126</v>
      </c>
    </row>
    <row r="404" spans="1:51" s="14" customFormat="1" ht="12">
      <c r="A404" s="14"/>
      <c r="B404" s="237"/>
      <c r="C404" s="238"/>
      <c r="D404" s="220" t="s">
        <v>140</v>
      </c>
      <c r="E404" s="239" t="s">
        <v>21</v>
      </c>
      <c r="F404" s="240" t="s">
        <v>554</v>
      </c>
      <c r="G404" s="238"/>
      <c r="H404" s="241">
        <v>23.62</v>
      </c>
      <c r="I404" s="242"/>
      <c r="J404" s="238"/>
      <c r="K404" s="238"/>
      <c r="L404" s="243"/>
      <c r="M404" s="244"/>
      <c r="N404" s="245"/>
      <c r="O404" s="245"/>
      <c r="P404" s="245"/>
      <c r="Q404" s="245"/>
      <c r="R404" s="245"/>
      <c r="S404" s="245"/>
      <c r="T404" s="246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7" t="s">
        <v>140</v>
      </c>
      <c r="AU404" s="247" t="s">
        <v>84</v>
      </c>
      <c r="AV404" s="14" t="s">
        <v>84</v>
      </c>
      <c r="AW404" s="14" t="s">
        <v>36</v>
      </c>
      <c r="AX404" s="14" t="s">
        <v>74</v>
      </c>
      <c r="AY404" s="247" t="s">
        <v>126</v>
      </c>
    </row>
    <row r="405" spans="1:51" s="14" customFormat="1" ht="12">
      <c r="A405" s="14"/>
      <c r="B405" s="237"/>
      <c r="C405" s="238"/>
      <c r="D405" s="220" t="s">
        <v>140</v>
      </c>
      <c r="E405" s="239" t="s">
        <v>21</v>
      </c>
      <c r="F405" s="240" t="s">
        <v>555</v>
      </c>
      <c r="G405" s="238"/>
      <c r="H405" s="241">
        <v>1.029</v>
      </c>
      <c r="I405" s="242"/>
      <c r="J405" s="238"/>
      <c r="K405" s="238"/>
      <c r="L405" s="243"/>
      <c r="M405" s="244"/>
      <c r="N405" s="245"/>
      <c r="O405" s="245"/>
      <c r="P405" s="245"/>
      <c r="Q405" s="245"/>
      <c r="R405" s="245"/>
      <c r="S405" s="245"/>
      <c r="T405" s="246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7" t="s">
        <v>140</v>
      </c>
      <c r="AU405" s="247" t="s">
        <v>84</v>
      </c>
      <c r="AV405" s="14" t="s">
        <v>84</v>
      </c>
      <c r="AW405" s="14" t="s">
        <v>36</v>
      </c>
      <c r="AX405" s="14" t="s">
        <v>74</v>
      </c>
      <c r="AY405" s="247" t="s">
        <v>126</v>
      </c>
    </row>
    <row r="406" spans="1:51" s="14" customFormat="1" ht="12">
      <c r="A406" s="14"/>
      <c r="B406" s="237"/>
      <c r="C406" s="238"/>
      <c r="D406" s="220" t="s">
        <v>140</v>
      </c>
      <c r="E406" s="239" t="s">
        <v>21</v>
      </c>
      <c r="F406" s="240" t="s">
        <v>556</v>
      </c>
      <c r="G406" s="238"/>
      <c r="H406" s="241">
        <v>5.043</v>
      </c>
      <c r="I406" s="242"/>
      <c r="J406" s="238"/>
      <c r="K406" s="238"/>
      <c r="L406" s="243"/>
      <c r="M406" s="244"/>
      <c r="N406" s="245"/>
      <c r="O406" s="245"/>
      <c r="P406" s="245"/>
      <c r="Q406" s="245"/>
      <c r="R406" s="245"/>
      <c r="S406" s="245"/>
      <c r="T406" s="246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7" t="s">
        <v>140</v>
      </c>
      <c r="AU406" s="247" t="s">
        <v>84</v>
      </c>
      <c r="AV406" s="14" t="s">
        <v>84</v>
      </c>
      <c r="AW406" s="14" t="s">
        <v>36</v>
      </c>
      <c r="AX406" s="14" t="s">
        <v>74</v>
      </c>
      <c r="AY406" s="247" t="s">
        <v>126</v>
      </c>
    </row>
    <row r="407" spans="1:51" s="15" customFormat="1" ht="12">
      <c r="A407" s="15"/>
      <c r="B407" s="248"/>
      <c r="C407" s="249"/>
      <c r="D407" s="220" t="s">
        <v>140</v>
      </c>
      <c r="E407" s="250" t="s">
        <v>21</v>
      </c>
      <c r="F407" s="251" t="s">
        <v>152</v>
      </c>
      <c r="G407" s="249"/>
      <c r="H407" s="252">
        <v>29.692</v>
      </c>
      <c r="I407" s="253"/>
      <c r="J407" s="249"/>
      <c r="K407" s="249"/>
      <c r="L407" s="254"/>
      <c r="M407" s="255"/>
      <c r="N407" s="256"/>
      <c r="O407" s="256"/>
      <c r="P407" s="256"/>
      <c r="Q407" s="256"/>
      <c r="R407" s="256"/>
      <c r="S407" s="256"/>
      <c r="T407" s="257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58" t="s">
        <v>140</v>
      </c>
      <c r="AU407" s="258" t="s">
        <v>84</v>
      </c>
      <c r="AV407" s="15" t="s">
        <v>127</v>
      </c>
      <c r="AW407" s="15" t="s">
        <v>36</v>
      </c>
      <c r="AX407" s="15" t="s">
        <v>74</v>
      </c>
      <c r="AY407" s="258" t="s">
        <v>126</v>
      </c>
    </row>
    <row r="408" spans="1:51" s="13" customFormat="1" ht="12">
      <c r="A408" s="13"/>
      <c r="B408" s="227"/>
      <c r="C408" s="228"/>
      <c r="D408" s="220" t="s">
        <v>140</v>
      </c>
      <c r="E408" s="229" t="s">
        <v>21</v>
      </c>
      <c r="F408" s="230" t="s">
        <v>557</v>
      </c>
      <c r="G408" s="228"/>
      <c r="H408" s="229" t="s">
        <v>21</v>
      </c>
      <c r="I408" s="231"/>
      <c r="J408" s="228"/>
      <c r="K408" s="228"/>
      <c r="L408" s="232"/>
      <c r="M408" s="233"/>
      <c r="N408" s="234"/>
      <c r="O408" s="234"/>
      <c r="P408" s="234"/>
      <c r="Q408" s="234"/>
      <c r="R408" s="234"/>
      <c r="S408" s="234"/>
      <c r="T408" s="23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6" t="s">
        <v>140</v>
      </c>
      <c r="AU408" s="236" t="s">
        <v>84</v>
      </c>
      <c r="AV408" s="13" t="s">
        <v>82</v>
      </c>
      <c r="AW408" s="13" t="s">
        <v>36</v>
      </c>
      <c r="AX408" s="13" t="s">
        <v>74</v>
      </c>
      <c r="AY408" s="236" t="s">
        <v>126</v>
      </c>
    </row>
    <row r="409" spans="1:51" s="14" customFormat="1" ht="12">
      <c r="A409" s="14"/>
      <c r="B409" s="237"/>
      <c r="C409" s="238"/>
      <c r="D409" s="220" t="s">
        <v>140</v>
      </c>
      <c r="E409" s="239" t="s">
        <v>21</v>
      </c>
      <c r="F409" s="240" t="s">
        <v>558</v>
      </c>
      <c r="G409" s="238"/>
      <c r="H409" s="241">
        <v>11.52</v>
      </c>
      <c r="I409" s="242"/>
      <c r="J409" s="238"/>
      <c r="K409" s="238"/>
      <c r="L409" s="243"/>
      <c r="M409" s="244"/>
      <c r="N409" s="245"/>
      <c r="O409" s="245"/>
      <c r="P409" s="245"/>
      <c r="Q409" s="245"/>
      <c r="R409" s="245"/>
      <c r="S409" s="245"/>
      <c r="T409" s="24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7" t="s">
        <v>140</v>
      </c>
      <c r="AU409" s="247" t="s">
        <v>84</v>
      </c>
      <c r="AV409" s="14" t="s">
        <v>84</v>
      </c>
      <c r="AW409" s="14" t="s">
        <v>36</v>
      </c>
      <c r="AX409" s="14" t="s">
        <v>74</v>
      </c>
      <c r="AY409" s="247" t="s">
        <v>126</v>
      </c>
    </row>
    <row r="410" spans="1:51" s="14" customFormat="1" ht="12">
      <c r="A410" s="14"/>
      <c r="B410" s="237"/>
      <c r="C410" s="238"/>
      <c r="D410" s="220" t="s">
        <v>140</v>
      </c>
      <c r="E410" s="239" t="s">
        <v>21</v>
      </c>
      <c r="F410" s="240" t="s">
        <v>559</v>
      </c>
      <c r="G410" s="238"/>
      <c r="H410" s="241">
        <v>22.916</v>
      </c>
      <c r="I410" s="242"/>
      <c r="J410" s="238"/>
      <c r="K410" s="238"/>
      <c r="L410" s="243"/>
      <c r="M410" s="244"/>
      <c r="N410" s="245"/>
      <c r="O410" s="245"/>
      <c r="P410" s="245"/>
      <c r="Q410" s="245"/>
      <c r="R410" s="245"/>
      <c r="S410" s="245"/>
      <c r="T410" s="246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7" t="s">
        <v>140</v>
      </c>
      <c r="AU410" s="247" t="s">
        <v>84</v>
      </c>
      <c r="AV410" s="14" t="s">
        <v>84</v>
      </c>
      <c r="AW410" s="14" t="s">
        <v>36</v>
      </c>
      <c r="AX410" s="14" t="s">
        <v>74</v>
      </c>
      <c r="AY410" s="247" t="s">
        <v>126</v>
      </c>
    </row>
    <row r="411" spans="1:51" s="14" customFormat="1" ht="12">
      <c r="A411" s="14"/>
      <c r="B411" s="237"/>
      <c r="C411" s="238"/>
      <c r="D411" s="220" t="s">
        <v>140</v>
      </c>
      <c r="E411" s="239" t="s">
        <v>21</v>
      </c>
      <c r="F411" s="240" t="s">
        <v>560</v>
      </c>
      <c r="G411" s="238"/>
      <c r="H411" s="241">
        <v>21.31</v>
      </c>
      <c r="I411" s="242"/>
      <c r="J411" s="238"/>
      <c r="K411" s="238"/>
      <c r="L411" s="243"/>
      <c r="M411" s="244"/>
      <c r="N411" s="245"/>
      <c r="O411" s="245"/>
      <c r="P411" s="245"/>
      <c r="Q411" s="245"/>
      <c r="R411" s="245"/>
      <c r="S411" s="245"/>
      <c r="T411" s="246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7" t="s">
        <v>140</v>
      </c>
      <c r="AU411" s="247" t="s">
        <v>84</v>
      </c>
      <c r="AV411" s="14" t="s">
        <v>84</v>
      </c>
      <c r="AW411" s="14" t="s">
        <v>36</v>
      </c>
      <c r="AX411" s="14" t="s">
        <v>74</v>
      </c>
      <c r="AY411" s="247" t="s">
        <v>126</v>
      </c>
    </row>
    <row r="412" spans="1:51" s="15" customFormat="1" ht="12">
      <c r="A412" s="15"/>
      <c r="B412" s="248"/>
      <c r="C412" s="249"/>
      <c r="D412" s="220" t="s">
        <v>140</v>
      </c>
      <c r="E412" s="250" t="s">
        <v>21</v>
      </c>
      <c r="F412" s="251" t="s">
        <v>152</v>
      </c>
      <c r="G412" s="249"/>
      <c r="H412" s="252">
        <v>55.745999999999995</v>
      </c>
      <c r="I412" s="253"/>
      <c r="J412" s="249"/>
      <c r="K412" s="249"/>
      <c r="L412" s="254"/>
      <c r="M412" s="255"/>
      <c r="N412" s="256"/>
      <c r="O412" s="256"/>
      <c r="P412" s="256"/>
      <c r="Q412" s="256"/>
      <c r="R412" s="256"/>
      <c r="S412" s="256"/>
      <c r="T412" s="257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8" t="s">
        <v>140</v>
      </c>
      <c r="AU412" s="258" t="s">
        <v>84</v>
      </c>
      <c r="AV412" s="15" t="s">
        <v>127</v>
      </c>
      <c r="AW412" s="15" t="s">
        <v>36</v>
      </c>
      <c r="AX412" s="15" t="s">
        <v>74</v>
      </c>
      <c r="AY412" s="258" t="s">
        <v>126</v>
      </c>
    </row>
    <row r="413" spans="1:51" s="16" customFormat="1" ht="12">
      <c r="A413" s="16"/>
      <c r="B413" s="259"/>
      <c r="C413" s="260"/>
      <c r="D413" s="220" t="s">
        <v>140</v>
      </c>
      <c r="E413" s="261" t="s">
        <v>21</v>
      </c>
      <c r="F413" s="262" t="s">
        <v>156</v>
      </c>
      <c r="G413" s="260"/>
      <c r="H413" s="263">
        <v>143.236</v>
      </c>
      <c r="I413" s="264"/>
      <c r="J413" s="260"/>
      <c r="K413" s="260"/>
      <c r="L413" s="265"/>
      <c r="M413" s="266"/>
      <c r="N413" s="267"/>
      <c r="O413" s="267"/>
      <c r="P413" s="267"/>
      <c r="Q413" s="267"/>
      <c r="R413" s="267"/>
      <c r="S413" s="267"/>
      <c r="T413" s="268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T413" s="269" t="s">
        <v>140</v>
      </c>
      <c r="AU413" s="269" t="s">
        <v>84</v>
      </c>
      <c r="AV413" s="16" t="s">
        <v>134</v>
      </c>
      <c r="AW413" s="16" t="s">
        <v>36</v>
      </c>
      <c r="AX413" s="16" t="s">
        <v>82</v>
      </c>
      <c r="AY413" s="269" t="s">
        <v>126</v>
      </c>
    </row>
    <row r="414" spans="1:65" s="2" customFormat="1" ht="24.15" customHeight="1">
      <c r="A414" s="41"/>
      <c r="B414" s="42"/>
      <c r="C414" s="207" t="s">
        <v>561</v>
      </c>
      <c r="D414" s="207" t="s">
        <v>129</v>
      </c>
      <c r="E414" s="208" t="s">
        <v>562</v>
      </c>
      <c r="F414" s="209" t="s">
        <v>563</v>
      </c>
      <c r="G414" s="210" t="s">
        <v>159</v>
      </c>
      <c r="H414" s="211">
        <v>7.8</v>
      </c>
      <c r="I414" s="212"/>
      <c r="J414" s="213">
        <f>ROUND(I414*H414,2)</f>
        <v>0</v>
      </c>
      <c r="K414" s="209" t="s">
        <v>133</v>
      </c>
      <c r="L414" s="47"/>
      <c r="M414" s="214" t="s">
        <v>21</v>
      </c>
      <c r="N414" s="215" t="s">
        <v>45</v>
      </c>
      <c r="O414" s="87"/>
      <c r="P414" s="216">
        <f>O414*H414</f>
        <v>0</v>
      </c>
      <c r="Q414" s="216">
        <v>0</v>
      </c>
      <c r="R414" s="216">
        <f>Q414*H414</f>
        <v>0</v>
      </c>
      <c r="S414" s="216">
        <v>0</v>
      </c>
      <c r="T414" s="217">
        <f>S414*H414</f>
        <v>0</v>
      </c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R414" s="218" t="s">
        <v>295</v>
      </c>
      <c r="AT414" s="218" t="s">
        <v>129</v>
      </c>
      <c r="AU414" s="218" t="s">
        <v>84</v>
      </c>
      <c r="AY414" s="19" t="s">
        <v>126</v>
      </c>
      <c r="BE414" s="219">
        <f>IF(N414="základní",J414,0)</f>
        <v>0</v>
      </c>
      <c r="BF414" s="219">
        <f>IF(N414="snížená",J414,0)</f>
        <v>0</v>
      </c>
      <c r="BG414" s="219">
        <f>IF(N414="zákl. přenesená",J414,0)</f>
        <v>0</v>
      </c>
      <c r="BH414" s="219">
        <f>IF(N414="sníž. přenesená",J414,0)</f>
        <v>0</v>
      </c>
      <c r="BI414" s="219">
        <f>IF(N414="nulová",J414,0)</f>
        <v>0</v>
      </c>
      <c r="BJ414" s="19" t="s">
        <v>82</v>
      </c>
      <c r="BK414" s="219">
        <f>ROUND(I414*H414,2)</f>
        <v>0</v>
      </c>
      <c r="BL414" s="19" t="s">
        <v>295</v>
      </c>
      <c r="BM414" s="218" t="s">
        <v>564</v>
      </c>
    </row>
    <row r="415" spans="1:47" s="2" customFormat="1" ht="12">
      <c r="A415" s="41"/>
      <c r="B415" s="42"/>
      <c r="C415" s="43"/>
      <c r="D415" s="220" t="s">
        <v>136</v>
      </c>
      <c r="E415" s="43"/>
      <c r="F415" s="221" t="s">
        <v>565</v>
      </c>
      <c r="G415" s="43"/>
      <c r="H415" s="43"/>
      <c r="I415" s="222"/>
      <c r="J415" s="43"/>
      <c r="K415" s="43"/>
      <c r="L415" s="47"/>
      <c r="M415" s="223"/>
      <c r="N415" s="224"/>
      <c r="O415" s="87"/>
      <c r="P415" s="87"/>
      <c r="Q415" s="87"/>
      <c r="R415" s="87"/>
      <c r="S415" s="87"/>
      <c r="T415" s="88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T415" s="19" t="s">
        <v>136</v>
      </c>
      <c r="AU415" s="19" t="s">
        <v>84</v>
      </c>
    </row>
    <row r="416" spans="1:47" s="2" customFormat="1" ht="12">
      <c r="A416" s="41"/>
      <c r="B416" s="42"/>
      <c r="C416" s="43"/>
      <c r="D416" s="225" t="s">
        <v>138</v>
      </c>
      <c r="E416" s="43"/>
      <c r="F416" s="226" t="s">
        <v>566</v>
      </c>
      <c r="G416" s="43"/>
      <c r="H416" s="43"/>
      <c r="I416" s="222"/>
      <c r="J416" s="43"/>
      <c r="K416" s="43"/>
      <c r="L416" s="47"/>
      <c r="M416" s="223"/>
      <c r="N416" s="224"/>
      <c r="O416" s="87"/>
      <c r="P416" s="87"/>
      <c r="Q416" s="87"/>
      <c r="R416" s="87"/>
      <c r="S416" s="87"/>
      <c r="T416" s="88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T416" s="19" t="s">
        <v>138</v>
      </c>
      <c r="AU416" s="19" t="s">
        <v>84</v>
      </c>
    </row>
    <row r="417" spans="1:51" s="13" customFormat="1" ht="12">
      <c r="A417" s="13"/>
      <c r="B417" s="227"/>
      <c r="C417" s="228"/>
      <c r="D417" s="220" t="s">
        <v>140</v>
      </c>
      <c r="E417" s="229" t="s">
        <v>21</v>
      </c>
      <c r="F417" s="230" t="s">
        <v>567</v>
      </c>
      <c r="G417" s="228"/>
      <c r="H417" s="229" t="s">
        <v>21</v>
      </c>
      <c r="I417" s="231"/>
      <c r="J417" s="228"/>
      <c r="K417" s="228"/>
      <c r="L417" s="232"/>
      <c r="M417" s="233"/>
      <c r="N417" s="234"/>
      <c r="O417" s="234"/>
      <c r="P417" s="234"/>
      <c r="Q417" s="234"/>
      <c r="R417" s="234"/>
      <c r="S417" s="234"/>
      <c r="T417" s="23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6" t="s">
        <v>140</v>
      </c>
      <c r="AU417" s="236" t="s">
        <v>84</v>
      </c>
      <c r="AV417" s="13" t="s">
        <v>82</v>
      </c>
      <c r="AW417" s="13" t="s">
        <v>36</v>
      </c>
      <c r="AX417" s="13" t="s">
        <v>74</v>
      </c>
      <c r="AY417" s="236" t="s">
        <v>126</v>
      </c>
    </row>
    <row r="418" spans="1:51" s="14" customFormat="1" ht="12">
      <c r="A418" s="14"/>
      <c r="B418" s="237"/>
      <c r="C418" s="238"/>
      <c r="D418" s="220" t="s">
        <v>140</v>
      </c>
      <c r="E418" s="239" t="s">
        <v>21</v>
      </c>
      <c r="F418" s="240" t="s">
        <v>568</v>
      </c>
      <c r="G418" s="238"/>
      <c r="H418" s="241">
        <v>2.8</v>
      </c>
      <c r="I418" s="242"/>
      <c r="J418" s="238"/>
      <c r="K418" s="238"/>
      <c r="L418" s="243"/>
      <c r="M418" s="244"/>
      <c r="N418" s="245"/>
      <c r="O418" s="245"/>
      <c r="P418" s="245"/>
      <c r="Q418" s="245"/>
      <c r="R418" s="245"/>
      <c r="S418" s="245"/>
      <c r="T418" s="246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7" t="s">
        <v>140</v>
      </c>
      <c r="AU418" s="247" t="s">
        <v>84</v>
      </c>
      <c r="AV418" s="14" t="s">
        <v>84</v>
      </c>
      <c r="AW418" s="14" t="s">
        <v>36</v>
      </c>
      <c r="AX418" s="14" t="s">
        <v>74</v>
      </c>
      <c r="AY418" s="247" t="s">
        <v>126</v>
      </c>
    </row>
    <row r="419" spans="1:51" s="14" customFormat="1" ht="12">
      <c r="A419" s="14"/>
      <c r="B419" s="237"/>
      <c r="C419" s="238"/>
      <c r="D419" s="220" t="s">
        <v>140</v>
      </c>
      <c r="E419" s="239" t="s">
        <v>21</v>
      </c>
      <c r="F419" s="240" t="s">
        <v>569</v>
      </c>
      <c r="G419" s="238"/>
      <c r="H419" s="241">
        <v>5</v>
      </c>
      <c r="I419" s="242"/>
      <c r="J419" s="238"/>
      <c r="K419" s="238"/>
      <c r="L419" s="243"/>
      <c r="M419" s="244"/>
      <c r="N419" s="245"/>
      <c r="O419" s="245"/>
      <c r="P419" s="245"/>
      <c r="Q419" s="245"/>
      <c r="R419" s="245"/>
      <c r="S419" s="245"/>
      <c r="T419" s="24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7" t="s">
        <v>140</v>
      </c>
      <c r="AU419" s="247" t="s">
        <v>84</v>
      </c>
      <c r="AV419" s="14" t="s">
        <v>84</v>
      </c>
      <c r="AW419" s="14" t="s">
        <v>36</v>
      </c>
      <c r="AX419" s="14" t="s">
        <v>74</v>
      </c>
      <c r="AY419" s="247" t="s">
        <v>126</v>
      </c>
    </row>
    <row r="420" spans="1:51" s="16" customFormat="1" ht="12">
      <c r="A420" s="16"/>
      <c r="B420" s="259"/>
      <c r="C420" s="260"/>
      <c r="D420" s="220" t="s">
        <v>140</v>
      </c>
      <c r="E420" s="261" t="s">
        <v>21</v>
      </c>
      <c r="F420" s="262" t="s">
        <v>156</v>
      </c>
      <c r="G420" s="260"/>
      <c r="H420" s="263">
        <v>7.8</v>
      </c>
      <c r="I420" s="264"/>
      <c r="J420" s="260"/>
      <c r="K420" s="260"/>
      <c r="L420" s="265"/>
      <c r="M420" s="266"/>
      <c r="N420" s="267"/>
      <c r="O420" s="267"/>
      <c r="P420" s="267"/>
      <c r="Q420" s="267"/>
      <c r="R420" s="267"/>
      <c r="S420" s="267"/>
      <c r="T420" s="268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T420" s="269" t="s">
        <v>140</v>
      </c>
      <c r="AU420" s="269" t="s">
        <v>84</v>
      </c>
      <c r="AV420" s="16" t="s">
        <v>134</v>
      </c>
      <c r="AW420" s="16" t="s">
        <v>36</v>
      </c>
      <c r="AX420" s="16" t="s">
        <v>82</v>
      </c>
      <c r="AY420" s="269" t="s">
        <v>126</v>
      </c>
    </row>
    <row r="421" spans="1:65" s="2" customFormat="1" ht="24.15" customHeight="1">
      <c r="A421" s="41"/>
      <c r="B421" s="42"/>
      <c r="C421" s="270" t="s">
        <v>570</v>
      </c>
      <c r="D421" s="270" t="s">
        <v>188</v>
      </c>
      <c r="E421" s="271" t="s">
        <v>571</v>
      </c>
      <c r="F421" s="272" t="s">
        <v>572</v>
      </c>
      <c r="G421" s="273" t="s">
        <v>159</v>
      </c>
      <c r="H421" s="274">
        <v>8.19</v>
      </c>
      <c r="I421" s="275"/>
      <c r="J421" s="276">
        <f>ROUND(I421*H421,2)</f>
        <v>0</v>
      </c>
      <c r="K421" s="272" t="s">
        <v>133</v>
      </c>
      <c r="L421" s="277"/>
      <c r="M421" s="278" t="s">
        <v>21</v>
      </c>
      <c r="N421" s="279" t="s">
        <v>45</v>
      </c>
      <c r="O421" s="87"/>
      <c r="P421" s="216">
        <f>O421*H421</f>
        <v>0</v>
      </c>
      <c r="Q421" s="216">
        <v>0</v>
      </c>
      <c r="R421" s="216">
        <f>Q421*H421</f>
        <v>0</v>
      </c>
      <c r="S421" s="216">
        <v>0</v>
      </c>
      <c r="T421" s="217">
        <f>S421*H421</f>
        <v>0</v>
      </c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R421" s="218" t="s">
        <v>384</v>
      </c>
      <c r="AT421" s="218" t="s">
        <v>188</v>
      </c>
      <c r="AU421" s="218" t="s">
        <v>84</v>
      </c>
      <c r="AY421" s="19" t="s">
        <v>126</v>
      </c>
      <c r="BE421" s="219">
        <f>IF(N421="základní",J421,0)</f>
        <v>0</v>
      </c>
      <c r="BF421" s="219">
        <f>IF(N421="snížená",J421,0)</f>
        <v>0</v>
      </c>
      <c r="BG421" s="219">
        <f>IF(N421="zákl. přenesená",J421,0)</f>
        <v>0</v>
      </c>
      <c r="BH421" s="219">
        <f>IF(N421="sníž. přenesená",J421,0)</f>
        <v>0</v>
      </c>
      <c r="BI421" s="219">
        <f>IF(N421="nulová",J421,0)</f>
        <v>0</v>
      </c>
      <c r="BJ421" s="19" t="s">
        <v>82</v>
      </c>
      <c r="BK421" s="219">
        <f>ROUND(I421*H421,2)</f>
        <v>0</v>
      </c>
      <c r="BL421" s="19" t="s">
        <v>295</v>
      </c>
      <c r="BM421" s="218" t="s">
        <v>573</v>
      </c>
    </row>
    <row r="422" spans="1:47" s="2" customFormat="1" ht="12">
      <c r="A422" s="41"/>
      <c r="B422" s="42"/>
      <c r="C422" s="43"/>
      <c r="D422" s="220" t="s">
        <v>136</v>
      </c>
      <c r="E422" s="43"/>
      <c r="F422" s="221" t="s">
        <v>572</v>
      </c>
      <c r="G422" s="43"/>
      <c r="H422" s="43"/>
      <c r="I422" s="222"/>
      <c r="J422" s="43"/>
      <c r="K422" s="43"/>
      <c r="L422" s="47"/>
      <c r="M422" s="223"/>
      <c r="N422" s="224"/>
      <c r="O422" s="87"/>
      <c r="P422" s="87"/>
      <c r="Q422" s="87"/>
      <c r="R422" s="87"/>
      <c r="S422" s="87"/>
      <c r="T422" s="88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T422" s="19" t="s">
        <v>136</v>
      </c>
      <c r="AU422" s="19" t="s">
        <v>84</v>
      </c>
    </row>
    <row r="423" spans="1:51" s="14" customFormat="1" ht="12">
      <c r="A423" s="14"/>
      <c r="B423" s="237"/>
      <c r="C423" s="238"/>
      <c r="D423" s="220" t="s">
        <v>140</v>
      </c>
      <c r="E423" s="238"/>
      <c r="F423" s="240" t="s">
        <v>574</v>
      </c>
      <c r="G423" s="238"/>
      <c r="H423" s="241">
        <v>8.19</v>
      </c>
      <c r="I423" s="242"/>
      <c r="J423" s="238"/>
      <c r="K423" s="238"/>
      <c r="L423" s="243"/>
      <c r="M423" s="244"/>
      <c r="N423" s="245"/>
      <c r="O423" s="245"/>
      <c r="P423" s="245"/>
      <c r="Q423" s="245"/>
      <c r="R423" s="245"/>
      <c r="S423" s="245"/>
      <c r="T423" s="246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7" t="s">
        <v>140</v>
      </c>
      <c r="AU423" s="247" t="s">
        <v>84</v>
      </c>
      <c r="AV423" s="14" t="s">
        <v>84</v>
      </c>
      <c r="AW423" s="14" t="s">
        <v>4</v>
      </c>
      <c r="AX423" s="14" t="s">
        <v>82</v>
      </c>
      <c r="AY423" s="247" t="s">
        <v>126</v>
      </c>
    </row>
    <row r="424" spans="1:65" s="2" customFormat="1" ht="16.5" customHeight="1">
      <c r="A424" s="41"/>
      <c r="B424" s="42"/>
      <c r="C424" s="207" t="s">
        <v>575</v>
      </c>
      <c r="D424" s="207" t="s">
        <v>129</v>
      </c>
      <c r="E424" s="208" t="s">
        <v>576</v>
      </c>
      <c r="F424" s="209" t="s">
        <v>577</v>
      </c>
      <c r="G424" s="210" t="s">
        <v>132</v>
      </c>
      <c r="H424" s="211">
        <v>55.5</v>
      </c>
      <c r="I424" s="212"/>
      <c r="J424" s="213">
        <f>ROUND(I424*H424,2)</f>
        <v>0</v>
      </c>
      <c r="K424" s="209" t="s">
        <v>133</v>
      </c>
      <c r="L424" s="47"/>
      <c r="M424" s="214" t="s">
        <v>21</v>
      </c>
      <c r="N424" s="215" t="s">
        <v>45</v>
      </c>
      <c r="O424" s="87"/>
      <c r="P424" s="216">
        <f>O424*H424</f>
        <v>0</v>
      </c>
      <c r="Q424" s="216">
        <v>0</v>
      </c>
      <c r="R424" s="216">
        <f>Q424*H424</f>
        <v>0</v>
      </c>
      <c r="S424" s="216">
        <v>0</v>
      </c>
      <c r="T424" s="217">
        <f>S424*H424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R424" s="218" t="s">
        <v>295</v>
      </c>
      <c r="AT424" s="218" t="s">
        <v>129</v>
      </c>
      <c r="AU424" s="218" t="s">
        <v>84</v>
      </c>
      <c r="AY424" s="19" t="s">
        <v>126</v>
      </c>
      <c r="BE424" s="219">
        <f>IF(N424="základní",J424,0)</f>
        <v>0</v>
      </c>
      <c r="BF424" s="219">
        <f>IF(N424="snížená",J424,0)</f>
        <v>0</v>
      </c>
      <c r="BG424" s="219">
        <f>IF(N424="zákl. přenesená",J424,0)</f>
        <v>0</v>
      </c>
      <c r="BH424" s="219">
        <f>IF(N424="sníž. přenesená",J424,0)</f>
        <v>0</v>
      </c>
      <c r="BI424" s="219">
        <f>IF(N424="nulová",J424,0)</f>
        <v>0</v>
      </c>
      <c r="BJ424" s="19" t="s">
        <v>82</v>
      </c>
      <c r="BK424" s="219">
        <f>ROUND(I424*H424,2)</f>
        <v>0</v>
      </c>
      <c r="BL424" s="19" t="s">
        <v>295</v>
      </c>
      <c r="BM424" s="218" t="s">
        <v>578</v>
      </c>
    </row>
    <row r="425" spans="1:47" s="2" customFormat="1" ht="12">
      <c r="A425" s="41"/>
      <c r="B425" s="42"/>
      <c r="C425" s="43"/>
      <c r="D425" s="220" t="s">
        <v>136</v>
      </c>
      <c r="E425" s="43"/>
      <c r="F425" s="221" t="s">
        <v>579</v>
      </c>
      <c r="G425" s="43"/>
      <c r="H425" s="43"/>
      <c r="I425" s="222"/>
      <c r="J425" s="43"/>
      <c r="K425" s="43"/>
      <c r="L425" s="47"/>
      <c r="M425" s="223"/>
      <c r="N425" s="224"/>
      <c r="O425" s="87"/>
      <c r="P425" s="87"/>
      <c r="Q425" s="87"/>
      <c r="R425" s="87"/>
      <c r="S425" s="87"/>
      <c r="T425" s="88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T425" s="19" t="s">
        <v>136</v>
      </c>
      <c r="AU425" s="19" t="s">
        <v>84</v>
      </c>
    </row>
    <row r="426" spans="1:47" s="2" customFormat="1" ht="12">
      <c r="A426" s="41"/>
      <c r="B426" s="42"/>
      <c r="C426" s="43"/>
      <c r="D426" s="225" t="s">
        <v>138</v>
      </c>
      <c r="E426" s="43"/>
      <c r="F426" s="226" t="s">
        <v>580</v>
      </c>
      <c r="G426" s="43"/>
      <c r="H426" s="43"/>
      <c r="I426" s="222"/>
      <c r="J426" s="43"/>
      <c r="K426" s="43"/>
      <c r="L426" s="47"/>
      <c r="M426" s="223"/>
      <c r="N426" s="224"/>
      <c r="O426" s="87"/>
      <c r="P426" s="87"/>
      <c r="Q426" s="87"/>
      <c r="R426" s="87"/>
      <c r="S426" s="87"/>
      <c r="T426" s="88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T426" s="19" t="s">
        <v>138</v>
      </c>
      <c r="AU426" s="19" t="s">
        <v>84</v>
      </c>
    </row>
    <row r="427" spans="1:51" s="13" customFormat="1" ht="12">
      <c r="A427" s="13"/>
      <c r="B427" s="227"/>
      <c r="C427" s="228"/>
      <c r="D427" s="220" t="s">
        <v>140</v>
      </c>
      <c r="E427" s="229" t="s">
        <v>21</v>
      </c>
      <c r="F427" s="230" t="s">
        <v>581</v>
      </c>
      <c r="G427" s="228"/>
      <c r="H427" s="229" t="s">
        <v>21</v>
      </c>
      <c r="I427" s="231"/>
      <c r="J427" s="228"/>
      <c r="K427" s="228"/>
      <c r="L427" s="232"/>
      <c r="M427" s="233"/>
      <c r="N427" s="234"/>
      <c r="O427" s="234"/>
      <c r="P427" s="234"/>
      <c r="Q427" s="234"/>
      <c r="R427" s="234"/>
      <c r="S427" s="234"/>
      <c r="T427" s="23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6" t="s">
        <v>140</v>
      </c>
      <c r="AU427" s="236" t="s">
        <v>84</v>
      </c>
      <c r="AV427" s="13" t="s">
        <v>82</v>
      </c>
      <c r="AW427" s="13" t="s">
        <v>36</v>
      </c>
      <c r="AX427" s="13" t="s">
        <v>74</v>
      </c>
      <c r="AY427" s="236" t="s">
        <v>126</v>
      </c>
    </row>
    <row r="428" spans="1:51" s="14" customFormat="1" ht="12">
      <c r="A428" s="14"/>
      <c r="B428" s="237"/>
      <c r="C428" s="238"/>
      <c r="D428" s="220" t="s">
        <v>140</v>
      </c>
      <c r="E428" s="239" t="s">
        <v>21</v>
      </c>
      <c r="F428" s="240" t="s">
        <v>582</v>
      </c>
      <c r="G428" s="238"/>
      <c r="H428" s="241">
        <v>25.5</v>
      </c>
      <c r="I428" s="242"/>
      <c r="J428" s="238"/>
      <c r="K428" s="238"/>
      <c r="L428" s="243"/>
      <c r="M428" s="244"/>
      <c r="N428" s="245"/>
      <c r="O428" s="245"/>
      <c r="P428" s="245"/>
      <c r="Q428" s="245"/>
      <c r="R428" s="245"/>
      <c r="S428" s="245"/>
      <c r="T428" s="246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7" t="s">
        <v>140</v>
      </c>
      <c r="AU428" s="247" t="s">
        <v>84</v>
      </c>
      <c r="AV428" s="14" t="s">
        <v>84</v>
      </c>
      <c r="AW428" s="14" t="s">
        <v>36</v>
      </c>
      <c r="AX428" s="14" t="s">
        <v>74</v>
      </c>
      <c r="AY428" s="247" t="s">
        <v>126</v>
      </c>
    </row>
    <row r="429" spans="1:51" s="14" customFormat="1" ht="12">
      <c r="A429" s="14"/>
      <c r="B429" s="237"/>
      <c r="C429" s="238"/>
      <c r="D429" s="220" t="s">
        <v>140</v>
      </c>
      <c r="E429" s="239" t="s">
        <v>21</v>
      </c>
      <c r="F429" s="240" t="s">
        <v>583</v>
      </c>
      <c r="G429" s="238"/>
      <c r="H429" s="241">
        <v>30</v>
      </c>
      <c r="I429" s="242"/>
      <c r="J429" s="238"/>
      <c r="K429" s="238"/>
      <c r="L429" s="243"/>
      <c r="M429" s="244"/>
      <c r="N429" s="245"/>
      <c r="O429" s="245"/>
      <c r="P429" s="245"/>
      <c r="Q429" s="245"/>
      <c r="R429" s="245"/>
      <c r="S429" s="245"/>
      <c r="T429" s="246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7" t="s">
        <v>140</v>
      </c>
      <c r="AU429" s="247" t="s">
        <v>84</v>
      </c>
      <c r="AV429" s="14" t="s">
        <v>84</v>
      </c>
      <c r="AW429" s="14" t="s">
        <v>36</v>
      </c>
      <c r="AX429" s="14" t="s">
        <v>74</v>
      </c>
      <c r="AY429" s="247" t="s">
        <v>126</v>
      </c>
    </row>
    <row r="430" spans="1:51" s="16" customFormat="1" ht="12">
      <c r="A430" s="16"/>
      <c r="B430" s="259"/>
      <c r="C430" s="260"/>
      <c r="D430" s="220" t="s">
        <v>140</v>
      </c>
      <c r="E430" s="261" t="s">
        <v>21</v>
      </c>
      <c r="F430" s="262" t="s">
        <v>156</v>
      </c>
      <c r="G430" s="260"/>
      <c r="H430" s="263">
        <v>55.5</v>
      </c>
      <c r="I430" s="264"/>
      <c r="J430" s="260"/>
      <c r="K430" s="260"/>
      <c r="L430" s="265"/>
      <c r="M430" s="266"/>
      <c r="N430" s="267"/>
      <c r="O430" s="267"/>
      <c r="P430" s="267"/>
      <c r="Q430" s="267"/>
      <c r="R430" s="267"/>
      <c r="S430" s="267"/>
      <c r="T430" s="268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T430" s="269" t="s">
        <v>140</v>
      </c>
      <c r="AU430" s="269" t="s">
        <v>84</v>
      </c>
      <c r="AV430" s="16" t="s">
        <v>134</v>
      </c>
      <c r="AW430" s="16" t="s">
        <v>36</v>
      </c>
      <c r="AX430" s="16" t="s">
        <v>82</v>
      </c>
      <c r="AY430" s="269" t="s">
        <v>126</v>
      </c>
    </row>
    <row r="431" spans="1:65" s="2" customFormat="1" ht="21.75" customHeight="1">
      <c r="A431" s="41"/>
      <c r="B431" s="42"/>
      <c r="C431" s="270" t="s">
        <v>584</v>
      </c>
      <c r="D431" s="270" t="s">
        <v>188</v>
      </c>
      <c r="E431" s="271" t="s">
        <v>585</v>
      </c>
      <c r="F431" s="272" t="s">
        <v>586</v>
      </c>
      <c r="G431" s="273" t="s">
        <v>132</v>
      </c>
      <c r="H431" s="274">
        <v>58.275</v>
      </c>
      <c r="I431" s="275"/>
      <c r="J431" s="276">
        <f>ROUND(I431*H431,2)</f>
        <v>0</v>
      </c>
      <c r="K431" s="272" t="s">
        <v>21</v>
      </c>
      <c r="L431" s="277"/>
      <c r="M431" s="278" t="s">
        <v>21</v>
      </c>
      <c r="N431" s="279" t="s">
        <v>45</v>
      </c>
      <c r="O431" s="87"/>
      <c r="P431" s="216">
        <f>O431*H431</f>
        <v>0</v>
      </c>
      <c r="Q431" s="216">
        <v>0</v>
      </c>
      <c r="R431" s="216">
        <f>Q431*H431</f>
        <v>0</v>
      </c>
      <c r="S431" s="216">
        <v>0</v>
      </c>
      <c r="T431" s="217">
        <f>S431*H431</f>
        <v>0</v>
      </c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R431" s="218" t="s">
        <v>384</v>
      </c>
      <c r="AT431" s="218" t="s">
        <v>188</v>
      </c>
      <c r="AU431" s="218" t="s">
        <v>84</v>
      </c>
      <c r="AY431" s="19" t="s">
        <v>126</v>
      </c>
      <c r="BE431" s="219">
        <f>IF(N431="základní",J431,0)</f>
        <v>0</v>
      </c>
      <c r="BF431" s="219">
        <f>IF(N431="snížená",J431,0)</f>
        <v>0</v>
      </c>
      <c r="BG431" s="219">
        <f>IF(N431="zákl. přenesená",J431,0)</f>
        <v>0</v>
      </c>
      <c r="BH431" s="219">
        <f>IF(N431="sníž. přenesená",J431,0)</f>
        <v>0</v>
      </c>
      <c r="BI431" s="219">
        <f>IF(N431="nulová",J431,0)</f>
        <v>0</v>
      </c>
      <c r="BJ431" s="19" t="s">
        <v>82</v>
      </c>
      <c r="BK431" s="219">
        <f>ROUND(I431*H431,2)</f>
        <v>0</v>
      </c>
      <c r="BL431" s="19" t="s">
        <v>295</v>
      </c>
      <c r="BM431" s="218" t="s">
        <v>587</v>
      </c>
    </row>
    <row r="432" spans="1:47" s="2" customFormat="1" ht="12">
      <c r="A432" s="41"/>
      <c r="B432" s="42"/>
      <c r="C432" s="43"/>
      <c r="D432" s="220" t="s">
        <v>136</v>
      </c>
      <c r="E432" s="43"/>
      <c r="F432" s="221" t="s">
        <v>586</v>
      </c>
      <c r="G432" s="43"/>
      <c r="H432" s="43"/>
      <c r="I432" s="222"/>
      <c r="J432" s="43"/>
      <c r="K432" s="43"/>
      <c r="L432" s="47"/>
      <c r="M432" s="223"/>
      <c r="N432" s="224"/>
      <c r="O432" s="87"/>
      <c r="P432" s="87"/>
      <c r="Q432" s="87"/>
      <c r="R432" s="87"/>
      <c r="S432" s="87"/>
      <c r="T432" s="88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T432" s="19" t="s">
        <v>136</v>
      </c>
      <c r="AU432" s="19" t="s">
        <v>84</v>
      </c>
    </row>
    <row r="433" spans="1:51" s="14" customFormat="1" ht="12">
      <c r="A433" s="14"/>
      <c r="B433" s="237"/>
      <c r="C433" s="238"/>
      <c r="D433" s="220" t="s">
        <v>140</v>
      </c>
      <c r="E433" s="238"/>
      <c r="F433" s="240" t="s">
        <v>588</v>
      </c>
      <c r="G433" s="238"/>
      <c r="H433" s="241">
        <v>58.275</v>
      </c>
      <c r="I433" s="242"/>
      <c r="J433" s="238"/>
      <c r="K433" s="238"/>
      <c r="L433" s="243"/>
      <c r="M433" s="244"/>
      <c r="N433" s="245"/>
      <c r="O433" s="245"/>
      <c r="P433" s="245"/>
      <c r="Q433" s="245"/>
      <c r="R433" s="245"/>
      <c r="S433" s="245"/>
      <c r="T433" s="246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7" t="s">
        <v>140</v>
      </c>
      <c r="AU433" s="247" t="s">
        <v>84</v>
      </c>
      <c r="AV433" s="14" t="s">
        <v>84</v>
      </c>
      <c r="AW433" s="14" t="s">
        <v>4</v>
      </c>
      <c r="AX433" s="14" t="s">
        <v>82</v>
      </c>
      <c r="AY433" s="247" t="s">
        <v>126</v>
      </c>
    </row>
    <row r="434" spans="1:65" s="2" customFormat="1" ht="24.15" customHeight="1">
      <c r="A434" s="41"/>
      <c r="B434" s="42"/>
      <c r="C434" s="207" t="s">
        <v>589</v>
      </c>
      <c r="D434" s="207" t="s">
        <v>129</v>
      </c>
      <c r="E434" s="208" t="s">
        <v>590</v>
      </c>
      <c r="F434" s="209" t="s">
        <v>591</v>
      </c>
      <c r="G434" s="210" t="s">
        <v>132</v>
      </c>
      <c r="H434" s="211">
        <v>255.826</v>
      </c>
      <c r="I434" s="212"/>
      <c r="J434" s="213">
        <f>ROUND(I434*H434,2)</f>
        <v>0</v>
      </c>
      <c r="K434" s="209" t="s">
        <v>133</v>
      </c>
      <c r="L434" s="47"/>
      <c r="M434" s="214" t="s">
        <v>21</v>
      </c>
      <c r="N434" s="215" t="s">
        <v>45</v>
      </c>
      <c r="O434" s="87"/>
      <c r="P434" s="216">
        <f>O434*H434</f>
        <v>0</v>
      </c>
      <c r="Q434" s="216">
        <v>0</v>
      </c>
      <c r="R434" s="216">
        <f>Q434*H434</f>
        <v>0</v>
      </c>
      <c r="S434" s="216">
        <v>0</v>
      </c>
      <c r="T434" s="217">
        <f>S434*H434</f>
        <v>0</v>
      </c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R434" s="218" t="s">
        <v>295</v>
      </c>
      <c r="AT434" s="218" t="s">
        <v>129</v>
      </c>
      <c r="AU434" s="218" t="s">
        <v>84</v>
      </c>
      <c r="AY434" s="19" t="s">
        <v>126</v>
      </c>
      <c r="BE434" s="219">
        <f>IF(N434="základní",J434,0)</f>
        <v>0</v>
      </c>
      <c r="BF434" s="219">
        <f>IF(N434="snížená",J434,0)</f>
        <v>0</v>
      </c>
      <c r="BG434" s="219">
        <f>IF(N434="zákl. přenesená",J434,0)</f>
        <v>0</v>
      </c>
      <c r="BH434" s="219">
        <f>IF(N434="sníž. přenesená",J434,0)</f>
        <v>0</v>
      </c>
      <c r="BI434" s="219">
        <f>IF(N434="nulová",J434,0)</f>
        <v>0</v>
      </c>
      <c r="BJ434" s="19" t="s">
        <v>82</v>
      </c>
      <c r="BK434" s="219">
        <f>ROUND(I434*H434,2)</f>
        <v>0</v>
      </c>
      <c r="BL434" s="19" t="s">
        <v>295</v>
      </c>
      <c r="BM434" s="218" t="s">
        <v>592</v>
      </c>
    </row>
    <row r="435" spans="1:47" s="2" customFormat="1" ht="12">
      <c r="A435" s="41"/>
      <c r="B435" s="42"/>
      <c r="C435" s="43"/>
      <c r="D435" s="220" t="s">
        <v>136</v>
      </c>
      <c r="E435" s="43"/>
      <c r="F435" s="221" t="s">
        <v>593</v>
      </c>
      <c r="G435" s="43"/>
      <c r="H435" s="43"/>
      <c r="I435" s="222"/>
      <c r="J435" s="43"/>
      <c r="K435" s="43"/>
      <c r="L435" s="47"/>
      <c r="M435" s="223"/>
      <c r="N435" s="224"/>
      <c r="O435" s="87"/>
      <c r="P435" s="87"/>
      <c r="Q435" s="87"/>
      <c r="R435" s="87"/>
      <c r="S435" s="87"/>
      <c r="T435" s="88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T435" s="19" t="s">
        <v>136</v>
      </c>
      <c r="AU435" s="19" t="s">
        <v>84</v>
      </c>
    </row>
    <row r="436" spans="1:47" s="2" customFormat="1" ht="12">
      <c r="A436" s="41"/>
      <c r="B436" s="42"/>
      <c r="C436" s="43"/>
      <c r="D436" s="225" t="s">
        <v>138</v>
      </c>
      <c r="E436" s="43"/>
      <c r="F436" s="226" t="s">
        <v>594</v>
      </c>
      <c r="G436" s="43"/>
      <c r="H436" s="43"/>
      <c r="I436" s="222"/>
      <c r="J436" s="43"/>
      <c r="K436" s="43"/>
      <c r="L436" s="47"/>
      <c r="M436" s="223"/>
      <c r="N436" s="224"/>
      <c r="O436" s="87"/>
      <c r="P436" s="87"/>
      <c r="Q436" s="87"/>
      <c r="R436" s="87"/>
      <c r="S436" s="87"/>
      <c r="T436" s="88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T436" s="19" t="s">
        <v>138</v>
      </c>
      <c r="AU436" s="19" t="s">
        <v>84</v>
      </c>
    </row>
    <row r="437" spans="1:51" s="13" customFormat="1" ht="12">
      <c r="A437" s="13"/>
      <c r="B437" s="227"/>
      <c r="C437" s="228"/>
      <c r="D437" s="220" t="s">
        <v>140</v>
      </c>
      <c r="E437" s="229" t="s">
        <v>21</v>
      </c>
      <c r="F437" s="230" t="s">
        <v>595</v>
      </c>
      <c r="G437" s="228"/>
      <c r="H437" s="229" t="s">
        <v>21</v>
      </c>
      <c r="I437" s="231"/>
      <c r="J437" s="228"/>
      <c r="K437" s="228"/>
      <c r="L437" s="232"/>
      <c r="M437" s="233"/>
      <c r="N437" s="234"/>
      <c r="O437" s="234"/>
      <c r="P437" s="234"/>
      <c r="Q437" s="234"/>
      <c r="R437" s="234"/>
      <c r="S437" s="234"/>
      <c r="T437" s="23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6" t="s">
        <v>140</v>
      </c>
      <c r="AU437" s="236" t="s">
        <v>84</v>
      </c>
      <c r="AV437" s="13" t="s">
        <v>82</v>
      </c>
      <c r="AW437" s="13" t="s">
        <v>36</v>
      </c>
      <c r="AX437" s="13" t="s">
        <v>74</v>
      </c>
      <c r="AY437" s="236" t="s">
        <v>126</v>
      </c>
    </row>
    <row r="438" spans="1:51" s="14" customFormat="1" ht="12">
      <c r="A438" s="14"/>
      <c r="B438" s="237"/>
      <c r="C438" s="238"/>
      <c r="D438" s="220" t="s">
        <v>140</v>
      </c>
      <c r="E438" s="239" t="s">
        <v>21</v>
      </c>
      <c r="F438" s="240" t="s">
        <v>596</v>
      </c>
      <c r="G438" s="238"/>
      <c r="H438" s="241">
        <v>124.416</v>
      </c>
      <c r="I438" s="242"/>
      <c r="J438" s="238"/>
      <c r="K438" s="238"/>
      <c r="L438" s="243"/>
      <c r="M438" s="244"/>
      <c r="N438" s="245"/>
      <c r="O438" s="245"/>
      <c r="P438" s="245"/>
      <c r="Q438" s="245"/>
      <c r="R438" s="245"/>
      <c r="S438" s="245"/>
      <c r="T438" s="246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7" t="s">
        <v>140</v>
      </c>
      <c r="AU438" s="247" t="s">
        <v>84</v>
      </c>
      <c r="AV438" s="14" t="s">
        <v>84</v>
      </c>
      <c r="AW438" s="14" t="s">
        <v>36</v>
      </c>
      <c r="AX438" s="14" t="s">
        <v>74</v>
      </c>
      <c r="AY438" s="247" t="s">
        <v>126</v>
      </c>
    </row>
    <row r="439" spans="1:51" s="14" customFormat="1" ht="12">
      <c r="A439" s="14"/>
      <c r="B439" s="237"/>
      <c r="C439" s="238"/>
      <c r="D439" s="220" t="s">
        <v>140</v>
      </c>
      <c r="E439" s="239" t="s">
        <v>21</v>
      </c>
      <c r="F439" s="240" t="s">
        <v>597</v>
      </c>
      <c r="G439" s="238"/>
      <c r="H439" s="241">
        <v>101.088</v>
      </c>
      <c r="I439" s="242"/>
      <c r="J439" s="238"/>
      <c r="K439" s="238"/>
      <c r="L439" s="243"/>
      <c r="M439" s="244"/>
      <c r="N439" s="245"/>
      <c r="O439" s="245"/>
      <c r="P439" s="245"/>
      <c r="Q439" s="245"/>
      <c r="R439" s="245"/>
      <c r="S439" s="245"/>
      <c r="T439" s="246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7" t="s">
        <v>140</v>
      </c>
      <c r="AU439" s="247" t="s">
        <v>84</v>
      </c>
      <c r="AV439" s="14" t="s">
        <v>84</v>
      </c>
      <c r="AW439" s="14" t="s">
        <v>36</v>
      </c>
      <c r="AX439" s="14" t="s">
        <v>74</v>
      </c>
      <c r="AY439" s="247" t="s">
        <v>126</v>
      </c>
    </row>
    <row r="440" spans="1:51" s="14" customFormat="1" ht="12">
      <c r="A440" s="14"/>
      <c r="B440" s="237"/>
      <c r="C440" s="238"/>
      <c r="D440" s="220" t="s">
        <v>140</v>
      </c>
      <c r="E440" s="239" t="s">
        <v>21</v>
      </c>
      <c r="F440" s="240" t="s">
        <v>598</v>
      </c>
      <c r="G440" s="238"/>
      <c r="H440" s="241">
        <v>7.776</v>
      </c>
      <c r="I440" s="242"/>
      <c r="J440" s="238"/>
      <c r="K440" s="238"/>
      <c r="L440" s="243"/>
      <c r="M440" s="244"/>
      <c r="N440" s="245"/>
      <c r="O440" s="245"/>
      <c r="P440" s="245"/>
      <c r="Q440" s="245"/>
      <c r="R440" s="245"/>
      <c r="S440" s="245"/>
      <c r="T440" s="246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7" t="s">
        <v>140</v>
      </c>
      <c r="AU440" s="247" t="s">
        <v>84</v>
      </c>
      <c r="AV440" s="14" t="s">
        <v>84</v>
      </c>
      <c r="AW440" s="14" t="s">
        <v>36</v>
      </c>
      <c r="AX440" s="14" t="s">
        <v>74</v>
      </c>
      <c r="AY440" s="247" t="s">
        <v>126</v>
      </c>
    </row>
    <row r="441" spans="1:51" s="15" customFormat="1" ht="12">
      <c r="A441" s="15"/>
      <c r="B441" s="248"/>
      <c r="C441" s="249"/>
      <c r="D441" s="220" t="s">
        <v>140</v>
      </c>
      <c r="E441" s="250" t="s">
        <v>21</v>
      </c>
      <c r="F441" s="251" t="s">
        <v>152</v>
      </c>
      <c r="G441" s="249"/>
      <c r="H441" s="252">
        <v>233.28</v>
      </c>
      <c r="I441" s="253"/>
      <c r="J441" s="249"/>
      <c r="K441" s="249"/>
      <c r="L441" s="254"/>
      <c r="M441" s="255"/>
      <c r="N441" s="256"/>
      <c r="O441" s="256"/>
      <c r="P441" s="256"/>
      <c r="Q441" s="256"/>
      <c r="R441" s="256"/>
      <c r="S441" s="256"/>
      <c r="T441" s="257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58" t="s">
        <v>140</v>
      </c>
      <c r="AU441" s="258" t="s">
        <v>84</v>
      </c>
      <c r="AV441" s="15" t="s">
        <v>127</v>
      </c>
      <c r="AW441" s="15" t="s">
        <v>36</v>
      </c>
      <c r="AX441" s="15" t="s">
        <v>74</v>
      </c>
      <c r="AY441" s="258" t="s">
        <v>126</v>
      </c>
    </row>
    <row r="442" spans="1:51" s="13" customFormat="1" ht="12">
      <c r="A442" s="13"/>
      <c r="B442" s="227"/>
      <c r="C442" s="228"/>
      <c r="D442" s="220" t="s">
        <v>140</v>
      </c>
      <c r="E442" s="229" t="s">
        <v>21</v>
      </c>
      <c r="F442" s="230" t="s">
        <v>167</v>
      </c>
      <c r="G442" s="228"/>
      <c r="H442" s="229" t="s">
        <v>21</v>
      </c>
      <c r="I442" s="231"/>
      <c r="J442" s="228"/>
      <c r="K442" s="228"/>
      <c r="L442" s="232"/>
      <c r="M442" s="233"/>
      <c r="N442" s="234"/>
      <c r="O442" s="234"/>
      <c r="P442" s="234"/>
      <c r="Q442" s="234"/>
      <c r="R442" s="234"/>
      <c r="S442" s="234"/>
      <c r="T442" s="23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6" t="s">
        <v>140</v>
      </c>
      <c r="AU442" s="236" t="s">
        <v>84</v>
      </c>
      <c r="AV442" s="13" t="s">
        <v>82</v>
      </c>
      <c r="AW442" s="13" t="s">
        <v>36</v>
      </c>
      <c r="AX442" s="13" t="s">
        <v>74</v>
      </c>
      <c r="AY442" s="236" t="s">
        <v>126</v>
      </c>
    </row>
    <row r="443" spans="1:51" s="14" customFormat="1" ht="12">
      <c r="A443" s="14"/>
      <c r="B443" s="237"/>
      <c r="C443" s="238"/>
      <c r="D443" s="220" t="s">
        <v>140</v>
      </c>
      <c r="E443" s="239" t="s">
        <v>21</v>
      </c>
      <c r="F443" s="240" t="s">
        <v>219</v>
      </c>
      <c r="G443" s="238"/>
      <c r="H443" s="241">
        <v>4.785</v>
      </c>
      <c r="I443" s="242"/>
      <c r="J443" s="238"/>
      <c r="K443" s="238"/>
      <c r="L443" s="243"/>
      <c r="M443" s="244"/>
      <c r="N443" s="245"/>
      <c r="O443" s="245"/>
      <c r="P443" s="245"/>
      <c r="Q443" s="245"/>
      <c r="R443" s="245"/>
      <c r="S443" s="245"/>
      <c r="T443" s="246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7" t="s">
        <v>140</v>
      </c>
      <c r="AU443" s="247" t="s">
        <v>84</v>
      </c>
      <c r="AV443" s="14" t="s">
        <v>84</v>
      </c>
      <c r="AW443" s="14" t="s">
        <v>36</v>
      </c>
      <c r="AX443" s="14" t="s">
        <v>74</v>
      </c>
      <c r="AY443" s="247" t="s">
        <v>126</v>
      </c>
    </row>
    <row r="444" spans="1:51" s="14" customFormat="1" ht="12">
      <c r="A444" s="14"/>
      <c r="B444" s="237"/>
      <c r="C444" s="238"/>
      <c r="D444" s="220" t="s">
        <v>140</v>
      </c>
      <c r="E444" s="239" t="s">
        <v>21</v>
      </c>
      <c r="F444" s="240" t="s">
        <v>220</v>
      </c>
      <c r="G444" s="238"/>
      <c r="H444" s="241">
        <v>1.595</v>
      </c>
      <c r="I444" s="242"/>
      <c r="J444" s="238"/>
      <c r="K444" s="238"/>
      <c r="L444" s="243"/>
      <c r="M444" s="244"/>
      <c r="N444" s="245"/>
      <c r="O444" s="245"/>
      <c r="P444" s="245"/>
      <c r="Q444" s="245"/>
      <c r="R444" s="245"/>
      <c r="S444" s="245"/>
      <c r="T444" s="246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7" t="s">
        <v>140</v>
      </c>
      <c r="AU444" s="247" t="s">
        <v>84</v>
      </c>
      <c r="AV444" s="14" t="s">
        <v>84</v>
      </c>
      <c r="AW444" s="14" t="s">
        <v>36</v>
      </c>
      <c r="AX444" s="14" t="s">
        <v>74</v>
      </c>
      <c r="AY444" s="247" t="s">
        <v>126</v>
      </c>
    </row>
    <row r="445" spans="1:51" s="14" customFormat="1" ht="12">
      <c r="A445" s="14"/>
      <c r="B445" s="237"/>
      <c r="C445" s="238"/>
      <c r="D445" s="220" t="s">
        <v>140</v>
      </c>
      <c r="E445" s="239" t="s">
        <v>21</v>
      </c>
      <c r="F445" s="240" t="s">
        <v>221</v>
      </c>
      <c r="G445" s="238"/>
      <c r="H445" s="241">
        <v>6.09</v>
      </c>
      <c r="I445" s="242"/>
      <c r="J445" s="238"/>
      <c r="K445" s="238"/>
      <c r="L445" s="243"/>
      <c r="M445" s="244"/>
      <c r="N445" s="245"/>
      <c r="O445" s="245"/>
      <c r="P445" s="245"/>
      <c r="Q445" s="245"/>
      <c r="R445" s="245"/>
      <c r="S445" s="245"/>
      <c r="T445" s="246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7" t="s">
        <v>140</v>
      </c>
      <c r="AU445" s="247" t="s">
        <v>84</v>
      </c>
      <c r="AV445" s="14" t="s">
        <v>84</v>
      </c>
      <c r="AW445" s="14" t="s">
        <v>36</v>
      </c>
      <c r="AX445" s="14" t="s">
        <v>74</v>
      </c>
      <c r="AY445" s="247" t="s">
        <v>126</v>
      </c>
    </row>
    <row r="446" spans="1:51" s="14" customFormat="1" ht="12">
      <c r="A446" s="14"/>
      <c r="B446" s="237"/>
      <c r="C446" s="238"/>
      <c r="D446" s="220" t="s">
        <v>140</v>
      </c>
      <c r="E446" s="239" t="s">
        <v>21</v>
      </c>
      <c r="F446" s="240" t="s">
        <v>222</v>
      </c>
      <c r="G446" s="238"/>
      <c r="H446" s="241">
        <v>4.959</v>
      </c>
      <c r="I446" s="242"/>
      <c r="J446" s="238"/>
      <c r="K446" s="238"/>
      <c r="L446" s="243"/>
      <c r="M446" s="244"/>
      <c r="N446" s="245"/>
      <c r="O446" s="245"/>
      <c r="P446" s="245"/>
      <c r="Q446" s="245"/>
      <c r="R446" s="245"/>
      <c r="S446" s="245"/>
      <c r="T446" s="246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7" t="s">
        <v>140</v>
      </c>
      <c r="AU446" s="247" t="s">
        <v>84</v>
      </c>
      <c r="AV446" s="14" t="s">
        <v>84</v>
      </c>
      <c r="AW446" s="14" t="s">
        <v>36</v>
      </c>
      <c r="AX446" s="14" t="s">
        <v>74</v>
      </c>
      <c r="AY446" s="247" t="s">
        <v>126</v>
      </c>
    </row>
    <row r="447" spans="1:51" s="15" customFormat="1" ht="12">
      <c r="A447" s="15"/>
      <c r="B447" s="248"/>
      <c r="C447" s="249"/>
      <c r="D447" s="220" t="s">
        <v>140</v>
      </c>
      <c r="E447" s="250" t="s">
        <v>21</v>
      </c>
      <c r="F447" s="251" t="s">
        <v>152</v>
      </c>
      <c r="G447" s="249"/>
      <c r="H447" s="252">
        <v>17.429</v>
      </c>
      <c r="I447" s="253"/>
      <c r="J447" s="249"/>
      <c r="K447" s="249"/>
      <c r="L447" s="254"/>
      <c r="M447" s="255"/>
      <c r="N447" s="256"/>
      <c r="O447" s="256"/>
      <c r="P447" s="256"/>
      <c r="Q447" s="256"/>
      <c r="R447" s="256"/>
      <c r="S447" s="256"/>
      <c r="T447" s="257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8" t="s">
        <v>140</v>
      </c>
      <c r="AU447" s="258" t="s">
        <v>84</v>
      </c>
      <c r="AV447" s="15" t="s">
        <v>127</v>
      </c>
      <c r="AW447" s="15" t="s">
        <v>36</v>
      </c>
      <c r="AX447" s="15" t="s">
        <v>74</v>
      </c>
      <c r="AY447" s="258" t="s">
        <v>126</v>
      </c>
    </row>
    <row r="448" spans="1:51" s="13" customFormat="1" ht="12">
      <c r="A448" s="13"/>
      <c r="B448" s="227"/>
      <c r="C448" s="228"/>
      <c r="D448" s="220" t="s">
        <v>140</v>
      </c>
      <c r="E448" s="229" t="s">
        <v>21</v>
      </c>
      <c r="F448" s="230" t="s">
        <v>599</v>
      </c>
      <c r="G448" s="228"/>
      <c r="H448" s="229" t="s">
        <v>21</v>
      </c>
      <c r="I448" s="231"/>
      <c r="J448" s="228"/>
      <c r="K448" s="228"/>
      <c r="L448" s="232"/>
      <c r="M448" s="233"/>
      <c r="N448" s="234"/>
      <c r="O448" s="234"/>
      <c r="P448" s="234"/>
      <c r="Q448" s="234"/>
      <c r="R448" s="234"/>
      <c r="S448" s="234"/>
      <c r="T448" s="23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6" t="s">
        <v>140</v>
      </c>
      <c r="AU448" s="236" t="s">
        <v>84</v>
      </c>
      <c r="AV448" s="13" t="s">
        <v>82</v>
      </c>
      <c r="AW448" s="13" t="s">
        <v>36</v>
      </c>
      <c r="AX448" s="13" t="s">
        <v>74</v>
      </c>
      <c r="AY448" s="236" t="s">
        <v>126</v>
      </c>
    </row>
    <row r="449" spans="1:51" s="14" customFormat="1" ht="12">
      <c r="A449" s="14"/>
      <c r="B449" s="237"/>
      <c r="C449" s="238"/>
      <c r="D449" s="220" t="s">
        <v>140</v>
      </c>
      <c r="E449" s="239" t="s">
        <v>21</v>
      </c>
      <c r="F449" s="240" t="s">
        <v>600</v>
      </c>
      <c r="G449" s="238"/>
      <c r="H449" s="241">
        <v>3.14</v>
      </c>
      <c r="I449" s="242"/>
      <c r="J449" s="238"/>
      <c r="K449" s="238"/>
      <c r="L449" s="243"/>
      <c r="M449" s="244"/>
      <c r="N449" s="245"/>
      <c r="O449" s="245"/>
      <c r="P449" s="245"/>
      <c r="Q449" s="245"/>
      <c r="R449" s="245"/>
      <c r="S449" s="245"/>
      <c r="T449" s="246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7" t="s">
        <v>140</v>
      </c>
      <c r="AU449" s="247" t="s">
        <v>84</v>
      </c>
      <c r="AV449" s="14" t="s">
        <v>84</v>
      </c>
      <c r="AW449" s="14" t="s">
        <v>36</v>
      </c>
      <c r="AX449" s="14" t="s">
        <v>74</v>
      </c>
      <c r="AY449" s="247" t="s">
        <v>126</v>
      </c>
    </row>
    <row r="450" spans="1:51" s="14" customFormat="1" ht="12">
      <c r="A450" s="14"/>
      <c r="B450" s="237"/>
      <c r="C450" s="238"/>
      <c r="D450" s="220" t="s">
        <v>140</v>
      </c>
      <c r="E450" s="239" t="s">
        <v>21</v>
      </c>
      <c r="F450" s="240" t="s">
        <v>601</v>
      </c>
      <c r="G450" s="238"/>
      <c r="H450" s="241">
        <v>1.44</v>
      </c>
      <c r="I450" s="242"/>
      <c r="J450" s="238"/>
      <c r="K450" s="238"/>
      <c r="L450" s="243"/>
      <c r="M450" s="244"/>
      <c r="N450" s="245"/>
      <c r="O450" s="245"/>
      <c r="P450" s="245"/>
      <c r="Q450" s="245"/>
      <c r="R450" s="245"/>
      <c r="S450" s="245"/>
      <c r="T450" s="246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7" t="s">
        <v>140</v>
      </c>
      <c r="AU450" s="247" t="s">
        <v>84</v>
      </c>
      <c r="AV450" s="14" t="s">
        <v>84</v>
      </c>
      <c r="AW450" s="14" t="s">
        <v>36</v>
      </c>
      <c r="AX450" s="14" t="s">
        <v>74</v>
      </c>
      <c r="AY450" s="247" t="s">
        <v>126</v>
      </c>
    </row>
    <row r="451" spans="1:51" s="15" customFormat="1" ht="12">
      <c r="A451" s="15"/>
      <c r="B451" s="248"/>
      <c r="C451" s="249"/>
      <c r="D451" s="220" t="s">
        <v>140</v>
      </c>
      <c r="E451" s="250" t="s">
        <v>21</v>
      </c>
      <c r="F451" s="251" t="s">
        <v>152</v>
      </c>
      <c r="G451" s="249"/>
      <c r="H451" s="252">
        <v>4.58</v>
      </c>
      <c r="I451" s="253"/>
      <c r="J451" s="249"/>
      <c r="K451" s="249"/>
      <c r="L451" s="254"/>
      <c r="M451" s="255"/>
      <c r="N451" s="256"/>
      <c r="O451" s="256"/>
      <c r="P451" s="256"/>
      <c r="Q451" s="256"/>
      <c r="R451" s="256"/>
      <c r="S451" s="256"/>
      <c r="T451" s="257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58" t="s">
        <v>140</v>
      </c>
      <c r="AU451" s="258" t="s">
        <v>84</v>
      </c>
      <c r="AV451" s="15" t="s">
        <v>127</v>
      </c>
      <c r="AW451" s="15" t="s">
        <v>36</v>
      </c>
      <c r="AX451" s="15" t="s">
        <v>74</v>
      </c>
      <c r="AY451" s="258" t="s">
        <v>126</v>
      </c>
    </row>
    <row r="452" spans="1:51" s="14" customFormat="1" ht="12">
      <c r="A452" s="14"/>
      <c r="B452" s="237"/>
      <c r="C452" s="238"/>
      <c r="D452" s="220" t="s">
        <v>140</v>
      </c>
      <c r="E452" s="239" t="s">
        <v>21</v>
      </c>
      <c r="F452" s="240" t="s">
        <v>223</v>
      </c>
      <c r="G452" s="238"/>
      <c r="H452" s="241">
        <v>0.537</v>
      </c>
      <c r="I452" s="242"/>
      <c r="J452" s="238"/>
      <c r="K452" s="238"/>
      <c r="L452" s="243"/>
      <c r="M452" s="244"/>
      <c r="N452" s="245"/>
      <c r="O452" s="245"/>
      <c r="P452" s="245"/>
      <c r="Q452" s="245"/>
      <c r="R452" s="245"/>
      <c r="S452" s="245"/>
      <c r="T452" s="246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7" t="s">
        <v>140</v>
      </c>
      <c r="AU452" s="247" t="s">
        <v>84</v>
      </c>
      <c r="AV452" s="14" t="s">
        <v>84</v>
      </c>
      <c r="AW452" s="14" t="s">
        <v>36</v>
      </c>
      <c r="AX452" s="14" t="s">
        <v>74</v>
      </c>
      <c r="AY452" s="247" t="s">
        <v>126</v>
      </c>
    </row>
    <row r="453" spans="1:51" s="16" customFormat="1" ht="12">
      <c r="A453" s="16"/>
      <c r="B453" s="259"/>
      <c r="C453" s="260"/>
      <c r="D453" s="220" t="s">
        <v>140</v>
      </c>
      <c r="E453" s="261" t="s">
        <v>21</v>
      </c>
      <c r="F453" s="262" t="s">
        <v>156</v>
      </c>
      <c r="G453" s="260"/>
      <c r="H453" s="263">
        <v>255.826</v>
      </c>
      <c r="I453" s="264"/>
      <c r="J453" s="260"/>
      <c r="K453" s="260"/>
      <c r="L453" s="265"/>
      <c r="M453" s="266"/>
      <c r="N453" s="267"/>
      <c r="O453" s="267"/>
      <c r="P453" s="267"/>
      <c r="Q453" s="267"/>
      <c r="R453" s="267"/>
      <c r="S453" s="267"/>
      <c r="T453" s="268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T453" s="269" t="s">
        <v>140</v>
      </c>
      <c r="AU453" s="269" t="s">
        <v>84</v>
      </c>
      <c r="AV453" s="16" t="s">
        <v>134</v>
      </c>
      <c r="AW453" s="16" t="s">
        <v>36</v>
      </c>
      <c r="AX453" s="16" t="s">
        <v>82</v>
      </c>
      <c r="AY453" s="269" t="s">
        <v>126</v>
      </c>
    </row>
    <row r="454" spans="1:65" s="2" customFormat="1" ht="16.5" customHeight="1">
      <c r="A454" s="41"/>
      <c r="B454" s="42"/>
      <c r="C454" s="270" t="s">
        <v>602</v>
      </c>
      <c r="D454" s="270" t="s">
        <v>188</v>
      </c>
      <c r="E454" s="271" t="s">
        <v>603</v>
      </c>
      <c r="F454" s="272" t="s">
        <v>604</v>
      </c>
      <c r="G454" s="273" t="s">
        <v>132</v>
      </c>
      <c r="H454" s="274">
        <v>268.617</v>
      </c>
      <c r="I454" s="275"/>
      <c r="J454" s="276">
        <f>ROUND(I454*H454,2)</f>
        <v>0</v>
      </c>
      <c r="K454" s="272" t="s">
        <v>133</v>
      </c>
      <c r="L454" s="277"/>
      <c r="M454" s="278" t="s">
        <v>21</v>
      </c>
      <c r="N454" s="279" t="s">
        <v>45</v>
      </c>
      <c r="O454" s="87"/>
      <c r="P454" s="216">
        <f>O454*H454</f>
        <v>0</v>
      </c>
      <c r="Q454" s="216">
        <v>0</v>
      </c>
      <c r="R454" s="216">
        <f>Q454*H454</f>
        <v>0</v>
      </c>
      <c r="S454" s="216">
        <v>0</v>
      </c>
      <c r="T454" s="217">
        <f>S454*H454</f>
        <v>0</v>
      </c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R454" s="218" t="s">
        <v>384</v>
      </c>
      <c r="AT454" s="218" t="s">
        <v>188</v>
      </c>
      <c r="AU454" s="218" t="s">
        <v>84</v>
      </c>
      <c r="AY454" s="19" t="s">
        <v>126</v>
      </c>
      <c r="BE454" s="219">
        <f>IF(N454="základní",J454,0)</f>
        <v>0</v>
      </c>
      <c r="BF454" s="219">
        <f>IF(N454="snížená",J454,0)</f>
        <v>0</v>
      </c>
      <c r="BG454" s="219">
        <f>IF(N454="zákl. přenesená",J454,0)</f>
        <v>0</v>
      </c>
      <c r="BH454" s="219">
        <f>IF(N454="sníž. přenesená",J454,0)</f>
        <v>0</v>
      </c>
      <c r="BI454" s="219">
        <f>IF(N454="nulová",J454,0)</f>
        <v>0</v>
      </c>
      <c r="BJ454" s="19" t="s">
        <v>82</v>
      </c>
      <c r="BK454" s="219">
        <f>ROUND(I454*H454,2)</f>
        <v>0</v>
      </c>
      <c r="BL454" s="19" t="s">
        <v>295</v>
      </c>
      <c r="BM454" s="218" t="s">
        <v>605</v>
      </c>
    </row>
    <row r="455" spans="1:47" s="2" customFormat="1" ht="12">
      <c r="A455" s="41"/>
      <c r="B455" s="42"/>
      <c r="C455" s="43"/>
      <c r="D455" s="220" t="s">
        <v>136</v>
      </c>
      <c r="E455" s="43"/>
      <c r="F455" s="221" t="s">
        <v>604</v>
      </c>
      <c r="G455" s="43"/>
      <c r="H455" s="43"/>
      <c r="I455" s="222"/>
      <c r="J455" s="43"/>
      <c r="K455" s="43"/>
      <c r="L455" s="47"/>
      <c r="M455" s="223"/>
      <c r="N455" s="224"/>
      <c r="O455" s="87"/>
      <c r="P455" s="87"/>
      <c r="Q455" s="87"/>
      <c r="R455" s="87"/>
      <c r="S455" s="87"/>
      <c r="T455" s="88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T455" s="19" t="s">
        <v>136</v>
      </c>
      <c r="AU455" s="19" t="s">
        <v>84</v>
      </c>
    </row>
    <row r="456" spans="1:51" s="14" customFormat="1" ht="12">
      <c r="A456" s="14"/>
      <c r="B456" s="237"/>
      <c r="C456" s="238"/>
      <c r="D456" s="220" t="s">
        <v>140</v>
      </c>
      <c r="E456" s="238"/>
      <c r="F456" s="240" t="s">
        <v>606</v>
      </c>
      <c r="G456" s="238"/>
      <c r="H456" s="241">
        <v>268.617</v>
      </c>
      <c r="I456" s="242"/>
      <c r="J456" s="238"/>
      <c r="K456" s="238"/>
      <c r="L456" s="243"/>
      <c r="M456" s="244"/>
      <c r="N456" s="245"/>
      <c r="O456" s="245"/>
      <c r="P456" s="245"/>
      <c r="Q456" s="245"/>
      <c r="R456" s="245"/>
      <c r="S456" s="245"/>
      <c r="T456" s="246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7" t="s">
        <v>140</v>
      </c>
      <c r="AU456" s="247" t="s">
        <v>84</v>
      </c>
      <c r="AV456" s="14" t="s">
        <v>84</v>
      </c>
      <c r="AW456" s="14" t="s">
        <v>4</v>
      </c>
      <c r="AX456" s="14" t="s">
        <v>82</v>
      </c>
      <c r="AY456" s="247" t="s">
        <v>126</v>
      </c>
    </row>
    <row r="457" spans="1:65" s="2" customFormat="1" ht="24.15" customHeight="1">
      <c r="A457" s="41"/>
      <c r="B457" s="42"/>
      <c r="C457" s="270" t="s">
        <v>607</v>
      </c>
      <c r="D457" s="270" t="s">
        <v>188</v>
      </c>
      <c r="E457" s="271" t="s">
        <v>571</v>
      </c>
      <c r="F457" s="272" t="s">
        <v>572</v>
      </c>
      <c r="G457" s="273" t="s">
        <v>159</v>
      </c>
      <c r="H457" s="274">
        <v>780.78</v>
      </c>
      <c r="I457" s="275"/>
      <c r="J457" s="276">
        <f>ROUND(I457*H457,2)</f>
        <v>0</v>
      </c>
      <c r="K457" s="272" t="s">
        <v>133</v>
      </c>
      <c r="L457" s="277"/>
      <c r="M457" s="278" t="s">
        <v>21</v>
      </c>
      <c r="N457" s="279" t="s">
        <v>45</v>
      </c>
      <c r="O457" s="87"/>
      <c r="P457" s="216">
        <f>O457*H457</f>
        <v>0</v>
      </c>
      <c r="Q457" s="216">
        <v>0</v>
      </c>
      <c r="R457" s="216">
        <f>Q457*H457</f>
        <v>0</v>
      </c>
      <c r="S457" s="216">
        <v>0</v>
      </c>
      <c r="T457" s="217">
        <f>S457*H457</f>
        <v>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R457" s="218" t="s">
        <v>384</v>
      </c>
      <c r="AT457" s="218" t="s">
        <v>188</v>
      </c>
      <c r="AU457" s="218" t="s">
        <v>84</v>
      </c>
      <c r="AY457" s="19" t="s">
        <v>126</v>
      </c>
      <c r="BE457" s="219">
        <f>IF(N457="základní",J457,0)</f>
        <v>0</v>
      </c>
      <c r="BF457" s="219">
        <f>IF(N457="snížená",J457,0)</f>
        <v>0</v>
      </c>
      <c r="BG457" s="219">
        <f>IF(N457="zákl. přenesená",J457,0)</f>
        <v>0</v>
      </c>
      <c r="BH457" s="219">
        <f>IF(N457="sníž. přenesená",J457,0)</f>
        <v>0</v>
      </c>
      <c r="BI457" s="219">
        <f>IF(N457="nulová",J457,0)</f>
        <v>0</v>
      </c>
      <c r="BJ457" s="19" t="s">
        <v>82</v>
      </c>
      <c r="BK457" s="219">
        <f>ROUND(I457*H457,2)</f>
        <v>0</v>
      </c>
      <c r="BL457" s="19" t="s">
        <v>295</v>
      </c>
      <c r="BM457" s="218" t="s">
        <v>608</v>
      </c>
    </row>
    <row r="458" spans="1:47" s="2" customFormat="1" ht="12">
      <c r="A458" s="41"/>
      <c r="B458" s="42"/>
      <c r="C458" s="43"/>
      <c r="D458" s="220" t="s">
        <v>136</v>
      </c>
      <c r="E458" s="43"/>
      <c r="F458" s="221" t="s">
        <v>572</v>
      </c>
      <c r="G458" s="43"/>
      <c r="H458" s="43"/>
      <c r="I458" s="222"/>
      <c r="J458" s="43"/>
      <c r="K458" s="43"/>
      <c r="L458" s="47"/>
      <c r="M458" s="223"/>
      <c r="N458" s="224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T458" s="19" t="s">
        <v>136</v>
      </c>
      <c r="AU458" s="19" t="s">
        <v>84</v>
      </c>
    </row>
    <row r="459" spans="1:51" s="13" customFormat="1" ht="12">
      <c r="A459" s="13"/>
      <c r="B459" s="227"/>
      <c r="C459" s="228"/>
      <c r="D459" s="220" t="s">
        <v>140</v>
      </c>
      <c r="E459" s="229" t="s">
        <v>21</v>
      </c>
      <c r="F459" s="230" t="s">
        <v>595</v>
      </c>
      <c r="G459" s="228"/>
      <c r="H459" s="229" t="s">
        <v>21</v>
      </c>
      <c r="I459" s="231"/>
      <c r="J459" s="228"/>
      <c r="K459" s="228"/>
      <c r="L459" s="232"/>
      <c r="M459" s="233"/>
      <c r="N459" s="234"/>
      <c r="O459" s="234"/>
      <c r="P459" s="234"/>
      <c r="Q459" s="234"/>
      <c r="R459" s="234"/>
      <c r="S459" s="234"/>
      <c r="T459" s="23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6" t="s">
        <v>140</v>
      </c>
      <c r="AU459" s="236" t="s">
        <v>84</v>
      </c>
      <c r="AV459" s="13" t="s">
        <v>82</v>
      </c>
      <c r="AW459" s="13" t="s">
        <v>36</v>
      </c>
      <c r="AX459" s="13" t="s">
        <v>74</v>
      </c>
      <c r="AY459" s="236" t="s">
        <v>126</v>
      </c>
    </row>
    <row r="460" spans="1:51" s="14" customFormat="1" ht="12">
      <c r="A460" s="14"/>
      <c r="B460" s="237"/>
      <c r="C460" s="238"/>
      <c r="D460" s="220" t="s">
        <v>140</v>
      </c>
      <c r="E460" s="239" t="s">
        <v>21</v>
      </c>
      <c r="F460" s="240" t="s">
        <v>609</v>
      </c>
      <c r="G460" s="238"/>
      <c r="H460" s="241">
        <v>264.96</v>
      </c>
      <c r="I460" s="242"/>
      <c r="J460" s="238"/>
      <c r="K460" s="238"/>
      <c r="L460" s="243"/>
      <c r="M460" s="244"/>
      <c r="N460" s="245"/>
      <c r="O460" s="245"/>
      <c r="P460" s="245"/>
      <c r="Q460" s="245"/>
      <c r="R460" s="245"/>
      <c r="S460" s="245"/>
      <c r="T460" s="246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7" t="s">
        <v>140</v>
      </c>
      <c r="AU460" s="247" t="s">
        <v>84</v>
      </c>
      <c r="AV460" s="14" t="s">
        <v>84</v>
      </c>
      <c r="AW460" s="14" t="s">
        <v>36</v>
      </c>
      <c r="AX460" s="14" t="s">
        <v>74</v>
      </c>
      <c r="AY460" s="247" t="s">
        <v>126</v>
      </c>
    </row>
    <row r="461" spans="1:51" s="14" customFormat="1" ht="12">
      <c r="A461" s="14"/>
      <c r="B461" s="237"/>
      <c r="C461" s="238"/>
      <c r="D461" s="220" t="s">
        <v>140</v>
      </c>
      <c r="E461" s="239" t="s">
        <v>21</v>
      </c>
      <c r="F461" s="240" t="s">
        <v>610</v>
      </c>
      <c r="G461" s="238"/>
      <c r="H461" s="241">
        <v>215.28</v>
      </c>
      <c r="I461" s="242"/>
      <c r="J461" s="238"/>
      <c r="K461" s="238"/>
      <c r="L461" s="243"/>
      <c r="M461" s="244"/>
      <c r="N461" s="245"/>
      <c r="O461" s="245"/>
      <c r="P461" s="245"/>
      <c r="Q461" s="245"/>
      <c r="R461" s="245"/>
      <c r="S461" s="245"/>
      <c r="T461" s="246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7" t="s">
        <v>140</v>
      </c>
      <c r="AU461" s="247" t="s">
        <v>84</v>
      </c>
      <c r="AV461" s="14" t="s">
        <v>84</v>
      </c>
      <c r="AW461" s="14" t="s">
        <v>36</v>
      </c>
      <c r="AX461" s="14" t="s">
        <v>74</v>
      </c>
      <c r="AY461" s="247" t="s">
        <v>126</v>
      </c>
    </row>
    <row r="462" spans="1:51" s="14" customFormat="1" ht="12">
      <c r="A462" s="14"/>
      <c r="B462" s="237"/>
      <c r="C462" s="238"/>
      <c r="D462" s="220" t="s">
        <v>140</v>
      </c>
      <c r="E462" s="239" t="s">
        <v>21</v>
      </c>
      <c r="F462" s="240" t="s">
        <v>611</v>
      </c>
      <c r="G462" s="238"/>
      <c r="H462" s="241">
        <v>16.56</v>
      </c>
      <c r="I462" s="242"/>
      <c r="J462" s="238"/>
      <c r="K462" s="238"/>
      <c r="L462" s="243"/>
      <c r="M462" s="244"/>
      <c r="N462" s="245"/>
      <c r="O462" s="245"/>
      <c r="P462" s="245"/>
      <c r="Q462" s="245"/>
      <c r="R462" s="245"/>
      <c r="S462" s="245"/>
      <c r="T462" s="246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7" t="s">
        <v>140</v>
      </c>
      <c r="AU462" s="247" t="s">
        <v>84</v>
      </c>
      <c r="AV462" s="14" t="s">
        <v>84</v>
      </c>
      <c r="AW462" s="14" t="s">
        <v>36</v>
      </c>
      <c r="AX462" s="14" t="s">
        <v>74</v>
      </c>
      <c r="AY462" s="247" t="s">
        <v>126</v>
      </c>
    </row>
    <row r="463" spans="1:51" s="15" customFormat="1" ht="12">
      <c r="A463" s="15"/>
      <c r="B463" s="248"/>
      <c r="C463" s="249"/>
      <c r="D463" s="220" t="s">
        <v>140</v>
      </c>
      <c r="E463" s="250" t="s">
        <v>21</v>
      </c>
      <c r="F463" s="251" t="s">
        <v>152</v>
      </c>
      <c r="G463" s="249"/>
      <c r="H463" s="252">
        <v>496.8</v>
      </c>
      <c r="I463" s="253"/>
      <c r="J463" s="249"/>
      <c r="K463" s="249"/>
      <c r="L463" s="254"/>
      <c r="M463" s="255"/>
      <c r="N463" s="256"/>
      <c r="O463" s="256"/>
      <c r="P463" s="256"/>
      <c r="Q463" s="256"/>
      <c r="R463" s="256"/>
      <c r="S463" s="256"/>
      <c r="T463" s="257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58" t="s">
        <v>140</v>
      </c>
      <c r="AU463" s="258" t="s">
        <v>84</v>
      </c>
      <c r="AV463" s="15" t="s">
        <v>127</v>
      </c>
      <c r="AW463" s="15" t="s">
        <v>36</v>
      </c>
      <c r="AX463" s="15" t="s">
        <v>74</v>
      </c>
      <c r="AY463" s="258" t="s">
        <v>126</v>
      </c>
    </row>
    <row r="464" spans="1:51" s="13" customFormat="1" ht="12">
      <c r="A464" s="13"/>
      <c r="B464" s="227"/>
      <c r="C464" s="228"/>
      <c r="D464" s="220" t="s">
        <v>140</v>
      </c>
      <c r="E464" s="229" t="s">
        <v>21</v>
      </c>
      <c r="F464" s="230" t="s">
        <v>167</v>
      </c>
      <c r="G464" s="228"/>
      <c r="H464" s="229" t="s">
        <v>21</v>
      </c>
      <c r="I464" s="231"/>
      <c r="J464" s="228"/>
      <c r="K464" s="228"/>
      <c r="L464" s="232"/>
      <c r="M464" s="233"/>
      <c r="N464" s="234"/>
      <c r="O464" s="234"/>
      <c r="P464" s="234"/>
      <c r="Q464" s="234"/>
      <c r="R464" s="234"/>
      <c r="S464" s="234"/>
      <c r="T464" s="23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6" t="s">
        <v>140</v>
      </c>
      <c r="AU464" s="236" t="s">
        <v>84</v>
      </c>
      <c r="AV464" s="13" t="s">
        <v>82</v>
      </c>
      <c r="AW464" s="13" t="s">
        <v>36</v>
      </c>
      <c r="AX464" s="13" t="s">
        <v>74</v>
      </c>
      <c r="AY464" s="236" t="s">
        <v>126</v>
      </c>
    </row>
    <row r="465" spans="1:51" s="14" customFormat="1" ht="12">
      <c r="A465" s="14"/>
      <c r="B465" s="237"/>
      <c r="C465" s="238"/>
      <c r="D465" s="220" t="s">
        <v>140</v>
      </c>
      <c r="E465" s="239" t="s">
        <v>21</v>
      </c>
      <c r="F465" s="240" t="s">
        <v>612</v>
      </c>
      <c r="G465" s="238"/>
      <c r="H465" s="241">
        <v>50.1</v>
      </c>
      <c r="I465" s="242"/>
      <c r="J465" s="238"/>
      <c r="K465" s="238"/>
      <c r="L465" s="243"/>
      <c r="M465" s="244"/>
      <c r="N465" s="245"/>
      <c r="O465" s="245"/>
      <c r="P465" s="245"/>
      <c r="Q465" s="245"/>
      <c r="R465" s="245"/>
      <c r="S465" s="245"/>
      <c r="T465" s="246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7" t="s">
        <v>140</v>
      </c>
      <c r="AU465" s="247" t="s">
        <v>84</v>
      </c>
      <c r="AV465" s="14" t="s">
        <v>84</v>
      </c>
      <c r="AW465" s="14" t="s">
        <v>36</v>
      </c>
      <c r="AX465" s="14" t="s">
        <v>74</v>
      </c>
      <c r="AY465" s="247" t="s">
        <v>126</v>
      </c>
    </row>
    <row r="466" spans="1:51" s="14" customFormat="1" ht="12">
      <c r="A466" s="14"/>
      <c r="B466" s="237"/>
      <c r="C466" s="238"/>
      <c r="D466" s="220" t="s">
        <v>140</v>
      </c>
      <c r="E466" s="239" t="s">
        <v>21</v>
      </c>
      <c r="F466" s="240" t="s">
        <v>613</v>
      </c>
      <c r="G466" s="238"/>
      <c r="H466" s="241">
        <v>8</v>
      </c>
      <c r="I466" s="242"/>
      <c r="J466" s="238"/>
      <c r="K466" s="238"/>
      <c r="L466" s="243"/>
      <c r="M466" s="244"/>
      <c r="N466" s="245"/>
      <c r="O466" s="245"/>
      <c r="P466" s="245"/>
      <c r="Q466" s="245"/>
      <c r="R466" s="245"/>
      <c r="S466" s="245"/>
      <c r="T466" s="246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7" t="s">
        <v>140</v>
      </c>
      <c r="AU466" s="247" t="s">
        <v>84</v>
      </c>
      <c r="AV466" s="14" t="s">
        <v>84</v>
      </c>
      <c r="AW466" s="14" t="s">
        <v>36</v>
      </c>
      <c r="AX466" s="14" t="s">
        <v>74</v>
      </c>
      <c r="AY466" s="247" t="s">
        <v>126</v>
      </c>
    </row>
    <row r="467" spans="1:51" s="14" customFormat="1" ht="12">
      <c r="A467" s="14"/>
      <c r="B467" s="237"/>
      <c r="C467" s="238"/>
      <c r="D467" s="220" t="s">
        <v>140</v>
      </c>
      <c r="E467" s="239" t="s">
        <v>21</v>
      </c>
      <c r="F467" s="240" t="s">
        <v>614</v>
      </c>
      <c r="G467" s="238"/>
      <c r="H467" s="241">
        <v>69.3</v>
      </c>
      <c r="I467" s="242"/>
      <c r="J467" s="238"/>
      <c r="K467" s="238"/>
      <c r="L467" s="243"/>
      <c r="M467" s="244"/>
      <c r="N467" s="245"/>
      <c r="O467" s="245"/>
      <c r="P467" s="245"/>
      <c r="Q467" s="245"/>
      <c r="R467" s="245"/>
      <c r="S467" s="245"/>
      <c r="T467" s="246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7" t="s">
        <v>140</v>
      </c>
      <c r="AU467" s="247" t="s">
        <v>84</v>
      </c>
      <c r="AV467" s="14" t="s">
        <v>84</v>
      </c>
      <c r="AW467" s="14" t="s">
        <v>36</v>
      </c>
      <c r="AX467" s="14" t="s">
        <v>74</v>
      </c>
      <c r="AY467" s="247" t="s">
        <v>126</v>
      </c>
    </row>
    <row r="468" spans="1:51" s="14" customFormat="1" ht="12">
      <c r="A468" s="14"/>
      <c r="B468" s="237"/>
      <c r="C468" s="238"/>
      <c r="D468" s="220" t="s">
        <v>140</v>
      </c>
      <c r="E468" s="239" t="s">
        <v>21</v>
      </c>
      <c r="F468" s="240" t="s">
        <v>615</v>
      </c>
      <c r="G468" s="238"/>
      <c r="H468" s="241">
        <v>61.94</v>
      </c>
      <c r="I468" s="242"/>
      <c r="J468" s="238"/>
      <c r="K468" s="238"/>
      <c r="L468" s="243"/>
      <c r="M468" s="244"/>
      <c r="N468" s="245"/>
      <c r="O468" s="245"/>
      <c r="P468" s="245"/>
      <c r="Q468" s="245"/>
      <c r="R468" s="245"/>
      <c r="S468" s="245"/>
      <c r="T468" s="246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7" t="s">
        <v>140</v>
      </c>
      <c r="AU468" s="247" t="s">
        <v>84</v>
      </c>
      <c r="AV468" s="14" t="s">
        <v>84</v>
      </c>
      <c r="AW468" s="14" t="s">
        <v>36</v>
      </c>
      <c r="AX468" s="14" t="s">
        <v>74</v>
      </c>
      <c r="AY468" s="247" t="s">
        <v>126</v>
      </c>
    </row>
    <row r="469" spans="1:51" s="15" customFormat="1" ht="12">
      <c r="A469" s="15"/>
      <c r="B469" s="248"/>
      <c r="C469" s="249"/>
      <c r="D469" s="220" t="s">
        <v>140</v>
      </c>
      <c r="E469" s="250" t="s">
        <v>21</v>
      </c>
      <c r="F469" s="251" t="s">
        <v>152</v>
      </c>
      <c r="G469" s="249"/>
      <c r="H469" s="252">
        <v>189.34</v>
      </c>
      <c r="I469" s="253"/>
      <c r="J469" s="249"/>
      <c r="K469" s="249"/>
      <c r="L469" s="254"/>
      <c r="M469" s="255"/>
      <c r="N469" s="256"/>
      <c r="O469" s="256"/>
      <c r="P469" s="256"/>
      <c r="Q469" s="256"/>
      <c r="R469" s="256"/>
      <c r="S469" s="256"/>
      <c r="T469" s="257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58" t="s">
        <v>140</v>
      </c>
      <c r="AU469" s="258" t="s">
        <v>84</v>
      </c>
      <c r="AV469" s="15" t="s">
        <v>127</v>
      </c>
      <c r="AW469" s="15" t="s">
        <v>36</v>
      </c>
      <c r="AX469" s="15" t="s">
        <v>74</v>
      </c>
      <c r="AY469" s="258" t="s">
        <v>126</v>
      </c>
    </row>
    <row r="470" spans="1:51" s="13" customFormat="1" ht="12">
      <c r="A470" s="13"/>
      <c r="B470" s="227"/>
      <c r="C470" s="228"/>
      <c r="D470" s="220" t="s">
        <v>140</v>
      </c>
      <c r="E470" s="229" t="s">
        <v>21</v>
      </c>
      <c r="F470" s="230" t="s">
        <v>599</v>
      </c>
      <c r="G470" s="228"/>
      <c r="H470" s="229" t="s">
        <v>21</v>
      </c>
      <c r="I470" s="231"/>
      <c r="J470" s="228"/>
      <c r="K470" s="228"/>
      <c r="L470" s="232"/>
      <c r="M470" s="233"/>
      <c r="N470" s="234"/>
      <c r="O470" s="234"/>
      <c r="P470" s="234"/>
      <c r="Q470" s="234"/>
      <c r="R470" s="234"/>
      <c r="S470" s="234"/>
      <c r="T470" s="23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6" t="s">
        <v>140</v>
      </c>
      <c r="AU470" s="236" t="s">
        <v>84</v>
      </c>
      <c r="AV470" s="13" t="s">
        <v>82</v>
      </c>
      <c r="AW470" s="13" t="s">
        <v>36</v>
      </c>
      <c r="AX470" s="13" t="s">
        <v>74</v>
      </c>
      <c r="AY470" s="236" t="s">
        <v>126</v>
      </c>
    </row>
    <row r="471" spans="1:51" s="14" customFormat="1" ht="12">
      <c r="A471" s="14"/>
      <c r="B471" s="237"/>
      <c r="C471" s="238"/>
      <c r="D471" s="220" t="s">
        <v>140</v>
      </c>
      <c r="E471" s="239" t="s">
        <v>21</v>
      </c>
      <c r="F471" s="240" t="s">
        <v>616</v>
      </c>
      <c r="G471" s="238"/>
      <c r="H471" s="241">
        <v>46.06</v>
      </c>
      <c r="I471" s="242"/>
      <c r="J471" s="238"/>
      <c r="K471" s="238"/>
      <c r="L471" s="243"/>
      <c r="M471" s="244"/>
      <c r="N471" s="245"/>
      <c r="O471" s="245"/>
      <c r="P471" s="245"/>
      <c r="Q471" s="245"/>
      <c r="R471" s="245"/>
      <c r="S471" s="245"/>
      <c r="T471" s="246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7" t="s">
        <v>140</v>
      </c>
      <c r="AU471" s="247" t="s">
        <v>84</v>
      </c>
      <c r="AV471" s="14" t="s">
        <v>84</v>
      </c>
      <c r="AW471" s="14" t="s">
        <v>36</v>
      </c>
      <c r="AX471" s="14" t="s">
        <v>74</v>
      </c>
      <c r="AY471" s="247" t="s">
        <v>126</v>
      </c>
    </row>
    <row r="472" spans="1:51" s="14" customFormat="1" ht="12">
      <c r="A472" s="14"/>
      <c r="B472" s="237"/>
      <c r="C472" s="238"/>
      <c r="D472" s="220" t="s">
        <v>140</v>
      </c>
      <c r="E472" s="239" t="s">
        <v>21</v>
      </c>
      <c r="F472" s="240" t="s">
        <v>617</v>
      </c>
      <c r="G472" s="238"/>
      <c r="H472" s="241">
        <v>7.76</v>
      </c>
      <c r="I472" s="242"/>
      <c r="J472" s="238"/>
      <c r="K472" s="238"/>
      <c r="L472" s="243"/>
      <c r="M472" s="244"/>
      <c r="N472" s="245"/>
      <c r="O472" s="245"/>
      <c r="P472" s="245"/>
      <c r="Q472" s="245"/>
      <c r="R472" s="245"/>
      <c r="S472" s="245"/>
      <c r="T472" s="246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7" t="s">
        <v>140</v>
      </c>
      <c r="AU472" s="247" t="s">
        <v>84</v>
      </c>
      <c r="AV472" s="14" t="s">
        <v>84</v>
      </c>
      <c r="AW472" s="14" t="s">
        <v>36</v>
      </c>
      <c r="AX472" s="14" t="s">
        <v>74</v>
      </c>
      <c r="AY472" s="247" t="s">
        <v>126</v>
      </c>
    </row>
    <row r="473" spans="1:51" s="15" customFormat="1" ht="12">
      <c r="A473" s="15"/>
      <c r="B473" s="248"/>
      <c r="C473" s="249"/>
      <c r="D473" s="220" t="s">
        <v>140</v>
      </c>
      <c r="E473" s="250" t="s">
        <v>21</v>
      </c>
      <c r="F473" s="251" t="s">
        <v>152</v>
      </c>
      <c r="G473" s="249"/>
      <c r="H473" s="252">
        <v>53.82</v>
      </c>
      <c r="I473" s="253"/>
      <c r="J473" s="249"/>
      <c r="K473" s="249"/>
      <c r="L473" s="254"/>
      <c r="M473" s="255"/>
      <c r="N473" s="256"/>
      <c r="O473" s="256"/>
      <c r="P473" s="256"/>
      <c r="Q473" s="256"/>
      <c r="R473" s="256"/>
      <c r="S473" s="256"/>
      <c r="T473" s="257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58" t="s">
        <v>140</v>
      </c>
      <c r="AU473" s="258" t="s">
        <v>84</v>
      </c>
      <c r="AV473" s="15" t="s">
        <v>127</v>
      </c>
      <c r="AW473" s="15" t="s">
        <v>36</v>
      </c>
      <c r="AX473" s="15" t="s">
        <v>74</v>
      </c>
      <c r="AY473" s="258" t="s">
        <v>126</v>
      </c>
    </row>
    <row r="474" spans="1:51" s="14" customFormat="1" ht="12">
      <c r="A474" s="14"/>
      <c r="B474" s="237"/>
      <c r="C474" s="238"/>
      <c r="D474" s="220" t="s">
        <v>140</v>
      </c>
      <c r="E474" s="239" t="s">
        <v>21</v>
      </c>
      <c r="F474" s="240" t="s">
        <v>618</v>
      </c>
      <c r="G474" s="238"/>
      <c r="H474" s="241">
        <v>3.64</v>
      </c>
      <c r="I474" s="242"/>
      <c r="J474" s="238"/>
      <c r="K474" s="238"/>
      <c r="L474" s="243"/>
      <c r="M474" s="244"/>
      <c r="N474" s="245"/>
      <c r="O474" s="245"/>
      <c r="P474" s="245"/>
      <c r="Q474" s="245"/>
      <c r="R474" s="245"/>
      <c r="S474" s="245"/>
      <c r="T474" s="246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7" t="s">
        <v>140</v>
      </c>
      <c r="AU474" s="247" t="s">
        <v>84</v>
      </c>
      <c r="AV474" s="14" t="s">
        <v>84</v>
      </c>
      <c r="AW474" s="14" t="s">
        <v>36</v>
      </c>
      <c r="AX474" s="14" t="s">
        <v>74</v>
      </c>
      <c r="AY474" s="247" t="s">
        <v>126</v>
      </c>
    </row>
    <row r="475" spans="1:51" s="16" customFormat="1" ht="12">
      <c r="A475" s="16"/>
      <c r="B475" s="259"/>
      <c r="C475" s="260"/>
      <c r="D475" s="220" t="s">
        <v>140</v>
      </c>
      <c r="E475" s="261" t="s">
        <v>21</v>
      </c>
      <c r="F475" s="262" t="s">
        <v>156</v>
      </c>
      <c r="G475" s="260"/>
      <c r="H475" s="263">
        <v>743.5999999999998</v>
      </c>
      <c r="I475" s="264"/>
      <c r="J475" s="260"/>
      <c r="K475" s="260"/>
      <c r="L475" s="265"/>
      <c r="M475" s="266"/>
      <c r="N475" s="267"/>
      <c r="O475" s="267"/>
      <c r="P475" s="267"/>
      <c r="Q475" s="267"/>
      <c r="R475" s="267"/>
      <c r="S475" s="267"/>
      <c r="T475" s="268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T475" s="269" t="s">
        <v>140</v>
      </c>
      <c r="AU475" s="269" t="s">
        <v>84</v>
      </c>
      <c r="AV475" s="16" t="s">
        <v>134</v>
      </c>
      <c r="AW475" s="16" t="s">
        <v>36</v>
      </c>
      <c r="AX475" s="16" t="s">
        <v>82</v>
      </c>
      <c r="AY475" s="269" t="s">
        <v>126</v>
      </c>
    </row>
    <row r="476" spans="1:51" s="14" customFormat="1" ht="12">
      <c r="A476" s="14"/>
      <c r="B476" s="237"/>
      <c r="C476" s="238"/>
      <c r="D476" s="220" t="s">
        <v>140</v>
      </c>
      <c r="E476" s="238"/>
      <c r="F476" s="240" t="s">
        <v>619</v>
      </c>
      <c r="G476" s="238"/>
      <c r="H476" s="241">
        <v>780.78</v>
      </c>
      <c r="I476" s="242"/>
      <c r="J476" s="238"/>
      <c r="K476" s="238"/>
      <c r="L476" s="243"/>
      <c r="M476" s="244"/>
      <c r="N476" s="245"/>
      <c r="O476" s="245"/>
      <c r="P476" s="245"/>
      <c r="Q476" s="245"/>
      <c r="R476" s="245"/>
      <c r="S476" s="245"/>
      <c r="T476" s="246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7" t="s">
        <v>140</v>
      </c>
      <c r="AU476" s="247" t="s">
        <v>84</v>
      </c>
      <c r="AV476" s="14" t="s">
        <v>84</v>
      </c>
      <c r="AW476" s="14" t="s">
        <v>4</v>
      </c>
      <c r="AX476" s="14" t="s">
        <v>82</v>
      </c>
      <c r="AY476" s="247" t="s">
        <v>126</v>
      </c>
    </row>
    <row r="477" spans="1:65" s="2" customFormat="1" ht="24.15" customHeight="1">
      <c r="A477" s="41"/>
      <c r="B477" s="42"/>
      <c r="C477" s="207" t="s">
        <v>620</v>
      </c>
      <c r="D477" s="207" t="s">
        <v>129</v>
      </c>
      <c r="E477" s="208" t="s">
        <v>621</v>
      </c>
      <c r="F477" s="209" t="s">
        <v>622</v>
      </c>
      <c r="G477" s="210" t="s">
        <v>132</v>
      </c>
      <c r="H477" s="211">
        <v>130</v>
      </c>
      <c r="I477" s="212"/>
      <c r="J477" s="213">
        <f>ROUND(I477*H477,2)</f>
        <v>0</v>
      </c>
      <c r="K477" s="209" t="s">
        <v>133</v>
      </c>
      <c r="L477" s="47"/>
      <c r="M477" s="214" t="s">
        <v>21</v>
      </c>
      <c r="N477" s="215" t="s">
        <v>45</v>
      </c>
      <c r="O477" s="87"/>
      <c r="P477" s="216">
        <f>O477*H477</f>
        <v>0</v>
      </c>
      <c r="Q477" s="216">
        <v>0</v>
      </c>
      <c r="R477" s="216">
        <f>Q477*H477</f>
        <v>0</v>
      </c>
      <c r="S477" s="216">
        <v>0</v>
      </c>
      <c r="T477" s="217">
        <f>S477*H477</f>
        <v>0</v>
      </c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R477" s="218" t="s">
        <v>295</v>
      </c>
      <c r="AT477" s="218" t="s">
        <v>129</v>
      </c>
      <c r="AU477" s="218" t="s">
        <v>84</v>
      </c>
      <c r="AY477" s="19" t="s">
        <v>126</v>
      </c>
      <c r="BE477" s="219">
        <f>IF(N477="základní",J477,0)</f>
        <v>0</v>
      </c>
      <c r="BF477" s="219">
        <f>IF(N477="snížená",J477,0)</f>
        <v>0</v>
      </c>
      <c r="BG477" s="219">
        <f>IF(N477="zákl. přenesená",J477,0)</f>
        <v>0</v>
      </c>
      <c r="BH477" s="219">
        <f>IF(N477="sníž. přenesená",J477,0)</f>
        <v>0</v>
      </c>
      <c r="BI477" s="219">
        <f>IF(N477="nulová",J477,0)</f>
        <v>0</v>
      </c>
      <c r="BJ477" s="19" t="s">
        <v>82</v>
      </c>
      <c r="BK477" s="219">
        <f>ROUND(I477*H477,2)</f>
        <v>0</v>
      </c>
      <c r="BL477" s="19" t="s">
        <v>295</v>
      </c>
      <c r="BM477" s="218" t="s">
        <v>623</v>
      </c>
    </row>
    <row r="478" spans="1:47" s="2" customFormat="1" ht="12">
      <c r="A478" s="41"/>
      <c r="B478" s="42"/>
      <c r="C478" s="43"/>
      <c r="D478" s="220" t="s">
        <v>136</v>
      </c>
      <c r="E478" s="43"/>
      <c r="F478" s="221" t="s">
        <v>624</v>
      </c>
      <c r="G478" s="43"/>
      <c r="H478" s="43"/>
      <c r="I478" s="222"/>
      <c r="J478" s="43"/>
      <c r="K478" s="43"/>
      <c r="L478" s="47"/>
      <c r="M478" s="223"/>
      <c r="N478" s="224"/>
      <c r="O478" s="87"/>
      <c r="P478" s="87"/>
      <c r="Q478" s="87"/>
      <c r="R478" s="87"/>
      <c r="S478" s="87"/>
      <c r="T478" s="88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T478" s="19" t="s">
        <v>136</v>
      </c>
      <c r="AU478" s="19" t="s">
        <v>84</v>
      </c>
    </row>
    <row r="479" spans="1:47" s="2" customFormat="1" ht="12">
      <c r="A479" s="41"/>
      <c r="B479" s="42"/>
      <c r="C479" s="43"/>
      <c r="D479" s="225" t="s">
        <v>138</v>
      </c>
      <c r="E479" s="43"/>
      <c r="F479" s="226" t="s">
        <v>625</v>
      </c>
      <c r="G479" s="43"/>
      <c r="H479" s="43"/>
      <c r="I479" s="222"/>
      <c r="J479" s="43"/>
      <c r="K479" s="43"/>
      <c r="L479" s="47"/>
      <c r="M479" s="223"/>
      <c r="N479" s="224"/>
      <c r="O479" s="87"/>
      <c r="P479" s="87"/>
      <c r="Q479" s="87"/>
      <c r="R479" s="87"/>
      <c r="S479" s="87"/>
      <c r="T479" s="88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T479" s="19" t="s">
        <v>138</v>
      </c>
      <c r="AU479" s="19" t="s">
        <v>84</v>
      </c>
    </row>
    <row r="480" spans="1:51" s="14" customFormat="1" ht="12">
      <c r="A480" s="14"/>
      <c r="B480" s="237"/>
      <c r="C480" s="238"/>
      <c r="D480" s="220" t="s">
        <v>140</v>
      </c>
      <c r="E480" s="239" t="s">
        <v>21</v>
      </c>
      <c r="F480" s="240" t="s">
        <v>626</v>
      </c>
      <c r="G480" s="238"/>
      <c r="H480" s="241">
        <v>130</v>
      </c>
      <c r="I480" s="242"/>
      <c r="J480" s="238"/>
      <c r="K480" s="238"/>
      <c r="L480" s="243"/>
      <c r="M480" s="244"/>
      <c r="N480" s="245"/>
      <c r="O480" s="245"/>
      <c r="P480" s="245"/>
      <c r="Q480" s="245"/>
      <c r="R480" s="245"/>
      <c r="S480" s="245"/>
      <c r="T480" s="246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7" t="s">
        <v>140</v>
      </c>
      <c r="AU480" s="247" t="s">
        <v>84</v>
      </c>
      <c r="AV480" s="14" t="s">
        <v>84</v>
      </c>
      <c r="AW480" s="14" t="s">
        <v>36</v>
      </c>
      <c r="AX480" s="14" t="s">
        <v>82</v>
      </c>
      <c r="AY480" s="247" t="s">
        <v>126</v>
      </c>
    </row>
    <row r="481" spans="1:65" s="2" customFormat="1" ht="16.5" customHeight="1">
      <c r="A481" s="41"/>
      <c r="B481" s="42"/>
      <c r="C481" s="270" t="s">
        <v>627</v>
      </c>
      <c r="D481" s="270" t="s">
        <v>188</v>
      </c>
      <c r="E481" s="271" t="s">
        <v>628</v>
      </c>
      <c r="F481" s="272" t="s">
        <v>629</v>
      </c>
      <c r="G481" s="273" t="s">
        <v>132</v>
      </c>
      <c r="H481" s="274">
        <v>136.5</v>
      </c>
      <c r="I481" s="275"/>
      <c r="J481" s="276">
        <f>ROUND(I481*H481,2)</f>
        <v>0</v>
      </c>
      <c r="K481" s="272" t="s">
        <v>133</v>
      </c>
      <c r="L481" s="277"/>
      <c r="M481" s="278" t="s">
        <v>21</v>
      </c>
      <c r="N481" s="279" t="s">
        <v>45</v>
      </c>
      <c r="O481" s="87"/>
      <c r="P481" s="216">
        <f>O481*H481</f>
        <v>0</v>
      </c>
      <c r="Q481" s="216">
        <v>0</v>
      </c>
      <c r="R481" s="216">
        <f>Q481*H481</f>
        <v>0</v>
      </c>
      <c r="S481" s="216">
        <v>0</v>
      </c>
      <c r="T481" s="217">
        <f>S481*H481</f>
        <v>0</v>
      </c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R481" s="218" t="s">
        <v>384</v>
      </c>
      <c r="AT481" s="218" t="s">
        <v>188</v>
      </c>
      <c r="AU481" s="218" t="s">
        <v>84</v>
      </c>
      <c r="AY481" s="19" t="s">
        <v>126</v>
      </c>
      <c r="BE481" s="219">
        <f>IF(N481="základní",J481,0)</f>
        <v>0</v>
      </c>
      <c r="BF481" s="219">
        <f>IF(N481="snížená",J481,0)</f>
        <v>0</v>
      </c>
      <c r="BG481" s="219">
        <f>IF(N481="zákl. přenesená",J481,0)</f>
        <v>0</v>
      </c>
      <c r="BH481" s="219">
        <f>IF(N481="sníž. přenesená",J481,0)</f>
        <v>0</v>
      </c>
      <c r="BI481" s="219">
        <f>IF(N481="nulová",J481,0)</f>
        <v>0</v>
      </c>
      <c r="BJ481" s="19" t="s">
        <v>82</v>
      </c>
      <c r="BK481" s="219">
        <f>ROUND(I481*H481,2)</f>
        <v>0</v>
      </c>
      <c r="BL481" s="19" t="s">
        <v>295</v>
      </c>
      <c r="BM481" s="218" t="s">
        <v>630</v>
      </c>
    </row>
    <row r="482" spans="1:47" s="2" customFormat="1" ht="12">
      <c r="A482" s="41"/>
      <c r="B482" s="42"/>
      <c r="C482" s="43"/>
      <c r="D482" s="220" t="s">
        <v>136</v>
      </c>
      <c r="E482" s="43"/>
      <c r="F482" s="221" t="s">
        <v>629</v>
      </c>
      <c r="G482" s="43"/>
      <c r="H482" s="43"/>
      <c r="I482" s="222"/>
      <c r="J482" s="43"/>
      <c r="K482" s="43"/>
      <c r="L482" s="47"/>
      <c r="M482" s="223"/>
      <c r="N482" s="224"/>
      <c r="O482" s="87"/>
      <c r="P482" s="87"/>
      <c r="Q482" s="87"/>
      <c r="R482" s="87"/>
      <c r="S482" s="87"/>
      <c r="T482" s="88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T482" s="19" t="s">
        <v>136</v>
      </c>
      <c r="AU482" s="19" t="s">
        <v>84</v>
      </c>
    </row>
    <row r="483" spans="1:51" s="14" customFormat="1" ht="12">
      <c r="A483" s="14"/>
      <c r="B483" s="237"/>
      <c r="C483" s="238"/>
      <c r="D483" s="220" t="s">
        <v>140</v>
      </c>
      <c r="E483" s="238"/>
      <c r="F483" s="240" t="s">
        <v>631</v>
      </c>
      <c r="G483" s="238"/>
      <c r="H483" s="241">
        <v>136.5</v>
      </c>
      <c r="I483" s="242"/>
      <c r="J483" s="238"/>
      <c r="K483" s="238"/>
      <c r="L483" s="243"/>
      <c r="M483" s="244"/>
      <c r="N483" s="245"/>
      <c r="O483" s="245"/>
      <c r="P483" s="245"/>
      <c r="Q483" s="245"/>
      <c r="R483" s="245"/>
      <c r="S483" s="245"/>
      <c r="T483" s="246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7" t="s">
        <v>140</v>
      </c>
      <c r="AU483" s="247" t="s">
        <v>84</v>
      </c>
      <c r="AV483" s="14" t="s">
        <v>84</v>
      </c>
      <c r="AW483" s="14" t="s">
        <v>4</v>
      </c>
      <c r="AX483" s="14" t="s">
        <v>82</v>
      </c>
      <c r="AY483" s="247" t="s">
        <v>126</v>
      </c>
    </row>
    <row r="484" spans="1:65" s="2" customFormat="1" ht="24.15" customHeight="1">
      <c r="A484" s="41"/>
      <c r="B484" s="42"/>
      <c r="C484" s="207" t="s">
        <v>632</v>
      </c>
      <c r="D484" s="207" t="s">
        <v>129</v>
      </c>
      <c r="E484" s="208" t="s">
        <v>633</v>
      </c>
      <c r="F484" s="209" t="s">
        <v>634</v>
      </c>
      <c r="G484" s="210" t="s">
        <v>132</v>
      </c>
      <c r="H484" s="211">
        <v>143.236</v>
      </c>
      <c r="I484" s="212"/>
      <c r="J484" s="213">
        <f>ROUND(I484*H484,2)</f>
        <v>0</v>
      </c>
      <c r="K484" s="209" t="s">
        <v>133</v>
      </c>
      <c r="L484" s="47"/>
      <c r="M484" s="214" t="s">
        <v>21</v>
      </c>
      <c r="N484" s="215" t="s">
        <v>45</v>
      </c>
      <c r="O484" s="87"/>
      <c r="P484" s="216">
        <f>O484*H484</f>
        <v>0</v>
      </c>
      <c r="Q484" s="216">
        <v>0.0002</v>
      </c>
      <c r="R484" s="216">
        <f>Q484*H484</f>
        <v>0.028647199999999998</v>
      </c>
      <c r="S484" s="216">
        <v>0</v>
      </c>
      <c r="T484" s="217">
        <f>S484*H484</f>
        <v>0</v>
      </c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R484" s="218" t="s">
        <v>295</v>
      </c>
      <c r="AT484" s="218" t="s">
        <v>129</v>
      </c>
      <c r="AU484" s="218" t="s">
        <v>84</v>
      </c>
      <c r="AY484" s="19" t="s">
        <v>126</v>
      </c>
      <c r="BE484" s="219">
        <f>IF(N484="základní",J484,0)</f>
        <v>0</v>
      </c>
      <c r="BF484" s="219">
        <f>IF(N484="snížená",J484,0)</f>
        <v>0</v>
      </c>
      <c r="BG484" s="219">
        <f>IF(N484="zákl. přenesená",J484,0)</f>
        <v>0</v>
      </c>
      <c r="BH484" s="219">
        <f>IF(N484="sníž. přenesená",J484,0)</f>
        <v>0</v>
      </c>
      <c r="BI484" s="219">
        <f>IF(N484="nulová",J484,0)</f>
        <v>0</v>
      </c>
      <c r="BJ484" s="19" t="s">
        <v>82</v>
      </c>
      <c r="BK484" s="219">
        <f>ROUND(I484*H484,2)</f>
        <v>0</v>
      </c>
      <c r="BL484" s="19" t="s">
        <v>295</v>
      </c>
      <c r="BM484" s="218" t="s">
        <v>635</v>
      </c>
    </row>
    <row r="485" spans="1:47" s="2" customFormat="1" ht="12">
      <c r="A485" s="41"/>
      <c r="B485" s="42"/>
      <c r="C485" s="43"/>
      <c r="D485" s="220" t="s">
        <v>136</v>
      </c>
      <c r="E485" s="43"/>
      <c r="F485" s="221" t="s">
        <v>636</v>
      </c>
      <c r="G485" s="43"/>
      <c r="H485" s="43"/>
      <c r="I485" s="222"/>
      <c r="J485" s="43"/>
      <c r="K485" s="43"/>
      <c r="L485" s="47"/>
      <c r="M485" s="223"/>
      <c r="N485" s="224"/>
      <c r="O485" s="87"/>
      <c r="P485" s="87"/>
      <c r="Q485" s="87"/>
      <c r="R485" s="87"/>
      <c r="S485" s="87"/>
      <c r="T485" s="88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T485" s="19" t="s">
        <v>136</v>
      </c>
      <c r="AU485" s="19" t="s">
        <v>84</v>
      </c>
    </row>
    <row r="486" spans="1:47" s="2" customFormat="1" ht="12">
      <c r="A486" s="41"/>
      <c r="B486" s="42"/>
      <c r="C486" s="43"/>
      <c r="D486" s="225" t="s">
        <v>138</v>
      </c>
      <c r="E486" s="43"/>
      <c r="F486" s="226" t="s">
        <v>637</v>
      </c>
      <c r="G486" s="43"/>
      <c r="H486" s="43"/>
      <c r="I486" s="222"/>
      <c r="J486" s="43"/>
      <c r="K486" s="43"/>
      <c r="L486" s="47"/>
      <c r="M486" s="223"/>
      <c r="N486" s="224"/>
      <c r="O486" s="87"/>
      <c r="P486" s="87"/>
      <c r="Q486" s="87"/>
      <c r="R486" s="87"/>
      <c r="S486" s="87"/>
      <c r="T486" s="88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T486" s="19" t="s">
        <v>138</v>
      </c>
      <c r="AU486" s="19" t="s">
        <v>84</v>
      </c>
    </row>
    <row r="487" spans="1:51" s="13" customFormat="1" ht="12">
      <c r="A487" s="13"/>
      <c r="B487" s="227"/>
      <c r="C487" s="228"/>
      <c r="D487" s="220" t="s">
        <v>140</v>
      </c>
      <c r="E487" s="229" t="s">
        <v>21</v>
      </c>
      <c r="F487" s="230" t="s">
        <v>163</v>
      </c>
      <c r="G487" s="228"/>
      <c r="H487" s="229" t="s">
        <v>21</v>
      </c>
      <c r="I487" s="231"/>
      <c r="J487" s="228"/>
      <c r="K487" s="228"/>
      <c r="L487" s="232"/>
      <c r="M487" s="233"/>
      <c r="N487" s="234"/>
      <c r="O487" s="234"/>
      <c r="P487" s="234"/>
      <c r="Q487" s="234"/>
      <c r="R487" s="234"/>
      <c r="S487" s="234"/>
      <c r="T487" s="23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6" t="s">
        <v>140</v>
      </c>
      <c r="AU487" s="236" t="s">
        <v>84</v>
      </c>
      <c r="AV487" s="13" t="s">
        <v>82</v>
      </c>
      <c r="AW487" s="13" t="s">
        <v>36</v>
      </c>
      <c r="AX487" s="13" t="s">
        <v>74</v>
      </c>
      <c r="AY487" s="236" t="s">
        <v>126</v>
      </c>
    </row>
    <row r="488" spans="1:51" s="13" customFormat="1" ht="12">
      <c r="A488" s="13"/>
      <c r="B488" s="227"/>
      <c r="C488" s="228"/>
      <c r="D488" s="220" t="s">
        <v>140</v>
      </c>
      <c r="E488" s="229" t="s">
        <v>21</v>
      </c>
      <c r="F488" s="230" t="s">
        <v>244</v>
      </c>
      <c r="G488" s="228"/>
      <c r="H488" s="229" t="s">
        <v>21</v>
      </c>
      <c r="I488" s="231"/>
      <c r="J488" s="228"/>
      <c r="K488" s="228"/>
      <c r="L488" s="232"/>
      <c r="M488" s="233"/>
      <c r="N488" s="234"/>
      <c r="O488" s="234"/>
      <c r="P488" s="234"/>
      <c r="Q488" s="234"/>
      <c r="R488" s="234"/>
      <c r="S488" s="234"/>
      <c r="T488" s="23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6" t="s">
        <v>140</v>
      </c>
      <c r="AU488" s="236" t="s">
        <v>84</v>
      </c>
      <c r="AV488" s="13" t="s">
        <v>82</v>
      </c>
      <c r="AW488" s="13" t="s">
        <v>36</v>
      </c>
      <c r="AX488" s="13" t="s">
        <v>74</v>
      </c>
      <c r="AY488" s="236" t="s">
        <v>126</v>
      </c>
    </row>
    <row r="489" spans="1:51" s="14" customFormat="1" ht="12">
      <c r="A489" s="14"/>
      <c r="B489" s="237"/>
      <c r="C489" s="238"/>
      <c r="D489" s="220" t="s">
        <v>140</v>
      </c>
      <c r="E489" s="239" t="s">
        <v>21</v>
      </c>
      <c r="F489" s="240" t="s">
        <v>543</v>
      </c>
      <c r="G489" s="238"/>
      <c r="H489" s="241">
        <v>3.686</v>
      </c>
      <c r="I489" s="242"/>
      <c r="J489" s="238"/>
      <c r="K489" s="238"/>
      <c r="L489" s="243"/>
      <c r="M489" s="244"/>
      <c r="N489" s="245"/>
      <c r="O489" s="245"/>
      <c r="P489" s="245"/>
      <c r="Q489" s="245"/>
      <c r="R489" s="245"/>
      <c r="S489" s="245"/>
      <c r="T489" s="246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7" t="s">
        <v>140</v>
      </c>
      <c r="AU489" s="247" t="s">
        <v>84</v>
      </c>
      <c r="AV489" s="14" t="s">
        <v>84</v>
      </c>
      <c r="AW489" s="14" t="s">
        <v>36</v>
      </c>
      <c r="AX489" s="14" t="s">
        <v>74</v>
      </c>
      <c r="AY489" s="247" t="s">
        <v>126</v>
      </c>
    </row>
    <row r="490" spans="1:51" s="14" customFormat="1" ht="12">
      <c r="A490" s="14"/>
      <c r="B490" s="237"/>
      <c r="C490" s="238"/>
      <c r="D490" s="220" t="s">
        <v>140</v>
      </c>
      <c r="E490" s="239" t="s">
        <v>21</v>
      </c>
      <c r="F490" s="240" t="s">
        <v>544</v>
      </c>
      <c r="G490" s="238"/>
      <c r="H490" s="241">
        <v>1.001</v>
      </c>
      <c r="I490" s="242"/>
      <c r="J490" s="238"/>
      <c r="K490" s="238"/>
      <c r="L490" s="243"/>
      <c r="M490" s="244"/>
      <c r="N490" s="245"/>
      <c r="O490" s="245"/>
      <c r="P490" s="245"/>
      <c r="Q490" s="245"/>
      <c r="R490" s="245"/>
      <c r="S490" s="245"/>
      <c r="T490" s="246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7" t="s">
        <v>140</v>
      </c>
      <c r="AU490" s="247" t="s">
        <v>84</v>
      </c>
      <c r="AV490" s="14" t="s">
        <v>84</v>
      </c>
      <c r="AW490" s="14" t="s">
        <v>36</v>
      </c>
      <c r="AX490" s="14" t="s">
        <v>74</v>
      </c>
      <c r="AY490" s="247" t="s">
        <v>126</v>
      </c>
    </row>
    <row r="491" spans="1:51" s="14" customFormat="1" ht="12">
      <c r="A491" s="14"/>
      <c r="B491" s="237"/>
      <c r="C491" s="238"/>
      <c r="D491" s="220" t="s">
        <v>140</v>
      </c>
      <c r="E491" s="239" t="s">
        <v>21</v>
      </c>
      <c r="F491" s="240" t="s">
        <v>545</v>
      </c>
      <c r="G491" s="238"/>
      <c r="H491" s="241">
        <v>4.923</v>
      </c>
      <c r="I491" s="242"/>
      <c r="J491" s="238"/>
      <c r="K491" s="238"/>
      <c r="L491" s="243"/>
      <c r="M491" s="244"/>
      <c r="N491" s="245"/>
      <c r="O491" s="245"/>
      <c r="P491" s="245"/>
      <c r="Q491" s="245"/>
      <c r="R491" s="245"/>
      <c r="S491" s="245"/>
      <c r="T491" s="246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7" t="s">
        <v>140</v>
      </c>
      <c r="AU491" s="247" t="s">
        <v>84</v>
      </c>
      <c r="AV491" s="14" t="s">
        <v>84</v>
      </c>
      <c r="AW491" s="14" t="s">
        <v>36</v>
      </c>
      <c r="AX491" s="14" t="s">
        <v>74</v>
      </c>
      <c r="AY491" s="247" t="s">
        <v>126</v>
      </c>
    </row>
    <row r="492" spans="1:51" s="14" customFormat="1" ht="12">
      <c r="A492" s="14"/>
      <c r="B492" s="237"/>
      <c r="C492" s="238"/>
      <c r="D492" s="220" t="s">
        <v>140</v>
      </c>
      <c r="E492" s="239" t="s">
        <v>21</v>
      </c>
      <c r="F492" s="240" t="s">
        <v>546</v>
      </c>
      <c r="G492" s="238"/>
      <c r="H492" s="241">
        <v>3.557</v>
      </c>
      <c r="I492" s="242"/>
      <c r="J492" s="238"/>
      <c r="K492" s="238"/>
      <c r="L492" s="243"/>
      <c r="M492" s="244"/>
      <c r="N492" s="245"/>
      <c r="O492" s="245"/>
      <c r="P492" s="245"/>
      <c r="Q492" s="245"/>
      <c r="R492" s="245"/>
      <c r="S492" s="245"/>
      <c r="T492" s="246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7" t="s">
        <v>140</v>
      </c>
      <c r="AU492" s="247" t="s">
        <v>84</v>
      </c>
      <c r="AV492" s="14" t="s">
        <v>84</v>
      </c>
      <c r="AW492" s="14" t="s">
        <v>36</v>
      </c>
      <c r="AX492" s="14" t="s">
        <v>74</v>
      </c>
      <c r="AY492" s="247" t="s">
        <v>126</v>
      </c>
    </row>
    <row r="493" spans="1:51" s="14" customFormat="1" ht="12">
      <c r="A493" s="14"/>
      <c r="B493" s="237"/>
      <c r="C493" s="238"/>
      <c r="D493" s="220" t="s">
        <v>140</v>
      </c>
      <c r="E493" s="239" t="s">
        <v>21</v>
      </c>
      <c r="F493" s="240" t="s">
        <v>547</v>
      </c>
      <c r="G493" s="238"/>
      <c r="H493" s="241">
        <v>3.526</v>
      </c>
      <c r="I493" s="242"/>
      <c r="J493" s="238"/>
      <c r="K493" s="238"/>
      <c r="L493" s="243"/>
      <c r="M493" s="244"/>
      <c r="N493" s="245"/>
      <c r="O493" s="245"/>
      <c r="P493" s="245"/>
      <c r="Q493" s="245"/>
      <c r="R493" s="245"/>
      <c r="S493" s="245"/>
      <c r="T493" s="24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7" t="s">
        <v>140</v>
      </c>
      <c r="AU493" s="247" t="s">
        <v>84</v>
      </c>
      <c r="AV493" s="14" t="s">
        <v>84</v>
      </c>
      <c r="AW493" s="14" t="s">
        <v>36</v>
      </c>
      <c r="AX493" s="14" t="s">
        <v>74</v>
      </c>
      <c r="AY493" s="247" t="s">
        <v>126</v>
      </c>
    </row>
    <row r="494" spans="1:51" s="14" customFormat="1" ht="12">
      <c r="A494" s="14"/>
      <c r="B494" s="237"/>
      <c r="C494" s="238"/>
      <c r="D494" s="220" t="s">
        <v>140</v>
      </c>
      <c r="E494" s="239" t="s">
        <v>21</v>
      </c>
      <c r="F494" s="240" t="s">
        <v>548</v>
      </c>
      <c r="G494" s="238"/>
      <c r="H494" s="241">
        <v>18.607</v>
      </c>
      <c r="I494" s="242"/>
      <c r="J494" s="238"/>
      <c r="K494" s="238"/>
      <c r="L494" s="243"/>
      <c r="M494" s="244"/>
      <c r="N494" s="245"/>
      <c r="O494" s="245"/>
      <c r="P494" s="245"/>
      <c r="Q494" s="245"/>
      <c r="R494" s="245"/>
      <c r="S494" s="245"/>
      <c r="T494" s="246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7" t="s">
        <v>140</v>
      </c>
      <c r="AU494" s="247" t="s">
        <v>84</v>
      </c>
      <c r="AV494" s="14" t="s">
        <v>84</v>
      </c>
      <c r="AW494" s="14" t="s">
        <v>36</v>
      </c>
      <c r="AX494" s="14" t="s">
        <v>74</v>
      </c>
      <c r="AY494" s="247" t="s">
        <v>126</v>
      </c>
    </row>
    <row r="495" spans="1:51" s="15" customFormat="1" ht="12">
      <c r="A495" s="15"/>
      <c r="B495" s="248"/>
      <c r="C495" s="249"/>
      <c r="D495" s="220" t="s">
        <v>140</v>
      </c>
      <c r="E495" s="250" t="s">
        <v>21</v>
      </c>
      <c r="F495" s="251" t="s">
        <v>152</v>
      </c>
      <c r="G495" s="249"/>
      <c r="H495" s="252">
        <v>35.3</v>
      </c>
      <c r="I495" s="253"/>
      <c r="J495" s="249"/>
      <c r="K495" s="249"/>
      <c r="L495" s="254"/>
      <c r="M495" s="255"/>
      <c r="N495" s="256"/>
      <c r="O495" s="256"/>
      <c r="P495" s="256"/>
      <c r="Q495" s="256"/>
      <c r="R495" s="256"/>
      <c r="S495" s="256"/>
      <c r="T495" s="257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58" t="s">
        <v>140</v>
      </c>
      <c r="AU495" s="258" t="s">
        <v>84</v>
      </c>
      <c r="AV495" s="15" t="s">
        <v>127</v>
      </c>
      <c r="AW495" s="15" t="s">
        <v>36</v>
      </c>
      <c r="AX495" s="15" t="s">
        <v>74</v>
      </c>
      <c r="AY495" s="258" t="s">
        <v>126</v>
      </c>
    </row>
    <row r="496" spans="1:51" s="13" customFormat="1" ht="12">
      <c r="A496" s="13"/>
      <c r="B496" s="227"/>
      <c r="C496" s="228"/>
      <c r="D496" s="220" t="s">
        <v>140</v>
      </c>
      <c r="E496" s="229" t="s">
        <v>21</v>
      </c>
      <c r="F496" s="230" t="s">
        <v>251</v>
      </c>
      <c r="G496" s="228"/>
      <c r="H496" s="229" t="s">
        <v>21</v>
      </c>
      <c r="I496" s="231"/>
      <c r="J496" s="228"/>
      <c r="K496" s="228"/>
      <c r="L496" s="232"/>
      <c r="M496" s="233"/>
      <c r="N496" s="234"/>
      <c r="O496" s="234"/>
      <c r="P496" s="234"/>
      <c r="Q496" s="234"/>
      <c r="R496" s="234"/>
      <c r="S496" s="234"/>
      <c r="T496" s="23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6" t="s">
        <v>140</v>
      </c>
      <c r="AU496" s="236" t="s">
        <v>84</v>
      </c>
      <c r="AV496" s="13" t="s">
        <v>82</v>
      </c>
      <c r="AW496" s="13" t="s">
        <v>36</v>
      </c>
      <c r="AX496" s="13" t="s">
        <v>74</v>
      </c>
      <c r="AY496" s="236" t="s">
        <v>126</v>
      </c>
    </row>
    <row r="497" spans="1:51" s="14" customFormat="1" ht="12">
      <c r="A497" s="14"/>
      <c r="B497" s="237"/>
      <c r="C497" s="238"/>
      <c r="D497" s="220" t="s">
        <v>140</v>
      </c>
      <c r="E497" s="239" t="s">
        <v>21</v>
      </c>
      <c r="F497" s="240" t="s">
        <v>549</v>
      </c>
      <c r="G497" s="238"/>
      <c r="H497" s="241">
        <v>4.104</v>
      </c>
      <c r="I497" s="242"/>
      <c r="J497" s="238"/>
      <c r="K497" s="238"/>
      <c r="L497" s="243"/>
      <c r="M497" s="244"/>
      <c r="N497" s="245"/>
      <c r="O497" s="245"/>
      <c r="P497" s="245"/>
      <c r="Q497" s="245"/>
      <c r="R497" s="245"/>
      <c r="S497" s="245"/>
      <c r="T497" s="246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7" t="s">
        <v>140</v>
      </c>
      <c r="AU497" s="247" t="s">
        <v>84</v>
      </c>
      <c r="AV497" s="14" t="s">
        <v>84</v>
      </c>
      <c r="AW497" s="14" t="s">
        <v>36</v>
      </c>
      <c r="AX497" s="14" t="s">
        <v>74</v>
      </c>
      <c r="AY497" s="247" t="s">
        <v>126</v>
      </c>
    </row>
    <row r="498" spans="1:51" s="14" customFormat="1" ht="12">
      <c r="A498" s="14"/>
      <c r="B498" s="237"/>
      <c r="C498" s="238"/>
      <c r="D498" s="220" t="s">
        <v>140</v>
      </c>
      <c r="E498" s="239" t="s">
        <v>21</v>
      </c>
      <c r="F498" s="240" t="s">
        <v>550</v>
      </c>
      <c r="G498" s="238"/>
      <c r="H498" s="241">
        <v>4.113</v>
      </c>
      <c r="I498" s="242"/>
      <c r="J498" s="238"/>
      <c r="K498" s="238"/>
      <c r="L498" s="243"/>
      <c r="M498" s="244"/>
      <c r="N498" s="245"/>
      <c r="O498" s="245"/>
      <c r="P498" s="245"/>
      <c r="Q498" s="245"/>
      <c r="R498" s="245"/>
      <c r="S498" s="245"/>
      <c r="T498" s="246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7" t="s">
        <v>140</v>
      </c>
      <c r="AU498" s="247" t="s">
        <v>84</v>
      </c>
      <c r="AV498" s="14" t="s">
        <v>84</v>
      </c>
      <c r="AW498" s="14" t="s">
        <v>36</v>
      </c>
      <c r="AX498" s="14" t="s">
        <v>74</v>
      </c>
      <c r="AY498" s="247" t="s">
        <v>126</v>
      </c>
    </row>
    <row r="499" spans="1:51" s="14" customFormat="1" ht="12">
      <c r="A499" s="14"/>
      <c r="B499" s="237"/>
      <c r="C499" s="238"/>
      <c r="D499" s="220" t="s">
        <v>140</v>
      </c>
      <c r="E499" s="239" t="s">
        <v>21</v>
      </c>
      <c r="F499" s="240" t="s">
        <v>551</v>
      </c>
      <c r="G499" s="238"/>
      <c r="H499" s="241">
        <v>2.045</v>
      </c>
      <c r="I499" s="242"/>
      <c r="J499" s="238"/>
      <c r="K499" s="238"/>
      <c r="L499" s="243"/>
      <c r="M499" s="244"/>
      <c r="N499" s="245"/>
      <c r="O499" s="245"/>
      <c r="P499" s="245"/>
      <c r="Q499" s="245"/>
      <c r="R499" s="245"/>
      <c r="S499" s="245"/>
      <c r="T499" s="246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7" t="s">
        <v>140</v>
      </c>
      <c r="AU499" s="247" t="s">
        <v>84</v>
      </c>
      <c r="AV499" s="14" t="s">
        <v>84</v>
      </c>
      <c r="AW499" s="14" t="s">
        <v>36</v>
      </c>
      <c r="AX499" s="14" t="s">
        <v>74</v>
      </c>
      <c r="AY499" s="247" t="s">
        <v>126</v>
      </c>
    </row>
    <row r="500" spans="1:51" s="14" customFormat="1" ht="12">
      <c r="A500" s="14"/>
      <c r="B500" s="237"/>
      <c r="C500" s="238"/>
      <c r="D500" s="220" t="s">
        <v>140</v>
      </c>
      <c r="E500" s="239" t="s">
        <v>21</v>
      </c>
      <c r="F500" s="240" t="s">
        <v>552</v>
      </c>
      <c r="G500" s="238"/>
      <c r="H500" s="241">
        <v>7.586</v>
      </c>
      <c r="I500" s="242"/>
      <c r="J500" s="238"/>
      <c r="K500" s="238"/>
      <c r="L500" s="243"/>
      <c r="M500" s="244"/>
      <c r="N500" s="245"/>
      <c r="O500" s="245"/>
      <c r="P500" s="245"/>
      <c r="Q500" s="245"/>
      <c r="R500" s="245"/>
      <c r="S500" s="245"/>
      <c r="T500" s="246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7" t="s">
        <v>140</v>
      </c>
      <c r="AU500" s="247" t="s">
        <v>84</v>
      </c>
      <c r="AV500" s="14" t="s">
        <v>84</v>
      </c>
      <c r="AW500" s="14" t="s">
        <v>36</v>
      </c>
      <c r="AX500" s="14" t="s">
        <v>74</v>
      </c>
      <c r="AY500" s="247" t="s">
        <v>126</v>
      </c>
    </row>
    <row r="501" spans="1:51" s="14" customFormat="1" ht="12">
      <c r="A501" s="14"/>
      <c r="B501" s="237"/>
      <c r="C501" s="238"/>
      <c r="D501" s="220" t="s">
        <v>140</v>
      </c>
      <c r="E501" s="239" t="s">
        <v>21</v>
      </c>
      <c r="F501" s="240" t="s">
        <v>553</v>
      </c>
      <c r="G501" s="238"/>
      <c r="H501" s="241">
        <v>4.65</v>
      </c>
      <c r="I501" s="242"/>
      <c r="J501" s="238"/>
      <c r="K501" s="238"/>
      <c r="L501" s="243"/>
      <c r="M501" s="244"/>
      <c r="N501" s="245"/>
      <c r="O501" s="245"/>
      <c r="P501" s="245"/>
      <c r="Q501" s="245"/>
      <c r="R501" s="245"/>
      <c r="S501" s="245"/>
      <c r="T501" s="24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7" t="s">
        <v>140</v>
      </c>
      <c r="AU501" s="247" t="s">
        <v>84</v>
      </c>
      <c r="AV501" s="14" t="s">
        <v>84</v>
      </c>
      <c r="AW501" s="14" t="s">
        <v>36</v>
      </c>
      <c r="AX501" s="14" t="s">
        <v>74</v>
      </c>
      <c r="AY501" s="247" t="s">
        <v>126</v>
      </c>
    </row>
    <row r="502" spans="1:51" s="15" customFormat="1" ht="12">
      <c r="A502" s="15"/>
      <c r="B502" s="248"/>
      <c r="C502" s="249"/>
      <c r="D502" s="220" t="s">
        <v>140</v>
      </c>
      <c r="E502" s="250" t="s">
        <v>21</v>
      </c>
      <c r="F502" s="251" t="s">
        <v>152</v>
      </c>
      <c r="G502" s="249"/>
      <c r="H502" s="252">
        <v>22.497999999999998</v>
      </c>
      <c r="I502" s="253"/>
      <c r="J502" s="249"/>
      <c r="K502" s="249"/>
      <c r="L502" s="254"/>
      <c r="M502" s="255"/>
      <c r="N502" s="256"/>
      <c r="O502" s="256"/>
      <c r="P502" s="256"/>
      <c r="Q502" s="256"/>
      <c r="R502" s="256"/>
      <c r="S502" s="256"/>
      <c r="T502" s="257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58" t="s">
        <v>140</v>
      </c>
      <c r="AU502" s="258" t="s">
        <v>84</v>
      </c>
      <c r="AV502" s="15" t="s">
        <v>127</v>
      </c>
      <c r="AW502" s="15" t="s">
        <v>36</v>
      </c>
      <c r="AX502" s="15" t="s">
        <v>74</v>
      </c>
      <c r="AY502" s="258" t="s">
        <v>126</v>
      </c>
    </row>
    <row r="503" spans="1:51" s="13" customFormat="1" ht="12">
      <c r="A503" s="13"/>
      <c r="B503" s="227"/>
      <c r="C503" s="228"/>
      <c r="D503" s="220" t="s">
        <v>140</v>
      </c>
      <c r="E503" s="229" t="s">
        <v>21</v>
      </c>
      <c r="F503" s="230" t="s">
        <v>257</v>
      </c>
      <c r="G503" s="228"/>
      <c r="H503" s="229" t="s">
        <v>21</v>
      </c>
      <c r="I503" s="231"/>
      <c r="J503" s="228"/>
      <c r="K503" s="228"/>
      <c r="L503" s="232"/>
      <c r="M503" s="233"/>
      <c r="N503" s="234"/>
      <c r="O503" s="234"/>
      <c r="P503" s="234"/>
      <c r="Q503" s="234"/>
      <c r="R503" s="234"/>
      <c r="S503" s="234"/>
      <c r="T503" s="23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6" t="s">
        <v>140</v>
      </c>
      <c r="AU503" s="236" t="s">
        <v>84</v>
      </c>
      <c r="AV503" s="13" t="s">
        <v>82</v>
      </c>
      <c r="AW503" s="13" t="s">
        <v>36</v>
      </c>
      <c r="AX503" s="13" t="s">
        <v>74</v>
      </c>
      <c r="AY503" s="236" t="s">
        <v>126</v>
      </c>
    </row>
    <row r="504" spans="1:51" s="14" customFormat="1" ht="12">
      <c r="A504" s="14"/>
      <c r="B504" s="237"/>
      <c r="C504" s="238"/>
      <c r="D504" s="220" t="s">
        <v>140</v>
      </c>
      <c r="E504" s="239" t="s">
        <v>21</v>
      </c>
      <c r="F504" s="240" t="s">
        <v>554</v>
      </c>
      <c r="G504" s="238"/>
      <c r="H504" s="241">
        <v>23.62</v>
      </c>
      <c r="I504" s="242"/>
      <c r="J504" s="238"/>
      <c r="K504" s="238"/>
      <c r="L504" s="243"/>
      <c r="M504" s="244"/>
      <c r="N504" s="245"/>
      <c r="O504" s="245"/>
      <c r="P504" s="245"/>
      <c r="Q504" s="245"/>
      <c r="R504" s="245"/>
      <c r="S504" s="245"/>
      <c r="T504" s="246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7" t="s">
        <v>140</v>
      </c>
      <c r="AU504" s="247" t="s">
        <v>84</v>
      </c>
      <c r="AV504" s="14" t="s">
        <v>84</v>
      </c>
      <c r="AW504" s="14" t="s">
        <v>36</v>
      </c>
      <c r="AX504" s="14" t="s">
        <v>74</v>
      </c>
      <c r="AY504" s="247" t="s">
        <v>126</v>
      </c>
    </row>
    <row r="505" spans="1:51" s="14" customFormat="1" ht="12">
      <c r="A505" s="14"/>
      <c r="B505" s="237"/>
      <c r="C505" s="238"/>
      <c r="D505" s="220" t="s">
        <v>140</v>
      </c>
      <c r="E505" s="239" t="s">
        <v>21</v>
      </c>
      <c r="F505" s="240" t="s">
        <v>555</v>
      </c>
      <c r="G505" s="238"/>
      <c r="H505" s="241">
        <v>1.029</v>
      </c>
      <c r="I505" s="242"/>
      <c r="J505" s="238"/>
      <c r="K505" s="238"/>
      <c r="L505" s="243"/>
      <c r="M505" s="244"/>
      <c r="N505" s="245"/>
      <c r="O505" s="245"/>
      <c r="P505" s="245"/>
      <c r="Q505" s="245"/>
      <c r="R505" s="245"/>
      <c r="S505" s="245"/>
      <c r="T505" s="246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7" t="s">
        <v>140</v>
      </c>
      <c r="AU505" s="247" t="s">
        <v>84</v>
      </c>
      <c r="AV505" s="14" t="s">
        <v>84</v>
      </c>
      <c r="AW505" s="14" t="s">
        <v>36</v>
      </c>
      <c r="AX505" s="14" t="s">
        <v>74</v>
      </c>
      <c r="AY505" s="247" t="s">
        <v>126</v>
      </c>
    </row>
    <row r="506" spans="1:51" s="14" customFormat="1" ht="12">
      <c r="A506" s="14"/>
      <c r="B506" s="237"/>
      <c r="C506" s="238"/>
      <c r="D506" s="220" t="s">
        <v>140</v>
      </c>
      <c r="E506" s="239" t="s">
        <v>21</v>
      </c>
      <c r="F506" s="240" t="s">
        <v>556</v>
      </c>
      <c r="G506" s="238"/>
      <c r="H506" s="241">
        <v>5.043</v>
      </c>
      <c r="I506" s="242"/>
      <c r="J506" s="238"/>
      <c r="K506" s="238"/>
      <c r="L506" s="243"/>
      <c r="M506" s="244"/>
      <c r="N506" s="245"/>
      <c r="O506" s="245"/>
      <c r="P506" s="245"/>
      <c r="Q506" s="245"/>
      <c r="R506" s="245"/>
      <c r="S506" s="245"/>
      <c r="T506" s="246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7" t="s">
        <v>140</v>
      </c>
      <c r="AU506" s="247" t="s">
        <v>84</v>
      </c>
      <c r="AV506" s="14" t="s">
        <v>84</v>
      </c>
      <c r="AW506" s="14" t="s">
        <v>36</v>
      </c>
      <c r="AX506" s="14" t="s">
        <v>74</v>
      </c>
      <c r="AY506" s="247" t="s">
        <v>126</v>
      </c>
    </row>
    <row r="507" spans="1:51" s="15" customFormat="1" ht="12">
      <c r="A507" s="15"/>
      <c r="B507" s="248"/>
      <c r="C507" s="249"/>
      <c r="D507" s="220" t="s">
        <v>140</v>
      </c>
      <c r="E507" s="250" t="s">
        <v>21</v>
      </c>
      <c r="F507" s="251" t="s">
        <v>152</v>
      </c>
      <c r="G507" s="249"/>
      <c r="H507" s="252">
        <v>29.692</v>
      </c>
      <c r="I507" s="253"/>
      <c r="J507" s="249"/>
      <c r="K507" s="249"/>
      <c r="L507" s="254"/>
      <c r="M507" s="255"/>
      <c r="N507" s="256"/>
      <c r="O507" s="256"/>
      <c r="P507" s="256"/>
      <c r="Q507" s="256"/>
      <c r="R507" s="256"/>
      <c r="S507" s="256"/>
      <c r="T507" s="257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58" t="s">
        <v>140</v>
      </c>
      <c r="AU507" s="258" t="s">
        <v>84</v>
      </c>
      <c r="AV507" s="15" t="s">
        <v>127</v>
      </c>
      <c r="AW507" s="15" t="s">
        <v>36</v>
      </c>
      <c r="AX507" s="15" t="s">
        <v>74</v>
      </c>
      <c r="AY507" s="258" t="s">
        <v>126</v>
      </c>
    </row>
    <row r="508" spans="1:51" s="13" customFormat="1" ht="12">
      <c r="A508" s="13"/>
      <c r="B508" s="227"/>
      <c r="C508" s="228"/>
      <c r="D508" s="220" t="s">
        <v>140</v>
      </c>
      <c r="E508" s="229" t="s">
        <v>21</v>
      </c>
      <c r="F508" s="230" t="s">
        <v>557</v>
      </c>
      <c r="G508" s="228"/>
      <c r="H508" s="229" t="s">
        <v>21</v>
      </c>
      <c r="I508" s="231"/>
      <c r="J508" s="228"/>
      <c r="K508" s="228"/>
      <c r="L508" s="232"/>
      <c r="M508" s="233"/>
      <c r="N508" s="234"/>
      <c r="O508" s="234"/>
      <c r="P508" s="234"/>
      <c r="Q508" s="234"/>
      <c r="R508" s="234"/>
      <c r="S508" s="234"/>
      <c r="T508" s="235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6" t="s">
        <v>140</v>
      </c>
      <c r="AU508" s="236" t="s">
        <v>84</v>
      </c>
      <c r="AV508" s="13" t="s">
        <v>82</v>
      </c>
      <c r="AW508" s="13" t="s">
        <v>36</v>
      </c>
      <c r="AX508" s="13" t="s">
        <v>74</v>
      </c>
      <c r="AY508" s="236" t="s">
        <v>126</v>
      </c>
    </row>
    <row r="509" spans="1:51" s="14" customFormat="1" ht="12">
      <c r="A509" s="14"/>
      <c r="B509" s="237"/>
      <c r="C509" s="238"/>
      <c r="D509" s="220" t="s">
        <v>140</v>
      </c>
      <c r="E509" s="239" t="s">
        <v>21</v>
      </c>
      <c r="F509" s="240" t="s">
        <v>558</v>
      </c>
      <c r="G509" s="238"/>
      <c r="H509" s="241">
        <v>11.52</v>
      </c>
      <c r="I509" s="242"/>
      <c r="J509" s="238"/>
      <c r="K509" s="238"/>
      <c r="L509" s="243"/>
      <c r="M509" s="244"/>
      <c r="N509" s="245"/>
      <c r="O509" s="245"/>
      <c r="P509" s="245"/>
      <c r="Q509" s="245"/>
      <c r="R509" s="245"/>
      <c r="S509" s="245"/>
      <c r="T509" s="246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7" t="s">
        <v>140</v>
      </c>
      <c r="AU509" s="247" t="s">
        <v>84</v>
      </c>
      <c r="AV509" s="14" t="s">
        <v>84</v>
      </c>
      <c r="AW509" s="14" t="s">
        <v>36</v>
      </c>
      <c r="AX509" s="14" t="s">
        <v>74</v>
      </c>
      <c r="AY509" s="247" t="s">
        <v>126</v>
      </c>
    </row>
    <row r="510" spans="1:51" s="14" customFormat="1" ht="12">
      <c r="A510" s="14"/>
      <c r="B510" s="237"/>
      <c r="C510" s="238"/>
      <c r="D510" s="220" t="s">
        <v>140</v>
      </c>
      <c r="E510" s="239" t="s">
        <v>21</v>
      </c>
      <c r="F510" s="240" t="s">
        <v>559</v>
      </c>
      <c r="G510" s="238"/>
      <c r="H510" s="241">
        <v>22.916</v>
      </c>
      <c r="I510" s="242"/>
      <c r="J510" s="238"/>
      <c r="K510" s="238"/>
      <c r="L510" s="243"/>
      <c r="M510" s="244"/>
      <c r="N510" s="245"/>
      <c r="O510" s="245"/>
      <c r="P510" s="245"/>
      <c r="Q510" s="245"/>
      <c r="R510" s="245"/>
      <c r="S510" s="245"/>
      <c r="T510" s="246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7" t="s">
        <v>140</v>
      </c>
      <c r="AU510" s="247" t="s">
        <v>84</v>
      </c>
      <c r="AV510" s="14" t="s">
        <v>84</v>
      </c>
      <c r="AW510" s="14" t="s">
        <v>36</v>
      </c>
      <c r="AX510" s="14" t="s">
        <v>74</v>
      </c>
      <c r="AY510" s="247" t="s">
        <v>126</v>
      </c>
    </row>
    <row r="511" spans="1:51" s="14" customFormat="1" ht="12">
      <c r="A511" s="14"/>
      <c r="B511" s="237"/>
      <c r="C511" s="238"/>
      <c r="D511" s="220" t="s">
        <v>140</v>
      </c>
      <c r="E511" s="239" t="s">
        <v>21</v>
      </c>
      <c r="F511" s="240" t="s">
        <v>560</v>
      </c>
      <c r="G511" s="238"/>
      <c r="H511" s="241">
        <v>21.31</v>
      </c>
      <c r="I511" s="242"/>
      <c r="J511" s="238"/>
      <c r="K511" s="238"/>
      <c r="L511" s="243"/>
      <c r="M511" s="244"/>
      <c r="N511" s="245"/>
      <c r="O511" s="245"/>
      <c r="P511" s="245"/>
      <c r="Q511" s="245"/>
      <c r="R511" s="245"/>
      <c r="S511" s="245"/>
      <c r="T511" s="246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7" t="s">
        <v>140</v>
      </c>
      <c r="AU511" s="247" t="s">
        <v>84</v>
      </c>
      <c r="AV511" s="14" t="s">
        <v>84</v>
      </c>
      <c r="AW511" s="14" t="s">
        <v>36</v>
      </c>
      <c r="AX511" s="14" t="s">
        <v>74</v>
      </c>
      <c r="AY511" s="247" t="s">
        <v>126</v>
      </c>
    </row>
    <row r="512" spans="1:51" s="15" customFormat="1" ht="12">
      <c r="A512" s="15"/>
      <c r="B512" s="248"/>
      <c r="C512" s="249"/>
      <c r="D512" s="220" t="s">
        <v>140</v>
      </c>
      <c r="E512" s="250" t="s">
        <v>21</v>
      </c>
      <c r="F512" s="251" t="s">
        <v>152</v>
      </c>
      <c r="G512" s="249"/>
      <c r="H512" s="252">
        <v>55.745999999999995</v>
      </c>
      <c r="I512" s="253"/>
      <c r="J512" s="249"/>
      <c r="K512" s="249"/>
      <c r="L512" s="254"/>
      <c r="M512" s="255"/>
      <c r="N512" s="256"/>
      <c r="O512" s="256"/>
      <c r="P512" s="256"/>
      <c r="Q512" s="256"/>
      <c r="R512" s="256"/>
      <c r="S512" s="256"/>
      <c r="T512" s="257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58" t="s">
        <v>140</v>
      </c>
      <c r="AU512" s="258" t="s">
        <v>84</v>
      </c>
      <c r="AV512" s="15" t="s">
        <v>127</v>
      </c>
      <c r="AW512" s="15" t="s">
        <v>36</v>
      </c>
      <c r="AX512" s="15" t="s">
        <v>74</v>
      </c>
      <c r="AY512" s="258" t="s">
        <v>126</v>
      </c>
    </row>
    <row r="513" spans="1:51" s="16" customFormat="1" ht="12">
      <c r="A513" s="16"/>
      <c r="B513" s="259"/>
      <c r="C513" s="260"/>
      <c r="D513" s="220" t="s">
        <v>140</v>
      </c>
      <c r="E513" s="261" t="s">
        <v>21</v>
      </c>
      <c r="F513" s="262" t="s">
        <v>156</v>
      </c>
      <c r="G513" s="260"/>
      <c r="H513" s="263">
        <v>143.236</v>
      </c>
      <c r="I513" s="264"/>
      <c r="J513" s="260"/>
      <c r="K513" s="260"/>
      <c r="L513" s="265"/>
      <c r="M513" s="266"/>
      <c r="N513" s="267"/>
      <c r="O513" s="267"/>
      <c r="P513" s="267"/>
      <c r="Q513" s="267"/>
      <c r="R513" s="267"/>
      <c r="S513" s="267"/>
      <c r="T513" s="268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T513" s="269" t="s">
        <v>140</v>
      </c>
      <c r="AU513" s="269" t="s">
        <v>84</v>
      </c>
      <c r="AV513" s="16" t="s">
        <v>134</v>
      </c>
      <c r="AW513" s="16" t="s">
        <v>36</v>
      </c>
      <c r="AX513" s="16" t="s">
        <v>82</v>
      </c>
      <c r="AY513" s="269" t="s">
        <v>126</v>
      </c>
    </row>
    <row r="514" spans="1:65" s="2" customFormat="1" ht="33" customHeight="1">
      <c r="A514" s="41"/>
      <c r="B514" s="42"/>
      <c r="C514" s="207" t="s">
        <v>638</v>
      </c>
      <c r="D514" s="207" t="s">
        <v>129</v>
      </c>
      <c r="E514" s="208" t="s">
        <v>639</v>
      </c>
      <c r="F514" s="209" t="s">
        <v>640</v>
      </c>
      <c r="G514" s="210" t="s">
        <v>132</v>
      </c>
      <c r="H514" s="211">
        <v>143.236</v>
      </c>
      <c r="I514" s="212"/>
      <c r="J514" s="213">
        <f>ROUND(I514*H514,2)</f>
        <v>0</v>
      </c>
      <c r="K514" s="209" t="s">
        <v>133</v>
      </c>
      <c r="L514" s="47"/>
      <c r="M514" s="214" t="s">
        <v>21</v>
      </c>
      <c r="N514" s="215" t="s">
        <v>45</v>
      </c>
      <c r="O514" s="87"/>
      <c r="P514" s="216">
        <f>O514*H514</f>
        <v>0</v>
      </c>
      <c r="Q514" s="216">
        <v>0.00029</v>
      </c>
      <c r="R514" s="216">
        <f>Q514*H514</f>
        <v>0.041538439999999996</v>
      </c>
      <c r="S514" s="216">
        <v>0</v>
      </c>
      <c r="T514" s="217">
        <f>S514*H514</f>
        <v>0</v>
      </c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R514" s="218" t="s">
        <v>295</v>
      </c>
      <c r="AT514" s="218" t="s">
        <v>129</v>
      </c>
      <c r="AU514" s="218" t="s">
        <v>84</v>
      </c>
      <c r="AY514" s="19" t="s">
        <v>126</v>
      </c>
      <c r="BE514" s="219">
        <f>IF(N514="základní",J514,0)</f>
        <v>0</v>
      </c>
      <c r="BF514" s="219">
        <f>IF(N514="snížená",J514,0)</f>
        <v>0</v>
      </c>
      <c r="BG514" s="219">
        <f>IF(N514="zákl. přenesená",J514,0)</f>
        <v>0</v>
      </c>
      <c r="BH514" s="219">
        <f>IF(N514="sníž. přenesená",J514,0)</f>
        <v>0</v>
      </c>
      <c r="BI514" s="219">
        <f>IF(N514="nulová",J514,0)</f>
        <v>0</v>
      </c>
      <c r="BJ514" s="19" t="s">
        <v>82</v>
      </c>
      <c r="BK514" s="219">
        <f>ROUND(I514*H514,2)</f>
        <v>0</v>
      </c>
      <c r="BL514" s="19" t="s">
        <v>295</v>
      </c>
      <c r="BM514" s="218" t="s">
        <v>641</v>
      </c>
    </row>
    <row r="515" spans="1:47" s="2" customFormat="1" ht="12">
      <c r="A515" s="41"/>
      <c r="B515" s="42"/>
      <c r="C515" s="43"/>
      <c r="D515" s="220" t="s">
        <v>136</v>
      </c>
      <c r="E515" s="43"/>
      <c r="F515" s="221" t="s">
        <v>642</v>
      </c>
      <c r="G515" s="43"/>
      <c r="H515" s="43"/>
      <c r="I515" s="222"/>
      <c r="J515" s="43"/>
      <c r="K515" s="43"/>
      <c r="L515" s="47"/>
      <c r="M515" s="223"/>
      <c r="N515" s="224"/>
      <c r="O515" s="87"/>
      <c r="P515" s="87"/>
      <c r="Q515" s="87"/>
      <c r="R515" s="87"/>
      <c r="S515" s="87"/>
      <c r="T515" s="88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T515" s="19" t="s">
        <v>136</v>
      </c>
      <c r="AU515" s="19" t="s">
        <v>84</v>
      </c>
    </row>
    <row r="516" spans="1:47" s="2" customFormat="1" ht="12">
      <c r="A516" s="41"/>
      <c r="B516" s="42"/>
      <c r="C516" s="43"/>
      <c r="D516" s="225" t="s">
        <v>138</v>
      </c>
      <c r="E516" s="43"/>
      <c r="F516" s="226" t="s">
        <v>643</v>
      </c>
      <c r="G516" s="43"/>
      <c r="H516" s="43"/>
      <c r="I516" s="222"/>
      <c r="J516" s="43"/>
      <c r="K516" s="43"/>
      <c r="L516" s="47"/>
      <c r="M516" s="223"/>
      <c r="N516" s="224"/>
      <c r="O516" s="87"/>
      <c r="P516" s="87"/>
      <c r="Q516" s="87"/>
      <c r="R516" s="87"/>
      <c r="S516" s="87"/>
      <c r="T516" s="88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T516" s="19" t="s">
        <v>138</v>
      </c>
      <c r="AU516" s="19" t="s">
        <v>84</v>
      </c>
    </row>
    <row r="517" spans="1:51" s="14" customFormat="1" ht="12">
      <c r="A517" s="14"/>
      <c r="B517" s="237"/>
      <c r="C517" s="238"/>
      <c r="D517" s="220" t="s">
        <v>140</v>
      </c>
      <c r="E517" s="239" t="s">
        <v>21</v>
      </c>
      <c r="F517" s="240" t="s">
        <v>644</v>
      </c>
      <c r="G517" s="238"/>
      <c r="H517" s="241">
        <v>143.236</v>
      </c>
      <c r="I517" s="242"/>
      <c r="J517" s="238"/>
      <c r="K517" s="238"/>
      <c r="L517" s="243"/>
      <c r="M517" s="244"/>
      <c r="N517" s="245"/>
      <c r="O517" s="245"/>
      <c r="P517" s="245"/>
      <c r="Q517" s="245"/>
      <c r="R517" s="245"/>
      <c r="S517" s="245"/>
      <c r="T517" s="246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7" t="s">
        <v>140</v>
      </c>
      <c r="AU517" s="247" t="s">
        <v>84</v>
      </c>
      <c r="AV517" s="14" t="s">
        <v>84</v>
      </c>
      <c r="AW517" s="14" t="s">
        <v>36</v>
      </c>
      <c r="AX517" s="14" t="s">
        <v>82</v>
      </c>
      <c r="AY517" s="247" t="s">
        <v>126</v>
      </c>
    </row>
    <row r="518" spans="1:63" s="12" customFormat="1" ht="25.9" customHeight="1">
      <c r="A518" s="12"/>
      <c r="B518" s="191"/>
      <c r="C518" s="192"/>
      <c r="D518" s="193" t="s">
        <v>73</v>
      </c>
      <c r="E518" s="194" t="s">
        <v>645</v>
      </c>
      <c r="F518" s="194" t="s">
        <v>646</v>
      </c>
      <c r="G518" s="192"/>
      <c r="H518" s="192"/>
      <c r="I518" s="195"/>
      <c r="J518" s="196">
        <f>BK518</f>
        <v>0</v>
      </c>
      <c r="K518" s="192"/>
      <c r="L518" s="197"/>
      <c r="M518" s="198"/>
      <c r="N518" s="199"/>
      <c r="O518" s="199"/>
      <c r="P518" s="200">
        <f>SUM(P519:P522)</f>
        <v>0</v>
      </c>
      <c r="Q518" s="199"/>
      <c r="R518" s="200">
        <f>SUM(R519:R522)</f>
        <v>0</v>
      </c>
      <c r="S518" s="199"/>
      <c r="T518" s="201">
        <f>SUM(T519:T522)</f>
        <v>0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202" t="s">
        <v>134</v>
      </c>
      <c r="AT518" s="203" t="s">
        <v>73</v>
      </c>
      <c r="AU518" s="203" t="s">
        <v>74</v>
      </c>
      <c r="AY518" s="202" t="s">
        <v>126</v>
      </c>
      <c r="BK518" s="204">
        <f>SUM(BK519:BK522)</f>
        <v>0</v>
      </c>
    </row>
    <row r="519" spans="1:65" s="2" customFormat="1" ht="21.75" customHeight="1">
      <c r="A519" s="41"/>
      <c r="B519" s="42"/>
      <c r="C519" s="207" t="s">
        <v>647</v>
      </c>
      <c r="D519" s="207" t="s">
        <v>129</v>
      </c>
      <c r="E519" s="208" t="s">
        <v>648</v>
      </c>
      <c r="F519" s="209" t="s">
        <v>649</v>
      </c>
      <c r="G519" s="210" t="s">
        <v>650</v>
      </c>
      <c r="H519" s="211">
        <v>50</v>
      </c>
      <c r="I519" s="212"/>
      <c r="J519" s="213">
        <f>ROUND(I519*H519,2)</f>
        <v>0</v>
      </c>
      <c r="K519" s="209" t="s">
        <v>133</v>
      </c>
      <c r="L519" s="47"/>
      <c r="M519" s="214" t="s">
        <v>21</v>
      </c>
      <c r="N519" s="215" t="s">
        <v>45</v>
      </c>
      <c r="O519" s="87"/>
      <c r="P519" s="216">
        <f>O519*H519</f>
        <v>0</v>
      </c>
      <c r="Q519" s="216">
        <v>0</v>
      </c>
      <c r="R519" s="216">
        <f>Q519*H519</f>
        <v>0</v>
      </c>
      <c r="S519" s="216">
        <v>0</v>
      </c>
      <c r="T519" s="217">
        <f>S519*H519</f>
        <v>0</v>
      </c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R519" s="218" t="s">
        <v>651</v>
      </c>
      <c r="AT519" s="218" t="s">
        <v>129</v>
      </c>
      <c r="AU519" s="218" t="s">
        <v>82</v>
      </c>
      <c r="AY519" s="19" t="s">
        <v>126</v>
      </c>
      <c r="BE519" s="219">
        <f>IF(N519="základní",J519,0)</f>
        <v>0</v>
      </c>
      <c r="BF519" s="219">
        <f>IF(N519="snížená",J519,0)</f>
        <v>0</v>
      </c>
      <c r="BG519" s="219">
        <f>IF(N519="zákl. přenesená",J519,0)</f>
        <v>0</v>
      </c>
      <c r="BH519" s="219">
        <f>IF(N519="sníž. přenesená",J519,0)</f>
        <v>0</v>
      </c>
      <c r="BI519" s="219">
        <f>IF(N519="nulová",J519,0)</f>
        <v>0</v>
      </c>
      <c r="BJ519" s="19" t="s">
        <v>82</v>
      </c>
      <c r="BK519" s="219">
        <f>ROUND(I519*H519,2)</f>
        <v>0</v>
      </c>
      <c r="BL519" s="19" t="s">
        <v>651</v>
      </c>
      <c r="BM519" s="218" t="s">
        <v>652</v>
      </c>
    </row>
    <row r="520" spans="1:47" s="2" customFormat="1" ht="12">
      <c r="A520" s="41"/>
      <c r="B520" s="42"/>
      <c r="C520" s="43"/>
      <c r="D520" s="220" t="s">
        <v>136</v>
      </c>
      <c r="E520" s="43"/>
      <c r="F520" s="221" t="s">
        <v>653</v>
      </c>
      <c r="G520" s="43"/>
      <c r="H520" s="43"/>
      <c r="I520" s="222"/>
      <c r="J520" s="43"/>
      <c r="K520" s="43"/>
      <c r="L520" s="47"/>
      <c r="M520" s="223"/>
      <c r="N520" s="224"/>
      <c r="O520" s="87"/>
      <c r="P520" s="87"/>
      <c r="Q520" s="87"/>
      <c r="R520" s="87"/>
      <c r="S520" s="87"/>
      <c r="T520" s="88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T520" s="19" t="s">
        <v>136</v>
      </c>
      <c r="AU520" s="19" t="s">
        <v>82</v>
      </c>
    </row>
    <row r="521" spans="1:47" s="2" customFormat="1" ht="12">
      <c r="A521" s="41"/>
      <c r="B521" s="42"/>
      <c r="C521" s="43"/>
      <c r="D521" s="225" t="s">
        <v>138</v>
      </c>
      <c r="E521" s="43"/>
      <c r="F521" s="226" t="s">
        <v>654</v>
      </c>
      <c r="G521" s="43"/>
      <c r="H521" s="43"/>
      <c r="I521" s="222"/>
      <c r="J521" s="43"/>
      <c r="K521" s="43"/>
      <c r="L521" s="47"/>
      <c r="M521" s="223"/>
      <c r="N521" s="224"/>
      <c r="O521" s="87"/>
      <c r="P521" s="87"/>
      <c r="Q521" s="87"/>
      <c r="R521" s="87"/>
      <c r="S521" s="87"/>
      <c r="T521" s="88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T521" s="19" t="s">
        <v>138</v>
      </c>
      <c r="AU521" s="19" t="s">
        <v>82</v>
      </c>
    </row>
    <row r="522" spans="1:51" s="14" customFormat="1" ht="12">
      <c r="A522" s="14"/>
      <c r="B522" s="237"/>
      <c r="C522" s="238"/>
      <c r="D522" s="220" t="s">
        <v>140</v>
      </c>
      <c r="E522" s="239" t="s">
        <v>21</v>
      </c>
      <c r="F522" s="240" t="s">
        <v>655</v>
      </c>
      <c r="G522" s="238"/>
      <c r="H522" s="241">
        <v>50</v>
      </c>
      <c r="I522" s="242"/>
      <c r="J522" s="238"/>
      <c r="K522" s="238"/>
      <c r="L522" s="243"/>
      <c r="M522" s="281"/>
      <c r="N522" s="282"/>
      <c r="O522" s="282"/>
      <c r="P522" s="282"/>
      <c r="Q522" s="282"/>
      <c r="R522" s="282"/>
      <c r="S522" s="282"/>
      <c r="T522" s="28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7" t="s">
        <v>140</v>
      </c>
      <c r="AU522" s="247" t="s">
        <v>82</v>
      </c>
      <c r="AV522" s="14" t="s">
        <v>84</v>
      </c>
      <c r="AW522" s="14" t="s">
        <v>36</v>
      </c>
      <c r="AX522" s="14" t="s">
        <v>82</v>
      </c>
      <c r="AY522" s="247" t="s">
        <v>126</v>
      </c>
    </row>
    <row r="523" spans="1:31" s="2" customFormat="1" ht="6.95" customHeight="1">
      <c r="A523" s="41"/>
      <c r="B523" s="62"/>
      <c r="C523" s="63"/>
      <c r="D523" s="63"/>
      <c r="E523" s="63"/>
      <c r="F523" s="63"/>
      <c r="G523" s="63"/>
      <c r="H523" s="63"/>
      <c r="I523" s="63"/>
      <c r="J523" s="63"/>
      <c r="K523" s="63"/>
      <c r="L523" s="47"/>
      <c r="M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</row>
  </sheetData>
  <sheetProtection password="CC35" sheet="1" objects="1" scenarios="1" formatColumns="0" formatRows="0" autoFilter="0"/>
  <autoFilter ref="C91:K522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7" r:id="rId1" display="https://podminky.urs.cz/item/CS_URS_2022_01/319201321"/>
    <hyperlink ref="F103" r:id="rId2" display="https://podminky.urs.cz/item/CS_URS_2022_01/612315421"/>
    <hyperlink ref="F114" r:id="rId3" display="https://podminky.urs.cz/item/CS_URS_2022_01/619995001"/>
    <hyperlink ref="F135" r:id="rId4" display="https://podminky.urs.cz/item/CS_URS_2022_01/622143004"/>
    <hyperlink ref="F146" r:id="rId5" display="https://podminky.urs.cz/item/CS_URS_2022_01/949101112"/>
    <hyperlink ref="F154" r:id="rId6" display="https://podminky.urs.cz/item/CS_URS_2022_01/952901108"/>
    <hyperlink ref="F161" r:id="rId7" display="https://podminky.urs.cz/item/CS_URS_2022_01/952901131"/>
    <hyperlink ref="F172" r:id="rId8" display="https://podminky.urs.cz/item/CS_URS_2022_01/952902021"/>
    <hyperlink ref="F185" r:id="rId9" display="https://podminky.urs.cz/item/CS_URS_2022_01/952902031"/>
    <hyperlink ref="F224" r:id="rId10" display="https://podminky.urs.cz/item/CS_URS_2022_01/952902221"/>
    <hyperlink ref="F232" r:id="rId11" display="https://podminky.urs.cz/item/CS_URS_2022_01/952902231"/>
    <hyperlink ref="F241" r:id="rId12" display="https://podminky.urs.cz/item/CS_URS_2022_01/968062356"/>
    <hyperlink ref="F248" r:id="rId13" display="https://podminky.urs.cz/item/CS_URS_2022_01/978059511"/>
    <hyperlink ref="F254" r:id="rId14" display="https://podminky.urs.cz/item/CS_URS_2022_01/997013215"/>
    <hyperlink ref="F257" r:id="rId15" display="https://podminky.urs.cz/item/CS_URS_2022_01/997013501"/>
    <hyperlink ref="F260" r:id="rId16" display="https://podminky.urs.cz/item/CS_URS_2022_01/997013509"/>
    <hyperlink ref="F264" r:id="rId17" display="https://podminky.urs.cz/item/CS_URS_2022_01/997013631"/>
    <hyperlink ref="F270" r:id="rId18" display="https://podminky.urs.cz/item/CS_URS_2022_01/997013811"/>
    <hyperlink ref="F274" r:id="rId19" display="https://podminky.urs.cz/item/CS_URS_2022_01/998018003"/>
    <hyperlink ref="F285" r:id="rId20" display="https://podminky.urs.cz/item/CS_URS_2022_01/998764203"/>
    <hyperlink ref="F301" r:id="rId21" display="https://podminky.urs.cz/item/CS_URS_2022_01/766441821"/>
    <hyperlink ref="F308" r:id="rId22" display="https://podminky.urs.cz/item/CS_URS_2022_01/766441822"/>
    <hyperlink ref="F329" r:id="rId23" display="https://podminky.urs.cz/item/CS_URS_2022_01/766694112"/>
    <hyperlink ref="F342" r:id="rId24" display="https://podminky.urs.cz/item/CS_URS_2022_01/766694122"/>
    <hyperlink ref="F349" r:id="rId25" display="https://podminky.urs.cz/item/CS_URS_2022_01/998766203"/>
    <hyperlink ref="F361" r:id="rId26" display="https://podminky.urs.cz/item/CS_URS_2022_01/998767203"/>
    <hyperlink ref="F365" r:id="rId27" display="https://podminky.urs.cz/item/CS_URS_2022_01/783301311"/>
    <hyperlink ref="F369" r:id="rId28" display="https://podminky.urs.cz/item/CS_URS_2022_01/783306801"/>
    <hyperlink ref="F373" r:id="rId29" display="https://podminky.urs.cz/item/CS_URS_2022_01/783314101"/>
    <hyperlink ref="F377" r:id="rId30" display="https://podminky.urs.cz/item/CS_URS_2022_01/783315101"/>
    <hyperlink ref="F381" r:id="rId31" display="https://podminky.urs.cz/item/CS_URS_2022_01/783317101"/>
    <hyperlink ref="F386" r:id="rId32" display="https://podminky.urs.cz/item/CS_URS_2022_01/784111003"/>
    <hyperlink ref="F416" r:id="rId33" display="https://podminky.urs.cz/item/CS_URS_2022_01/784171003"/>
    <hyperlink ref="F426" r:id="rId34" display="https://podminky.urs.cz/item/CS_URS_2022_01/784171101"/>
    <hyperlink ref="F436" r:id="rId35" display="https://podminky.urs.cz/item/CS_URS_2022_01/784171113"/>
    <hyperlink ref="F479" r:id="rId36" display="https://podminky.urs.cz/item/CS_URS_2022_01/784171123"/>
    <hyperlink ref="F486" r:id="rId37" display="https://podminky.urs.cz/item/CS_URS_2022_01/784181123"/>
    <hyperlink ref="F516" r:id="rId38" display="https://podminky.urs.cz/item/CS_URS_2022_01/784221103"/>
    <hyperlink ref="F521" r:id="rId39" display="https://podminky.urs.cz/item/CS_URS_2022_01/HZS129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84</v>
      </c>
    </row>
    <row r="4" spans="2:46" s="1" customFormat="1" ht="24.95" customHeight="1">
      <c r="B4" s="22"/>
      <c r="D4" s="133" t="s">
        <v>91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Oprava uliční fasády a výměna oken ZŠ a MŠ Grafická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92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656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21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12. 4. 2022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28</v>
      </c>
      <c r="E14" s="41"/>
      <c r="F14" s="41"/>
      <c r="G14" s="41"/>
      <c r="H14" s="41"/>
      <c r="I14" s="135" t="s">
        <v>29</v>
      </c>
      <c r="J14" s="139" t="s">
        <v>21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30</v>
      </c>
      <c r="F15" s="41"/>
      <c r="G15" s="41"/>
      <c r="H15" s="41"/>
      <c r="I15" s="135" t="s">
        <v>31</v>
      </c>
      <c r="J15" s="139" t="s">
        <v>21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32</v>
      </c>
      <c r="E17" s="41"/>
      <c r="F17" s="41"/>
      <c r="G17" s="41"/>
      <c r="H17" s="41"/>
      <c r="I17" s="135" t="s">
        <v>29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31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34</v>
      </c>
      <c r="E20" s="41"/>
      <c r="F20" s="41"/>
      <c r="G20" s="41"/>
      <c r="H20" s="41"/>
      <c r="I20" s="135" t="s">
        <v>29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31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37</v>
      </c>
      <c r="E23" s="41"/>
      <c r="F23" s="41"/>
      <c r="G23" s="41"/>
      <c r="H23" s="41"/>
      <c r="I23" s="135" t="s">
        <v>29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31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21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ROUND(J92,2)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ROUND((SUM(BE92:BE696)),2)</f>
        <v>0</v>
      </c>
      <c r="G33" s="41"/>
      <c r="H33" s="41"/>
      <c r="I33" s="151">
        <v>0.21</v>
      </c>
      <c r="J33" s="150">
        <f>ROUND(((SUM(BE92:BE696))*I33),2)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46</v>
      </c>
      <c r="F34" s="150">
        <f>ROUND((SUM(BF92:BF696)),2)</f>
        <v>0</v>
      </c>
      <c r="G34" s="41"/>
      <c r="H34" s="41"/>
      <c r="I34" s="151">
        <v>0.15</v>
      </c>
      <c r="J34" s="150">
        <f>ROUND(((SUM(BF92:BF696))*I34),2)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47</v>
      </c>
      <c r="F35" s="150">
        <f>ROUND((SUM(BG92:BG696)),2)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48</v>
      </c>
      <c r="F36" s="150">
        <f>ROUND((SUM(BH92:BH696)),2)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49</v>
      </c>
      <c r="F37" s="150">
        <f>ROUND((SUM(BI92:BI696)),2)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94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uliční fasády a výměna oken ZŠ a MŠ Grafická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92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Fasáda - Oprava uliční fasády ZŠ a MŠ Grafická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>Grafická 13/1060, Praha 5</v>
      </c>
      <c r="G52" s="43"/>
      <c r="H52" s="43"/>
      <c r="I52" s="34" t="s">
        <v>24</v>
      </c>
      <c r="J52" s="75" t="str">
        <f>IF(J12="","",J12)</f>
        <v>12. 4. 2022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4" t="s">
        <v>28</v>
      </c>
      <c r="D54" s="43"/>
      <c r="E54" s="43"/>
      <c r="F54" s="29" t="str">
        <f>E15</f>
        <v>MČ Praha 5, Nám. 14. října 4/1381, Praha 5</v>
      </c>
      <c r="G54" s="43"/>
      <c r="H54" s="43"/>
      <c r="I54" s="34" t="s">
        <v>34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32</v>
      </c>
      <c r="D55" s="43"/>
      <c r="E55" s="43"/>
      <c r="F55" s="29" t="str">
        <f>IF(E18="","",E18)</f>
        <v>Vyplň údaj</v>
      </c>
      <c r="G55" s="43"/>
      <c r="H55" s="43"/>
      <c r="I55" s="34" t="s">
        <v>37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95</v>
      </c>
      <c r="D57" s="165"/>
      <c r="E57" s="165"/>
      <c r="F57" s="165"/>
      <c r="G57" s="165"/>
      <c r="H57" s="165"/>
      <c r="I57" s="165"/>
      <c r="J57" s="166" t="s">
        <v>96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J92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97</v>
      </c>
    </row>
    <row r="60" spans="1:31" s="9" customFormat="1" ht="24.95" customHeight="1">
      <c r="A60" s="9"/>
      <c r="B60" s="168"/>
      <c r="C60" s="169"/>
      <c r="D60" s="170" t="s">
        <v>98</v>
      </c>
      <c r="E60" s="171"/>
      <c r="F60" s="171"/>
      <c r="G60" s="171"/>
      <c r="H60" s="171"/>
      <c r="I60" s="171"/>
      <c r="J60" s="172">
        <f>J93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99</v>
      </c>
      <c r="E61" s="177"/>
      <c r="F61" s="177"/>
      <c r="G61" s="177"/>
      <c r="H61" s="177"/>
      <c r="I61" s="177"/>
      <c r="J61" s="178">
        <f>J94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100</v>
      </c>
      <c r="E62" s="177"/>
      <c r="F62" s="177"/>
      <c r="G62" s="177"/>
      <c r="H62" s="177"/>
      <c r="I62" s="177"/>
      <c r="J62" s="178">
        <f>J99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101</v>
      </c>
      <c r="E63" s="177"/>
      <c r="F63" s="177"/>
      <c r="G63" s="177"/>
      <c r="H63" s="177"/>
      <c r="I63" s="177"/>
      <c r="J63" s="178">
        <f>J252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102</v>
      </c>
      <c r="E64" s="177"/>
      <c r="F64" s="177"/>
      <c r="G64" s="177"/>
      <c r="H64" s="177"/>
      <c r="I64" s="177"/>
      <c r="J64" s="178">
        <f>J386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103</v>
      </c>
      <c r="E65" s="177"/>
      <c r="F65" s="177"/>
      <c r="G65" s="177"/>
      <c r="H65" s="177"/>
      <c r="I65" s="177"/>
      <c r="J65" s="178">
        <f>J400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104</v>
      </c>
      <c r="E66" s="171"/>
      <c r="F66" s="171"/>
      <c r="G66" s="171"/>
      <c r="H66" s="171"/>
      <c r="I66" s="171"/>
      <c r="J66" s="172">
        <f>J404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4"/>
      <c r="C67" s="175"/>
      <c r="D67" s="176" t="s">
        <v>657</v>
      </c>
      <c r="E67" s="177"/>
      <c r="F67" s="177"/>
      <c r="G67" s="177"/>
      <c r="H67" s="177"/>
      <c r="I67" s="177"/>
      <c r="J67" s="178">
        <f>J405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658</v>
      </c>
      <c r="E68" s="177"/>
      <c r="F68" s="177"/>
      <c r="G68" s="177"/>
      <c r="H68" s="177"/>
      <c r="I68" s="177"/>
      <c r="J68" s="178">
        <f>J410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659</v>
      </c>
      <c r="E69" s="177"/>
      <c r="F69" s="177"/>
      <c r="G69" s="177"/>
      <c r="H69" s="177"/>
      <c r="I69" s="177"/>
      <c r="J69" s="178">
        <f>J418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105</v>
      </c>
      <c r="E70" s="177"/>
      <c r="F70" s="177"/>
      <c r="G70" s="177"/>
      <c r="H70" s="177"/>
      <c r="I70" s="177"/>
      <c r="J70" s="178">
        <f>J428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107</v>
      </c>
      <c r="E71" s="177"/>
      <c r="F71" s="177"/>
      <c r="G71" s="177"/>
      <c r="H71" s="177"/>
      <c r="I71" s="177"/>
      <c r="J71" s="178">
        <f>J467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108</v>
      </c>
      <c r="E72" s="177"/>
      <c r="F72" s="177"/>
      <c r="G72" s="177"/>
      <c r="H72" s="177"/>
      <c r="I72" s="177"/>
      <c r="J72" s="178">
        <f>J475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8" spans="1:31" s="2" customFormat="1" ht="6.95" customHeight="1">
      <c r="A78" s="41"/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4.95" customHeight="1">
      <c r="A79" s="41"/>
      <c r="B79" s="42"/>
      <c r="C79" s="25" t="s">
        <v>111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4" t="s">
        <v>16</v>
      </c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6.5" customHeight="1">
      <c r="A82" s="41"/>
      <c r="B82" s="42"/>
      <c r="C82" s="43"/>
      <c r="D82" s="43"/>
      <c r="E82" s="163" t="str">
        <f>E7</f>
        <v>Oprava uliční fasády a výměna oken ZŠ a MŠ Grafická</v>
      </c>
      <c r="F82" s="34"/>
      <c r="G82" s="34"/>
      <c r="H82" s="34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4" t="s">
        <v>92</v>
      </c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72" t="str">
        <f>E9</f>
        <v>Fasáda - Oprava uliční fasády ZŠ a MŠ Grafická</v>
      </c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4" t="s">
        <v>22</v>
      </c>
      <c r="D86" s="43"/>
      <c r="E86" s="43"/>
      <c r="F86" s="29" t="str">
        <f>F12</f>
        <v>Grafická 13/1060, Praha 5</v>
      </c>
      <c r="G86" s="43"/>
      <c r="H86" s="43"/>
      <c r="I86" s="34" t="s">
        <v>24</v>
      </c>
      <c r="J86" s="75" t="str">
        <f>IF(J12="","",J12)</f>
        <v>12. 4. 2022</v>
      </c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4" t="s">
        <v>28</v>
      </c>
      <c r="D88" s="43"/>
      <c r="E88" s="43"/>
      <c r="F88" s="29" t="str">
        <f>E15</f>
        <v>MČ Praha 5, Nám. 14. října 4/1381, Praha 5</v>
      </c>
      <c r="G88" s="43"/>
      <c r="H88" s="43"/>
      <c r="I88" s="34" t="s">
        <v>34</v>
      </c>
      <c r="J88" s="39" t="str">
        <f>E21</f>
        <v xml:space="preserve"> </v>
      </c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5.15" customHeight="1">
      <c r="A89" s="41"/>
      <c r="B89" s="42"/>
      <c r="C89" s="34" t="s">
        <v>32</v>
      </c>
      <c r="D89" s="43"/>
      <c r="E89" s="43"/>
      <c r="F89" s="29" t="str">
        <f>IF(E18="","",E18)</f>
        <v>Vyplň údaj</v>
      </c>
      <c r="G89" s="43"/>
      <c r="H89" s="43"/>
      <c r="I89" s="34" t="s">
        <v>37</v>
      </c>
      <c r="J89" s="39" t="str">
        <f>E24</f>
        <v xml:space="preserve"> </v>
      </c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0.3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11" customFormat="1" ht="29.25" customHeight="1">
      <c r="A91" s="180"/>
      <c r="B91" s="181"/>
      <c r="C91" s="182" t="s">
        <v>112</v>
      </c>
      <c r="D91" s="183" t="s">
        <v>59</v>
      </c>
      <c r="E91" s="183" t="s">
        <v>55</v>
      </c>
      <c r="F91" s="183" t="s">
        <v>56</v>
      </c>
      <c r="G91" s="183" t="s">
        <v>113</v>
      </c>
      <c r="H91" s="183" t="s">
        <v>114</v>
      </c>
      <c r="I91" s="183" t="s">
        <v>115</v>
      </c>
      <c r="J91" s="183" t="s">
        <v>96</v>
      </c>
      <c r="K91" s="184" t="s">
        <v>116</v>
      </c>
      <c r="L91" s="185"/>
      <c r="M91" s="95" t="s">
        <v>21</v>
      </c>
      <c r="N91" s="96" t="s">
        <v>44</v>
      </c>
      <c r="O91" s="96" t="s">
        <v>117</v>
      </c>
      <c r="P91" s="96" t="s">
        <v>118</v>
      </c>
      <c r="Q91" s="96" t="s">
        <v>119</v>
      </c>
      <c r="R91" s="96" t="s">
        <v>120</v>
      </c>
      <c r="S91" s="96" t="s">
        <v>121</v>
      </c>
      <c r="T91" s="97" t="s">
        <v>122</v>
      </c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</row>
    <row r="92" spans="1:63" s="2" customFormat="1" ht="22.8" customHeight="1">
      <c r="A92" s="41"/>
      <c r="B92" s="42"/>
      <c r="C92" s="102" t="s">
        <v>123</v>
      </c>
      <c r="D92" s="43"/>
      <c r="E92" s="43"/>
      <c r="F92" s="43"/>
      <c r="G92" s="43"/>
      <c r="H92" s="43"/>
      <c r="I92" s="43"/>
      <c r="J92" s="186">
        <f>BK92</f>
        <v>0</v>
      </c>
      <c r="K92" s="43"/>
      <c r="L92" s="47"/>
      <c r="M92" s="98"/>
      <c r="N92" s="187"/>
      <c r="O92" s="99"/>
      <c r="P92" s="188">
        <f>P93+P404</f>
        <v>0</v>
      </c>
      <c r="Q92" s="99"/>
      <c r="R92" s="188">
        <f>R93+R404</f>
        <v>13.479337549999999</v>
      </c>
      <c r="S92" s="99"/>
      <c r="T92" s="189">
        <f>T93+T404</f>
        <v>10.687631999999997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73</v>
      </c>
      <c r="AU92" s="19" t="s">
        <v>97</v>
      </c>
      <c r="BK92" s="190">
        <f>BK93+BK404</f>
        <v>0</v>
      </c>
    </row>
    <row r="93" spans="1:63" s="12" customFormat="1" ht="25.9" customHeight="1">
      <c r="A93" s="12"/>
      <c r="B93" s="191"/>
      <c r="C93" s="192"/>
      <c r="D93" s="193" t="s">
        <v>73</v>
      </c>
      <c r="E93" s="194" t="s">
        <v>124</v>
      </c>
      <c r="F93" s="194" t="s">
        <v>125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P94+P99+P252+P386+P400</f>
        <v>0</v>
      </c>
      <c r="Q93" s="199"/>
      <c r="R93" s="200">
        <f>R94+R99+R252+R386+R400</f>
        <v>11.026907219999998</v>
      </c>
      <c r="S93" s="199"/>
      <c r="T93" s="201">
        <f>T94+T99+T252+T386+T400</f>
        <v>10.306639999999998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82</v>
      </c>
      <c r="AT93" s="203" t="s">
        <v>73</v>
      </c>
      <c r="AU93" s="203" t="s">
        <v>74</v>
      </c>
      <c r="AY93" s="202" t="s">
        <v>126</v>
      </c>
      <c r="BK93" s="204">
        <f>BK94+BK99+BK252+BK386+BK400</f>
        <v>0</v>
      </c>
    </row>
    <row r="94" spans="1:63" s="12" customFormat="1" ht="22.8" customHeight="1">
      <c r="A94" s="12"/>
      <c r="B94" s="191"/>
      <c r="C94" s="192"/>
      <c r="D94" s="193" t="s">
        <v>73</v>
      </c>
      <c r="E94" s="205" t="s">
        <v>127</v>
      </c>
      <c r="F94" s="205" t="s">
        <v>128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SUM(P95:P98)</f>
        <v>0</v>
      </c>
      <c r="Q94" s="199"/>
      <c r="R94" s="200">
        <f>SUM(R95:R98)</f>
        <v>0.12021</v>
      </c>
      <c r="S94" s="199"/>
      <c r="T94" s="201">
        <f>SUM(T95:T98)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82</v>
      </c>
      <c r="AT94" s="203" t="s">
        <v>73</v>
      </c>
      <c r="AU94" s="203" t="s">
        <v>82</v>
      </c>
      <c r="AY94" s="202" t="s">
        <v>126</v>
      </c>
      <c r="BK94" s="204">
        <f>SUM(BK95:BK98)</f>
        <v>0</v>
      </c>
    </row>
    <row r="95" spans="1:65" s="2" customFormat="1" ht="33" customHeight="1">
      <c r="A95" s="41"/>
      <c r="B95" s="42"/>
      <c r="C95" s="207" t="s">
        <v>82</v>
      </c>
      <c r="D95" s="207" t="s">
        <v>129</v>
      </c>
      <c r="E95" s="208" t="s">
        <v>660</v>
      </c>
      <c r="F95" s="209" t="s">
        <v>661</v>
      </c>
      <c r="G95" s="210" t="s">
        <v>293</v>
      </c>
      <c r="H95" s="211">
        <v>1</v>
      </c>
      <c r="I95" s="212"/>
      <c r="J95" s="213">
        <f>ROUND(I95*H95,2)</f>
        <v>0</v>
      </c>
      <c r="K95" s="209" t="s">
        <v>133</v>
      </c>
      <c r="L95" s="47"/>
      <c r="M95" s="214" t="s">
        <v>21</v>
      </c>
      <c r="N95" s="215" t="s">
        <v>45</v>
      </c>
      <c r="O95" s="87"/>
      <c r="P95" s="216">
        <f>O95*H95</f>
        <v>0</v>
      </c>
      <c r="Q95" s="216">
        <v>0.12021</v>
      </c>
      <c r="R95" s="216">
        <f>Q95*H95</f>
        <v>0.12021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134</v>
      </c>
      <c r="AT95" s="218" t="s">
        <v>129</v>
      </c>
      <c r="AU95" s="218" t="s">
        <v>84</v>
      </c>
      <c r="AY95" s="19" t="s">
        <v>126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82</v>
      </c>
      <c r="BK95" s="219">
        <f>ROUND(I95*H95,2)</f>
        <v>0</v>
      </c>
      <c r="BL95" s="19" t="s">
        <v>134</v>
      </c>
      <c r="BM95" s="218" t="s">
        <v>662</v>
      </c>
    </row>
    <row r="96" spans="1:47" s="2" customFormat="1" ht="12">
      <c r="A96" s="41"/>
      <c r="B96" s="42"/>
      <c r="C96" s="43"/>
      <c r="D96" s="220" t="s">
        <v>136</v>
      </c>
      <c r="E96" s="43"/>
      <c r="F96" s="221" t="s">
        <v>663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136</v>
      </c>
      <c r="AU96" s="19" t="s">
        <v>84</v>
      </c>
    </row>
    <row r="97" spans="1:47" s="2" customFormat="1" ht="12">
      <c r="A97" s="41"/>
      <c r="B97" s="42"/>
      <c r="C97" s="43"/>
      <c r="D97" s="225" t="s">
        <v>138</v>
      </c>
      <c r="E97" s="43"/>
      <c r="F97" s="226" t="s">
        <v>664</v>
      </c>
      <c r="G97" s="43"/>
      <c r="H97" s="43"/>
      <c r="I97" s="222"/>
      <c r="J97" s="43"/>
      <c r="K97" s="43"/>
      <c r="L97" s="47"/>
      <c r="M97" s="223"/>
      <c r="N97" s="22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138</v>
      </c>
      <c r="AU97" s="19" t="s">
        <v>84</v>
      </c>
    </row>
    <row r="98" spans="1:51" s="14" customFormat="1" ht="12">
      <c r="A98" s="14"/>
      <c r="B98" s="237"/>
      <c r="C98" s="238"/>
      <c r="D98" s="220" t="s">
        <v>140</v>
      </c>
      <c r="E98" s="239" t="s">
        <v>21</v>
      </c>
      <c r="F98" s="240" t="s">
        <v>665</v>
      </c>
      <c r="G98" s="238"/>
      <c r="H98" s="241">
        <v>1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7" t="s">
        <v>140</v>
      </c>
      <c r="AU98" s="247" t="s">
        <v>84</v>
      </c>
      <c r="AV98" s="14" t="s">
        <v>84</v>
      </c>
      <c r="AW98" s="14" t="s">
        <v>36</v>
      </c>
      <c r="AX98" s="14" t="s">
        <v>82</v>
      </c>
      <c r="AY98" s="247" t="s">
        <v>126</v>
      </c>
    </row>
    <row r="99" spans="1:63" s="12" customFormat="1" ht="22.8" customHeight="1">
      <c r="A99" s="12"/>
      <c r="B99" s="191"/>
      <c r="C99" s="192"/>
      <c r="D99" s="193" t="s">
        <v>73</v>
      </c>
      <c r="E99" s="205" t="s">
        <v>143</v>
      </c>
      <c r="F99" s="205" t="s">
        <v>144</v>
      </c>
      <c r="G99" s="192"/>
      <c r="H99" s="192"/>
      <c r="I99" s="195"/>
      <c r="J99" s="206">
        <f>BK99</f>
        <v>0</v>
      </c>
      <c r="K99" s="192"/>
      <c r="L99" s="197"/>
      <c r="M99" s="198"/>
      <c r="N99" s="199"/>
      <c r="O99" s="199"/>
      <c r="P99" s="200">
        <f>SUM(P100:P251)</f>
        <v>0</v>
      </c>
      <c r="Q99" s="199"/>
      <c r="R99" s="200">
        <f>SUM(R100:R251)</f>
        <v>10.394615199999999</v>
      </c>
      <c r="S99" s="199"/>
      <c r="T99" s="201">
        <f>SUM(T100:T251)</f>
        <v>0.31926799999999994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2" t="s">
        <v>82</v>
      </c>
      <c r="AT99" s="203" t="s">
        <v>73</v>
      </c>
      <c r="AU99" s="203" t="s">
        <v>82</v>
      </c>
      <c r="AY99" s="202" t="s">
        <v>126</v>
      </c>
      <c r="BK99" s="204">
        <f>SUM(BK100:BK251)</f>
        <v>0</v>
      </c>
    </row>
    <row r="100" spans="1:65" s="2" customFormat="1" ht="24.15" customHeight="1">
      <c r="A100" s="41"/>
      <c r="B100" s="42"/>
      <c r="C100" s="207" t="s">
        <v>84</v>
      </c>
      <c r="D100" s="207" t="s">
        <v>129</v>
      </c>
      <c r="E100" s="208" t="s">
        <v>666</v>
      </c>
      <c r="F100" s="209" t="s">
        <v>667</v>
      </c>
      <c r="G100" s="210" t="s">
        <v>132</v>
      </c>
      <c r="H100" s="211">
        <v>1.36</v>
      </c>
      <c r="I100" s="212"/>
      <c r="J100" s="213">
        <f>ROUND(I100*H100,2)</f>
        <v>0</v>
      </c>
      <c r="K100" s="209" t="s">
        <v>133</v>
      </c>
      <c r="L100" s="47"/>
      <c r="M100" s="214" t="s">
        <v>21</v>
      </c>
      <c r="N100" s="215" t="s">
        <v>45</v>
      </c>
      <c r="O100" s="87"/>
      <c r="P100" s="216">
        <f>O100*H100</f>
        <v>0</v>
      </c>
      <c r="Q100" s="216">
        <v>0.03167</v>
      </c>
      <c r="R100" s="216">
        <f>Q100*H100</f>
        <v>0.0430712</v>
      </c>
      <c r="S100" s="216">
        <v>0.037</v>
      </c>
      <c r="T100" s="217">
        <f>S100*H100</f>
        <v>0.050320000000000004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134</v>
      </c>
      <c r="AT100" s="218" t="s">
        <v>129</v>
      </c>
      <c r="AU100" s="218" t="s">
        <v>84</v>
      </c>
      <c r="AY100" s="19" t="s">
        <v>126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82</v>
      </c>
      <c r="BK100" s="219">
        <f>ROUND(I100*H100,2)</f>
        <v>0</v>
      </c>
      <c r="BL100" s="19" t="s">
        <v>134</v>
      </c>
      <c r="BM100" s="218" t="s">
        <v>668</v>
      </c>
    </row>
    <row r="101" spans="1:47" s="2" customFormat="1" ht="12">
      <c r="A101" s="41"/>
      <c r="B101" s="42"/>
      <c r="C101" s="43"/>
      <c r="D101" s="220" t="s">
        <v>136</v>
      </c>
      <c r="E101" s="43"/>
      <c r="F101" s="221" t="s">
        <v>669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136</v>
      </c>
      <c r="AU101" s="19" t="s">
        <v>84</v>
      </c>
    </row>
    <row r="102" spans="1:47" s="2" customFormat="1" ht="12">
      <c r="A102" s="41"/>
      <c r="B102" s="42"/>
      <c r="C102" s="43"/>
      <c r="D102" s="225" t="s">
        <v>138</v>
      </c>
      <c r="E102" s="43"/>
      <c r="F102" s="226" t="s">
        <v>670</v>
      </c>
      <c r="G102" s="43"/>
      <c r="H102" s="43"/>
      <c r="I102" s="222"/>
      <c r="J102" s="43"/>
      <c r="K102" s="43"/>
      <c r="L102" s="47"/>
      <c r="M102" s="223"/>
      <c r="N102" s="22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19" t="s">
        <v>138</v>
      </c>
      <c r="AU102" s="19" t="s">
        <v>84</v>
      </c>
    </row>
    <row r="103" spans="1:51" s="14" customFormat="1" ht="12">
      <c r="A103" s="14"/>
      <c r="B103" s="237"/>
      <c r="C103" s="238"/>
      <c r="D103" s="220" t="s">
        <v>140</v>
      </c>
      <c r="E103" s="239" t="s">
        <v>21</v>
      </c>
      <c r="F103" s="240" t="s">
        <v>671</v>
      </c>
      <c r="G103" s="238"/>
      <c r="H103" s="241">
        <v>1.36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7" t="s">
        <v>140</v>
      </c>
      <c r="AU103" s="247" t="s">
        <v>84</v>
      </c>
      <c r="AV103" s="14" t="s">
        <v>84</v>
      </c>
      <c r="AW103" s="14" t="s">
        <v>36</v>
      </c>
      <c r="AX103" s="14" t="s">
        <v>82</v>
      </c>
      <c r="AY103" s="247" t="s">
        <v>126</v>
      </c>
    </row>
    <row r="104" spans="1:65" s="2" customFormat="1" ht="24.15" customHeight="1">
      <c r="A104" s="41"/>
      <c r="B104" s="42"/>
      <c r="C104" s="207" t="s">
        <v>127</v>
      </c>
      <c r="D104" s="207" t="s">
        <v>129</v>
      </c>
      <c r="E104" s="208" t="s">
        <v>672</v>
      </c>
      <c r="F104" s="209" t="s">
        <v>673</v>
      </c>
      <c r="G104" s="210" t="s">
        <v>132</v>
      </c>
      <c r="H104" s="211">
        <v>1.36</v>
      </c>
      <c r="I104" s="212"/>
      <c r="J104" s="213">
        <f>ROUND(I104*H104,2)</f>
        <v>0</v>
      </c>
      <c r="K104" s="209" t="s">
        <v>133</v>
      </c>
      <c r="L104" s="47"/>
      <c r="M104" s="214" t="s">
        <v>21</v>
      </c>
      <c r="N104" s="215" t="s">
        <v>45</v>
      </c>
      <c r="O104" s="87"/>
      <c r="P104" s="216">
        <f>O104*H104</f>
        <v>0</v>
      </c>
      <c r="Q104" s="216">
        <v>0.00022</v>
      </c>
      <c r="R104" s="216">
        <f>Q104*H104</f>
        <v>0.0002992</v>
      </c>
      <c r="S104" s="216">
        <v>0.002</v>
      </c>
      <c r="T104" s="217">
        <f>S104*H104</f>
        <v>0.00272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134</v>
      </c>
      <c r="AT104" s="218" t="s">
        <v>129</v>
      </c>
      <c r="AU104" s="218" t="s">
        <v>84</v>
      </c>
      <c r="AY104" s="19" t="s">
        <v>126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82</v>
      </c>
      <c r="BK104" s="219">
        <f>ROUND(I104*H104,2)</f>
        <v>0</v>
      </c>
      <c r="BL104" s="19" t="s">
        <v>134</v>
      </c>
      <c r="BM104" s="218" t="s">
        <v>674</v>
      </c>
    </row>
    <row r="105" spans="1:47" s="2" customFormat="1" ht="12">
      <c r="A105" s="41"/>
      <c r="B105" s="42"/>
      <c r="C105" s="43"/>
      <c r="D105" s="220" t="s">
        <v>136</v>
      </c>
      <c r="E105" s="43"/>
      <c r="F105" s="221" t="s">
        <v>675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136</v>
      </c>
      <c r="AU105" s="19" t="s">
        <v>84</v>
      </c>
    </row>
    <row r="106" spans="1:47" s="2" customFormat="1" ht="12">
      <c r="A106" s="41"/>
      <c r="B106" s="42"/>
      <c r="C106" s="43"/>
      <c r="D106" s="225" t="s">
        <v>138</v>
      </c>
      <c r="E106" s="43"/>
      <c r="F106" s="226" t="s">
        <v>676</v>
      </c>
      <c r="G106" s="43"/>
      <c r="H106" s="43"/>
      <c r="I106" s="222"/>
      <c r="J106" s="43"/>
      <c r="K106" s="43"/>
      <c r="L106" s="47"/>
      <c r="M106" s="223"/>
      <c r="N106" s="22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19" t="s">
        <v>138</v>
      </c>
      <c r="AU106" s="19" t="s">
        <v>84</v>
      </c>
    </row>
    <row r="107" spans="1:51" s="14" customFormat="1" ht="12">
      <c r="A107" s="14"/>
      <c r="B107" s="237"/>
      <c r="C107" s="238"/>
      <c r="D107" s="220" t="s">
        <v>140</v>
      </c>
      <c r="E107" s="239" t="s">
        <v>21</v>
      </c>
      <c r="F107" s="240" t="s">
        <v>671</v>
      </c>
      <c r="G107" s="238"/>
      <c r="H107" s="241">
        <v>1.36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140</v>
      </c>
      <c r="AU107" s="247" t="s">
        <v>84</v>
      </c>
      <c r="AV107" s="14" t="s">
        <v>84</v>
      </c>
      <c r="AW107" s="14" t="s">
        <v>36</v>
      </c>
      <c r="AX107" s="14" t="s">
        <v>82</v>
      </c>
      <c r="AY107" s="247" t="s">
        <v>126</v>
      </c>
    </row>
    <row r="108" spans="1:65" s="2" customFormat="1" ht="24.15" customHeight="1">
      <c r="A108" s="41"/>
      <c r="B108" s="42"/>
      <c r="C108" s="207" t="s">
        <v>134</v>
      </c>
      <c r="D108" s="207" t="s">
        <v>129</v>
      </c>
      <c r="E108" s="208" t="s">
        <v>677</v>
      </c>
      <c r="F108" s="209" t="s">
        <v>678</v>
      </c>
      <c r="G108" s="210" t="s">
        <v>132</v>
      </c>
      <c r="H108" s="211">
        <v>41.504</v>
      </c>
      <c r="I108" s="212"/>
      <c r="J108" s="213">
        <f>ROUND(I108*H108,2)</f>
        <v>0</v>
      </c>
      <c r="K108" s="209" t="s">
        <v>133</v>
      </c>
      <c r="L108" s="47"/>
      <c r="M108" s="214" t="s">
        <v>21</v>
      </c>
      <c r="N108" s="215" t="s">
        <v>45</v>
      </c>
      <c r="O108" s="87"/>
      <c r="P108" s="216">
        <f>O108*H108</f>
        <v>0</v>
      </c>
      <c r="Q108" s="216">
        <v>0.0167</v>
      </c>
      <c r="R108" s="216">
        <f>Q108*H108</f>
        <v>0.6931168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134</v>
      </c>
      <c r="AT108" s="218" t="s">
        <v>129</v>
      </c>
      <c r="AU108" s="218" t="s">
        <v>84</v>
      </c>
      <c r="AY108" s="19" t="s">
        <v>126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82</v>
      </c>
      <c r="BK108" s="219">
        <f>ROUND(I108*H108,2)</f>
        <v>0</v>
      </c>
      <c r="BL108" s="19" t="s">
        <v>134</v>
      </c>
      <c r="BM108" s="218" t="s">
        <v>679</v>
      </c>
    </row>
    <row r="109" spans="1:47" s="2" customFormat="1" ht="12">
      <c r="A109" s="41"/>
      <c r="B109" s="42"/>
      <c r="C109" s="43"/>
      <c r="D109" s="220" t="s">
        <v>136</v>
      </c>
      <c r="E109" s="43"/>
      <c r="F109" s="221" t="s">
        <v>680</v>
      </c>
      <c r="G109" s="43"/>
      <c r="H109" s="43"/>
      <c r="I109" s="222"/>
      <c r="J109" s="43"/>
      <c r="K109" s="43"/>
      <c r="L109" s="47"/>
      <c r="M109" s="223"/>
      <c r="N109" s="22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136</v>
      </c>
      <c r="AU109" s="19" t="s">
        <v>84</v>
      </c>
    </row>
    <row r="110" spans="1:47" s="2" customFormat="1" ht="12">
      <c r="A110" s="41"/>
      <c r="B110" s="42"/>
      <c r="C110" s="43"/>
      <c r="D110" s="225" t="s">
        <v>138</v>
      </c>
      <c r="E110" s="43"/>
      <c r="F110" s="226" t="s">
        <v>681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138</v>
      </c>
      <c r="AU110" s="19" t="s">
        <v>84</v>
      </c>
    </row>
    <row r="111" spans="1:51" s="13" customFormat="1" ht="12">
      <c r="A111" s="13"/>
      <c r="B111" s="227"/>
      <c r="C111" s="228"/>
      <c r="D111" s="220" t="s">
        <v>140</v>
      </c>
      <c r="E111" s="229" t="s">
        <v>21</v>
      </c>
      <c r="F111" s="230" t="s">
        <v>682</v>
      </c>
      <c r="G111" s="228"/>
      <c r="H111" s="229" t="s">
        <v>21</v>
      </c>
      <c r="I111" s="231"/>
      <c r="J111" s="228"/>
      <c r="K111" s="228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140</v>
      </c>
      <c r="AU111" s="236" t="s">
        <v>84</v>
      </c>
      <c r="AV111" s="13" t="s">
        <v>82</v>
      </c>
      <c r="AW111" s="13" t="s">
        <v>36</v>
      </c>
      <c r="AX111" s="13" t="s">
        <v>74</v>
      </c>
      <c r="AY111" s="236" t="s">
        <v>126</v>
      </c>
    </row>
    <row r="112" spans="1:51" s="14" customFormat="1" ht="12">
      <c r="A112" s="14"/>
      <c r="B112" s="237"/>
      <c r="C112" s="238"/>
      <c r="D112" s="220" t="s">
        <v>140</v>
      </c>
      <c r="E112" s="239" t="s">
        <v>21</v>
      </c>
      <c r="F112" s="240" t="s">
        <v>683</v>
      </c>
      <c r="G112" s="238"/>
      <c r="H112" s="241">
        <v>17.577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7" t="s">
        <v>140</v>
      </c>
      <c r="AU112" s="247" t="s">
        <v>84</v>
      </c>
      <c r="AV112" s="14" t="s">
        <v>84</v>
      </c>
      <c r="AW112" s="14" t="s">
        <v>36</v>
      </c>
      <c r="AX112" s="14" t="s">
        <v>74</v>
      </c>
      <c r="AY112" s="247" t="s">
        <v>126</v>
      </c>
    </row>
    <row r="113" spans="1:51" s="14" customFormat="1" ht="12">
      <c r="A113" s="14"/>
      <c r="B113" s="237"/>
      <c r="C113" s="238"/>
      <c r="D113" s="220" t="s">
        <v>140</v>
      </c>
      <c r="E113" s="239" t="s">
        <v>21</v>
      </c>
      <c r="F113" s="240" t="s">
        <v>684</v>
      </c>
      <c r="G113" s="238"/>
      <c r="H113" s="241">
        <v>-0.414</v>
      </c>
      <c r="I113" s="242"/>
      <c r="J113" s="238"/>
      <c r="K113" s="238"/>
      <c r="L113" s="243"/>
      <c r="M113" s="244"/>
      <c r="N113" s="245"/>
      <c r="O113" s="245"/>
      <c r="P113" s="245"/>
      <c r="Q113" s="245"/>
      <c r="R113" s="245"/>
      <c r="S113" s="245"/>
      <c r="T113" s="246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7" t="s">
        <v>140</v>
      </c>
      <c r="AU113" s="247" t="s">
        <v>84</v>
      </c>
      <c r="AV113" s="14" t="s">
        <v>84</v>
      </c>
      <c r="AW113" s="14" t="s">
        <v>36</v>
      </c>
      <c r="AX113" s="14" t="s">
        <v>74</v>
      </c>
      <c r="AY113" s="247" t="s">
        <v>126</v>
      </c>
    </row>
    <row r="114" spans="1:51" s="14" customFormat="1" ht="12">
      <c r="A114" s="14"/>
      <c r="B114" s="237"/>
      <c r="C114" s="238"/>
      <c r="D114" s="220" t="s">
        <v>140</v>
      </c>
      <c r="E114" s="239" t="s">
        <v>21</v>
      </c>
      <c r="F114" s="240" t="s">
        <v>685</v>
      </c>
      <c r="G114" s="238"/>
      <c r="H114" s="241">
        <v>-1.276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140</v>
      </c>
      <c r="AU114" s="247" t="s">
        <v>84</v>
      </c>
      <c r="AV114" s="14" t="s">
        <v>84</v>
      </c>
      <c r="AW114" s="14" t="s">
        <v>36</v>
      </c>
      <c r="AX114" s="14" t="s">
        <v>74</v>
      </c>
      <c r="AY114" s="247" t="s">
        <v>126</v>
      </c>
    </row>
    <row r="115" spans="1:51" s="15" customFormat="1" ht="12">
      <c r="A115" s="15"/>
      <c r="B115" s="248"/>
      <c r="C115" s="249"/>
      <c r="D115" s="220" t="s">
        <v>140</v>
      </c>
      <c r="E115" s="250" t="s">
        <v>21</v>
      </c>
      <c r="F115" s="251" t="s">
        <v>152</v>
      </c>
      <c r="G115" s="249"/>
      <c r="H115" s="252">
        <v>15.887</v>
      </c>
      <c r="I115" s="253"/>
      <c r="J115" s="249"/>
      <c r="K115" s="249"/>
      <c r="L115" s="254"/>
      <c r="M115" s="255"/>
      <c r="N115" s="256"/>
      <c r="O115" s="256"/>
      <c r="P115" s="256"/>
      <c r="Q115" s="256"/>
      <c r="R115" s="256"/>
      <c r="S115" s="256"/>
      <c r="T115" s="257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8" t="s">
        <v>140</v>
      </c>
      <c r="AU115" s="258" t="s">
        <v>84</v>
      </c>
      <c r="AV115" s="15" t="s">
        <v>127</v>
      </c>
      <c r="AW115" s="15" t="s">
        <v>36</v>
      </c>
      <c r="AX115" s="15" t="s">
        <v>74</v>
      </c>
      <c r="AY115" s="258" t="s">
        <v>126</v>
      </c>
    </row>
    <row r="116" spans="1:51" s="14" customFormat="1" ht="12">
      <c r="A116" s="14"/>
      <c r="B116" s="237"/>
      <c r="C116" s="238"/>
      <c r="D116" s="220" t="s">
        <v>140</v>
      </c>
      <c r="E116" s="239" t="s">
        <v>21</v>
      </c>
      <c r="F116" s="240" t="s">
        <v>686</v>
      </c>
      <c r="G116" s="238"/>
      <c r="H116" s="241">
        <v>2.723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7" t="s">
        <v>140</v>
      </c>
      <c r="AU116" s="247" t="s">
        <v>84</v>
      </c>
      <c r="AV116" s="14" t="s">
        <v>84</v>
      </c>
      <c r="AW116" s="14" t="s">
        <v>36</v>
      </c>
      <c r="AX116" s="14" t="s">
        <v>74</v>
      </c>
      <c r="AY116" s="247" t="s">
        <v>126</v>
      </c>
    </row>
    <row r="117" spans="1:51" s="15" customFormat="1" ht="12">
      <c r="A117" s="15"/>
      <c r="B117" s="248"/>
      <c r="C117" s="249"/>
      <c r="D117" s="220" t="s">
        <v>140</v>
      </c>
      <c r="E117" s="250" t="s">
        <v>21</v>
      </c>
      <c r="F117" s="251" t="s">
        <v>152</v>
      </c>
      <c r="G117" s="249"/>
      <c r="H117" s="252">
        <v>2.723</v>
      </c>
      <c r="I117" s="253"/>
      <c r="J117" s="249"/>
      <c r="K117" s="249"/>
      <c r="L117" s="254"/>
      <c r="M117" s="255"/>
      <c r="N117" s="256"/>
      <c r="O117" s="256"/>
      <c r="P117" s="256"/>
      <c r="Q117" s="256"/>
      <c r="R117" s="256"/>
      <c r="S117" s="256"/>
      <c r="T117" s="257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8" t="s">
        <v>140</v>
      </c>
      <c r="AU117" s="258" t="s">
        <v>84</v>
      </c>
      <c r="AV117" s="15" t="s">
        <v>127</v>
      </c>
      <c r="AW117" s="15" t="s">
        <v>36</v>
      </c>
      <c r="AX117" s="15" t="s">
        <v>74</v>
      </c>
      <c r="AY117" s="258" t="s">
        <v>126</v>
      </c>
    </row>
    <row r="118" spans="1:51" s="14" customFormat="1" ht="12">
      <c r="A118" s="14"/>
      <c r="B118" s="237"/>
      <c r="C118" s="238"/>
      <c r="D118" s="220" t="s">
        <v>140</v>
      </c>
      <c r="E118" s="239" t="s">
        <v>21</v>
      </c>
      <c r="F118" s="240" t="s">
        <v>687</v>
      </c>
      <c r="G118" s="238"/>
      <c r="H118" s="241">
        <v>24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7" t="s">
        <v>140</v>
      </c>
      <c r="AU118" s="247" t="s">
        <v>84</v>
      </c>
      <c r="AV118" s="14" t="s">
        <v>84</v>
      </c>
      <c r="AW118" s="14" t="s">
        <v>36</v>
      </c>
      <c r="AX118" s="14" t="s">
        <v>74</v>
      </c>
      <c r="AY118" s="247" t="s">
        <v>126</v>
      </c>
    </row>
    <row r="119" spans="1:51" s="14" customFormat="1" ht="12">
      <c r="A119" s="14"/>
      <c r="B119" s="237"/>
      <c r="C119" s="238"/>
      <c r="D119" s="220" t="s">
        <v>140</v>
      </c>
      <c r="E119" s="239" t="s">
        <v>21</v>
      </c>
      <c r="F119" s="240" t="s">
        <v>688</v>
      </c>
      <c r="G119" s="238"/>
      <c r="H119" s="241">
        <v>-0.468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140</v>
      </c>
      <c r="AU119" s="247" t="s">
        <v>84</v>
      </c>
      <c r="AV119" s="14" t="s">
        <v>84</v>
      </c>
      <c r="AW119" s="14" t="s">
        <v>36</v>
      </c>
      <c r="AX119" s="14" t="s">
        <v>74</v>
      </c>
      <c r="AY119" s="247" t="s">
        <v>126</v>
      </c>
    </row>
    <row r="120" spans="1:51" s="14" customFormat="1" ht="12">
      <c r="A120" s="14"/>
      <c r="B120" s="237"/>
      <c r="C120" s="238"/>
      <c r="D120" s="220" t="s">
        <v>140</v>
      </c>
      <c r="E120" s="239" t="s">
        <v>21</v>
      </c>
      <c r="F120" s="240" t="s">
        <v>689</v>
      </c>
      <c r="G120" s="238"/>
      <c r="H120" s="241">
        <v>-0.638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7" t="s">
        <v>140</v>
      </c>
      <c r="AU120" s="247" t="s">
        <v>84</v>
      </c>
      <c r="AV120" s="14" t="s">
        <v>84</v>
      </c>
      <c r="AW120" s="14" t="s">
        <v>36</v>
      </c>
      <c r="AX120" s="14" t="s">
        <v>74</v>
      </c>
      <c r="AY120" s="247" t="s">
        <v>126</v>
      </c>
    </row>
    <row r="121" spans="1:51" s="15" customFormat="1" ht="12">
      <c r="A121" s="15"/>
      <c r="B121" s="248"/>
      <c r="C121" s="249"/>
      <c r="D121" s="220" t="s">
        <v>140</v>
      </c>
      <c r="E121" s="250" t="s">
        <v>21</v>
      </c>
      <c r="F121" s="251" t="s">
        <v>152</v>
      </c>
      <c r="G121" s="249"/>
      <c r="H121" s="252">
        <v>22.894</v>
      </c>
      <c r="I121" s="253"/>
      <c r="J121" s="249"/>
      <c r="K121" s="249"/>
      <c r="L121" s="254"/>
      <c r="M121" s="255"/>
      <c r="N121" s="256"/>
      <c r="O121" s="256"/>
      <c r="P121" s="256"/>
      <c r="Q121" s="256"/>
      <c r="R121" s="256"/>
      <c r="S121" s="256"/>
      <c r="T121" s="257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8" t="s">
        <v>140</v>
      </c>
      <c r="AU121" s="258" t="s">
        <v>84</v>
      </c>
      <c r="AV121" s="15" t="s">
        <v>127</v>
      </c>
      <c r="AW121" s="15" t="s">
        <v>36</v>
      </c>
      <c r="AX121" s="15" t="s">
        <v>74</v>
      </c>
      <c r="AY121" s="258" t="s">
        <v>126</v>
      </c>
    </row>
    <row r="122" spans="1:51" s="16" customFormat="1" ht="12">
      <c r="A122" s="16"/>
      <c r="B122" s="259"/>
      <c r="C122" s="260"/>
      <c r="D122" s="220" t="s">
        <v>140</v>
      </c>
      <c r="E122" s="261" t="s">
        <v>21</v>
      </c>
      <c r="F122" s="262" t="s">
        <v>156</v>
      </c>
      <c r="G122" s="260"/>
      <c r="H122" s="263">
        <v>41.504</v>
      </c>
      <c r="I122" s="264"/>
      <c r="J122" s="260"/>
      <c r="K122" s="260"/>
      <c r="L122" s="265"/>
      <c r="M122" s="266"/>
      <c r="N122" s="267"/>
      <c r="O122" s="267"/>
      <c r="P122" s="267"/>
      <c r="Q122" s="267"/>
      <c r="R122" s="267"/>
      <c r="S122" s="267"/>
      <c r="T122" s="268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T122" s="269" t="s">
        <v>140</v>
      </c>
      <c r="AU122" s="269" t="s">
        <v>84</v>
      </c>
      <c r="AV122" s="16" t="s">
        <v>134</v>
      </c>
      <c r="AW122" s="16" t="s">
        <v>36</v>
      </c>
      <c r="AX122" s="16" t="s">
        <v>82</v>
      </c>
      <c r="AY122" s="269" t="s">
        <v>126</v>
      </c>
    </row>
    <row r="123" spans="1:65" s="2" customFormat="1" ht="24.15" customHeight="1">
      <c r="A123" s="41"/>
      <c r="B123" s="42"/>
      <c r="C123" s="207" t="s">
        <v>179</v>
      </c>
      <c r="D123" s="207" t="s">
        <v>129</v>
      </c>
      <c r="E123" s="208" t="s">
        <v>690</v>
      </c>
      <c r="F123" s="209" t="s">
        <v>691</v>
      </c>
      <c r="G123" s="210" t="s">
        <v>132</v>
      </c>
      <c r="H123" s="211">
        <v>41.504</v>
      </c>
      <c r="I123" s="212"/>
      <c r="J123" s="213">
        <f>ROUND(I123*H123,2)</f>
        <v>0</v>
      </c>
      <c r="K123" s="209" t="s">
        <v>133</v>
      </c>
      <c r="L123" s="47"/>
      <c r="M123" s="214" t="s">
        <v>21</v>
      </c>
      <c r="N123" s="215" t="s">
        <v>45</v>
      </c>
      <c r="O123" s="87"/>
      <c r="P123" s="216">
        <f>O123*H123</f>
        <v>0</v>
      </c>
      <c r="Q123" s="216">
        <v>0.025</v>
      </c>
      <c r="R123" s="216">
        <f>Q123*H123</f>
        <v>1.0376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134</v>
      </c>
      <c r="AT123" s="218" t="s">
        <v>129</v>
      </c>
      <c r="AU123" s="218" t="s">
        <v>84</v>
      </c>
      <c r="AY123" s="19" t="s">
        <v>126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82</v>
      </c>
      <c r="BK123" s="219">
        <f>ROUND(I123*H123,2)</f>
        <v>0</v>
      </c>
      <c r="BL123" s="19" t="s">
        <v>134</v>
      </c>
      <c r="BM123" s="218" t="s">
        <v>692</v>
      </c>
    </row>
    <row r="124" spans="1:47" s="2" customFormat="1" ht="12">
      <c r="A124" s="41"/>
      <c r="B124" s="42"/>
      <c r="C124" s="43"/>
      <c r="D124" s="220" t="s">
        <v>136</v>
      </c>
      <c r="E124" s="43"/>
      <c r="F124" s="221" t="s">
        <v>693</v>
      </c>
      <c r="G124" s="43"/>
      <c r="H124" s="43"/>
      <c r="I124" s="222"/>
      <c r="J124" s="43"/>
      <c r="K124" s="43"/>
      <c r="L124" s="47"/>
      <c r="M124" s="223"/>
      <c r="N124" s="22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19" t="s">
        <v>136</v>
      </c>
      <c r="AU124" s="19" t="s">
        <v>84</v>
      </c>
    </row>
    <row r="125" spans="1:47" s="2" customFormat="1" ht="12">
      <c r="A125" s="41"/>
      <c r="B125" s="42"/>
      <c r="C125" s="43"/>
      <c r="D125" s="225" t="s">
        <v>138</v>
      </c>
      <c r="E125" s="43"/>
      <c r="F125" s="226" t="s">
        <v>694</v>
      </c>
      <c r="G125" s="43"/>
      <c r="H125" s="43"/>
      <c r="I125" s="222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19" t="s">
        <v>138</v>
      </c>
      <c r="AU125" s="19" t="s">
        <v>84</v>
      </c>
    </row>
    <row r="126" spans="1:51" s="13" customFormat="1" ht="12">
      <c r="A126" s="13"/>
      <c r="B126" s="227"/>
      <c r="C126" s="228"/>
      <c r="D126" s="220" t="s">
        <v>140</v>
      </c>
      <c r="E126" s="229" t="s">
        <v>21</v>
      </c>
      <c r="F126" s="230" t="s">
        <v>682</v>
      </c>
      <c r="G126" s="228"/>
      <c r="H126" s="229" t="s">
        <v>21</v>
      </c>
      <c r="I126" s="231"/>
      <c r="J126" s="228"/>
      <c r="K126" s="228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140</v>
      </c>
      <c r="AU126" s="236" t="s">
        <v>84</v>
      </c>
      <c r="AV126" s="13" t="s">
        <v>82</v>
      </c>
      <c r="AW126" s="13" t="s">
        <v>36</v>
      </c>
      <c r="AX126" s="13" t="s">
        <v>74</v>
      </c>
      <c r="AY126" s="236" t="s">
        <v>126</v>
      </c>
    </row>
    <row r="127" spans="1:51" s="14" customFormat="1" ht="12">
      <c r="A127" s="14"/>
      <c r="B127" s="237"/>
      <c r="C127" s="238"/>
      <c r="D127" s="220" t="s">
        <v>140</v>
      </c>
      <c r="E127" s="239" t="s">
        <v>21</v>
      </c>
      <c r="F127" s="240" t="s">
        <v>683</v>
      </c>
      <c r="G127" s="238"/>
      <c r="H127" s="241">
        <v>17.577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7" t="s">
        <v>140</v>
      </c>
      <c r="AU127" s="247" t="s">
        <v>84</v>
      </c>
      <c r="AV127" s="14" t="s">
        <v>84</v>
      </c>
      <c r="AW127" s="14" t="s">
        <v>36</v>
      </c>
      <c r="AX127" s="14" t="s">
        <v>74</v>
      </c>
      <c r="AY127" s="247" t="s">
        <v>126</v>
      </c>
    </row>
    <row r="128" spans="1:51" s="14" customFormat="1" ht="12">
      <c r="A128" s="14"/>
      <c r="B128" s="237"/>
      <c r="C128" s="238"/>
      <c r="D128" s="220" t="s">
        <v>140</v>
      </c>
      <c r="E128" s="239" t="s">
        <v>21</v>
      </c>
      <c r="F128" s="240" t="s">
        <v>684</v>
      </c>
      <c r="G128" s="238"/>
      <c r="H128" s="241">
        <v>-0.414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140</v>
      </c>
      <c r="AU128" s="247" t="s">
        <v>84</v>
      </c>
      <c r="AV128" s="14" t="s">
        <v>84</v>
      </c>
      <c r="AW128" s="14" t="s">
        <v>36</v>
      </c>
      <c r="AX128" s="14" t="s">
        <v>74</v>
      </c>
      <c r="AY128" s="247" t="s">
        <v>126</v>
      </c>
    </row>
    <row r="129" spans="1:51" s="14" customFormat="1" ht="12">
      <c r="A129" s="14"/>
      <c r="B129" s="237"/>
      <c r="C129" s="238"/>
      <c r="D129" s="220" t="s">
        <v>140</v>
      </c>
      <c r="E129" s="239" t="s">
        <v>21</v>
      </c>
      <c r="F129" s="240" t="s">
        <v>685</v>
      </c>
      <c r="G129" s="238"/>
      <c r="H129" s="241">
        <v>-1.276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7" t="s">
        <v>140</v>
      </c>
      <c r="AU129" s="247" t="s">
        <v>84</v>
      </c>
      <c r="AV129" s="14" t="s">
        <v>84</v>
      </c>
      <c r="AW129" s="14" t="s">
        <v>36</v>
      </c>
      <c r="AX129" s="14" t="s">
        <v>74</v>
      </c>
      <c r="AY129" s="247" t="s">
        <v>126</v>
      </c>
    </row>
    <row r="130" spans="1:51" s="15" customFormat="1" ht="12">
      <c r="A130" s="15"/>
      <c r="B130" s="248"/>
      <c r="C130" s="249"/>
      <c r="D130" s="220" t="s">
        <v>140</v>
      </c>
      <c r="E130" s="250" t="s">
        <v>21</v>
      </c>
      <c r="F130" s="251" t="s">
        <v>152</v>
      </c>
      <c r="G130" s="249"/>
      <c r="H130" s="252">
        <v>15.887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8" t="s">
        <v>140</v>
      </c>
      <c r="AU130" s="258" t="s">
        <v>84</v>
      </c>
      <c r="AV130" s="15" t="s">
        <v>127</v>
      </c>
      <c r="AW130" s="15" t="s">
        <v>36</v>
      </c>
      <c r="AX130" s="15" t="s">
        <v>74</v>
      </c>
      <c r="AY130" s="258" t="s">
        <v>126</v>
      </c>
    </row>
    <row r="131" spans="1:51" s="14" customFormat="1" ht="12">
      <c r="A131" s="14"/>
      <c r="B131" s="237"/>
      <c r="C131" s="238"/>
      <c r="D131" s="220" t="s">
        <v>140</v>
      </c>
      <c r="E131" s="239" t="s">
        <v>21</v>
      </c>
      <c r="F131" s="240" t="s">
        <v>686</v>
      </c>
      <c r="G131" s="238"/>
      <c r="H131" s="241">
        <v>2.723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7" t="s">
        <v>140</v>
      </c>
      <c r="AU131" s="247" t="s">
        <v>84</v>
      </c>
      <c r="AV131" s="14" t="s">
        <v>84</v>
      </c>
      <c r="AW131" s="14" t="s">
        <v>36</v>
      </c>
      <c r="AX131" s="14" t="s">
        <v>74</v>
      </c>
      <c r="AY131" s="247" t="s">
        <v>126</v>
      </c>
    </row>
    <row r="132" spans="1:51" s="15" customFormat="1" ht="12">
      <c r="A132" s="15"/>
      <c r="B132" s="248"/>
      <c r="C132" s="249"/>
      <c r="D132" s="220" t="s">
        <v>140</v>
      </c>
      <c r="E132" s="250" t="s">
        <v>21</v>
      </c>
      <c r="F132" s="251" t="s">
        <v>152</v>
      </c>
      <c r="G132" s="249"/>
      <c r="H132" s="252">
        <v>2.723</v>
      </c>
      <c r="I132" s="253"/>
      <c r="J132" s="249"/>
      <c r="K132" s="249"/>
      <c r="L132" s="254"/>
      <c r="M132" s="255"/>
      <c r="N132" s="256"/>
      <c r="O132" s="256"/>
      <c r="P132" s="256"/>
      <c r="Q132" s="256"/>
      <c r="R132" s="256"/>
      <c r="S132" s="256"/>
      <c r="T132" s="257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8" t="s">
        <v>140</v>
      </c>
      <c r="AU132" s="258" t="s">
        <v>84</v>
      </c>
      <c r="AV132" s="15" t="s">
        <v>127</v>
      </c>
      <c r="AW132" s="15" t="s">
        <v>36</v>
      </c>
      <c r="AX132" s="15" t="s">
        <v>74</v>
      </c>
      <c r="AY132" s="258" t="s">
        <v>126</v>
      </c>
    </row>
    <row r="133" spans="1:51" s="14" customFormat="1" ht="12">
      <c r="A133" s="14"/>
      <c r="B133" s="237"/>
      <c r="C133" s="238"/>
      <c r="D133" s="220" t="s">
        <v>140</v>
      </c>
      <c r="E133" s="239" t="s">
        <v>21</v>
      </c>
      <c r="F133" s="240" t="s">
        <v>687</v>
      </c>
      <c r="G133" s="238"/>
      <c r="H133" s="241">
        <v>24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140</v>
      </c>
      <c r="AU133" s="247" t="s">
        <v>84</v>
      </c>
      <c r="AV133" s="14" t="s">
        <v>84</v>
      </c>
      <c r="AW133" s="14" t="s">
        <v>36</v>
      </c>
      <c r="AX133" s="14" t="s">
        <v>74</v>
      </c>
      <c r="AY133" s="247" t="s">
        <v>126</v>
      </c>
    </row>
    <row r="134" spans="1:51" s="14" customFormat="1" ht="12">
      <c r="A134" s="14"/>
      <c r="B134" s="237"/>
      <c r="C134" s="238"/>
      <c r="D134" s="220" t="s">
        <v>140</v>
      </c>
      <c r="E134" s="239" t="s">
        <v>21</v>
      </c>
      <c r="F134" s="240" t="s">
        <v>688</v>
      </c>
      <c r="G134" s="238"/>
      <c r="H134" s="241">
        <v>-0.468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7" t="s">
        <v>140</v>
      </c>
      <c r="AU134" s="247" t="s">
        <v>84</v>
      </c>
      <c r="AV134" s="14" t="s">
        <v>84</v>
      </c>
      <c r="AW134" s="14" t="s">
        <v>36</v>
      </c>
      <c r="AX134" s="14" t="s">
        <v>74</v>
      </c>
      <c r="AY134" s="247" t="s">
        <v>126</v>
      </c>
    </row>
    <row r="135" spans="1:51" s="14" customFormat="1" ht="12">
      <c r="A135" s="14"/>
      <c r="B135" s="237"/>
      <c r="C135" s="238"/>
      <c r="D135" s="220" t="s">
        <v>140</v>
      </c>
      <c r="E135" s="239" t="s">
        <v>21</v>
      </c>
      <c r="F135" s="240" t="s">
        <v>689</v>
      </c>
      <c r="G135" s="238"/>
      <c r="H135" s="241">
        <v>-0.638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7" t="s">
        <v>140</v>
      </c>
      <c r="AU135" s="247" t="s">
        <v>84</v>
      </c>
      <c r="AV135" s="14" t="s">
        <v>84</v>
      </c>
      <c r="AW135" s="14" t="s">
        <v>36</v>
      </c>
      <c r="AX135" s="14" t="s">
        <v>74</v>
      </c>
      <c r="AY135" s="247" t="s">
        <v>126</v>
      </c>
    </row>
    <row r="136" spans="1:51" s="15" customFormat="1" ht="12">
      <c r="A136" s="15"/>
      <c r="B136" s="248"/>
      <c r="C136" s="249"/>
      <c r="D136" s="220" t="s">
        <v>140</v>
      </c>
      <c r="E136" s="250" t="s">
        <v>21</v>
      </c>
      <c r="F136" s="251" t="s">
        <v>152</v>
      </c>
      <c r="G136" s="249"/>
      <c r="H136" s="252">
        <v>22.894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8" t="s">
        <v>140</v>
      </c>
      <c r="AU136" s="258" t="s">
        <v>84</v>
      </c>
      <c r="AV136" s="15" t="s">
        <v>127</v>
      </c>
      <c r="AW136" s="15" t="s">
        <v>36</v>
      </c>
      <c r="AX136" s="15" t="s">
        <v>74</v>
      </c>
      <c r="AY136" s="258" t="s">
        <v>126</v>
      </c>
    </row>
    <row r="137" spans="1:51" s="16" customFormat="1" ht="12">
      <c r="A137" s="16"/>
      <c r="B137" s="259"/>
      <c r="C137" s="260"/>
      <c r="D137" s="220" t="s">
        <v>140</v>
      </c>
      <c r="E137" s="261" t="s">
        <v>21</v>
      </c>
      <c r="F137" s="262" t="s">
        <v>156</v>
      </c>
      <c r="G137" s="260"/>
      <c r="H137" s="263">
        <v>41.504</v>
      </c>
      <c r="I137" s="264"/>
      <c r="J137" s="260"/>
      <c r="K137" s="260"/>
      <c r="L137" s="265"/>
      <c r="M137" s="266"/>
      <c r="N137" s="267"/>
      <c r="O137" s="267"/>
      <c r="P137" s="267"/>
      <c r="Q137" s="267"/>
      <c r="R137" s="267"/>
      <c r="S137" s="267"/>
      <c r="T137" s="268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69" t="s">
        <v>140</v>
      </c>
      <c r="AU137" s="269" t="s">
        <v>84</v>
      </c>
      <c r="AV137" s="16" t="s">
        <v>134</v>
      </c>
      <c r="AW137" s="16" t="s">
        <v>36</v>
      </c>
      <c r="AX137" s="16" t="s">
        <v>82</v>
      </c>
      <c r="AY137" s="269" t="s">
        <v>126</v>
      </c>
    </row>
    <row r="138" spans="1:65" s="2" customFormat="1" ht="16.5" customHeight="1">
      <c r="A138" s="41"/>
      <c r="B138" s="42"/>
      <c r="C138" s="207" t="s">
        <v>143</v>
      </c>
      <c r="D138" s="207" t="s">
        <v>129</v>
      </c>
      <c r="E138" s="208" t="s">
        <v>695</v>
      </c>
      <c r="F138" s="209" t="s">
        <v>696</v>
      </c>
      <c r="G138" s="210" t="s">
        <v>159</v>
      </c>
      <c r="H138" s="211">
        <v>45.6</v>
      </c>
      <c r="I138" s="212"/>
      <c r="J138" s="213">
        <f>ROUND(I138*H138,2)</f>
        <v>0</v>
      </c>
      <c r="K138" s="209" t="s">
        <v>21</v>
      </c>
      <c r="L138" s="47"/>
      <c r="M138" s="214" t="s">
        <v>21</v>
      </c>
      <c r="N138" s="215" t="s">
        <v>45</v>
      </c>
      <c r="O138" s="87"/>
      <c r="P138" s="216">
        <f>O138*H138</f>
        <v>0</v>
      </c>
      <c r="Q138" s="216">
        <v>0.009</v>
      </c>
      <c r="R138" s="216">
        <f>Q138*H138</f>
        <v>0.4104</v>
      </c>
      <c r="S138" s="216">
        <v>0</v>
      </c>
      <c r="T138" s="21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8" t="s">
        <v>134</v>
      </c>
      <c r="AT138" s="218" t="s">
        <v>129</v>
      </c>
      <c r="AU138" s="218" t="s">
        <v>84</v>
      </c>
      <c r="AY138" s="19" t="s">
        <v>126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82</v>
      </c>
      <c r="BK138" s="219">
        <f>ROUND(I138*H138,2)</f>
        <v>0</v>
      </c>
      <c r="BL138" s="19" t="s">
        <v>134</v>
      </c>
      <c r="BM138" s="218" t="s">
        <v>697</v>
      </c>
    </row>
    <row r="139" spans="1:47" s="2" customFormat="1" ht="12">
      <c r="A139" s="41"/>
      <c r="B139" s="42"/>
      <c r="C139" s="43"/>
      <c r="D139" s="220" t="s">
        <v>136</v>
      </c>
      <c r="E139" s="43"/>
      <c r="F139" s="221" t="s">
        <v>698</v>
      </c>
      <c r="G139" s="43"/>
      <c r="H139" s="43"/>
      <c r="I139" s="222"/>
      <c r="J139" s="43"/>
      <c r="K139" s="43"/>
      <c r="L139" s="47"/>
      <c r="M139" s="223"/>
      <c r="N139" s="22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136</v>
      </c>
      <c r="AU139" s="19" t="s">
        <v>84</v>
      </c>
    </row>
    <row r="140" spans="1:51" s="14" customFormat="1" ht="12">
      <c r="A140" s="14"/>
      <c r="B140" s="237"/>
      <c r="C140" s="238"/>
      <c r="D140" s="220" t="s">
        <v>140</v>
      </c>
      <c r="E140" s="239" t="s">
        <v>21</v>
      </c>
      <c r="F140" s="240" t="s">
        <v>699</v>
      </c>
      <c r="G140" s="238"/>
      <c r="H140" s="241">
        <v>45.6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7" t="s">
        <v>140</v>
      </c>
      <c r="AU140" s="247" t="s">
        <v>84</v>
      </c>
      <c r="AV140" s="14" t="s">
        <v>84</v>
      </c>
      <c r="AW140" s="14" t="s">
        <v>36</v>
      </c>
      <c r="AX140" s="14" t="s">
        <v>82</v>
      </c>
      <c r="AY140" s="247" t="s">
        <v>126</v>
      </c>
    </row>
    <row r="141" spans="1:65" s="2" customFormat="1" ht="44.25" customHeight="1">
      <c r="A141" s="41"/>
      <c r="B141" s="42"/>
      <c r="C141" s="207" t="s">
        <v>196</v>
      </c>
      <c r="D141" s="207" t="s">
        <v>129</v>
      </c>
      <c r="E141" s="208" t="s">
        <v>700</v>
      </c>
      <c r="F141" s="209" t="s">
        <v>701</v>
      </c>
      <c r="G141" s="210" t="s">
        <v>132</v>
      </c>
      <c r="H141" s="211">
        <v>858.8</v>
      </c>
      <c r="I141" s="212"/>
      <c r="J141" s="213">
        <f>ROUND(I141*H141,2)</f>
        <v>0</v>
      </c>
      <c r="K141" s="209" t="s">
        <v>21</v>
      </c>
      <c r="L141" s="47"/>
      <c r="M141" s="214" t="s">
        <v>21</v>
      </c>
      <c r="N141" s="215" t="s">
        <v>45</v>
      </c>
      <c r="O141" s="87"/>
      <c r="P141" s="216">
        <f>O141*H141</f>
        <v>0</v>
      </c>
      <c r="Q141" s="216">
        <v>0.00942</v>
      </c>
      <c r="R141" s="216">
        <f>Q141*H141</f>
        <v>8.089896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134</v>
      </c>
      <c r="AT141" s="218" t="s">
        <v>129</v>
      </c>
      <c r="AU141" s="218" t="s">
        <v>84</v>
      </c>
      <c r="AY141" s="19" t="s">
        <v>126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9" t="s">
        <v>82</v>
      </c>
      <c r="BK141" s="219">
        <f>ROUND(I141*H141,2)</f>
        <v>0</v>
      </c>
      <c r="BL141" s="19" t="s">
        <v>134</v>
      </c>
      <c r="BM141" s="218" t="s">
        <v>702</v>
      </c>
    </row>
    <row r="142" spans="1:47" s="2" customFormat="1" ht="12">
      <c r="A142" s="41"/>
      <c r="B142" s="42"/>
      <c r="C142" s="43"/>
      <c r="D142" s="220" t="s">
        <v>136</v>
      </c>
      <c r="E142" s="43"/>
      <c r="F142" s="221" t="s">
        <v>703</v>
      </c>
      <c r="G142" s="43"/>
      <c r="H142" s="43"/>
      <c r="I142" s="222"/>
      <c r="J142" s="43"/>
      <c r="K142" s="43"/>
      <c r="L142" s="47"/>
      <c r="M142" s="223"/>
      <c r="N142" s="22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19" t="s">
        <v>136</v>
      </c>
      <c r="AU142" s="19" t="s">
        <v>84</v>
      </c>
    </row>
    <row r="143" spans="1:51" s="13" customFormat="1" ht="12">
      <c r="A143" s="13"/>
      <c r="B143" s="227"/>
      <c r="C143" s="228"/>
      <c r="D143" s="220" t="s">
        <v>140</v>
      </c>
      <c r="E143" s="229" t="s">
        <v>21</v>
      </c>
      <c r="F143" s="230" t="s">
        <v>704</v>
      </c>
      <c r="G143" s="228"/>
      <c r="H143" s="229" t="s">
        <v>21</v>
      </c>
      <c r="I143" s="231"/>
      <c r="J143" s="228"/>
      <c r="K143" s="228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140</v>
      </c>
      <c r="AU143" s="236" t="s">
        <v>84</v>
      </c>
      <c r="AV143" s="13" t="s">
        <v>82</v>
      </c>
      <c r="AW143" s="13" t="s">
        <v>36</v>
      </c>
      <c r="AX143" s="13" t="s">
        <v>74</v>
      </c>
      <c r="AY143" s="236" t="s">
        <v>126</v>
      </c>
    </row>
    <row r="144" spans="1:51" s="14" customFormat="1" ht="12">
      <c r="A144" s="14"/>
      <c r="B144" s="237"/>
      <c r="C144" s="238"/>
      <c r="D144" s="220" t="s">
        <v>140</v>
      </c>
      <c r="E144" s="239" t="s">
        <v>21</v>
      </c>
      <c r="F144" s="240" t="s">
        <v>705</v>
      </c>
      <c r="G144" s="238"/>
      <c r="H144" s="241">
        <v>250.17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140</v>
      </c>
      <c r="AU144" s="247" t="s">
        <v>84</v>
      </c>
      <c r="AV144" s="14" t="s">
        <v>84</v>
      </c>
      <c r="AW144" s="14" t="s">
        <v>36</v>
      </c>
      <c r="AX144" s="14" t="s">
        <v>74</v>
      </c>
      <c r="AY144" s="247" t="s">
        <v>126</v>
      </c>
    </row>
    <row r="145" spans="1:51" s="14" customFormat="1" ht="12">
      <c r="A145" s="14"/>
      <c r="B145" s="237"/>
      <c r="C145" s="238"/>
      <c r="D145" s="220" t="s">
        <v>140</v>
      </c>
      <c r="E145" s="239" t="s">
        <v>21</v>
      </c>
      <c r="F145" s="240" t="s">
        <v>706</v>
      </c>
      <c r="G145" s="238"/>
      <c r="H145" s="241">
        <v>-55.966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140</v>
      </c>
      <c r="AU145" s="247" t="s">
        <v>84</v>
      </c>
      <c r="AV145" s="14" t="s">
        <v>84</v>
      </c>
      <c r="AW145" s="14" t="s">
        <v>36</v>
      </c>
      <c r="AX145" s="14" t="s">
        <v>74</v>
      </c>
      <c r="AY145" s="247" t="s">
        <v>126</v>
      </c>
    </row>
    <row r="146" spans="1:51" s="14" customFormat="1" ht="12">
      <c r="A146" s="14"/>
      <c r="B146" s="237"/>
      <c r="C146" s="238"/>
      <c r="D146" s="220" t="s">
        <v>140</v>
      </c>
      <c r="E146" s="239" t="s">
        <v>21</v>
      </c>
      <c r="F146" s="240" t="s">
        <v>707</v>
      </c>
      <c r="G146" s="238"/>
      <c r="H146" s="241">
        <v>19.587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7" t="s">
        <v>140</v>
      </c>
      <c r="AU146" s="247" t="s">
        <v>84</v>
      </c>
      <c r="AV146" s="14" t="s">
        <v>84</v>
      </c>
      <c r="AW146" s="14" t="s">
        <v>36</v>
      </c>
      <c r="AX146" s="14" t="s">
        <v>74</v>
      </c>
      <c r="AY146" s="247" t="s">
        <v>126</v>
      </c>
    </row>
    <row r="147" spans="1:51" s="14" customFormat="1" ht="12">
      <c r="A147" s="14"/>
      <c r="B147" s="237"/>
      <c r="C147" s="238"/>
      <c r="D147" s="220" t="s">
        <v>140</v>
      </c>
      <c r="E147" s="239" t="s">
        <v>21</v>
      </c>
      <c r="F147" s="240" t="s">
        <v>708</v>
      </c>
      <c r="G147" s="238"/>
      <c r="H147" s="241">
        <v>-4.386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140</v>
      </c>
      <c r="AU147" s="247" t="s">
        <v>84</v>
      </c>
      <c r="AV147" s="14" t="s">
        <v>84</v>
      </c>
      <c r="AW147" s="14" t="s">
        <v>36</v>
      </c>
      <c r="AX147" s="14" t="s">
        <v>74</v>
      </c>
      <c r="AY147" s="247" t="s">
        <v>126</v>
      </c>
    </row>
    <row r="148" spans="1:51" s="14" customFormat="1" ht="12">
      <c r="A148" s="14"/>
      <c r="B148" s="237"/>
      <c r="C148" s="238"/>
      <c r="D148" s="220" t="s">
        <v>140</v>
      </c>
      <c r="E148" s="239" t="s">
        <v>21</v>
      </c>
      <c r="F148" s="240" t="s">
        <v>709</v>
      </c>
      <c r="G148" s="238"/>
      <c r="H148" s="241">
        <v>-0.276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7" t="s">
        <v>140</v>
      </c>
      <c r="AU148" s="247" t="s">
        <v>84</v>
      </c>
      <c r="AV148" s="14" t="s">
        <v>84</v>
      </c>
      <c r="AW148" s="14" t="s">
        <v>36</v>
      </c>
      <c r="AX148" s="14" t="s">
        <v>74</v>
      </c>
      <c r="AY148" s="247" t="s">
        <v>126</v>
      </c>
    </row>
    <row r="149" spans="1:51" s="14" customFormat="1" ht="12">
      <c r="A149" s="14"/>
      <c r="B149" s="237"/>
      <c r="C149" s="238"/>
      <c r="D149" s="220" t="s">
        <v>140</v>
      </c>
      <c r="E149" s="239" t="s">
        <v>21</v>
      </c>
      <c r="F149" s="240" t="s">
        <v>710</v>
      </c>
      <c r="G149" s="238"/>
      <c r="H149" s="241">
        <v>-0.92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140</v>
      </c>
      <c r="AU149" s="247" t="s">
        <v>84</v>
      </c>
      <c r="AV149" s="14" t="s">
        <v>84</v>
      </c>
      <c r="AW149" s="14" t="s">
        <v>36</v>
      </c>
      <c r="AX149" s="14" t="s">
        <v>74</v>
      </c>
      <c r="AY149" s="247" t="s">
        <v>126</v>
      </c>
    </row>
    <row r="150" spans="1:51" s="15" customFormat="1" ht="12">
      <c r="A150" s="15"/>
      <c r="B150" s="248"/>
      <c r="C150" s="249"/>
      <c r="D150" s="220" t="s">
        <v>140</v>
      </c>
      <c r="E150" s="250" t="s">
        <v>21</v>
      </c>
      <c r="F150" s="251" t="s">
        <v>152</v>
      </c>
      <c r="G150" s="249"/>
      <c r="H150" s="252">
        <v>208.20899999999997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8" t="s">
        <v>140</v>
      </c>
      <c r="AU150" s="258" t="s">
        <v>84</v>
      </c>
      <c r="AV150" s="15" t="s">
        <v>127</v>
      </c>
      <c r="AW150" s="15" t="s">
        <v>36</v>
      </c>
      <c r="AX150" s="15" t="s">
        <v>74</v>
      </c>
      <c r="AY150" s="258" t="s">
        <v>126</v>
      </c>
    </row>
    <row r="151" spans="1:51" s="14" customFormat="1" ht="12">
      <c r="A151" s="14"/>
      <c r="B151" s="237"/>
      <c r="C151" s="238"/>
      <c r="D151" s="220" t="s">
        <v>140</v>
      </c>
      <c r="E151" s="239" t="s">
        <v>21</v>
      </c>
      <c r="F151" s="240" t="s">
        <v>711</v>
      </c>
      <c r="G151" s="238"/>
      <c r="H151" s="241">
        <v>18.83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7" t="s">
        <v>140</v>
      </c>
      <c r="AU151" s="247" t="s">
        <v>84</v>
      </c>
      <c r="AV151" s="14" t="s">
        <v>84</v>
      </c>
      <c r="AW151" s="14" t="s">
        <v>36</v>
      </c>
      <c r="AX151" s="14" t="s">
        <v>74</v>
      </c>
      <c r="AY151" s="247" t="s">
        <v>126</v>
      </c>
    </row>
    <row r="152" spans="1:51" s="15" customFormat="1" ht="12">
      <c r="A152" s="15"/>
      <c r="B152" s="248"/>
      <c r="C152" s="249"/>
      <c r="D152" s="220" t="s">
        <v>140</v>
      </c>
      <c r="E152" s="250" t="s">
        <v>21</v>
      </c>
      <c r="F152" s="251" t="s">
        <v>152</v>
      </c>
      <c r="G152" s="249"/>
      <c r="H152" s="252">
        <v>18.83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8" t="s">
        <v>140</v>
      </c>
      <c r="AU152" s="258" t="s">
        <v>84</v>
      </c>
      <c r="AV152" s="15" t="s">
        <v>127</v>
      </c>
      <c r="AW152" s="15" t="s">
        <v>36</v>
      </c>
      <c r="AX152" s="15" t="s">
        <v>74</v>
      </c>
      <c r="AY152" s="258" t="s">
        <v>126</v>
      </c>
    </row>
    <row r="153" spans="1:51" s="13" customFormat="1" ht="12">
      <c r="A153" s="13"/>
      <c r="B153" s="227"/>
      <c r="C153" s="228"/>
      <c r="D153" s="220" t="s">
        <v>140</v>
      </c>
      <c r="E153" s="229" t="s">
        <v>21</v>
      </c>
      <c r="F153" s="230" t="s">
        <v>712</v>
      </c>
      <c r="G153" s="228"/>
      <c r="H153" s="229" t="s">
        <v>21</v>
      </c>
      <c r="I153" s="231"/>
      <c r="J153" s="228"/>
      <c r="K153" s="228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140</v>
      </c>
      <c r="AU153" s="236" t="s">
        <v>84</v>
      </c>
      <c r="AV153" s="13" t="s">
        <v>82</v>
      </c>
      <c r="AW153" s="13" t="s">
        <v>36</v>
      </c>
      <c r="AX153" s="13" t="s">
        <v>74</v>
      </c>
      <c r="AY153" s="236" t="s">
        <v>126</v>
      </c>
    </row>
    <row r="154" spans="1:51" s="14" customFormat="1" ht="12">
      <c r="A154" s="14"/>
      <c r="B154" s="237"/>
      <c r="C154" s="238"/>
      <c r="D154" s="220" t="s">
        <v>140</v>
      </c>
      <c r="E154" s="239" t="s">
        <v>21</v>
      </c>
      <c r="F154" s="240" t="s">
        <v>713</v>
      </c>
      <c r="G154" s="238"/>
      <c r="H154" s="241">
        <v>556.83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7" t="s">
        <v>140</v>
      </c>
      <c r="AU154" s="247" t="s">
        <v>84</v>
      </c>
      <c r="AV154" s="14" t="s">
        <v>84</v>
      </c>
      <c r="AW154" s="14" t="s">
        <v>36</v>
      </c>
      <c r="AX154" s="14" t="s">
        <v>74</v>
      </c>
      <c r="AY154" s="247" t="s">
        <v>126</v>
      </c>
    </row>
    <row r="155" spans="1:51" s="14" customFormat="1" ht="12">
      <c r="A155" s="14"/>
      <c r="B155" s="237"/>
      <c r="C155" s="238"/>
      <c r="D155" s="220" t="s">
        <v>140</v>
      </c>
      <c r="E155" s="239" t="s">
        <v>21</v>
      </c>
      <c r="F155" s="240" t="s">
        <v>714</v>
      </c>
      <c r="G155" s="238"/>
      <c r="H155" s="241">
        <v>-43.138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7" t="s">
        <v>140</v>
      </c>
      <c r="AU155" s="247" t="s">
        <v>84</v>
      </c>
      <c r="AV155" s="14" t="s">
        <v>84</v>
      </c>
      <c r="AW155" s="14" t="s">
        <v>36</v>
      </c>
      <c r="AX155" s="14" t="s">
        <v>74</v>
      </c>
      <c r="AY155" s="247" t="s">
        <v>126</v>
      </c>
    </row>
    <row r="156" spans="1:51" s="14" customFormat="1" ht="12">
      <c r="A156" s="14"/>
      <c r="B156" s="237"/>
      <c r="C156" s="238"/>
      <c r="D156" s="220" t="s">
        <v>140</v>
      </c>
      <c r="E156" s="239" t="s">
        <v>21</v>
      </c>
      <c r="F156" s="240" t="s">
        <v>715</v>
      </c>
      <c r="G156" s="238"/>
      <c r="H156" s="241">
        <v>-43.138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140</v>
      </c>
      <c r="AU156" s="247" t="s">
        <v>84</v>
      </c>
      <c r="AV156" s="14" t="s">
        <v>84</v>
      </c>
      <c r="AW156" s="14" t="s">
        <v>36</v>
      </c>
      <c r="AX156" s="14" t="s">
        <v>74</v>
      </c>
      <c r="AY156" s="247" t="s">
        <v>126</v>
      </c>
    </row>
    <row r="157" spans="1:51" s="14" customFormat="1" ht="12">
      <c r="A157" s="14"/>
      <c r="B157" s="237"/>
      <c r="C157" s="238"/>
      <c r="D157" s="220" t="s">
        <v>140</v>
      </c>
      <c r="E157" s="239" t="s">
        <v>21</v>
      </c>
      <c r="F157" s="240" t="s">
        <v>716</v>
      </c>
      <c r="G157" s="238"/>
      <c r="H157" s="241">
        <v>8.07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7" t="s">
        <v>140</v>
      </c>
      <c r="AU157" s="247" t="s">
        <v>84</v>
      </c>
      <c r="AV157" s="14" t="s">
        <v>84</v>
      </c>
      <c r="AW157" s="14" t="s">
        <v>36</v>
      </c>
      <c r="AX157" s="14" t="s">
        <v>74</v>
      </c>
      <c r="AY157" s="247" t="s">
        <v>126</v>
      </c>
    </row>
    <row r="158" spans="1:51" s="14" customFormat="1" ht="12">
      <c r="A158" s="14"/>
      <c r="B158" s="237"/>
      <c r="C158" s="238"/>
      <c r="D158" s="220" t="s">
        <v>140</v>
      </c>
      <c r="E158" s="239" t="s">
        <v>21</v>
      </c>
      <c r="F158" s="240" t="s">
        <v>717</v>
      </c>
      <c r="G158" s="238"/>
      <c r="H158" s="241">
        <v>5.91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7" t="s">
        <v>140</v>
      </c>
      <c r="AU158" s="247" t="s">
        <v>84</v>
      </c>
      <c r="AV158" s="14" t="s">
        <v>84</v>
      </c>
      <c r="AW158" s="14" t="s">
        <v>36</v>
      </c>
      <c r="AX158" s="14" t="s">
        <v>74</v>
      </c>
      <c r="AY158" s="247" t="s">
        <v>126</v>
      </c>
    </row>
    <row r="159" spans="1:51" s="14" customFormat="1" ht="12">
      <c r="A159" s="14"/>
      <c r="B159" s="237"/>
      <c r="C159" s="238"/>
      <c r="D159" s="220" t="s">
        <v>140</v>
      </c>
      <c r="E159" s="239" t="s">
        <v>21</v>
      </c>
      <c r="F159" s="240" t="s">
        <v>718</v>
      </c>
      <c r="G159" s="238"/>
      <c r="H159" s="241">
        <v>1.8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7" t="s">
        <v>140</v>
      </c>
      <c r="AU159" s="247" t="s">
        <v>84</v>
      </c>
      <c r="AV159" s="14" t="s">
        <v>84</v>
      </c>
      <c r="AW159" s="14" t="s">
        <v>36</v>
      </c>
      <c r="AX159" s="14" t="s">
        <v>74</v>
      </c>
      <c r="AY159" s="247" t="s">
        <v>126</v>
      </c>
    </row>
    <row r="160" spans="1:51" s="14" customFormat="1" ht="12">
      <c r="A160" s="14"/>
      <c r="B160" s="237"/>
      <c r="C160" s="238"/>
      <c r="D160" s="220" t="s">
        <v>140</v>
      </c>
      <c r="E160" s="239" t="s">
        <v>21</v>
      </c>
      <c r="F160" s="240" t="s">
        <v>719</v>
      </c>
      <c r="G160" s="238"/>
      <c r="H160" s="241">
        <v>9.677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140</v>
      </c>
      <c r="AU160" s="247" t="s">
        <v>84</v>
      </c>
      <c r="AV160" s="14" t="s">
        <v>84</v>
      </c>
      <c r="AW160" s="14" t="s">
        <v>36</v>
      </c>
      <c r="AX160" s="14" t="s">
        <v>74</v>
      </c>
      <c r="AY160" s="247" t="s">
        <v>126</v>
      </c>
    </row>
    <row r="161" spans="1:51" s="14" customFormat="1" ht="12">
      <c r="A161" s="14"/>
      <c r="B161" s="237"/>
      <c r="C161" s="238"/>
      <c r="D161" s="220" t="s">
        <v>140</v>
      </c>
      <c r="E161" s="239" t="s">
        <v>21</v>
      </c>
      <c r="F161" s="240" t="s">
        <v>720</v>
      </c>
      <c r="G161" s="238"/>
      <c r="H161" s="241">
        <v>1.6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7" t="s">
        <v>140</v>
      </c>
      <c r="AU161" s="247" t="s">
        <v>84</v>
      </c>
      <c r="AV161" s="14" t="s">
        <v>84</v>
      </c>
      <c r="AW161" s="14" t="s">
        <v>36</v>
      </c>
      <c r="AX161" s="14" t="s">
        <v>74</v>
      </c>
      <c r="AY161" s="247" t="s">
        <v>126</v>
      </c>
    </row>
    <row r="162" spans="1:51" s="14" customFormat="1" ht="12">
      <c r="A162" s="14"/>
      <c r="B162" s="237"/>
      <c r="C162" s="238"/>
      <c r="D162" s="220" t="s">
        <v>140</v>
      </c>
      <c r="E162" s="239" t="s">
        <v>21</v>
      </c>
      <c r="F162" s="240" t="s">
        <v>721</v>
      </c>
      <c r="G162" s="238"/>
      <c r="H162" s="241">
        <v>14.31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7" t="s">
        <v>140</v>
      </c>
      <c r="AU162" s="247" t="s">
        <v>84</v>
      </c>
      <c r="AV162" s="14" t="s">
        <v>84</v>
      </c>
      <c r="AW162" s="14" t="s">
        <v>36</v>
      </c>
      <c r="AX162" s="14" t="s">
        <v>74</v>
      </c>
      <c r="AY162" s="247" t="s">
        <v>126</v>
      </c>
    </row>
    <row r="163" spans="1:51" s="15" customFormat="1" ht="12">
      <c r="A163" s="15"/>
      <c r="B163" s="248"/>
      <c r="C163" s="249"/>
      <c r="D163" s="220" t="s">
        <v>140</v>
      </c>
      <c r="E163" s="250" t="s">
        <v>21</v>
      </c>
      <c r="F163" s="251" t="s">
        <v>152</v>
      </c>
      <c r="G163" s="249"/>
      <c r="H163" s="252">
        <v>511.9210000000001</v>
      </c>
      <c r="I163" s="253"/>
      <c r="J163" s="249"/>
      <c r="K163" s="249"/>
      <c r="L163" s="254"/>
      <c r="M163" s="255"/>
      <c r="N163" s="256"/>
      <c r="O163" s="256"/>
      <c r="P163" s="256"/>
      <c r="Q163" s="256"/>
      <c r="R163" s="256"/>
      <c r="S163" s="256"/>
      <c r="T163" s="257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8" t="s">
        <v>140</v>
      </c>
      <c r="AU163" s="258" t="s">
        <v>84</v>
      </c>
      <c r="AV163" s="15" t="s">
        <v>127</v>
      </c>
      <c r="AW163" s="15" t="s">
        <v>36</v>
      </c>
      <c r="AX163" s="15" t="s">
        <v>74</v>
      </c>
      <c r="AY163" s="258" t="s">
        <v>126</v>
      </c>
    </row>
    <row r="164" spans="1:51" s="14" customFormat="1" ht="12">
      <c r="A164" s="14"/>
      <c r="B164" s="237"/>
      <c r="C164" s="238"/>
      <c r="D164" s="220" t="s">
        <v>140</v>
      </c>
      <c r="E164" s="239" t="s">
        <v>21</v>
      </c>
      <c r="F164" s="240" t="s">
        <v>722</v>
      </c>
      <c r="G164" s="238"/>
      <c r="H164" s="241">
        <v>69.94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140</v>
      </c>
      <c r="AU164" s="247" t="s">
        <v>84</v>
      </c>
      <c r="AV164" s="14" t="s">
        <v>84</v>
      </c>
      <c r="AW164" s="14" t="s">
        <v>36</v>
      </c>
      <c r="AX164" s="14" t="s">
        <v>74</v>
      </c>
      <c r="AY164" s="247" t="s">
        <v>126</v>
      </c>
    </row>
    <row r="165" spans="1:51" s="15" customFormat="1" ht="12">
      <c r="A165" s="15"/>
      <c r="B165" s="248"/>
      <c r="C165" s="249"/>
      <c r="D165" s="220" t="s">
        <v>140</v>
      </c>
      <c r="E165" s="250" t="s">
        <v>21</v>
      </c>
      <c r="F165" s="251" t="s">
        <v>152</v>
      </c>
      <c r="G165" s="249"/>
      <c r="H165" s="252">
        <v>69.94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8" t="s">
        <v>140</v>
      </c>
      <c r="AU165" s="258" t="s">
        <v>84</v>
      </c>
      <c r="AV165" s="15" t="s">
        <v>127</v>
      </c>
      <c r="AW165" s="15" t="s">
        <v>36</v>
      </c>
      <c r="AX165" s="15" t="s">
        <v>74</v>
      </c>
      <c r="AY165" s="258" t="s">
        <v>126</v>
      </c>
    </row>
    <row r="166" spans="1:51" s="14" customFormat="1" ht="12">
      <c r="A166" s="14"/>
      <c r="B166" s="237"/>
      <c r="C166" s="238"/>
      <c r="D166" s="220" t="s">
        <v>140</v>
      </c>
      <c r="E166" s="239" t="s">
        <v>21</v>
      </c>
      <c r="F166" s="240" t="s">
        <v>723</v>
      </c>
      <c r="G166" s="238"/>
      <c r="H166" s="241">
        <v>49.9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7" t="s">
        <v>140</v>
      </c>
      <c r="AU166" s="247" t="s">
        <v>84</v>
      </c>
      <c r="AV166" s="14" t="s">
        <v>84</v>
      </c>
      <c r="AW166" s="14" t="s">
        <v>36</v>
      </c>
      <c r="AX166" s="14" t="s">
        <v>74</v>
      </c>
      <c r="AY166" s="247" t="s">
        <v>126</v>
      </c>
    </row>
    <row r="167" spans="1:51" s="15" customFormat="1" ht="12">
      <c r="A167" s="15"/>
      <c r="B167" s="248"/>
      <c r="C167" s="249"/>
      <c r="D167" s="220" t="s">
        <v>140</v>
      </c>
      <c r="E167" s="250" t="s">
        <v>21</v>
      </c>
      <c r="F167" s="251" t="s">
        <v>152</v>
      </c>
      <c r="G167" s="249"/>
      <c r="H167" s="252">
        <v>49.9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8" t="s">
        <v>140</v>
      </c>
      <c r="AU167" s="258" t="s">
        <v>84</v>
      </c>
      <c r="AV167" s="15" t="s">
        <v>127</v>
      </c>
      <c r="AW167" s="15" t="s">
        <v>36</v>
      </c>
      <c r="AX167" s="15" t="s">
        <v>74</v>
      </c>
      <c r="AY167" s="258" t="s">
        <v>126</v>
      </c>
    </row>
    <row r="168" spans="1:51" s="16" customFormat="1" ht="12">
      <c r="A168" s="16"/>
      <c r="B168" s="259"/>
      <c r="C168" s="260"/>
      <c r="D168" s="220" t="s">
        <v>140</v>
      </c>
      <c r="E168" s="261" t="s">
        <v>21</v>
      </c>
      <c r="F168" s="262" t="s">
        <v>156</v>
      </c>
      <c r="G168" s="260"/>
      <c r="H168" s="263">
        <v>858.7999999999998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269" t="s">
        <v>140</v>
      </c>
      <c r="AU168" s="269" t="s">
        <v>84</v>
      </c>
      <c r="AV168" s="16" t="s">
        <v>134</v>
      </c>
      <c r="AW168" s="16" t="s">
        <v>36</v>
      </c>
      <c r="AX168" s="16" t="s">
        <v>82</v>
      </c>
      <c r="AY168" s="269" t="s">
        <v>126</v>
      </c>
    </row>
    <row r="169" spans="1:65" s="2" customFormat="1" ht="21.75" customHeight="1">
      <c r="A169" s="41"/>
      <c r="B169" s="42"/>
      <c r="C169" s="207" t="s">
        <v>191</v>
      </c>
      <c r="D169" s="207" t="s">
        <v>129</v>
      </c>
      <c r="E169" s="208" t="s">
        <v>724</v>
      </c>
      <c r="F169" s="209" t="s">
        <v>725</v>
      </c>
      <c r="G169" s="210" t="s">
        <v>726</v>
      </c>
      <c r="H169" s="211">
        <v>1</v>
      </c>
      <c r="I169" s="212"/>
      <c r="J169" s="213">
        <f>ROUND(I169*H169,2)</f>
        <v>0</v>
      </c>
      <c r="K169" s="209" t="s">
        <v>21</v>
      </c>
      <c r="L169" s="47"/>
      <c r="M169" s="214" t="s">
        <v>21</v>
      </c>
      <c r="N169" s="215" t="s">
        <v>45</v>
      </c>
      <c r="O169" s="87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134</v>
      </c>
      <c r="AT169" s="218" t="s">
        <v>129</v>
      </c>
      <c r="AU169" s="218" t="s">
        <v>84</v>
      </c>
      <c r="AY169" s="19" t="s">
        <v>126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82</v>
      </c>
      <c r="BK169" s="219">
        <f>ROUND(I169*H169,2)</f>
        <v>0</v>
      </c>
      <c r="BL169" s="19" t="s">
        <v>134</v>
      </c>
      <c r="BM169" s="218" t="s">
        <v>727</v>
      </c>
    </row>
    <row r="170" spans="1:47" s="2" customFormat="1" ht="12">
      <c r="A170" s="41"/>
      <c r="B170" s="42"/>
      <c r="C170" s="43"/>
      <c r="D170" s="220" t="s">
        <v>136</v>
      </c>
      <c r="E170" s="43"/>
      <c r="F170" s="221" t="s">
        <v>725</v>
      </c>
      <c r="G170" s="43"/>
      <c r="H170" s="43"/>
      <c r="I170" s="222"/>
      <c r="J170" s="43"/>
      <c r="K170" s="43"/>
      <c r="L170" s="47"/>
      <c r="M170" s="223"/>
      <c r="N170" s="22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19" t="s">
        <v>136</v>
      </c>
      <c r="AU170" s="19" t="s">
        <v>84</v>
      </c>
    </row>
    <row r="171" spans="1:65" s="2" customFormat="1" ht="21.75" customHeight="1">
      <c r="A171" s="41"/>
      <c r="B171" s="42"/>
      <c r="C171" s="207" t="s">
        <v>194</v>
      </c>
      <c r="D171" s="207" t="s">
        <v>129</v>
      </c>
      <c r="E171" s="208" t="s">
        <v>728</v>
      </c>
      <c r="F171" s="209" t="s">
        <v>729</v>
      </c>
      <c r="G171" s="210" t="s">
        <v>132</v>
      </c>
      <c r="H171" s="211">
        <v>858.8</v>
      </c>
      <c r="I171" s="212"/>
      <c r="J171" s="213">
        <f>ROUND(I171*H171,2)</f>
        <v>0</v>
      </c>
      <c r="K171" s="209" t="s">
        <v>21</v>
      </c>
      <c r="L171" s="47"/>
      <c r="M171" s="214" t="s">
        <v>21</v>
      </c>
      <c r="N171" s="215" t="s">
        <v>45</v>
      </c>
      <c r="O171" s="87"/>
      <c r="P171" s="216">
        <f>O171*H171</f>
        <v>0</v>
      </c>
      <c r="Q171" s="216">
        <v>0</v>
      </c>
      <c r="R171" s="216">
        <f>Q171*H171</f>
        <v>0</v>
      </c>
      <c r="S171" s="216">
        <v>0.00031</v>
      </c>
      <c r="T171" s="217">
        <f>S171*H171</f>
        <v>0.26622799999999996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8" t="s">
        <v>295</v>
      </c>
      <c r="AT171" s="218" t="s">
        <v>129</v>
      </c>
      <c r="AU171" s="218" t="s">
        <v>84</v>
      </c>
      <c r="AY171" s="19" t="s">
        <v>126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9" t="s">
        <v>82</v>
      </c>
      <c r="BK171" s="219">
        <f>ROUND(I171*H171,2)</f>
        <v>0</v>
      </c>
      <c r="BL171" s="19" t="s">
        <v>295</v>
      </c>
      <c r="BM171" s="218" t="s">
        <v>730</v>
      </c>
    </row>
    <row r="172" spans="1:47" s="2" customFormat="1" ht="12">
      <c r="A172" s="41"/>
      <c r="B172" s="42"/>
      <c r="C172" s="43"/>
      <c r="D172" s="220" t="s">
        <v>136</v>
      </c>
      <c r="E172" s="43"/>
      <c r="F172" s="221" t="s">
        <v>729</v>
      </c>
      <c r="G172" s="43"/>
      <c r="H172" s="43"/>
      <c r="I172" s="222"/>
      <c r="J172" s="43"/>
      <c r="K172" s="43"/>
      <c r="L172" s="47"/>
      <c r="M172" s="223"/>
      <c r="N172" s="22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9" t="s">
        <v>136</v>
      </c>
      <c r="AU172" s="19" t="s">
        <v>84</v>
      </c>
    </row>
    <row r="173" spans="1:51" s="13" customFormat="1" ht="12">
      <c r="A173" s="13"/>
      <c r="B173" s="227"/>
      <c r="C173" s="228"/>
      <c r="D173" s="220" t="s">
        <v>140</v>
      </c>
      <c r="E173" s="229" t="s">
        <v>21</v>
      </c>
      <c r="F173" s="230" t="s">
        <v>704</v>
      </c>
      <c r="G173" s="228"/>
      <c r="H173" s="229" t="s">
        <v>21</v>
      </c>
      <c r="I173" s="231"/>
      <c r="J173" s="228"/>
      <c r="K173" s="228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140</v>
      </c>
      <c r="AU173" s="236" t="s">
        <v>84</v>
      </c>
      <c r="AV173" s="13" t="s">
        <v>82</v>
      </c>
      <c r="AW173" s="13" t="s">
        <v>36</v>
      </c>
      <c r="AX173" s="13" t="s">
        <v>74</v>
      </c>
      <c r="AY173" s="236" t="s">
        <v>126</v>
      </c>
    </row>
    <row r="174" spans="1:51" s="14" customFormat="1" ht="12">
      <c r="A174" s="14"/>
      <c r="B174" s="237"/>
      <c r="C174" s="238"/>
      <c r="D174" s="220" t="s">
        <v>140</v>
      </c>
      <c r="E174" s="239" t="s">
        <v>21</v>
      </c>
      <c r="F174" s="240" t="s">
        <v>705</v>
      </c>
      <c r="G174" s="238"/>
      <c r="H174" s="241">
        <v>250.17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7" t="s">
        <v>140</v>
      </c>
      <c r="AU174" s="247" t="s">
        <v>84</v>
      </c>
      <c r="AV174" s="14" t="s">
        <v>84</v>
      </c>
      <c r="AW174" s="14" t="s">
        <v>36</v>
      </c>
      <c r="AX174" s="14" t="s">
        <v>74</v>
      </c>
      <c r="AY174" s="247" t="s">
        <v>126</v>
      </c>
    </row>
    <row r="175" spans="1:51" s="14" customFormat="1" ht="12">
      <c r="A175" s="14"/>
      <c r="B175" s="237"/>
      <c r="C175" s="238"/>
      <c r="D175" s="220" t="s">
        <v>140</v>
      </c>
      <c r="E175" s="239" t="s">
        <v>21</v>
      </c>
      <c r="F175" s="240" t="s">
        <v>706</v>
      </c>
      <c r="G175" s="238"/>
      <c r="H175" s="241">
        <v>-55.966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7" t="s">
        <v>140</v>
      </c>
      <c r="AU175" s="247" t="s">
        <v>84</v>
      </c>
      <c r="AV175" s="14" t="s">
        <v>84</v>
      </c>
      <c r="AW175" s="14" t="s">
        <v>36</v>
      </c>
      <c r="AX175" s="14" t="s">
        <v>74</v>
      </c>
      <c r="AY175" s="247" t="s">
        <v>126</v>
      </c>
    </row>
    <row r="176" spans="1:51" s="14" customFormat="1" ht="12">
      <c r="A176" s="14"/>
      <c r="B176" s="237"/>
      <c r="C176" s="238"/>
      <c r="D176" s="220" t="s">
        <v>140</v>
      </c>
      <c r="E176" s="239" t="s">
        <v>21</v>
      </c>
      <c r="F176" s="240" t="s">
        <v>707</v>
      </c>
      <c r="G176" s="238"/>
      <c r="H176" s="241">
        <v>19.587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7" t="s">
        <v>140</v>
      </c>
      <c r="AU176" s="247" t="s">
        <v>84</v>
      </c>
      <c r="AV176" s="14" t="s">
        <v>84</v>
      </c>
      <c r="AW176" s="14" t="s">
        <v>36</v>
      </c>
      <c r="AX176" s="14" t="s">
        <v>74</v>
      </c>
      <c r="AY176" s="247" t="s">
        <v>126</v>
      </c>
    </row>
    <row r="177" spans="1:51" s="14" customFormat="1" ht="12">
      <c r="A177" s="14"/>
      <c r="B177" s="237"/>
      <c r="C177" s="238"/>
      <c r="D177" s="220" t="s">
        <v>140</v>
      </c>
      <c r="E177" s="239" t="s">
        <v>21</v>
      </c>
      <c r="F177" s="240" t="s">
        <v>708</v>
      </c>
      <c r="G177" s="238"/>
      <c r="H177" s="241">
        <v>-4.386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7" t="s">
        <v>140</v>
      </c>
      <c r="AU177" s="247" t="s">
        <v>84</v>
      </c>
      <c r="AV177" s="14" t="s">
        <v>84</v>
      </c>
      <c r="AW177" s="14" t="s">
        <v>36</v>
      </c>
      <c r="AX177" s="14" t="s">
        <v>74</v>
      </c>
      <c r="AY177" s="247" t="s">
        <v>126</v>
      </c>
    </row>
    <row r="178" spans="1:51" s="14" customFormat="1" ht="12">
      <c r="A178" s="14"/>
      <c r="B178" s="237"/>
      <c r="C178" s="238"/>
      <c r="D178" s="220" t="s">
        <v>140</v>
      </c>
      <c r="E178" s="239" t="s">
        <v>21</v>
      </c>
      <c r="F178" s="240" t="s">
        <v>709</v>
      </c>
      <c r="G178" s="238"/>
      <c r="H178" s="241">
        <v>-0.276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7" t="s">
        <v>140</v>
      </c>
      <c r="AU178" s="247" t="s">
        <v>84</v>
      </c>
      <c r="AV178" s="14" t="s">
        <v>84</v>
      </c>
      <c r="AW178" s="14" t="s">
        <v>36</v>
      </c>
      <c r="AX178" s="14" t="s">
        <v>74</v>
      </c>
      <c r="AY178" s="247" t="s">
        <v>126</v>
      </c>
    </row>
    <row r="179" spans="1:51" s="14" customFormat="1" ht="12">
      <c r="A179" s="14"/>
      <c r="B179" s="237"/>
      <c r="C179" s="238"/>
      <c r="D179" s="220" t="s">
        <v>140</v>
      </c>
      <c r="E179" s="239" t="s">
        <v>21</v>
      </c>
      <c r="F179" s="240" t="s">
        <v>710</v>
      </c>
      <c r="G179" s="238"/>
      <c r="H179" s="241">
        <v>-0.92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7" t="s">
        <v>140</v>
      </c>
      <c r="AU179" s="247" t="s">
        <v>84</v>
      </c>
      <c r="AV179" s="14" t="s">
        <v>84</v>
      </c>
      <c r="AW179" s="14" t="s">
        <v>36</v>
      </c>
      <c r="AX179" s="14" t="s">
        <v>74</v>
      </c>
      <c r="AY179" s="247" t="s">
        <v>126</v>
      </c>
    </row>
    <row r="180" spans="1:51" s="15" customFormat="1" ht="12">
      <c r="A180" s="15"/>
      <c r="B180" s="248"/>
      <c r="C180" s="249"/>
      <c r="D180" s="220" t="s">
        <v>140</v>
      </c>
      <c r="E180" s="250" t="s">
        <v>21</v>
      </c>
      <c r="F180" s="251" t="s">
        <v>152</v>
      </c>
      <c r="G180" s="249"/>
      <c r="H180" s="252">
        <v>208.20899999999997</v>
      </c>
      <c r="I180" s="253"/>
      <c r="J180" s="249"/>
      <c r="K180" s="249"/>
      <c r="L180" s="254"/>
      <c r="M180" s="255"/>
      <c r="N180" s="256"/>
      <c r="O180" s="256"/>
      <c r="P180" s="256"/>
      <c r="Q180" s="256"/>
      <c r="R180" s="256"/>
      <c r="S180" s="256"/>
      <c r="T180" s="257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58" t="s">
        <v>140</v>
      </c>
      <c r="AU180" s="258" t="s">
        <v>84</v>
      </c>
      <c r="AV180" s="15" t="s">
        <v>127</v>
      </c>
      <c r="AW180" s="15" t="s">
        <v>36</v>
      </c>
      <c r="AX180" s="15" t="s">
        <v>74</v>
      </c>
      <c r="AY180" s="258" t="s">
        <v>126</v>
      </c>
    </row>
    <row r="181" spans="1:51" s="14" customFormat="1" ht="12">
      <c r="A181" s="14"/>
      <c r="B181" s="237"/>
      <c r="C181" s="238"/>
      <c r="D181" s="220" t="s">
        <v>140</v>
      </c>
      <c r="E181" s="239" t="s">
        <v>21</v>
      </c>
      <c r="F181" s="240" t="s">
        <v>711</v>
      </c>
      <c r="G181" s="238"/>
      <c r="H181" s="241">
        <v>18.83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7" t="s">
        <v>140</v>
      </c>
      <c r="AU181" s="247" t="s">
        <v>84</v>
      </c>
      <c r="AV181" s="14" t="s">
        <v>84</v>
      </c>
      <c r="AW181" s="14" t="s">
        <v>36</v>
      </c>
      <c r="AX181" s="14" t="s">
        <v>74</v>
      </c>
      <c r="AY181" s="247" t="s">
        <v>126</v>
      </c>
    </row>
    <row r="182" spans="1:51" s="15" customFormat="1" ht="12">
      <c r="A182" s="15"/>
      <c r="B182" s="248"/>
      <c r="C182" s="249"/>
      <c r="D182" s="220" t="s">
        <v>140</v>
      </c>
      <c r="E182" s="250" t="s">
        <v>21</v>
      </c>
      <c r="F182" s="251" t="s">
        <v>152</v>
      </c>
      <c r="G182" s="249"/>
      <c r="H182" s="252">
        <v>18.83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8" t="s">
        <v>140</v>
      </c>
      <c r="AU182" s="258" t="s">
        <v>84</v>
      </c>
      <c r="AV182" s="15" t="s">
        <v>127</v>
      </c>
      <c r="AW182" s="15" t="s">
        <v>36</v>
      </c>
      <c r="AX182" s="15" t="s">
        <v>74</v>
      </c>
      <c r="AY182" s="258" t="s">
        <v>126</v>
      </c>
    </row>
    <row r="183" spans="1:51" s="13" customFormat="1" ht="12">
      <c r="A183" s="13"/>
      <c r="B183" s="227"/>
      <c r="C183" s="228"/>
      <c r="D183" s="220" t="s">
        <v>140</v>
      </c>
      <c r="E183" s="229" t="s">
        <v>21</v>
      </c>
      <c r="F183" s="230" t="s">
        <v>712</v>
      </c>
      <c r="G183" s="228"/>
      <c r="H183" s="229" t="s">
        <v>21</v>
      </c>
      <c r="I183" s="231"/>
      <c r="J183" s="228"/>
      <c r="K183" s="228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140</v>
      </c>
      <c r="AU183" s="236" t="s">
        <v>84</v>
      </c>
      <c r="AV183" s="13" t="s">
        <v>82</v>
      </c>
      <c r="AW183" s="13" t="s">
        <v>36</v>
      </c>
      <c r="AX183" s="13" t="s">
        <v>74</v>
      </c>
      <c r="AY183" s="236" t="s">
        <v>126</v>
      </c>
    </row>
    <row r="184" spans="1:51" s="14" customFormat="1" ht="12">
      <c r="A184" s="14"/>
      <c r="B184" s="237"/>
      <c r="C184" s="238"/>
      <c r="D184" s="220" t="s">
        <v>140</v>
      </c>
      <c r="E184" s="239" t="s">
        <v>21</v>
      </c>
      <c r="F184" s="240" t="s">
        <v>713</v>
      </c>
      <c r="G184" s="238"/>
      <c r="H184" s="241">
        <v>556.83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7" t="s">
        <v>140</v>
      </c>
      <c r="AU184" s="247" t="s">
        <v>84</v>
      </c>
      <c r="AV184" s="14" t="s">
        <v>84</v>
      </c>
      <c r="AW184" s="14" t="s">
        <v>36</v>
      </c>
      <c r="AX184" s="14" t="s">
        <v>74</v>
      </c>
      <c r="AY184" s="247" t="s">
        <v>126</v>
      </c>
    </row>
    <row r="185" spans="1:51" s="14" customFormat="1" ht="12">
      <c r="A185" s="14"/>
      <c r="B185" s="237"/>
      <c r="C185" s="238"/>
      <c r="D185" s="220" t="s">
        <v>140</v>
      </c>
      <c r="E185" s="239" t="s">
        <v>21</v>
      </c>
      <c r="F185" s="240" t="s">
        <v>714</v>
      </c>
      <c r="G185" s="238"/>
      <c r="H185" s="241">
        <v>-43.138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7" t="s">
        <v>140</v>
      </c>
      <c r="AU185" s="247" t="s">
        <v>84</v>
      </c>
      <c r="AV185" s="14" t="s">
        <v>84</v>
      </c>
      <c r="AW185" s="14" t="s">
        <v>36</v>
      </c>
      <c r="AX185" s="14" t="s">
        <v>74</v>
      </c>
      <c r="AY185" s="247" t="s">
        <v>126</v>
      </c>
    </row>
    <row r="186" spans="1:51" s="14" customFormat="1" ht="12">
      <c r="A186" s="14"/>
      <c r="B186" s="237"/>
      <c r="C186" s="238"/>
      <c r="D186" s="220" t="s">
        <v>140</v>
      </c>
      <c r="E186" s="239" t="s">
        <v>21</v>
      </c>
      <c r="F186" s="240" t="s">
        <v>715</v>
      </c>
      <c r="G186" s="238"/>
      <c r="H186" s="241">
        <v>-43.138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7" t="s">
        <v>140</v>
      </c>
      <c r="AU186" s="247" t="s">
        <v>84</v>
      </c>
      <c r="AV186" s="14" t="s">
        <v>84</v>
      </c>
      <c r="AW186" s="14" t="s">
        <v>36</v>
      </c>
      <c r="AX186" s="14" t="s">
        <v>74</v>
      </c>
      <c r="AY186" s="247" t="s">
        <v>126</v>
      </c>
    </row>
    <row r="187" spans="1:51" s="14" customFormat="1" ht="12">
      <c r="A187" s="14"/>
      <c r="B187" s="237"/>
      <c r="C187" s="238"/>
      <c r="D187" s="220" t="s">
        <v>140</v>
      </c>
      <c r="E187" s="239" t="s">
        <v>21</v>
      </c>
      <c r="F187" s="240" t="s">
        <v>716</v>
      </c>
      <c r="G187" s="238"/>
      <c r="H187" s="241">
        <v>8.07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7" t="s">
        <v>140</v>
      </c>
      <c r="AU187" s="247" t="s">
        <v>84</v>
      </c>
      <c r="AV187" s="14" t="s">
        <v>84</v>
      </c>
      <c r="AW187" s="14" t="s">
        <v>36</v>
      </c>
      <c r="AX187" s="14" t="s">
        <v>74</v>
      </c>
      <c r="AY187" s="247" t="s">
        <v>126</v>
      </c>
    </row>
    <row r="188" spans="1:51" s="14" customFormat="1" ht="12">
      <c r="A188" s="14"/>
      <c r="B188" s="237"/>
      <c r="C188" s="238"/>
      <c r="D188" s="220" t="s">
        <v>140</v>
      </c>
      <c r="E188" s="239" t="s">
        <v>21</v>
      </c>
      <c r="F188" s="240" t="s">
        <v>717</v>
      </c>
      <c r="G188" s="238"/>
      <c r="H188" s="241">
        <v>5.91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7" t="s">
        <v>140</v>
      </c>
      <c r="AU188" s="247" t="s">
        <v>84</v>
      </c>
      <c r="AV188" s="14" t="s">
        <v>84</v>
      </c>
      <c r="AW188" s="14" t="s">
        <v>36</v>
      </c>
      <c r="AX188" s="14" t="s">
        <v>74</v>
      </c>
      <c r="AY188" s="247" t="s">
        <v>126</v>
      </c>
    </row>
    <row r="189" spans="1:51" s="14" customFormat="1" ht="12">
      <c r="A189" s="14"/>
      <c r="B189" s="237"/>
      <c r="C189" s="238"/>
      <c r="D189" s="220" t="s">
        <v>140</v>
      </c>
      <c r="E189" s="239" t="s">
        <v>21</v>
      </c>
      <c r="F189" s="240" t="s">
        <v>718</v>
      </c>
      <c r="G189" s="238"/>
      <c r="H189" s="241">
        <v>1.8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7" t="s">
        <v>140</v>
      </c>
      <c r="AU189" s="247" t="s">
        <v>84</v>
      </c>
      <c r="AV189" s="14" t="s">
        <v>84</v>
      </c>
      <c r="AW189" s="14" t="s">
        <v>36</v>
      </c>
      <c r="AX189" s="14" t="s">
        <v>74</v>
      </c>
      <c r="AY189" s="247" t="s">
        <v>126</v>
      </c>
    </row>
    <row r="190" spans="1:51" s="14" customFormat="1" ht="12">
      <c r="A190" s="14"/>
      <c r="B190" s="237"/>
      <c r="C190" s="238"/>
      <c r="D190" s="220" t="s">
        <v>140</v>
      </c>
      <c r="E190" s="239" t="s">
        <v>21</v>
      </c>
      <c r="F190" s="240" t="s">
        <v>719</v>
      </c>
      <c r="G190" s="238"/>
      <c r="H190" s="241">
        <v>9.677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7" t="s">
        <v>140</v>
      </c>
      <c r="AU190" s="247" t="s">
        <v>84</v>
      </c>
      <c r="AV190" s="14" t="s">
        <v>84</v>
      </c>
      <c r="AW190" s="14" t="s">
        <v>36</v>
      </c>
      <c r="AX190" s="14" t="s">
        <v>74</v>
      </c>
      <c r="AY190" s="247" t="s">
        <v>126</v>
      </c>
    </row>
    <row r="191" spans="1:51" s="14" customFormat="1" ht="12">
      <c r="A191" s="14"/>
      <c r="B191" s="237"/>
      <c r="C191" s="238"/>
      <c r="D191" s="220" t="s">
        <v>140</v>
      </c>
      <c r="E191" s="239" t="s">
        <v>21</v>
      </c>
      <c r="F191" s="240" t="s">
        <v>720</v>
      </c>
      <c r="G191" s="238"/>
      <c r="H191" s="241">
        <v>1.6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7" t="s">
        <v>140</v>
      </c>
      <c r="AU191" s="247" t="s">
        <v>84</v>
      </c>
      <c r="AV191" s="14" t="s">
        <v>84</v>
      </c>
      <c r="AW191" s="14" t="s">
        <v>36</v>
      </c>
      <c r="AX191" s="14" t="s">
        <v>74</v>
      </c>
      <c r="AY191" s="247" t="s">
        <v>126</v>
      </c>
    </row>
    <row r="192" spans="1:51" s="14" customFormat="1" ht="12">
      <c r="A192" s="14"/>
      <c r="B192" s="237"/>
      <c r="C192" s="238"/>
      <c r="D192" s="220" t="s">
        <v>140</v>
      </c>
      <c r="E192" s="239" t="s">
        <v>21</v>
      </c>
      <c r="F192" s="240" t="s">
        <v>721</v>
      </c>
      <c r="G192" s="238"/>
      <c r="H192" s="241">
        <v>14.31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7" t="s">
        <v>140</v>
      </c>
      <c r="AU192" s="247" t="s">
        <v>84</v>
      </c>
      <c r="AV192" s="14" t="s">
        <v>84</v>
      </c>
      <c r="AW192" s="14" t="s">
        <v>36</v>
      </c>
      <c r="AX192" s="14" t="s">
        <v>74</v>
      </c>
      <c r="AY192" s="247" t="s">
        <v>126</v>
      </c>
    </row>
    <row r="193" spans="1:51" s="15" customFormat="1" ht="12">
      <c r="A193" s="15"/>
      <c r="B193" s="248"/>
      <c r="C193" s="249"/>
      <c r="D193" s="220" t="s">
        <v>140</v>
      </c>
      <c r="E193" s="250" t="s">
        <v>21</v>
      </c>
      <c r="F193" s="251" t="s">
        <v>152</v>
      </c>
      <c r="G193" s="249"/>
      <c r="H193" s="252">
        <v>511.9210000000001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8" t="s">
        <v>140</v>
      </c>
      <c r="AU193" s="258" t="s">
        <v>84</v>
      </c>
      <c r="AV193" s="15" t="s">
        <v>127</v>
      </c>
      <c r="AW193" s="15" t="s">
        <v>36</v>
      </c>
      <c r="AX193" s="15" t="s">
        <v>74</v>
      </c>
      <c r="AY193" s="258" t="s">
        <v>126</v>
      </c>
    </row>
    <row r="194" spans="1:51" s="14" customFormat="1" ht="12">
      <c r="A194" s="14"/>
      <c r="B194" s="237"/>
      <c r="C194" s="238"/>
      <c r="D194" s="220" t="s">
        <v>140</v>
      </c>
      <c r="E194" s="239" t="s">
        <v>21</v>
      </c>
      <c r="F194" s="240" t="s">
        <v>722</v>
      </c>
      <c r="G194" s="238"/>
      <c r="H194" s="241">
        <v>69.94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7" t="s">
        <v>140</v>
      </c>
      <c r="AU194" s="247" t="s">
        <v>84</v>
      </c>
      <c r="AV194" s="14" t="s">
        <v>84</v>
      </c>
      <c r="AW194" s="14" t="s">
        <v>36</v>
      </c>
      <c r="AX194" s="14" t="s">
        <v>74</v>
      </c>
      <c r="AY194" s="247" t="s">
        <v>126</v>
      </c>
    </row>
    <row r="195" spans="1:51" s="15" customFormat="1" ht="12">
      <c r="A195" s="15"/>
      <c r="B195" s="248"/>
      <c r="C195" s="249"/>
      <c r="D195" s="220" t="s">
        <v>140</v>
      </c>
      <c r="E195" s="250" t="s">
        <v>21</v>
      </c>
      <c r="F195" s="251" t="s">
        <v>152</v>
      </c>
      <c r="G195" s="249"/>
      <c r="H195" s="252">
        <v>69.94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8" t="s">
        <v>140</v>
      </c>
      <c r="AU195" s="258" t="s">
        <v>84</v>
      </c>
      <c r="AV195" s="15" t="s">
        <v>127</v>
      </c>
      <c r="AW195" s="15" t="s">
        <v>36</v>
      </c>
      <c r="AX195" s="15" t="s">
        <v>74</v>
      </c>
      <c r="AY195" s="258" t="s">
        <v>126</v>
      </c>
    </row>
    <row r="196" spans="1:51" s="14" customFormat="1" ht="12">
      <c r="A196" s="14"/>
      <c r="B196" s="237"/>
      <c r="C196" s="238"/>
      <c r="D196" s="220" t="s">
        <v>140</v>
      </c>
      <c r="E196" s="239" t="s">
        <v>21</v>
      </c>
      <c r="F196" s="240" t="s">
        <v>723</v>
      </c>
      <c r="G196" s="238"/>
      <c r="H196" s="241">
        <v>49.9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7" t="s">
        <v>140</v>
      </c>
      <c r="AU196" s="247" t="s">
        <v>84</v>
      </c>
      <c r="AV196" s="14" t="s">
        <v>84</v>
      </c>
      <c r="AW196" s="14" t="s">
        <v>36</v>
      </c>
      <c r="AX196" s="14" t="s">
        <v>74</v>
      </c>
      <c r="AY196" s="247" t="s">
        <v>126</v>
      </c>
    </row>
    <row r="197" spans="1:51" s="15" customFormat="1" ht="12">
      <c r="A197" s="15"/>
      <c r="B197" s="248"/>
      <c r="C197" s="249"/>
      <c r="D197" s="220" t="s">
        <v>140</v>
      </c>
      <c r="E197" s="250" t="s">
        <v>21</v>
      </c>
      <c r="F197" s="251" t="s">
        <v>152</v>
      </c>
      <c r="G197" s="249"/>
      <c r="H197" s="252">
        <v>49.9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8" t="s">
        <v>140</v>
      </c>
      <c r="AU197" s="258" t="s">
        <v>84</v>
      </c>
      <c r="AV197" s="15" t="s">
        <v>127</v>
      </c>
      <c r="AW197" s="15" t="s">
        <v>36</v>
      </c>
      <c r="AX197" s="15" t="s">
        <v>74</v>
      </c>
      <c r="AY197" s="258" t="s">
        <v>126</v>
      </c>
    </row>
    <row r="198" spans="1:51" s="16" customFormat="1" ht="12">
      <c r="A198" s="16"/>
      <c r="B198" s="259"/>
      <c r="C198" s="260"/>
      <c r="D198" s="220" t="s">
        <v>140</v>
      </c>
      <c r="E198" s="261" t="s">
        <v>21</v>
      </c>
      <c r="F198" s="262" t="s">
        <v>156</v>
      </c>
      <c r="G198" s="260"/>
      <c r="H198" s="263">
        <v>858.7999999999998</v>
      </c>
      <c r="I198" s="264"/>
      <c r="J198" s="260"/>
      <c r="K198" s="260"/>
      <c r="L198" s="265"/>
      <c r="M198" s="266"/>
      <c r="N198" s="267"/>
      <c r="O198" s="267"/>
      <c r="P198" s="267"/>
      <c r="Q198" s="267"/>
      <c r="R198" s="267"/>
      <c r="S198" s="267"/>
      <c r="T198" s="268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69" t="s">
        <v>140</v>
      </c>
      <c r="AU198" s="269" t="s">
        <v>84</v>
      </c>
      <c r="AV198" s="16" t="s">
        <v>134</v>
      </c>
      <c r="AW198" s="16" t="s">
        <v>36</v>
      </c>
      <c r="AX198" s="16" t="s">
        <v>82</v>
      </c>
      <c r="AY198" s="269" t="s">
        <v>126</v>
      </c>
    </row>
    <row r="199" spans="1:65" s="2" customFormat="1" ht="24.15" customHeight="1">
      <c r="A199" s="41"/>
      <c r="B199" s="42"/>
      <c r="C199" s="207" t="s">
        <v>225</v>
      </c>
      <c r="D199" s="207" t="s">
        <v>129</v>
      </c>
      <c r="E199" s="208" t="s">
        <v>731</v>
      </c>
      <c r="F199" s="209" t="s">
        <v>732</v>
      </c>
      <c r="G199" s="210" t="s">
        <v>132</v>
      </c>
      <c r="H199" s="211">
        <v>257.64</v>
      </c>
      <c r="I199" s="212"/>
      <c r="J199" s="213">
        <f>ROUND(I199*H199,2)</f>
        <v>0</v>
      </c>
      <c r="K199" s="209" t="s">
        <v>21</v>
      </c>
      <c r="L199" s="47"/>
      <c r="M199" s="214" t="s">
        <v>21</v>
      </c>
      <c r="N199" s="215" t="s">
        <v>45</v>
      </c>
      <c r="O199" s="87"/>
      <c r="P199" s="216">
        <f>O199*H199</f>
        <v>0</v>
      </c>
      <c r="Q199" s="216">
        <v>0.0004</v>
      </c>
      <c r="R199" s="216">
        <f>Q199*H199</f>
        <v>0.103056</v>
      </c>
      <c r="S199" s="216">
        <v>0</v>
      </c>
      <c r="T199" s="21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8" t="s">
        <v>295</v>
      </c>
      <c r="AT199" s="218" t="s">
        <v>129</v>
      </c>
      <c r="AU199" s="218" t="s">
        <v>84</v>
      </c>
      <c r="AY199" s="19" t="s">
        <v>126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9" t="s">
        <v>82</v>
      </c>
      <c r="BK199" s="219">
        <f>ROUND(I199*H199,2)</f>
        <v>0</v>
      </c>
      <c r="BL199" s="19" t="s">
        <v>295</v>
      </c>
      <c r="BM199" s="218" t="s">
        <v>733</v>
      </c>
    </row>
    <row r="200" spans="1:47" s="2" customFormat="1" ht="12">
      <c r="A200" s="41"/>
      <c r="B200" s="42"/>
      <c r="C200" s="43"/>
      <c r="D200" s="220" t="s">
        <v>136</v>
      </c>
      <c r="E200" s="43"/>
      <c r="F200" s="221" t="s">
        <v>732</v>
      </c>
      <c r="G200" s="43"/>
      <c r="H200" s="43"/>
      <c r="I200" s="222"/>
      <c r="J200" s="43"/>
      <c r="K200" s="43"/>
      <c r="L200" s="47"/>
      <c r="M200" s="223"/>
      <c r="N200" s="22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19" t="s">
        <v>136</v>
      </c>
      <c r="AU200" s="19" t="s">
        <v>84</v>
      </c>
    </row>
    <row r="201" spans="1:51" s="13" customFormat="1" ht="12">
      <c r="A201" s="13"/>
      <c r="B201" s="227"/>
      <c r="C201" s="228"/>
      <c r="D201" s="220" t="s">
        <v>140</v>
      </c>
      <c r="E201" s="229" t="s">
        <v>21</v>
      </c>
      <c r="F201" s="230" t="s">
        <v>734</v>
      </c>
      <c r="G201" s="228"/>
      <c r="H201" s="229" t="s">
        <v>21</v>
      </c>
      <c r="I201" s="231"/>
      <c r="J201" s="228"/>
      <c r="K201" s="228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140</v>
      </c>
      <c r="AU201" s="236" t="s">
        <v>84</v>
      </c>
      <c r="AV201" s="13" t="s">
        <v>82</v>
      </c>
      <c r="AW201" s="13" t="s">
        <v>36</v>
      </c>
      <c r="AX201" s="13" t="s">
        <v>74</v>
      </c>
      <c r="AY201" s="236" t="s">
        <v>126</v>
      </c>
    </row>
    <row r="202" spans="1:51" s="14" customFormat="1" ht="12">
      <c r="A202" s="14"/>
      <c r="B202" s="237"/>
      <c r="C202" s="238"/>
      <c r="D202" s="220" t="s">
        <v>140</v>
      </c>
      <c r="E202" s="239" t="s">
        <v>21</v>
      </c>
      <c r="F202" s="240" t="s">
        <v>735</v>
      </c>
      <c r="G202" s="238"/>
      <c r="H202" s="241">
        <v>257.64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7" t="s">
        <v>140</v>
      </c>
      <c r="AU202" s="247" t="s">
        <v>84</v>
      </c>
      <c r="AV202" s="14" t="s">
        <v>84</v>
      </c>
      <c r="AW202" s="14" t="s">
        <v>36</v>
      </c>
      <c r="AX202" s="14" t="s">
        <v>74</v>
      </c>
      <c r="AY202" s="247" t="s">
        <v>126</v>
      </c>
    </row>
    <row r="203" spans="1:51" s="16" customFormat="1" ht="12">
      <c r="A203" s="16"/>
      <c r="B203" s="259"/>
      <c r="C203" s="260"/>
      <c r="D203" s="220" t="s">
        <v>140</v>
      </c>
      <c r="E203" s="261" t="s">
        <v>21</v>
      </c>
      <c r="F203" s="262" t="s">
        <v>156</v>
      </c>
      <c r="G203" s="260"/>
      <c r="H203" s="263">
        <v>257.64</v>
      </c>
      <c r="I203" s="264"/>
      <c r="J203" s="260"/>
      <c r="K203" s="260"/>
      <c r="L203" s="265"/>
      <c r="M203" s="266"/>
      <c r="N203" s="267"/>
      <c r="O203" s="267"/>
      <c r="P203" s="267"/>
      <c r="Q203" s="267"/>
      <c r="R203" s="267"/>
      <c r="S203" s="267"/>
      <c r="T203" s="268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T203" s="269" t="s">
        <v>140</v>
      </c>
      <c r="AU203" s="269" t="s">
        <v>84</v>
      </c>
      <c r="AV203" s="16" t="s">
        <v>134</v>
      </c>
      <c r="AW203" s="16" t="s">
        <v>36</v>
      </c>
      <c r="AX203" s="16" t="s">
        <v>82</v>
      </c>
      <c r="AY203" s="269" t="s">
        <v>126</v>
      </c>
    </row>
    <row r="204" spans="1:65" s="2" customFormat="1" ht="24.15" customHeight="1">
      <c r="A204" s="41"/>
      <c r="B204" s="42"/>
      <c r="C204" s="207" t="s">
        <v>237</v>
      </c>
      <c r="D204" s="207" t="s">
        <v>129</v>
      </c>
      <c r="E204" s="208" t="s">
        <v>736</v>
      </c>
      <c r="F204" s="209" t="s">
        <v>737</v>
      </c>
      <c r="G204" s="210" t="s">
        <v>132</v>
      </c>
      <c r="H204" s="211">
        <v>203.125</v>
      </c>
      <c r="I204" s="212"/>
      <c r="J204" s="213">
        <f>ROUND(I204*H204,2)</f>
        <v>0</v>
      </c>
      <c r="K204" s="209" t="s">
        <v>133</v>
      </c>
      <c r="L204" s="47"/>
      <c r="M204" s="214" t="s">
        <v>21</v>
      </c>
      <c r="N204" s="215" t="s">
        <v>45</v>
      </c>
      <c r="O204" s="87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8" t="s">
        <v>134</v>
      </c>
      <c r="AT204" s="218" t="s">
        <v>129</v>
      </c>
      <c r="AU204" s="218" t="s">
        <v>84</v>
      </c>
      <c r="AY204" s="19" t="s">
        <v>126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9" t="s">
        <v>82</v>
      </c>
      <c r="BK204" s="219">
        <f>ROUND(I204*H204,2)</f>
        <v>0</v>
      </c>
      <c r="BL204" s="19" t="s">
        <v>134</v>
      </c>
      <c r="BM204" s="218" t="s">
        <v>738</v>
      </c>
    </row>
    <row r="205" spans="1:47" s="2" customFormat="1" ht="12">
      <c r="A205" s="41"/>
      <c r="B205" s="42"/>
      <c r="C205" s="43"/>
      <c r="D205" s="220" t="s">
        <v>136</v>
      </c>
      <c r="E205" s="43"/>
      <c r="F205" s="221" t="s">
        <v>739</v>
      </c>
      <c r="G205" s="43"/>
      <c r="H205" s="43"/>
      <c r="I205" s="222"/>
      <c r="J205" s="43"/>
      <c r="K205" s="43"/>
      <c r="L205" s="47"/>
      <c r="M205" s="223"/>
      <c r="N205" s="22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19" t="s">
        <v>136</v>
      </c>
      <c r="AU205" s="19" t="s">
        <v>84</v>
      </c>
    </row>
    <row r="206" spans="1:47" s="2" customFormat="1" ht="12">
      <c r="A206" s="41"/>
      <c r="B206" s="42"/>
      <c r="C206" s="43"/>
      <c r="D206" s="225" t="s">
        <v>138</v>
      </c>
      <c r="E206" s="43"/>
      <c r="F206" s="226" t="s">
        <v>740</v>
      </c>
      <c r="G206" s="43"/>
      <c r="H206" s="43"/>
      <c r="I206" s="222"/>
      <c r="J206" s="43"/>
      <c r="K206" s="43"/>
      <c r="L206" s="47"/>
      <c r="M206" s="223"/>
      <c r="N206" s="224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19" t="s">
        <v>138</v>
      </c>
      <c r="AU206" s="19" t="s">
        <v>84</v>
      </c>
    </row>
    <row r="207" spans="1:51" s="13" customFormat="1" ht="12">
      <c r="A207" s="13"/>
      <c r="B207" s="227"/>
      <c r="C207" s="228"/>
      <c r="D207" s="220" t="s">
        <v>140</v>
      </c>
      <c r="E207" s="229" t="s">
        <v>21</v>
      </c>
      <c r="F207" s="230" t="s">
        <v>595</v>
      </c>
      <c r="G207" s="228"/>
      <c r="H207" s="229" t="s">
        <v>21</v>
      </c>
      <c r="I207" s="231"/>
      <c r="J207" s="228"/>
      <c r="K207" s="228"/>
      <c r="L207" s="232"/>
      <c r="M207" s="233"/>
      <c r="N207" s="234"/>
      <c r="O207" s="234"/>
      <c r="P207" s="234"/>
      <c r="Q207" s="234"/>
      <c r="R207" s="234"/>
      <c r="S207" s="234"/>
      <c r="T207" s="23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6" t="s">
        <v>140</v>
      </c>
      <c r="AU207" s="236" t="s">
        <v>84</v>
      </c>
      <c r="AV207" s="13" t="s">
        <v>82</v>
      </c>
      <c r="AW207" s="13" t="s">
        <v>36</v>
      </c>
      <c r="AX207" s="13" t="s">
        <v>74</v>
      </c>
      <c r="AY207" s="236" t="s">
        <v>126</v>
      </c>
    </row>
    <row r="208" spans="1:51" s="14" customFormat="1" ht="12">
      <c r="A208" s="14"/>
      <c r="B208" s="237"/>
      <c r="C208" s="238"/>
      <c r="D208" s="220" t="s">
        <v>140</v>
      </c>
      <c r="E208" s="239" t="s">
        <v>21</v>
      </c>
      <c r="F208" s="240" t="s">
        <v>741</v>
      </c>
      <c r="G208" s="238"/>
      <c r="H208" s="241">
        <v>55.966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7" t="s">
        <v>140</v>
      </c>
      <c r="AU208" s="247" t="s">
        <v>84</v>
      </c>
      <c r="AV208" s="14" t="s">
        <v>84</v>
      </c>
      <c r="AW208" s="14" t="s">
        <v>36</v>
      </c>
      <c r="AX208" s="14" t="s">
        <v>74</v>
      </c>
      <c r="AY208" s="247" t="s">
        <v>126</v>
      </c>
    </row>
    <row r="209" spans="1:51" s="14" customFormat="1" ht="12">
      <c r="A209" s="14"/>
      <c r="B209" s="237"/>
      <c r="C209" s="238"/>
      <c r="D209" s="220" t="s">
        <v>140</v>
      </c>
      <c r="E209" s="239" t="s">
        <v>21</v>
      </c>
      <c r="F209" s="240" t="s">
        <v>742</v>
      </c>
      <c r="G209" s="238"/>
      <c r="H209" s="241">
        <v>65.843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7" t="s">
        <v>140</v>
      </c>
      <c r="AU209" s="247" t="s">
        <v>84</v>
      </c>
      <c r="AV209" s="14" t="s">
        <v>84</v>
      </c>
      <c r="AW209" s="14" t="s">
        <v>36</v>
      </c>
      <c r="AX209" s="14" t="s">
        <v>74</v>
      </c>
      <c r="AY209" s="247" t="s">
        <v>126</v>
      </c>
    </row>
    <row r="210" spans="1:51" s="14" customFormat="1" ht="12">
      <c r="A210" s="14"/>
      <c r="B210" s="237"/>
      <c r="C210" s="238"/>
      <c r="D210" s="220" t="s">
        <v>140</v>
      </c>
      <c r="E210" s="239" t="s">
        <v>21</v>
      </c>
      <c r="F210" s="240" t="s">
        <v>743</v>
      </c>
      <c r="G210" s="238"/>
      <c r="H210" s="241">
        <v>65.843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7" t="s">
        <v>140</v>
      </c>
      <c r="AU210" s="247" t="s">
        <v>84</v>
      </c>
      <c r="AV210" s="14" t="s">
        <v>84</v>
      </c>
      <c r="AW210" s="14" t="s">
        <v>36</v>
      </c>
      <c r="AX210" s="14" t="s">
        <v>74</v>
      </c>
      <c r="AY210" s="247" t="s">
        <v>126</v>
      </c>
    </row>
    <row r="211" spans="1:51" s="15" customFormat="1" ht="12">
      <c r="A211" s="15"/>
      <c r="B211" s="248"/>
      <c r="C211" s="249"/>
      <c r="D211" s="220" t="s">
        <v>140</v>
      </c>
      <c r="E211" s="250" t="s">
        <v>21</v>
      </c>
      <c r="F211" s="251" t="s">
        <v>152</v>
      </c>
      <c r="G211" s="249"/>
      <c r="H211" s="252">
        <v>187.652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8" t="s">
        <v>140</v>
      </c>
      <c r="AU211" s="258" t="s">
        <v>84</v>
      </c>
      <c r="AV211" s="15" t="s">
        <v>127</v>
      </c>
      <c r="AW211" s="15" t="s">
        <v>36</v>
      </c>
      <c r="AX211" s="15" t="s">
        <v>74</v>
      </c>
      <c r="AY211" s="258" t="s">
        <v>126</v>
      </c>
    </row>
    <row r="212" spans="1:51" s="14" customFormat="1" ht="12">
      <c r="A212" s="14"/>
      <c r="B212" s="237"/>
      <c r="C212" s="238"/>
      <c r="D212" s="220" t="s">
        <v>140</v>
      </c>
      <c r="E212" s="239" t="s">
        <v>21</v>
      </c>
      <c r="F212" s="240" t="s">
        <v>744</v>
      </c>
      <c r="G212" s="238"/>
      <c r="H212" s="241">
        <v>8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7" t="s">
        <v>140</v>
      </c>
      <c r="AU212" s="247" t="s">
        <v>84</v>
      </c>
      <c r="AV212" s="14" t="s">
        <v>84</v>
      </c>
      <c r="AW212" s="14" t="s">
        <v>36</v>
      </c>
      <c r="AX212" s="14" t="s">
        <v>74</v>
      </c>
      <c r="AY212" s="247" t="s">
        <v>126</v>
      </c>
    </row>
    <row r="213" spans="1:51" s="15" customFormat="1" ht="12">
      <c r="A213" s="15"/>
      <c r="B213" s="248"/>
      <c r="C213" s="249"/>
      <c r="D213" s="220" t="s">
        <v>140</v>
      </c>
      <c r="E213" s="250" t="s">
        <v>21</v>
      </c>
      <c r="F213" s="251" t="s">
        <v>152</v>
      </c>
      <c r="G213" s="249"/>
      <c r="H213" s="252">
        <v>8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8" t="s">
        <v>140</v>
      </c>
      <c r="AU213" s="258" t="s">
        <v>84</v>
      </c>
      <c r="AV213" s="15" t="s">
        <v>127</v>
      </c>
      <c r="AW213" s="15" t="s">
        <v>36</v>
      </c>
      <c r="AX213" s="15" t="s">
        <v>74</v>
      </c>
      <c r="AY213" s="258" t="s">
        <v>126</v>
      </c>
    </row>
    <row r="214" spans="1:51" s="14" customFormat="1" ht="12">
      <c r="A214" s="14"/>
      <c r="B214" s="237"/>
      <c r="C214" s="238"/>
      <c r="D214" s="220" t="s">
        <v>140</v>
      </c>
      <c r="E214" s="239" t="s">
        <v>21</v>
      </c>
      <c r="F214" s="240" t="s">
        <v>745</v>
      </c>
      <c r="G214" s="238"/>
      <c r="H214" s="241">
        <v>1.8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7" t="s">
        <v>140</v>
      </c>
      <c r="AU214" s="247" t="s">
        <v>84</v>
      </c>
      <c r="AV214" s="14" t="s">
        <v>84</v>
      </c>
      <c r="AW214" s="14" t="s">
        <v>36</v>
      </c>
      <c r="AX214" s="14" t="s">
        <v>74</v>
      </c>
      <c r="AY214" s="247" t="s">
        <v>126</v>
      </c>
    </row>
    <row r="215" spans="1:51" s="14" customFormat="1" ht="12">
      <c r="A215" s="14"/>
      <c r="B215" s="237"/>
      <c r="C215" s="238"/>
      <c r="D215" s="220" t="s">
        <v>140</v>
      </c>
      <c r="E215" s="239" t="s">
        <v>21</v>
      </c>
      <c r="F215" s="240" t="s">
        <v>746</v>
      </c>
      <c r="G215" s="238"/>
      <c r="H215" s="241">
        <v>1.341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7" t="s">
        <v>140</v>
      </c>
      <c r="AU215" s="247" t="s">
        <v>84</v>
      </c>
      <c r="AV215" s="14" t="s">
        <v>84</v>
      </c>
      <c r="AW215" s="14" t="s">
        <v>36</v>
      </c>
      <c r="AX215" s="14" t="s">
        <v>74</v>
      </c>
      <c r="AY215" s="247" t="s">
        <v>126</v>
      </c>
    </row>
    <row r="216" spans="1:51" s="14" customFormat="1" ht="12">
      <c r="A216" s="14"/>
      <c r="B216" s="237"/>
      <c r="C216" s="238"/>
      <c r="D216" s="220" t="s">
        <v>140</v>
      </c>
      <c r="E216" s="239" t="s">
        <v>21</v>
      </c>
      <c r="F216" s="240" t="s">
        <v>747</v>
      </c>
      <c r="G216" s="238"/>
      <c r="H216" s="241">
        <v>1.95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7" t="s">
        <v>140</v>
      </c>
      <c r="AU216" s="247" t="s">
        <v>84</v>
      </c>
      <c r="AV216" s="14" t="s">
        <v>84</v>
      </c>
      <c r="AW216" s="14" t="s">
        <v>36</v>
      </c>
      <c r="AX216" s="14" t="s">
        <v>74</v>
      </c>
      <c r="AY216" s="247" t="s">
        <v>126</v>
      </c>
    </row>
    <row r="217" spans="1:51" s="14" customFormat="1" ht="12">
      <c r="A217" s="14"/>
      <c r="B217" s="237"/>
      <c r="C217" s="238"/>
      <c r="D217" s="220" t="s">
        <v>140</v>
      </c>
      <c r="E217" s="239" t="s">
        <v>21</v>
      </c>
      <c r="F217" s="240" t="s">
        <v>748</v>
      </c>
      <c r="G217" s="238"/>
      <c r="H217" s="241">
        <v>2.382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7" t="s">
        <v>140</v>
      </c>
      <c r="AU217" s="247" t="s">
        <v>84</v>
      </c>
      <c r="AV217" s="14" t="s">
        <v>84</v>
      </c>
      <c r="AW217" s="14" t="s">
        <v>36</v>
      </c>
      <c r="AX217" s="14" t="s">
        <v>74</v>
      </c>
      <c r="AY217" s="247" t="s">
        <v>126</v>
      </c>
    </row>
    <row r="218" spans="1:51" s="15" customFormat="1" ht="12">
      <c r="A218" s="15"/>
      <c r="B218" s="248"/>
      <c r="C218" s="249"/>
      <c r="D218" s="220" t="s">
        <v>140</v>
      </c>
      <c r="E218" s="250" t="s">
        <v>21</v>
      </c>
      <c r="F218" s="251" t="s">
        <v>152</v>
      </c>
      <c r="G218" s="249"/>
      <c r="H218" s="252">
        <v>7.473000000000001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8" t="s">
        <v>140</v>
      </c>
      <c r="AU218" s="258" t="s">
        <v>84</v>
      </c>
      <c r="AV218" s="15" t="s">
        <v>127</v>
      </c>
      <c r="AW218" s="15" t="s">
        <v>36</v>
      </c>
      <c r="AX218" s="15" t="s">
        <v>74</v>
      </c>
      <c r="AY218" s="258" t="s">
        <v>126</v>
      </c>
    </row>
    <row r="219" spans="1:51" s="16" customFormat="1" ht="12">
      <c r="A219" s="16"/>
      <c r="B219" s="259"/>
      <c r="C219" s="260"/>
      <c r="D219" s="220" t="s">
        <v>140</v>
      </c>
      <c r="E219" s="261" t="s">
        <v>21</v>
      </c>
      <c r="F219" s="262" t="s">
        <v>156</v>
      </c>
      <c r="G219" s="260"/>
      <c r="H219" s="263">
        <v>203.125</v>
      </c>
      <c r="I219" s="264"/>
      <c r="J219" s="260"/>
      <c r="K219" s="260"/>
      <c r="L219" s="265"/>
      <c r="M219" s="266"/>
      <c r="N219" s="267"/>
      <c r="O219" s="267"/>
      <c r="P219" s="267"/>
      <c r="Q219" s="267"/>
      <c r="R219" s="267"/>
      <c r="S219" s="267"/>
      <c r="T219" s="268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269" t="s">
        <v>140</v>
      </c>
      <c r="AU219" s="269" t="s">
        <v>84</v>
      </c>
      <c r="AV219" s="16" t="s">
        <v>134</v>
      </c>
      <c r="AW219" s="16" t="s">
        <v>36</v>
      </c>
      <c r="AX219" s="16" t="s">
        <v>82</v>
      </c>
      <c r="AY219" s="269" t="s">
        <v>126</v>
      </c>
    </row>
    <row r="220" spans="1:65" s="2" customFormat="1" ht="24.15" customHeight="1">
      <c r="A220" s="41"/>
      <c r="B220" s="42"/>
      <c r="C220" s="207" t="s">
        <v>266</v>
      </c>
      <c r="D220" s="207" t="s">
        <v>129</v>
      </c>
      <c r="E220" s="208" t="s">
        <v>749</v>
      </c>
      <c r="F220" s="209" t="s">
        <v>750</v>
      </c>
      <c r="G220" s="210" t="s">
        <v>132</v>
      </c>
      <c r="H220" s="211">
        <v>49.9</v>
      </c>
      <c r="I220" s="212"/>
      <c r="J220" s="213">
        <f>ROUND(I220*H220,2)</f>
        <v>0</v>
      </c>
      <c r="K220" s="209" t="s">
        <v>133</v>
      </c>
      <c r="L220" s="47"/>
      <c r="M220" s="214" t="s">
        <v>21</v>
      </c>
      <c r="N220" s="215" t="s">
        <v>45</v>
      </c>
      <c r="O220" s="87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8" t="s">
        <v>134</v>
      </c>
      <c r="AT220" s="218" t="s">
        <v>129</v>
      </c>
      <c r="AU220" s="218" t="s">
        <v>84</v>
      </c>
      <c r="AY220" s="19" t="s">
        <v>126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9" t="s">
        <v>82</v>
      </c>
      <c r="BK220" s="219">
        <f>ROUND(I220*H220,2)</f>
        <v>0</v>
      </c>
      <c r="BL220" s="19" t="s">
        <v>134</v>
      </c>
      <c r="BM220" s="218" t="s">
        <v>751</v>
      </c>
    </row>
    <row r="221" spans="1:47" s="2" customFormat="1" ht="12">
      <c r="A221" s="41"/>
      <c r="B221" s="42"/>
      <c r="C221" s="43"/>
      <c r="D221" s="220" t="s">
        <v>136</v>
      </c>
      <c r="E221" s="43"/>
      <c r="F221" s="221" t="s">
        <v>752</v>
      </c>
      <c r="G221" s="43"/>
      <c r="H221" s="43"/>
      <c r="I221" s="222"/>
      <c r="J221" s="43"/>
      <c r="K221" s="43"/>
      <c r="L221" s="47"/>
      <c r="M221" s="223"/>
      <c r="N221" s="224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19" t="s">
        <v>136</v>
      </c>
      <c r="AU221" s="19" t="s">
        <v>84</v>
      </c>
    </row>
    <row r="222" spans="1:47" s="2" customFormat="1" ht="12">
      <c r="A222" s="41"/>
      <c r="B222" s="42"/>
      <c r="C222" s="43"/>
      <c r="D222" s="225" t="s">
        <v>138</v>
      </c>
      <c r="E222" s="43"/>
      <c r="F222" s="226" t="s">
        <v>753</v>
      </c>
      <c r="G222" s="43"/>
      <c r="H222" s="43"/>
      <c r="I222" s="222"/>
      <c r="J222" s="43"/>
      <c r="K222" s="43"/>
      <c r="L222" s="47"/>
      <c r="M222" s="223"/>
      <c r="N222" s="224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9" t="s">
        <v>138</v>
      </c>
      <c r="AU222" s="19" t="s">
        <v>84</v>
      </c>
    </row>
    <row r="223" spans="1:51" s="14" customFormat="1" ht="12">
      <c r="A223" s="14"/>
      <c r="B223" s="237"/>
      <c r="C223" s="238"/>
      <c r="D223" s="220" t="s">
        <v>140</v>
      </c>
      <c r="E223" s="239" t="s">
        <v>21</v>
      </c>
      <c r="F223" s="240" t="s">
        <v>723</v>
      </c>
      <c r="G223" s="238"/>
      <c r="H223" s="241">
        <v>49.9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7" t="s">
        <v>140</v>
      </c>
      <c r="AU223" s="247" t="s">
        <v>84</v>
      </c>
      <c r="AV223" s="14" t="s">
        <v>84</v>
      </c>
      <c r="AW223" s="14" t="s">
        <v>36</v>
      </c>
      <c r="AX223" s="14" t="s">
        <v>82</v>
      </c>
      <c r="AY223" s="247" t="s">
        <v>126</v>
      </c>
    </row>
    <row r="224" spans="1:65" s="2" customFormat="1" ht="21.75" customHeight="1">
      <c r="A224" s="41"/>
      <c r="B224" s="42"/>
      <c r="C224" s="207" t="s">
        <v>274</v>
      </c>
      <c r="D224" s="207" t="s">
        <v>129</v>
      </c>
      <c r="E224" s="208" t="s">
        <v>754</v>
      </c>
      <c r="F224" s="209" t="s">
        <v>755</v>
      </c>
      <c r="G224" s="210" t="s">
        <v>132</v>
      </c>
      <c r="H224" s="211">
        <v>858.8</v>
      </c>
      <c r="I224" s="212"/>
      <c r="J224" s="213">
        <f>ROUND(I224*H224,2)</f>
        <v>0</v>
      </c>
      <c r="K224" s="209" t="s">
        <v>21</v>
      </c>
      <c r="L224" s="47"/>
      <c r="M224" s="214" t="s">
        <v>21</v>
      </c>
      <c r="N224" s="215" t="s">
        <v>45</v>
      </c>
      <c r="O224" s="87"/>
      <c r="P224" s="216">
        <f>O224*H224</f>
        <v>0</v>
      </c>
      <c r="Q224" s="216">
        <v>2E-05</v>
      </c>
      <c r="R224" s="216">
        <f>Q224*H224</f>
        <v>0.017176</v>
      </c>
      <c r="S224" s="216">
        <v>0</v>
      </c>
      <c r="T224" s="21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8" t="s">
        <v>134</v>
      </c>
      <c r="AT224" s="218" t="s">
        <v>129</v>
      </c>
      <c r="AU224" s="218" t="s">
        <v>84</v>
      </c>
      <c r="AY224" s="19" t="s">
        <v>126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9" t="s">
        <v>82</v>
      </c>
      <c r="BK224" s="219">
        <f>ROUND(I224*H224,2)</f>
        <v>0</v>
      </c>
      <c r="BL224" s="19" t="s">
        <v>134</v>
      </c>
      <c r="BM224" s="218" t="s">
        <v>756</v>
      </c>
    </row>
    <row r="225" spans="1:47" s="2" customFormat="1" ht="12">
      <c r="A225" s="41"/>
      <c r="B225" s="42"/>
      <c r="C225" s="43"/>
      <c r="D225" s="220" t="s">
        <v>136</v>
      </c>
      <c r="E225" s="43"/>
      <c r="F225" s="221" t="s">
        <v>755</v>
      </c>
      <c r="G225" s="43"/>
      <c r="H225" s="43"/>
      <c r="I225" s="222"/>
      <c r="J225" s="43"/>
      <c r="K225" s="43"/>
      <c r="L225" s="47"/>
      <c r="M225" s="223"/>
      <c r="N225" s="22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19" t="s">
        <v>136</v>
      </c>
      <c r="AU225" s="19" t="s">
        <v>84</v>
      </c>
    </row>
    <row r="226" spans="1:51" s="13" customFormat="1" ht="12">
      <c r="A226" s="13"/>
      <c r="B226" s="227"/>
      <c r="C226" s="228"/>
      <c r="D226" s="220" t="s">
        <v>140</v>
      </c>
      <c r="E226" s="229" t="s">
        <v>21</v>
      </c>
      <c r="F226" s="230" t="s">
        <v>704</v>
      </c>
      <c r="G226" s="228"/>
      <c r="H226" s="229" t="s">
        <v>21</v>
      </c>
      <c r="I226" s="231"/>
      <c r="J226" s="228"/>
      <c r="K226" s="228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140</v>
      </c>
      <c r="AU226" s="236" t="s">
        <v>84</v>
      </c>
      <c r="AV226" s="13" t="s">
        <v>82</v>
      </c>
      <c r="AW226" s="13" t="s">
        <v>36</v>
      </c>
      <c r="AX226" s="13" t="s">
        <v>74</v>
      </c>
      <c r="AY226" s="236" t="s">
        <v>126</v>
      </c>
    </row>
    <row r="227" spans="1:51" s="14" customFormat="1" ht="12">
      <c r="A227" s="14"/>
      <c r="B227" s="237"/>
      <c r="C227" s="238"/>
      <c r="D227" s="220" t="s">
        <v>140</v>
      </c>
      <c r="E227" s="239" t="s">
        <v>21</v>
      </c>
      <c r="F227" s="240" t="s">
        <v>705</v>
      </c>
      <c r="G227" s="238"/>
      <c r="H227" s="241">
        <v>250.17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7" t="s">
        <v>140</v>
      </c>
      <c r="AU227" s="247" t="s">
        <v>84</v>
      </c>
      <c r="AV227" s="14" t="s">
        <v>84</v>
      </c>
      <c r="AW227" s="14" t="s">
        <v>36</v>
      </c>
      <c r="AX227" s="14" t="s">
        <v>74</v>
      </c>
      <c r="AY227" s="247" t="s">
        <v>126</v>
      </c>
    </row>
    <row r="228" spans="1:51" s="14" customFormat="1" ht="12">
      <c r="A228" s="14"/>
      <c r="B228" s="237"/>
      <c r="C228" s="238"/>
      <c r="D228" s="220" t="s">
        <v>140</v>
      </c>
      <c r="E228" s="239" t="s">
        <v>21</v>
      </c>
      <c r="F228" s="240" t="s">
        <v>706</v>
      </c>
      <c r="G228" s="238"/>
      <c r="H228" s="241">
        <v>-55.966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7" t="s">
        <v>140</v>
      </c>
      <c r="AU228" s="247" t="s">
        <v>84</v>
      </c>
      <c r="AV228" s="14" t="s">
        <v>84</v>
      </c>
      <c r="AW228" s="14" t="s">
        <v>36</v>
      </c>
      <c r="AX228" s="14" t="s">
        <v>74</v>
      </c>
      <c r="AY228" s="247" t="s">
        <v>126</v>
      </c>
    </row>
    <row r="229" spans="1:51" s="14" customFormat="1" ht="12">
      <c r="A229" s="14"/>
      <c r="B229" s="237"/>
      <c r="C229" s="238"/>
      <c r="D229" s="220" t="s">
        <v>140</v>
      </c>
      <c r="E229" s="239" t="s">
        <v>21</v>
      </c>
      <c r="F229" s="240" t="s">
        <v>707</v>
      </c>
      <c r="G229" s="238"/>
      <c r="H229" s="241">
        <v>19.587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7" t="s">
        <v>140</v>
      </c>
      <c r="AU229" s="247" t="s">
        <v>84</v>
      </c>
      <c r="AV229" s="14" t="s">
        <v>84</v>
      </c>
      <c r="AW229" s="14" t="s">
        <v>36</v>
      </c>
      <c r="AX229" s="14" t="s">
        <v>74</v>
      </c>
      <c r="AY229" s="247" t="s">
        <v>126</v>
      </c>
    </row>
    <row r="230" spans="1:51" s="14" customFormat="1" ht="12">
      <c r="A230" s="14"/>
      <c r="B230" s="237"/>
      <c r="C230" s="238"/>
      <c r="D230" s="220" t="s">
        <v>140</v>
      </c>
      <c r="E230" s="239" t="s">
        <v>21</v>
      </c>
      <c r="F230" s="240" t="s">
        <v>708</v>
      </c>
      <c r="G230" s="238"/>
      <c r="H230" s="241">
        <v>-4.386</v>
      </c>
      <c r="I230" s="242"/>
      <c r="J230" s="238"/>
      <c r="K230" s="238"/>
      <c r="L230" s="243"/>
      <c r="M230" s="244"/>
      <c r="N230" s="245"/>
      <c r="O230" s="245"/>
      <c r="P230" s="245"/>
      <c r="Q230" s="245"/>
      <c r="R230" s="245"/>
      <c r="S230" s="245"/>
      <c r="T230" s="24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7" t="s">
        <v>140</v>
      </c>
      <c r="AU230" s="247" t="s">
        <v>84</v>
      </c>
      <c r="AV230" s="14" t="s">
        <v>84</v>
      </c>
      <c r="AW230" s="14" t="s">
        <v>36</v>
      </c>
      <c r="AX230" s="14" t="s">
        <v>74</v>
      </c>
      <c r="AY230" s="247" t="s">
        <v>126</v>
      </c>
    </row>
    <row r="231" spans="1:51" s="14" customFormat="1" ht="12">
      <c r="A231" s="14"/>
      <c r="B231" s="237"/>
      <c r="C231" s="238"/>
      <c r="D231" s="220" t="s">
        <v>140</v>
      </c>
      <c r="E231" s="239" t="s">
        <v>21</v>
      </c>
      <c r="F231" s="240" t="s">
        <v>709</v>
      </c>
      <c r="G231" s="238"/>
      <c r="H231" s="241">
        <v>-0.276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7" t="s">
        <v>140</v>
      </c>
      <c r="AU231" s="247" t="s">
        <v>84</v>
      </c>
      <c r="AV231" s="14" t="s">
        <v>84</v>
      </c>
      <c r="AW231" s="14" t="s">
        <v>36</v>
      </c>
      <c r="AX231" s="14" t="s">
        <v>74</v>
      </c>
      <c r="AY231" s="247" t="s">
        <v>126</v>
      </c>
    </row>
    <row r="232" spans="1:51" s="14" customFormat="1" ht="12">
      <c r="A232" s="14"/>
      <c r="B232" s="237"/>
      <c r="C232" s="238"/>
      <c r="D232" s="220" t="s">
        <v>140</v>
      </c>
      <c r="E232" s="239" t="s">
        <v>21</v>
      </c>
      <c r="F232" s="240" t="s">
        <v>710</v>
      </c>
      <c r="G232" s="238"/>
      <c r="H232" s="241">
        <v>-0.92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7" t="s">
        <v>140</v>
      </c>
      <c r="AU232" s="247" t="s">
        <v>84</v>
      </c>
      <c r="AV232" s="14" t="s">
        <v>84</v>
      </c>
      <c r="AW232" s="14" t="s">
        <v>36</v>
      </c>
      <c r="AX232" s="14" t="s">
        <v>74</v>
      </c>
      <c r="AY232" s="247" t="s">
        <v>126</v>
      </c>
    </row>
    <row r="233" spans="1:51" s="15" customFormat="1" ht="12">
      <c r="A233" s="15"/>
      <c r="B233" s="248"/>
      <c r="C233" s="249"/>
      <c r="D233" s="220" t="s">
        <v>140</v>
      </c>
      <c r="E233" s="250" t="s">
        <v>21</v>
      </c>
      <c r="F233" s="251" t="s">
        <v>152</v>
      </c>
      <c r="G233" s="249"/>
      <c r="H233" s="252">
        <v>208.20899999999997</v>
      </c>
      <c r="I233" s="253"/>
      <c r="J233" s="249"/>
      <c r="K233" s="249"/>
      <c r="L233" s="254"/>
      <c r="M233" s="255"/>
      <c r="N233" s="256"/>
      <c r="O233" s="256"/>
      <c r="P233" s="256"/>
      <c r="Q233" s="256"/>
      <c r="R233" s="256"/>
      <c r="S233" s="256"/>
      <c r="T233" s="257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8" t="s">
        <v>140</v>
      </c>
      <c r="AU233" s="258" t="s">
        <v>84</v>
      </c>
      <c r="AV233" s="15" t="s">
        <v>127</v>
      </c>
      <c r="AW233" s="15" t="s">
        <v>36</v>
      </c>
      <c r="AX233" s="15" t="s">
        <v>74</v>
      </c>
      <c r="AY233" s="258" t="s">
        <v>126</v>
      </c>
    </row>
    <row r="234" spans="1:51" s="14" customFormat="1" ht="12">
      <c r="A234" s="14"/>
      <c r="B234" s="237"/>
      <c r="C234" s="238"/>
      <c r="D234" s="220" t="s">
        <v>140</v>
      </c>
      <c r="E234" s="239" t="s">
        <v>21</v>
      </c>
      <c r="F234" s="240" t="s">
        <v>711</v>
      </c>
      <c r="G234" s="238"/>
      <c r="H234" s="241">
        <v>18.83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7" t="s">
        <v>140</v>
      </c>
      <c r="AU234" s="247" t="s">
        <v>84</v>
      </c>
      <c r="AV234" s="14" t="s">
        <v>84</v>
      </c>
      <c r="AW234" s="14" t="s">
        <v>36</v>
      </c>
      <c r="AX234" s="14" t="s">
        <v>74</v>
      </c>
      <c r="AY234" s="247" t="s">
        <v>126</v>
      </c>
    </row>
    <row r="235" spans="1:51" s="15" customFormat="1" ht="12">
      <c r="A235" s="15"/>
      <c r="B235" s="248"/>
      <c r="C235" s="249"/>
      <c r="D235" s="220" t="s">
        <v>140</v>
      </c>
      <c r="E235" s="250" t="s">
        <v>21</v>
      </c>
      <c r="F235" s="251" t="s">
        <v>152</v>
      </c>
      <c r="G235" s="249"/>
      <c r="H235" s="252">
        <v>18.83</v>
      </c>
      <c r="I235" s="253"/>
      <c r="J235" s="249"/>
      <c r="K235" s="249"/>
      <c r="L235" s="254"/>
      <c r="M235" s="255"/>
      <c r="N235" s="256"/>
      <c r="O235" s="256"/>
      <c r="P235" s="256"/>
      <c r="Q235" s="256"/>
      <c r="R235" s="256"/>
      <c r="S235" s="256"/>
      <c r="T235" s="257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8" t="s">
        <v>140</v>
      </c>
      <c r="AU235" s="258" t="s">
        <v>84</v>
      </c>
      <c r="AV235" s="15" t="s">
        <v>127</v>
      </c>
      <c r="AW235" s="15" t="s">
        <v>36</v>
      </c>
      <c r="AX235" s="15" t="s">
        <v>74</v>
      </c>
      <c r="AY235" s="258" t="s">
        <v>126</v>
      </c>
    </row>
    <row r="236" spans="1:51" s="13" customFormat="1" ht="12">
      <c r="A236" s="13"/>
      <c r="B236" s="227"/>
      <c r="C236" s="228"/>
      <c r="D236" s="220" t="s">
        <v>140</v>
      </c>
      <c r="E236" s="229" t="s">
        <v>21</v>
      </c>
      <c r="F236" s="230" t="s">
        <v>712</v>
      </c>
      <c r="G236" s="228"/>
      <c r="H236" s="229" t="s">
        <v>21</v>
      </c>
      <c r="I236" s="231"/>
      <c r="J236" s="228"/>
      <c r="K236" s="228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140</v>
      </c>
      <c r="AU236" s="236" t="s">
        <v>84</v>
      </c>
      <c r="AV236" s="13" t="s">
        <v>82</v>
      </c>
      <c r="AW236" s="13" t="s">
        <v>36</v>
      </c>
      <c r="AX236" s="13" t="s">
        <v>74</v>
      </c>
      <c r="AY236" s="236" t="s">
        <v>126</v>
      </c>
    </row>
    <row r="237" spans="1:51" s="14" customFormat="1" ht="12">
      <c r="A237" s="14"/>
      <c r="B237" s="237"/>
      <c r="C237" s="238"/>
      <c r="D237" s="220" t="s">
        <v>140</v>
      </c>
      <c r="E237" s="239" t="s">
        <v>21</v>
      </c>
      <c r="F237" s="240" t="s">
        <v>713</v>
      </c>
      <c r="G237" s="238"/>
      <c r="H237" s="241">
        <v>556.83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7" t="s">
        <v>140</v>
      </c>
      <c r="AU237" s="247" t="s">
        <v>84</v>
      </c>
      <c r="AV237" s="14" t="s">
        <v>84</v>
      </c>
      <c r="AW237" s="14" t="s">
        <v>36</v>
      </c>
      <c r="AX237" s="14" t="s">
        <v>74</v>
      </c>
      <c r="AY237" s="247" t="s">
        <v>126</v>
      </c>
    </row>
    <row r="238" spans="1:51" s="14" customFormat="1" ht="12">
      <c r="A238" s="14"/>
      <c r="B238" s="237"/>
      <c r="C238" s="238"/>
      <c r="D238" s="220" t="s">
        <v>140</v>
      </c>
      <c r="E238" s="239" t="s">
        <v>21</v>
      </c>
      <c r="F238" s="240" t="s">
        <v>714</v>
      </c>
      <c r="G238" s="238"/>
      <c r="H238" s="241">
        <v>-43.138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7" t="s">
        <v>140</v>
      </c>
      <c r="AU238" s="247" t="s">
        <v>84</v>
      </c>
      <c r="AV238" s="14" t="s">
        <v>84</v>
      </c>
      <c r="AW238" s="14" t="s">
        <v>36</v>
      </c>
      <c r="AX238" s="14" t="s">
        <v>74</v>
      </c>
      <c r="AY238" s="247" t="s">
        <v>126</v>
      </c>
    </row>
    <row r="239" spans="1:51" s="14" customFormat="1" ht="12">
      <c r="A239" s="14"/>
      <c r="B239" s="237"/>
      <c r="C239" s="238"/>
      <c r="D239" s="220" t="s">
        <v>140</v>
      </c>
      <c r="E239" s="239" t="s">
        <v>21</v>
      </c>
      <c r="F239" s="240" t="s">
        <v>715</v>
      </c>
      <c r="G239" s="238"/>
      <c r="H239" s="241">
        <v>-43.138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7" t="s">
        <v>140</v>
      </c>
      <c r="AU239" s="247" t="s">
        <v>84</v>
      </c>
      <c r="AV239" s="14" t="s">
        <v>84</v>
      </c>
      <c r="AW239" s="14" t="s">
        <v>36</v>
      </c>
      <c r="AX239" s="14" t="s">
        <v>74</v>
      </c>
      <c r="AY239" s="247" t="s">
        <v>126</v>
      </c>
    </row>
    <row r="240" spans="1:51" s="14" customFormat="1" ht="12">
      <c r="A240" s="14"/>
      <c r="B240" s="237"/>
      <c r="C240" s="238"/>
      <c r="D240" s="220" t="s">
        <v>140</v>
      </c>
      <c r="E240" s="239" t="s">
        <v>21</v>
      </c>
      <c r="F240" s="240" t="s">
        <v>716</v>
      </c>
      <c r="G240" s="238"/>
      <c r="H240" s="241">
        <v>8.07</v>
      </c>
      <c r="I240" s="242"/>
      <c r="J240" s="238"/>
      <c r="K240" s="238"/>
      <c r="L240" s="243"/>
      <c r="M240" s="244"/>
      <c r="N240" s="245"/>
      <c r="O240" s="245"/>
      <c r="P240" s="245"/>
      <c r="Q240" s="245"/>
      <c r="R240" s="245"/>
      <c r="S240" s="245"/>
      <c r="T240" s="24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7" t="s">
        <v>140</v>
      </c>
      <c r="AU240" s="247" t="s">
        <v>84</v>
      </c>
      <c r="AV240" s="14" t="s">
        <v>84</v>
      </c>
      <c r="AW240" s="14" t="s">
        <v>36</v>
      </c>
      <c r="AX240" s="14" t="s">
        <v>74</v>
      </c>
      <c r="AY240" s="247" t="s">
        <v>126</v>
      </c>
    </row>
    <row r="241" spans="1:51" s="14" customFormat="1" ht="12">
      <c r="A241" s="14"/>
      <c r="B241" s="237"/>
      <c r="C241" s="238"/>
      <c r="D241" s="220" t="s">
        <v>140</v>
      </c>
      <c r="E241" s="239" t="s">
        <v>21</v>
      </c>
      <c r="F241" s="240" t="s">
        <v>717</v>
      </c>
      <c r="G241" s="238"/>
      <c r="H241" s="241">
        <v>5.91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7" t="s">
        <v>140</v>
      </c>
      <c r="AU241" s="247" t="s">
        <v>84</v>
      </c>
      <c r="AV241" s="14" t="s">
        <v>84</v>
      </c>
      <c r="AW241" s="14" t="s">
        <v>36</v>
      </c>
      <c r="AX241" s="14" t="s">
        <v>74</v>
      </c>
      <c r="AY241" s="247" t="s">
        <v>126</v>
      </c>
    </row>
    <row r="242" spans="1:51" s="14" customFormat="1" ht="12">
      <c r="A242" s="14"/>
      <c r="B242" s="237"/>
      <c r="C242" s="238"/>
      <c r="D242" s="220" t="s">
        <v>140</v>
      </c>
      <c r="E242" s="239" t="s">
        <v>21</v>
      </c>
      <c r="F242" s="240" t="s">
        <v>718</v>
      </c>
      <c r="G242" s="238"/>
      <c r="H242" s="241">
        <v>1.8</v>
      </c>
      <c r="I242" s="242"/>
      <c r="J242" s="238"/>
      <c r="K242" s="238"/>
      <c r="L242" s="243"/>
      <c r="M242" s="244"/>
      <c r="N242" s="245"/>
      <c r="O242" s="245"/>
      <c r="P242" s="245"/>
      <c r="Q242" s="245"/>
      <c r="R242" s="245"/>
      <c r="S242" s="245"/>
      <c r="T242" s="24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7" t="s">
        <v>140</v>
      </c>
      <c r="AU242" s="247" t="s">
        <v>84</v>
      </c>
      <c r="AV242" s="14" t="s">
        <v>84</v>
      </c>
      <c r="AW242" s="14" t="s">
        <v>36</v>
      </c>
      <c r="AX242" s="14" t="s">
        <v>74</v>
      </c>
      <c r="AY242" s="247" t="s">
        <v>126</v>
      </c>
    </row>
    <row r="243" spans="1:51" s="14" customFormat="1" ht="12">
      <c r="A243" s="14"/>
      <c r="B243" s="237"/>
      <c r="C243" s="238"/>
      <c r="D243" s="220" t="s">
        <v>140</v>
      </c>
      <c r="E243" s="239" t="s">
        <v>21</v>
      </c>
      <c r="F243" s="240" t="s">
        <v>719</v>
      </c>
      <c r="G243" s="238"/>
      <c r="H243" s="241">
        <v>9.677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7" t="s">
        <v>140</v>
      </c>
      <c r="AU243" s="247" t="s">
        <v>84</v>
      </c>
      <c r="AV243" s="14" t="s">
        <v>84</v>
      </c>
      <c r="AW243" s="14" t="s">
        <v>36</v>
      </c>
      <c r="AX243" s="14" t="s">
        <v>74</v>
      </c>
      <c r="AY243" s="247" t="s">
        <v>126</v>
      </c>
    </row>
    <row r="244" spans="1:51" s="14" customFormat="1" ht="12">
      <c r="A244" s="14"/>
      <c r="B244" s="237"/>
      <c r="C244" s="238"/>
      <c r="D244" s="220" t="s">
        <v>140</v>
      </c>
      <c r="E244" s="239" t="s">
        <v>21</v>
      </c>
      <c r="F244" s="240" t="s">
        <v>720</v>
      </c>
      <c r="G244" s="238"/>
      <c r="H244" s="241">
        <v>1.6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7" t="s">
        <v>140</v>
      </c>
      <c r="AU244" s="247" t="s">
        <v>84</v>
      </c>
      <c r="AV244" s="14" t="s">
        <v>84</v>
      </c>
      <c r="AW244" s="14" t="s">
        <v>36</v>
      </c>
      <c r="AX244" s="14" t="s">
        <v>74</v>
      </c>
      <c r="AY244" s="247" t="s">
        <v>126</v>
      </c>
    </row>
    <row r="245" spans="1:51" s="14" customFormat="1" ht="12">
      <c r="A245" s="14"/>
      <c r="B245" s="237"/>
      <c r="C245" s="238"/>
      <c r="D245" s="220" t="s">
        <v>140</v>
      </c>
      <c r="E245" s="239" t="s">
        <v>21</v>
      </c>
      <c r="F245" s="240" t="s">
        <v>721</v>
      </c>
      <c r="G245" s="238"/>
      <c r="H245" s="241">
        <v>14.31</v>
      </c>
      <c r="I245" s="242"/>
      <c r="J245" s="238"/>
      <c r="K245" s="238"/>
      <c r="L245" s="243"/>
      <c r="M245" s="244"/>
      <c r="N245" s="245"/>
      <c r="O245" s="245"/>
      <c r="P245" s="245"/>
      <c r="Q245" s="245"/>
      <c r="R245" s="245"/>
      <c r="S245" s="245"/>
      <c r="T245" s="24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7" t="s">
        <v>140</v>
      </c>
      <c r="AU245" s="247" t="s">
        <v>84</v>
      </c>
      <c r="AV245" s="14" t="s">
        <v>84</v>
      </c>
      <c r="AW245" s="14" t="s">
        <v>36</v>
      </c>
      <c r="AX245" s="14" t="s">
        <v>74</v>
      </c>
      <c r="AY245" s="247" t="s">
        <v>126</v>
      </c>
    </row>
    <row r="246" spans="1:51" s="15" customFormat="1" ht="12">
      <c r="A246" s="15"/>
      <c r="B246" s="248"/>
      <c r="C246" s="249"/>
      <c r="D246" s="220" t="s">
        <v>140</v>
      </c>
      <c r="E246" s="250" t="s">
        <v>21</v>
      </c>
      <c r="F246" s="251" t="s">
        <v>152</v>
      </c>
      <c r="G246" s="249"/>
      <c r="H246" s="252">
        <v>511.9210000000001</v>
      </c>
      <c r="I246" s="253"/>
      <c r="J246" s="249"/>
      <c r="K246" s="249"/>
      <c r="L246" s="254"/>
      <c r="M246" s="255"/>
      <c r="N246" s="256"/>
      <c r="O246" s="256"/>
      <c r="P246" s="256"/>
      <c r="Q246" s="256"/>
      <c r="R246" s="256"/>
      <c r="S246" s="256"/>
      <c r="T246" s="257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8" t="s">
        <v>140</v>
      </c>
      <c r="AU246" s="258" t="s">
        <v>84</v>
      </c>
      <c r="AV246" s="15" t="s">
        <v>127</v>
      </c>
      <c r="AW246" s="15" t="s">
        <v>36</v>
      </c>
      <c r="AX246" s="15" t="s">
        <v>74</v>
      </c>
      <c r="AY246" s="258" t="s">
        <v>126</v>
      </c>
    </row>
    <row r="247" spans="1:51" s="14" customFormat="1" ht="12">
      <c r="A247" s="14"/>
      <c r="B247" s="237"/>
      <c r="C247" s="238"/>
      <c r="D247" s="220" t="s">
        <v>140</v>
      </c>
      <c r="E247" s="239" t="s">
        <v>21</v>
      </c>
      <c r="F247" s="240" t="s">
        <v>722</v>
      </c>
      <c r="G247" s="238"/>
      <c r="H247" s="241">
        <v>69.94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7" t="s">
        <v>140</v>
      </c>
      <c r="AU247" s="247" t="s">
        <v>84</v>
      </c>
      <c r="AV247" s="14" t="s">
        <v>84</v>
      </c>
      <c r="AW247" s="14" t="s">
        <v>36</v>
      </c>
      <c r="AX247" s="14" t="s">
        <v>74</v>
      </c>
      <c r="AY247" s="247" t="s">
        <v>126</v>
      </c>
    </row>
    <row r="248" spans="1:51" s="15" customFormat="1" ht="12">
      <c r="A248" s="15"/>
      <c r="B248" s="248"/>
      <c r="C248" s="249"/>
      <c r="D248" s="220" t="s">
        <v>140</v>
      </c>
      <c r="E248" s="250" t="s">
        <v>21</v>
      </c>
      <c r="F248" s="251" t="s">
        <v>152</v>
      </c>
      <c r="G248" s="249"/>
      <c r="H248" s="252">
        <v>69.94</v>
      </c>
      <c r="I248" s="253"/>
      <c r="J248" s="249"/>
      <c r="K248" s="249"/>
      <c r="L248" s="254"/>
      <c r="M248" s="255"/>
      <c r="N248" s="256"/>
      <c r="O248" s="256"/>
      <c r="P248" s="256"/>
      <c r="Q248" s="256"/>
      <c r="R248" s="256"/>
      <c r="S248" s="256"/>
      <c r="T248" s="257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8" t="s">
        <v>140</v>
      </c>
      <c r="AU248" s="258" t="s">
        <v>84</v>
      </c>
      <c r="AV248" s="15" t="s">
        <v>127</v>
      </c>
      <c r="AW248" s="15" t="s">
        <v>36</v>
      </c>
      <c r="AX248" s="15" t="s">
        <v>74</v>
      </c>
      <c r="AY248" s="258" t="s">
        <v>126</v>
      </c>
    </row>
    <row r="249" spans="1:51" s="14" customFormat="1" ht="12">
      <c r="A249" s="14"/>
      <c r="B249" s="237"/>
      <c r="C249" s="238"/>
      <c r="D249" s="220" t="s">
        <v>140</v>
      </c>
      <c r="E249" s="239" t="s">
        <v>21</v>
      </c>
      <c r="F249" s="240" t="s">
        <v>723</v>
      </c>
      <c r="G249" s="238"/>
      <c r="H249" s="241">
        <v>49.9</v>
      </c>
      <c r="I249" s="242"/>
      <c r="J249" s="238"/>
      <c r="K249" s="238"/>
      <c r="L249" s="243"/>
      <c r="M249" s="244"/>
      <c r="N249" s="245"/>
      <c r="O249" s="245"/>
      <c r="P249" s="245"/>
      <c r="Q249" s="245"/>
      <c r="R249" s="245"/>
      <c r="S249" s="245"/>
      <c r="T249" s="24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7" t="s">
        <v>140</v>
      </c>
      <c r="AU249" s="247" t="s">
        <v>84</v>
      </c>
      <c r="AV249" s="14" t="s">
        <v>84</v>
      </c>
      <c r="AW249" s="14" t="s">
        <v>36</v>
      </c>
      <c r="AX249" s="14" t="s">
        <v>74</v>
      </c>
      <c r="AY249" s="247" t="s">
        <v>126</v>
      </c>
    </row>
    <row r="250" spans="1:51" s="15" customFormat="1" ht="12">
      <c r="A250" s="15"/>
      <c r="B250" s="248"/>
      <c r="C250" s="249"/>
      <c r="D250" s="220" t="s">
        <v>140</v>
      </c>
      <c r="E250" s="250" t="s">
        <v>21</v>
      </c>
      <c r="F250" s="251" t="s">
        <v>152</v>
      </c>
      <c r="G250" s="249"/>
      <c r="H250" s="252">
        <v>49.9</v>
      </c>
      <c r="I250" s="253"/>
      <c r="J250" s="249"/>
      <c r="K250" s="249"/>
      <c r="L250" s="254"/>
      <c r="M250" s="255"/>
      <c r="N250" s="256"/>
      <c r="O250" s="256"/>
      <c r="P250" s="256"/>
      <c r="Q250" s="256"/>
      <c r="R250" s="256"/>
      <c r="S250" s="256"/>
      <c r="T250" s="257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8" t="s">
        <v>140</v>
      </c>
      <c r="AU250" s="258" t="s">
        <v>84</v>
      </c>
      <c r="AV250" s="15" t="s">
        <v>127</v>
      </c>
      <c r="AW250" s="15" t="s">
        <v>36</v>
      </c>
      <c r="AX250" s="15" t="s">
        <v>74</v>
      </c>
      <c r="AY250" s="258" t="s">
        <v>126</v>
      </c>
    </row>
    <row r="251" spans="1:51" s="16" customFormat="1" ht="12">
      <c r="A251" s="16"/>
      <c r="B251" s="259"/>
      <c r="C251" s="260"/>
      <c r="D251" s="220" t="s">
        <v>140</v>
      </c>
      <c r="E251" s="261" t="s">
        <v>21</v>
      </c>
      <c r="F251" s="262" t="s">
        <v>156</v>
      </c>
      <c r="G251" s="260"/>
      <c r="H251" s="263">
        <v>858.7999999999998</v>
      </c>
      <c r="I251" s="264"/>
      <c r="J251" s="260"/>
      <c r="K251" s="260"/>
      <c r="L251" s="265"/>
      <c r="M251" s="266"/>
      <c r="N251" s="267"/>
      <c r="O251" s="267"/>
      <c r="P251" s="267"/>
      <c r="Q251" s="267"/>
      <c r="R251" s="267"/>
      <c r="S251" s="267"/>
      <c r="T251" s="268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T251" s="269" t="s">
        <v>140</v>
      </c>
      <c r="AU251" s="269" t="s">
        <v>84</v>
      </c>
      <c r="AV251" s="16" t="s">
        <v>134</v>
      </c>
      <c r="AW251" s="16" t="s">
        <v>36</v>
      </c>
      <c r="AX251" s="16" t="s">
        <v>82</v>
      </c>
      <c r="AY251" s="269" t="s">
        <v>126</v>
      </c>
    </row>
    <row r="252" spans="1:63" s="12" customFormat="1" ht="22.8" customHeight="1">
      <c r="A252" s="12"/>
      <c r="B252" s="191"/>
      <c r="C252" s="192"/>
      <c r="D252" s="193" t="s">
        <v>73</v>
      </c>
      <c r="E252" s="205" t="s">
        <v>194</v>
      </c>
      <c r="F252" s="205" t="s">
        <v>195</v>
      </c>
      <c r="G252" s="192"/>
      <c r="H252" s="192"/>
      <c r="I252" s="195"/>
      <c r="J252" s="206">
        <f>BK252</f>
        <v>0</v>
      </c>
      <c r="K252" s="192"/>
      <c r="L252" s="197"/>
      <c r="M252" s="198"/>
      <c r="N252" s="199"/>
      <c r="O252" s="199"/>
      <c r="P252" s="200">
        <f>SUM(P253:P385)</f>
        <v>0</v>
      </c>
      <c r="Q252" s="199"/>
      <c r="R252" s="200">
        <f>SUM(R253:R385)</f>
        <v>0.51208202</v>
      </c>
      <c r="S252" s="199"/>
      <c r="T252" s="201">
        <f>SUM(T253:T385)</f>
        <v>9.987371999999999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2" t="s">
        <v>82</v>
      </c>
      <c r="AT252" s="203" t="s">
        <v>73</v>
      </c>
      <c r="AU252" s="203" t="s">
        <v>82</v>
      </c>
      <c r="AY252" s="202" t="s">
        <v>126</v>
      </c>
      <c r="BK252" s="204">
        <f>SUM(BK253:BK385)</f>
        <v>0</v>
      </c>
    </row>
    <row r="253" spans="1:65" s="2" customFormat="1" ht="37.8" customHeight="1">
      <c r="A253" s="41"/>
      <c r="B253" s="42"/>
      <c r="C253" s="207" t="s">
        <v>284</v>
      </c>
      <c r="D253" s="207" t="s">
        <v>129</v>
      </c>
      <c r="E253" s="208" t="s">
        <v>757</v>
      </c>
      <c r="F253" s="209" t="s">
        <v>758</v>
      </c>
      <c r="G253" s="210" t="s">
        <v>132</v>
      </c>
      <c r="H253" s="211">
        <v>888.44</v>
      </c>
      <c r="I253" s="212"/>
      <c r="J253" s="213">
        <f>ROUND(I253*H253,2)</f>
        <v>0</v>
      </c>
      <c r="K253" s="209" t="s">
        <v>133</v>
      </c>
      <c r="L253" s="47"/>
      <c r="M253" s="214" t="s">
        <v>21</v>
      </c>
      <c r="N253" s="215" t="s">
        <v>45</v>
      </c>
      <c r="O253" s="87"/>
      <c r="P253" s="216">
        <f>O253*H253</f>
        <v>0</v>
      </c>
      <c r="Q253" s="216">
        <v>0</v>
      </c>
      <c r="R253" s="216">
        <f>Q253*H253</f>
        <v>0</v>
      </c>
      <c r="S253" s="216">
        <v>0</v>
      </c>
      <c r="T253" s="217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18" t="s">
        <v>134</v>
      </c>
      <c r="AT253" s="218" t="s">
        <v>129</v>
      </c>
      <c r="AU253" s="218" t="s">
        <v>84</v>
      </c>
      <c r="AY253" s="19" t="s">
        <v>126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9" t="s">
        <v>82</v>
      </c>
      <c r="BK253" s="219">
        <f>ROUND(I253*H253,2)</f>
        <v>0</v>
      </c>
      <c r="BL253" s="19" t="s">
        <v>134</v>
      </c>
      <c r="BM253" s="218" t="s">
        <v>759</v>
      </c>
    </row>
    <row r="254" spans="1:47" s="2" customFormat="1" ht="12">
      <c r="A254" s="41"/>
      <c r="B254" s="42"/>
      <c r="C254" s="43"/>
      <c r="D254" s="220" t="s">
        <v>136</v>
      </c>
      <c r="E254" s="43"/>
      <c r="F254" s="221" t="s">
        <v>760</v>
      </c>
      <c r="G254" s="43"/>
      <c r="H254" s="43"/>
      <c r="I254" s="222"/>
      <c r="J254" s="43"/>
      <c r="K254" s="43"/>
      <c r="L254" s="47"/>
      <c r="M254" s="223"/>
      <c r="N254" s="224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19" t="s">
        <v>136</v>
      </c>
      <c r="AU254" s="19" t="s">
        <v>84</v>
      </c>
    </row>
    <row r="255" spans="1:47" s="2" customFormat="1" ht="12">
      <c r="A255" s="41"/>
      <c r="B255" s="42"/>
      <c r="C255" s="43"/>
      <c r="D255" s="225" t="s">
        <v>138</v>
      </c>
      <c r="E255" s="43"/>
      <c r="F255" s="226" t="s">
        <v>761</v>
      </c>
      <c r="G255" s="43"/>
      <c r="H255" s="43"/>
      <c r="I255" s="222"/>
      <c r="J255" s="43"/>
      <c r="K255" s="43"/>
      <c r="L255" s="47"/>
      <c r="M255" s="223"/>
      <c r="N255" s="22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19" t="s">
        <v>138</v>
      </c>
      <c r="AU255" s="19" t="s">
        <v>84</v>
      </c>
    </row>
    <row r="256" spans="1:51" s="14" customFormat="1" ht="12">
      <c r="A256" s="14"/>
      <c r="B256" s="237"/>
      <c r="C256" s="238"/>
      <c r="D256" s="220" t="s">
        <v>140</v>
      </c>
      <c r="E256" s="239" t="s">
        <v>21</v>
      </c>
      <c r="F256" s="240" t="s">
        <v>762</v>
      </c>
      <c r="G256" s="238"/>
      <c r="H256" s="241">
        <v>888.44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7" t="s">
        <v>140</v>
      </c>
      <c r="AU256" s="247" t="s">
        <v>84</v>
      </c>
      <c r="AV256" s="14" t="s">
        <v>84</v>
      </c>
      <c r="AW256" s="14" t="s">
        <v>36</v>
      </c>
      <c r="AX256" s="14" t="s">
        <v>82</v>
      </c>
      <c r="AY256" s="247" t="s">
        <v>126</v>
      </c>
    </row>
    <row r="257" spans="1:65" s="2" customFormat="1" ht="33" customHeight="1">
      <c r="A257" s="41"/>
      <c r="B257" s="42"/>
      <c r="C257" s="207" t="s">
        <v>8</v>
      </c>
      <c r="D257" s="207" t="s">
        <v>129</v>
      </c>
      <c r="E257" s="208" t="s">
        <v>763</v>
      </c>
      <c r="F257" s="209" t="s">
        <v>764</v>
      </c>
      <c r="G257" s="210" t="s">
        <v>132</v>
      </c>
      <c r="H257" s="211">
        <v>79959.6</v>
      </c>
      <c r="I257" s="212"/>
      <c r="J257" s="213">
        <f>ROUND(I257*H257,2)</f>
        <v>0</v>
      </c>
      <c r="K257" s="209" t="s">
        <v>133</v>
      </c>
      <c r="L257" s="47"/>
      <c r="M257" s="214" t="s">
        <v>21</v>
      </c>
      <c r="N257" s="215" t="s">
        <v>45</v>
      </c>
      <c r="O257" s="87"/>
      <c r="P257" s="216">
        <f>O257*H257</f>
        <v>0</v>
      </c>
      <c r="Q257" s="216">
        <v>0</v>
      </c>
      <c r="R257" s="216">
        <f>Q257*H257</f>
        <v>0</v>
      </c>
      <c r="S257" s="216">
        <v>0</v>
      </c>
      <c r="T257" s="217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18" t="s">
        <v>134</v>
      </c>
      <c r="AT257" s="218" t="s">
        <v>129</v>
      </c>
      <c r="AU257" s="218" t="s">
        <v>84</v>
      </c>
      <c r="AY257" s="19" t="s">
        <v>126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9" t="s">
        <v>82</v>
      </c>
      <c r="BK257" s="219">
        <f>ROUND(I257*H257,2)</f>
        <v>0</v>
      </c>
      <c r="BL257" s="19" t="s">
        <v>134</v>
      </c>
      <c r="BM257" s="218" t="s">
        <v>765</v>
      </c>
    </row>
    <row r="258" spans="1:47" s="2" customFormat="1" ht="12">
      <c r="A258" s="41"/>
      <c r="B258" s="42"/>
      <c r="C258" s="43"/>
      <c r="D258" s="220" t="s">
        <v>136</v>
      </c>
      <c r="E258" s="43"/>
      <c r="F258" s="221" t="s">
        <v>766</v>
      </c>
      <c r="G258" s="43"/>
      <c r="H258" s="43"/>
      <c r="I258" s="222"/>
      <c r="J258" s="43"/>
      <c r="K258" s="43"/>
      <c r="L258" s="47"/>
      <c r="M258" s="223"/>
      <c r="N258" s="224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19" t="s">
        <v>136</v>
      </c>
      <c r="AU258" s="19" t="s">
        <v>84</v>
      </c>
    </row>
    <row r="259" spans="1:47" s="2" customFormat="1" ht="12">
      <c r="A259" s="41"/>
      <c r="B259" s="42"/>
      <c r="C259" s="43"/>
      <c r="D259" s="225" t="s">
        <v>138</v>
      </c>
      <c r="E259" s="43"/>
      <c r="F259" s="226" t="s">
        <v>767</v>
      </c>
      <c r="G259" s="43"/>
      <c r="H259" s="43"/>
      <c r="I259" s="222"/>
      <c r="J259" s="43"/>
      <c r="K259" s="43"/>
      <c r="L259" s="47"/>
      <c r="M259" s="223"/>
      <c r="N259" s="22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19" t="s">
        <v>138</v>
      </c>
      <c r="AU259" s="19" t="s">
        <v>84</v>
      </c>
    </row>
    <row r="260" spans="1:51" s="13" customFormat="1" ht="12">
      <c r="A260" s="13"/>
      <c r="B260" s="227"/>
      <c r="C260" s="228"/>
      <c r="D260" s="220" t="s">
        <v>140</v>
      </c>
      <c r="E260" s="229" t="s">
        <v>21</v>
      </c>
      <c r="F260" s="230" t="s">
        <v>768</v>
      </c>
      <c r="G260" s="228"/>
      <c r="H260" s="229" t="s">
        <v>21</v>
      </c>
      <c r="I260" s="231"/>
      <c r="J260" s="228"/>
      <c r="K260" s="228"/>
      <c r="L260" s="232"/>
      <c r="M260" s="233"/>
      <c r="N260" s="234"/>
      <c r="O260" s="234"/>
      <c r="P260" s="234"/>
      <c r="Q260" s="234"/>
      <c r="R260" s="234"/>
      <c r="S260" s="234"/>
      <c r="T260" s="23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6" t="s">
        <v>140</v>
      </c>
      <c r="AU260" s="236" t="s">
        <v>84</v>
      </c>
      <c r="AV260" s="13" t="s">
        <v>82</v>
      </c>
      <c r="AW260" s="13" t="s">
        <v>36</v>
      </c>
      <c r="AX260" s="13" t="s">
        <v>74</v>
      </c>
      <c r="AY260" s="236" t="s">
        <v>126</v>
      </c>
    </row>
    <row r="261" spans="1:51" s="14" customFormat="1" ht="12">
      <c r="A261" s="14"/>
      <c r="B261" s="237"/>
      <c r="C261" s="238"/>
      <c r="D261" s="220" t="s">
        <v>140</v>
      </c>
      <c r="E261" s="239" t="s">
        <v>21</v>
      </c>
      <c r="F261" s="240" t="s">
        <v>769</v>
      </c>
      <c r="G261" s="238"/>
      <c r="H261" s="241">
        <v>79959.6</v>
      </c>
      <c r="I261" s="242"/>
      <c r="J261" s="238"/>
      <c r="K261" s="238"/>
      <c r="L261" s="243"/>
      <c r="M261" s="244"/>
      <c r="N261" s="245"/>
      <c r="O261" s="245"/>
      <c r="P261" s="245"/>
      <c r="Q261" s="245"/>
      <c r="R261" s="245"/>
      <c r="S261" s="245"/>
      <c r="T261" s="24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7" t="s">
        <v>140</v>
      </c>
      <c r="AU261" s="247" t="s">
        <v>84</v>
      </c>
      <c r="AV261" s="14" t="s">
        <v>84</v>
      </c>
      <c r="AW261" s="14" t="s">
        <v>36</v>
      </c>
      <c r="AX261" s="14" t="s">
        <v>82</v>
      </c>
      <c r="AY261" s="247" t="s">
        <v>126</v>
      </c>
    </row>
    <row r="262" spans="1:65" s="2" customFormat="1" ht="37.8" customHeight="1">
      <c r="A262" s="41"/>
      <c r="B262" s="42"/>
      <c r="C262" s="207" t="s">
        <v>295</v>
      </c>
      <c r="D262" s="207" t="s">
        <v>129</v>
      </c>
      <c r="E262" s="208" t="s">
        <v>770</v>
      </c>
      <c r="F262" s="209" t="s">
        <v>771</v>
      </c>
      <c r="G262" s="210" t="s">
        <v>132</v>
      </c>
      <c r="H262" s="211">
        <v>888.44</v>
      </c>
      <c r="I262" s="212"/>
      <c r="J262" s="213">
        <f>ROUND(I262*H262,2)</f>
        <v>0</v>
      </c>
      <c r="K262" s="209" t="s">
        <v>133</v>
      </c>
      <c r="L262" s="47"/>
      <c r="M262" s="214" t="s">
        <v>21</v>
      </c>
      <c r="N262" s="215" t="s">
        <v>45</v>
      </c>
      <c r="O262" s="87"/>
      <c r="P262" s="216">
        <f>O262*H262</f>
        <v>0</v>
      </c>
      <c r="Q262" s="216">
        <v>0</v>
      </c>
      <c r="R262" s="216">
        <f>Q262*H262</f>
        <v>0</v>
      </c>
      <c r="S262" s="216">
        <v>0</v>
      </c>
      <c r="T262" s="21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18" t="s">
        <v>134</v>
      </c>
      <c r="AT262" s="218" t="s">
        <v>129</v>
      </c>
      <c r="AU262" s="218" t="s">
        <v>84</v>
      </c>
      <c r="AY262" s="19" t="s">
        <v>126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9" t="s">
        <v>82</v>
      </c>
      <c r="BK262" s="219">
        <f>ROUND(I262*H262,2)</f>
        <v>0</v>
      </c>
      <c r="BL262" s="19" t="s">
        <v>134</v>
      </c>
      <c r="BM262" s="218" t="s">
        <v>772</v>
      </c>
    </row>
    <row r="263" spans="1:47" s="2" customFormat="1" ht="12">
      <c r="A263" s="41"/>
      <c r="B263" s="42"/>
      <c r="C263" s="43"/>
      <c r="D263" s="220" t="s">
        <v>136</v>
      </c>
      <c r="E263" s="43"/>
      <c r="F263" s="221" t="s">
        <v>773</v>
      </c>
      <c r="G263" s="43"/>
      <c r="H263" s="43"/>
      <c r="I263" s="222"/>
      <c r="J263" s="43"/>
      <c r="K263" s="43"/>
      <c r="L263" s="47"/>
      <c r="M263" s="223"/>
      <c r="N263" s="22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19" t="s">
        <v>136</v>
      </c>
      <c r="AU263" s="19" t="s">
        <v>84</v>
      </c>
    </row>
    <row r="264" spans="1:47" s="2" customFormat="1" ht="12">
      <c r="A264" s="41"/>
      <c r="B264" s="42"/>
      <c r="C264" s="43"/>
      <c r="D264" s="225" t="s">
        <v>138</v>
      </c>
      <c r="E264" s="43"/>
      <c r="F264" s="226" t="s">
        <v>774</v>
      </c>
      <c r="G264" s="43"/>
      <c r="H264" s="43"/>
      <c r="I264" s="222"/>
      <c r="J264" s="43"/>
      <c r="K264" s="43"/>
      <c r="L264" s="47"/>
      <c r="M264" s="223"/>
      <c r="N264" s="224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9" t="s">
        <v>138</v>
      </c>
      <c r="AU264" s="19" t="s">
        <v>84</v>
      </c>
    </row>
    <row r="265" spans="1:65" s="2" customFormat="1" ht="16.5" customHeight="1">
      <c r="A265" s="41"/>
      <c r="B265" s="42"/>
      <c r="C265" s="207" t="s">
        <v>301</v>
      </c>
      <c r="D265" s="207" t="s">
        <v>129</v>
      </c>
      <c r="E265" s="208" t="s">
        <v>775</v>
      </c>
      <c r="F265" s="209" t="s">
        <v>776</v>
      </c>
      <c r="G265" s="210" t="s">
        <v>132</v>
      </c>
      <c r="H265" s="211">
        <v>888.44</v>
      </c>
      <c r="I265" s="212"/>
      <c r="J265" s="213">
        <f>ROUND(I265*H265,2)</f>
        <v>0</v>
      </c>
      <c r="K265" s="209" t="s">
        <v>133</v>
      </c>
      <c r="L265" s="47"/>
      <c r="M265" s="214" t="s">
        <v>21</v>
      </c>
      <c r="N265" s="215" t="s">
        <v>45</v>
      </c>
      <c r="O265" s="87"/>
      <c r="P265" s="216">
        <f>O265*H265</f>
        <v>0</v>
      </c>
      <c r="Q265" s="216">
        <v>0</v>
      </c>
      <c r="R265" s="216">
        <f>Q265*H265</f>
        <v>0</v>
      </c>
      <c r="S265" s="216">
        <v>0</v>
      </c>
      <c r="T265" s="217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18" t="s">
        <v>134</v>
      </c>
      <c r="AT265" s="218" t="s">
        <v>129</v>
      </c>
      <c r="AU265" s="218" t="s">
        <v>84</v>
      </c>
      <c r="AY265" s="19" t="s">
        <v>126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9" t="s">
        <v>82</v>
      </c>
      <c r="BK265" s="219">
        <f>ROUND(I265*H265,2)</f>
        <v>0</v>
      </c>
      <c r="BL265" s="19" t="s">
        <v>134</v>
      </c>
      <c r="BM265" s="218" t="s">
        <v>777</v>
      </c>
    </row>
    <row r="266" spans="1:47" s="2" customFormat="1" ht="12">
      <c r="A266" s="41"/>
      <c r="B266" s="42"/>
      <c r="C266" s="43"/>
      <c r="D266" s="220" t="s">
        <v>136</v>
      </c>
      <c r="E266" s="43"/>
      <c r="F266" s="221" t="s">
        <v>778</v>
      </c>
      <c r="G266" s="43"/>
      <c r="H266" s="43"/>
      <c r="I266" s="222"/>
      <c r="J266" s="43"/>
      <c r="K266" s="43"/>
      <c r="L266" s="47"/>
      <c r="M266" s="223"/>
      <c r="N266" s="224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19" t="s">
        <v>136</v>
      </c>
      <c r="AU266" s="19" t="s">
        <v>84</v>
      </c>
    </row>
    <row r="267" spans="1:47" s="2" customFormat="1" ht="12">
      <c r="A267" s="41"/>
      <c r="B267" s="42"/>
      <c r="C267" s="43"/>
      <c r="D267" s="225" t="s">
        <v>138</v>
      </c>
      <c r="E267" s="43"/>
      <c r="F267" s="226" t="s">
        <v>779</v>
      </c>
      <c r="G267" s="43"/>
      <c r="H267" s="43"/>
      <c r="I267" s="222"/>
      <c r="J267" s="43"/>
      <c r="K267" s="43"/>
      <c r="L267" s="47"/>
      <c r="M267" s="223"/>
      <c r="N267" s="224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19" t="s">
        <v>138</v>
      </c>
      <c r="AU267" s="19" t="s">
        <v>84</v>
      </c>
    </row>
    <row r="268" spans="1:51" s="14" customFormat="1" ht="12">
      <c r="A268" s="14"/>
      <c r="B268" s="237"/>
      <c r="C268" s="238"/>
      <c r="D268" s="220" t="s">
        <v>140</v>
      </c>
      <c r="E268" s="239" t="s">
        <v>21</v>
      </c>
      <c r="F268" s="240" t="s">
        <v>780</v>
      </c>
      <c r="G268" s="238"/>
      <c r="H268" s="241">
        <v>888.44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7" t="s">
        <v>140</v>
      </c>
      <c r="AU268" s="247" t="s">
        <v>84</v>
      </c>
      <c r="AV268" s="14" t="s">
        <v>84</v>
      </c>
      <c r="AW268" s="14" t="s">
        <v>36</v>
      </c>
      <c r="AX268" s="14" t="s">
        <v>82</v>
      </c>
      <c r="AY268" s="247" t="s">
        <v>126</v>
      </c>
    </row>
    <row r="269" spans="1:65" s="2" customFormat="1" ht="21.75" customHeight="1">
      <c r="A269" s="41"/>
      <c r="B269" s="42"/>
      <c r="C269" s="207" t="s">
        <v>310</v>
      </c>
      <c r="D269" s="207" t="s">
        <v>129</v>
      </c>
      <c r="E269" s="208" t="s">
        <v>781</v>
      </c>
      <c r="F269" s="209" t="s">
        <v>782</v>
      </c>
      <c r="G269" s="210" t="s">
        <v>132</v>
      </c>
      <c r="H269" s="211">
        <v>79959.6</v>
      </c>
      <c r="I269" s="212"/>
      <c r="J269" s="213">
        <f>ROUND(I269*H269,2)</f>
        <v>0</v>
      </c>
      <c r="K269" s="209" t="s">
        <v>133</v>
      </c>
      <c r="L269" s="47"/>
      <c r="M269" s="214" t="s">
        <v>21</v>
      </c>
      <c r="N269" s="215" t="s">
        <v>45</v>
      </c>
      <c r="O269" s="87"/>
      <c r="P269" s="216">
        <f>O269*H269</f>
        <v>0</v>
      </c>
      <c r="Q269" s="216">
        <v>0</v>
      </c>
      <c r="R269" s="216">
        <f>Q269*H269</f>
        <v>0</v>
      </c>
      <c r="S269" s="216">
        <v>0</v>
      </c>
      <c r="T269" s="217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18" t="s">
        <v>134</v>
      </c>
      <c r="AT269" s="218" t="s">
        <v>129</v>
      </c>
      <c r="AU269" s="218" t="s">
        <v>84</v>
      </c>
      <c r="AY269" s="19" t="s">
        <v>126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19" t="s">
        <v>82</v>
      </c>
      <c r="BK269" s="219">
        <f>ROUND(I269*H269,2)</f>
        <v>0</v>
      </c>
      <c r="BL269" s="19" t="s">
        <v>134</v>
      </c>
      <c r="BM269" s="218" t="s">
        <v>783</v>
      </c>
    </row>
    <row r="270" spans="1:47" s="2" customFormat="1" ht="12">
      <c r="A270" s="41"/>
      <c r="B270" s="42"/>
      <c r="C270" s="43"/>
      <c r="D270" s="220" t="s">
        <v>136</v>
      </c>
      <c r="E270" s="43"/>
      <c r="F270" s="221" t="s">
        <v>784</v>
      </c>
      <c r="G270" s="43"/>
      <c r="H270" s="43"/>
      <c r="I270" s="222"/>
      <c r="J270" s="43"/>
      <c r="K270" s="43"/>
      <c r="L270" s="47"/>
      <c r="M270" s="223"/>
      <c r="N270" s="224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19" t="s">
        <v>136</v>
      </c>
      <c r="AU270" s="19" t="s">
        <v>84</v>
      </c>
    </row>
    <row r="271" spans="1:47" s="2" customFormat="1" ht="12">
      <c r="A271" s="41"/>
      <c r="B271" s="42"/>
      <c r="C271" s="43"/>
      <c r="D271" s="225" t="s">
        <v>138</v>
      </c>
      <c r="E271" s="43"/>
      <c r="F271" s="226" t="s">
        <v>785</v>
      </c>
      <c r="G271" s="43"/>
      <c r="H271" s="43"/>
      <c r="I271" s="222"/>
      <c r="J271" s="43"/>
      <c r="K271" s="43"/>
      <c r="L271" s="47"/>
      <c r="M271" s="223"/>
      <c r="N271" s="224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138</v>
      </c>
      <c r="AU271" s="19" t="s">
        <v>84</v>
      </c>
    </row>
    <row r="272" spans="1:51" s="13" customFormat="1" ht="12">
      <c r="A272" s="13"/>
      <c r="B272" s="227"/>
      <c r="C272" s="228"/>
      <c r="D272" s="220" t="s">
        <v>140</v>
      </c>
      <c r="E272" s="229" t="s">
        <v>21</v>
      </c>
      <c r="F272" s="230" t="s">
        <v>768</v>
      </c>
      <c r="G272" s="228"/>
      <c r="H272" s="229" t="s">
        <v>21</v>
      </c>
      <c r="I272" s="231"/>
      <c r="J272" s="228"/>
      <c r="K272" s="228"/>
      <c r="L272" s="232"/>
      <c r="M272" s="233"/>
      <c r="N272" s="234"/>
      <c r="O272" s="234"/>
      <c r="P272" s="234"/>
      <c r="Q272" s="234"/>
      <c r="R272" s="234"/>
      <c r="S272" s="234"/>
      <c r="T272" s="23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6" t="s">
        <v>140</v>
      </c>
      <c r="AU272" s="236" t="s">
        <v>84</v>
      </c>
      <c r="AV272" s="13" t="s">
        <v>82</v>
      </c>
      <c r="AW272" s="13" t="s">
        <v>36</v>
      </c>
      <c r="AX272" s="13" t="s">
        <v>74</v>
      </c>
      <c r="AY272" s="236" t="s">
        <v>126</v>
      </c>
    </row>
    <row r="273" spans="1:51" s="14" customFormat="1" ht="12">
      <c r="A273" s="14"/>
      <c r="B273" s="237"/>
      <c r="C273" s="238"/>
      <c r="D273" s="220" t="s">
        <v>140</v>
      </c>
      <c r="E273" s="239" t="s">
        <v>21</v>
      </c>
      <c r="F273" s="240" t="s">
        <v>769</v>
      </c>
      <c r="G273" s="238"/>
      <c r="H273" s="241">
        <v>79959.6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7" t="s">
        <v>140</v>
      </c>
      <c r="AU273" s="247" t="s">
        <v>84</v>
      </c>
      <c r="AV273" s="14" t="s">
        <v>84</v>
      </c>
      <c r="AW273" s="14" t="s">
        <v>36</v>
      </c>
      <c r="AX273" s="14" t="s">
        <v>82</v>
      </c>
      <c r="AY273" s="247" t="s">
        <v>126</v>
      </c>
    </row>
    <row r="274" spans="1:65" s="2" customFormat="1" ht="21.75" customHeight="1">
      <c r="A274" s="41"/>
      <c r="B274" s="42"/>
      <c r="C274" s="207" t="s">
        <v>317</v>
      </c>
      <c r="D274" s="207" t="s">
        <v>129</v>
      </c>
      <c r="E274" s="208" t="s">
        <v>786</v>
      </c>
      <c r="F274" s="209" t="s">
        <v>787</v>
      </c>
      <c r="G274" s="210" t="s">
        <v>132</v>
      </c>
      <c r="H274" s="211">
        <v>888.44</v>
      </c>
      <c r="I274" s="212"/>
      <c r="J274" s="213">
        <f>ROUND(I274*H274,2)</f>
        <v>0</v>
      </c>
      <c r="K274" s="209" t="s">
        <v>133</v>
      </c>
      <c r="L274" s="47"/>
      <c r="M274" s="214" t="s">
        <v>21</v>
      </c>
      <c r="N274" s="215" t="s">
        <v>45</v>
      </c>
      <c r="O274" s="87"/>
      <c r="P274" s="216">
        <f>O274*H274</f>
        <v>0</v>
      </c>
      <c r="Q274" s="216">
        <v>0</v>
      </c>
      <c r="R274" s="216">
        <f>Q274*H274</f>
        <v>0</v>
      </c>
      <c r="S274" s="216">
        <v>0</v>
      </c>
      <c r="T274" s="217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18" t="s">
        <v>134</v>
      </c>
      <c r="AT274" s="218" t="s">
        <v>129</v>
      </c>
      <c r="AU274" s="218" t="s">
        <v>84</v>
      </c>
      <c r="AY274" s="19" t="s">
        <v>126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19" t="s">
        <v>82</v>
      </c>
      <c r="BK274" s="219">
        <f>ROUND(I274*H274,2)</f>
        <v>0</v>
      </c>
      <c r="BL274" s="19" t="s">
        <v>134</v>
      </c>
      <c r="BM274" s="218" t="s">
        <v>788</v>
      </c>
    </row>
    <row r="275" spans="1:47" s="2" customFormat="1" ht="12">
      <c r="A275" s="41"/>
      <c r="B275" s="42"/>
      <c r="C275" s="43"/>
      <c r="D275" s="220" t="s">
        <v>136</v>
      </c>
      <c r="E275" s="43"/>
      <c r="F275" s="221" t="s">
        <v>789</v>
      </c>
      <c r="G275" s="43"/>
      <c r="H275" s="43"/>
      <c r="I275" s="222"/>
      <c r="J275" s="43"/>
      <c r="K275" s="43"/>
      <c r="L275" s="47"/>
      <c r="M275" s="223"/>
      <c r="N275" s="224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19" t="s">
        <v>136</v>
      </c>
      <c r="AU275" s="19" t="s">
        <v>84</v>
      </c>
    </row>
    <row r="276" spans="1:47" s="2" customFormat="1" ht="12">
      <c r="A276" s="41"/>
      <c r="B276" s="42"/>
      <c r="C276" s="43"/>
      <c r="D276" s="225" t="s">
        <v>138</v>
      </c>
      <c r="E276" s="43"/>
      <c r="F276" s="226" t="s">
        <v>790</v>
      </c>
      <c r="G276" s="43"/>
      <c r="H276" s="43"/>
      <c r="I276" s="222"/>
      <c r="J276" s="43"/>
      <c r="K276" s="43"/>
      <c r="L276" s="47"/>
      <c r="M276" s="223"/>
      <c r="N276" s="224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19" t="s">
        <v>138</v>
      </c>
      <c r="AU276" s="19" t="s">
        <v>84</v>
      </c>
    </row>
    <row r="277" spans="1:65" s="2" customFormat="1" ht="16.5" customHeight="1">
      <c r="A277" s="41"/>
      <c r="B277" s="42"/>
      <c r="C277" s="207" t="s">
        <v>323</v>
      </c>
      <c r="D277" s="207" t="s">
        <v>129</v>
      </c>
      <c r="E277" s="208" t="s">
        <v>791</v>
      </c>
      <c r="F277" s="209" t="s">
        <v>792</v>
      </c>
      <c r="G277" s="210" t="s">
        <v>159</v>
      </c>
      <c r="H277" s="211">
        <v>53.2</v>
      </c>
      <c r="I277" s="212"/>
      <c r="J277" s="213">
        <f>ROUND(I277*H277,2)</f>
        <v>0</v>
      </c>
      <c r="K277" s="209" t="s">
        <v>133</v>
      </c>
      <c r="L277" s="47"/>
      <c r="M277" s="214" t="s">
        <v>21</v>
      </c>
      <c r="N277" s="215" t="s">
        <v>45</v>
      </c>
      <c r="O277" s="87"/>
      <c r="P277" s="216">
        <f>O277*H277</f>
        <v>0</v>
      </c>
      <c r="Q277" s="216">
        <v>0</v>
      </c>
      <c r="R277" s="216">
        <f>Q277*H277</f>
        <v>0</v>
      </c>
      <c r="S277" s="216">
        <v>0</v>
      </c>
      <c r="T277" s="217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18" t="s">
        <v>134</v>
      </c>
      <c r="AT277" s="218" t="s">
        <v>129</v>
      </c>
      <c r="AU277" s="218" t="s">
        <v>84</v>
      </c>
      <c r="AY277" s="19" t="s">
        <v>126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9" t="s">
        <v>82</v>
      </c>
      <c r="BK277" s="219">
        <f>ROUND(I277*H277,2)</f>
        <v>0</v>
      </c>
      <c r="BL277" s="19" t="s">
        <v>134</v>
      </c>
      <c r="BM277" s="218" t="s">
        <v>793</v>
      </c>
    </row>
    <row r="278" spans="1:47" s="2" customFormat="1" ht="12">
      <c r="A278" s="41"/>
      <c r="B278" s="42"/>
      <c r="C278" s="43"/>
      <c r="D278" s="220" t="s">
        <v>136</v>
      </c>
      <c r="E278" s="43"/>
      <c r="F278" s="221" t="s">
        <v>794</v>
      </c>
      <c r="G278" s="43"/>
      <c r="H278" s="43"/>
      <c r="I278" s="222"/>
      <c r="J278" s="43"/>
      <c r="K278" s="43"/>
      <c r="L278" s="47"/>
      <c r="M278" s="223"/>
      <c r="N278" s="224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19" t="s">
        <v>136</v>
      </c>
      <c r="AU278" s="19" t="s">
        <v>84</v>
      </c>
    </row>
    <row r="279" spans="1:47" s="2" customFormat="1" ht="12">
      <c r="A279" s="41"/>
      <c r="B279" s="42"/>
      <c r="C279" s="43"/>
      <c r="D279" s="225" t="s">
        <v>138</v>
      </c>
      <c r="E279" s="43"/>
      <c r="F279" s="226" t="s">
        <v>795</v>
      </c>
      <c r="G279" s="43"/>
      <c r="H279" s="43"/>
      <c r="I279" s="222"/>
      <c r="J279" s="43"/>
      <c r="K279" s="43"/>
      <c r="L279" s="47"/>
      <c r="M279" s="223"/>
      <c r="N279" s="224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19" t="s">
        <v>138</v>
      </c>
      <c r="AU279" s="19" t="s">
        <v>84</v>
      </c>
    </row>
    <row r="280" spans="1:65" s="2" customFormat="1" ht="24.15" customHeight="1">
      <c r="A280" s="41"/>
      <c r="B280" s="42"/>
      <c r="C280" s="207" t="s">
        <v>7</v>
      </c>
      <c r="D280" s="207" t="s">
        <v>129</v>
      </c>
      <c r="E280" s="208" t="s">
        <v>796</v>
      </c>
      <c r="F280" s="209" t="s">
        <v>797</v>
      </c>
      <c r="G280" s="210" t="s">
        <v>159</v>
      </c>
      <c r="H280" s="211">
        <v>4788</v>
      </c>
      <c r="I280" s="212"/>
      <c r="J280" s="213">
        <f>ROUND(I280*H280,2)</f>
        <v>0</v>
      </c>
      <c r="K280" s="209" t="s">
        <v>133</v>
      </c>
      <c r="L280" s="47"/>
      <c r="M280" s="214" t="s">
        <v>21</v>
      </c>
      <c r="N280" s="215" t="s">
        <v>45</v>
      </c>
      <c r="O280" s="87"/>
      <c r="P280" s="216">
        <f>O280*H280</f>
        <v>0</v>
      </c>
      <c r="Q280" s="216">
        <v>0</v>
      </c>
      <c r="R280" s="216">
        <f>Q280*H280</f>
        <v>0</v>
      </c>
      <c r="S280" s="216">
        <v>0</v>
      </c>
      <c r="T280" s="217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18" t="s">
        <v>134</v>
      </c>
      <c r="AT280" s="218" t="s">
        <v>129</v>
      </c>
      <c r="AU280" s="218" t="s">
        <v>84</v>
      </c>
      <c r="AY280" s="19" t="s">
        <v>126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19" t="s">
        <v>82</v>
      </c>
      <c r="BK280" s="219">
        <f>ROUND(I280*H280,2)</f>
        <v>0</v>
      </c>
      <c r="BL280" s="19" t="s">
        <v>134</v>
      </c>
      <c r="BM280" s="218" t="s">
        <v>798</v>
      </c>
    </row>
    <row r="281" spans="1:47" s="2" customFormat="1" ht="12">
      <c r="A281" s="41"/>
      <c r="B281" s="42"/>
      <c r="C281" s="43"/>
      <c r="D281" s="220" t="s">
        <v>136</v>
      </c>
      <c r="E281" s="43"/>
      <c r="F281" s="221" t="s">
        <v>799</v>
      </c>
      <c r="G281" s="43"/>
      <c r="H281" s="43"/>
      <c r="I281" s="222"/>
      <c r="J281" s="43"/>
      <c r="K281" s="43"/>
      <c r="L281" s="47"/>
      <c r="M281" s="223"/>
      <c r="N281" s="224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19" t="s">
        <v>136</v>
      </c>
      <c r="AU281" s="19" t="s">
        <v>84</v>
      </c>
    </row>
    <row r="282" spans="1:47" s="2" customFormat="1" ht="12">
      <c r="A282" s="41"/>
      <c r="B282" s="42"/>
      <c r="C282" s="43"/>
      <c r="D282" s="225" t="s">
        <v>138</v>
      </c>
      <c r="E282" s="43"/>
      <c r="F282" s="226" t="s">
        <v>800</v>
      </c>
      <c r="G282" s="43"/>
      <c r="H282" s="43"/>
      <c r="I282" s="222"/>
      <c r="J282" s="43"/>
      <c r="K282" s="43"/>
      <c r="L282" s="47"/>
      <c r="M282" s="223"/>
      <c r="N282" s="224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19" t="s">
        <v>138</v>
      </c>
      <c r="AU282" s="19" t="s">
        <v>84</v>
      </c>
    </row>
    <row r="283" spans="1:51" s="13" customFormat="1" ht="12">
      <c r="A283" s="13"/>
      <c r="B283" s="227"/>
      <c r="C283" s="228"/>
      <c r="D283" s="220" t="s">
        <v>140</v>
      </c>
      <c r="E283" s="229" t="s">
        <v>21</v>
      </c>
      <c r="F283" s="230" t="s">
        <v>768</v>
      </c>
      <c r="G283" s="228"/>
      <c r="H283" s="229" t="s">
        <v>21</v>
      </c>
      <c r="I283" s="231"/>
      <c r="J283" s="228"/>
      <c r="K283" s="228"/>
      <c r="L283" s="232"/>
      <c r="M283" s="233"/>
      <c r="N283" s="234"/>
      <c r="O283" s="234"/>
      <c r="P283" s="234"/>
      <c r="Q283" s="234"/>
      <c r="R283" s="234"/>
      <c r="S283" s="234"/>
      <c r="T283" s="23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6" t="s">
        <v>140</v>
      </c>
      <c r="AU283" s="236" t="s">
        <v>84</v>
      </c>
      <c r="AV283" s="13" t="s">
        <v>82</v>
      </c>
      <c r="AW283" s="13" t="s">
        <v>36</v>
      </c>
      <c r="AX283" s="13" t="s">
        <v>74</v>
      </c>
      <c r="AY283" s="236" t="s">
        <v>126</v>
      </c>
    </row>
    <row r="284" spans="1:51" s="14" customFormat="1" ht="12">
      <c r="A284" s="14"/>
      <c r="B284" s="237"/>
      <c r="C284" s="238"/>
      <c r="D284" s="220" t="s">
        <v>140</v>
      </c>
      <c r="E284" s="239" t="s">
        <v>21</v>
      </c>
      <c r="F284" s="240" t="s">
        <v>801</v>
      </c>
      <c r="G284" s="238"/>
      <c r="H284" s="241">
        <v>4788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7" t="s">
        <v>140</v>
      </c>
      <c r="AU284" s="247" t="s">
        <v>84</v>
      </c>
      <c r="AV284" s="14" t="s">
        <v>84</v>
      </c>
      <c r="AW284" s="14" t="s">
        <v>36</v>
      </c>
      <c r="AX284" s="14" t="s">
        <v>82</v>
      </c>
      <c r="AY284" s="247" t="s">
        <v>126</v>
      </c>
    </row>
    <row r="285" spans="1:65" s="2" customFormat="1" ht="16.5" customHeight="1">
      <c r="A285" s="41"/>
      <c r="B285" s="42"/>
      <c r="C285" s="207" t="s">
        <v>337</v>
      </c>
      <c r="D285" s="207" t="s">
        <v>129</v>
      </c>
      <c r="E285" s="208" t="s">
        <v>802</v>
      </c>
      <c r="F285" s="209" t="s">
        <v>803</v>
      </c>
      <c r="G285" s="210" t="s">
        <v>159</v>
      </c>
      <c r="H285" s="211">
        <v>53.2</v>
      </c>
      <c r="I285" s="212"/>
      <c r="J285" s="213">
        <f>ROUND(I285*H285,2)</f>
        <v>0</v>
      </c>
      <c r="K285" s="209" t="s">
        <v>133</v>
      </c>
      <c r="L285" s="47"/>
      <c r="M285" s="214" t="s">
        <v>21</v>
      </c>
      <c r="N285" s="215" t="s">
        <v>45</v>
      </c>
      <c r="O285" s="87"/>
      <c r="P285" s="216">
        <f>O285*H285</f>
        <v>0</v>
      </c>
      <c r="Q285" s="216">
        <v>0</v>
      </c>
      <c r="R285" s="216">
        <f>Q285*H285</f>
        <v>0</v>
      </c>
      <c r="S285" s="216">
        <v>0</v>
      </c>
      <c r="T285" s="217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18" t="s">
        <v>134</v>
      </c>
      <c r="AT285" s="218" t="s">
        <v>129</v>
      </c>
      <c r="AU285" s="218" t="s">
        <v>84</v>
      </c>
      <c r="AY285" s="19" t="s">
        <v>126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9" t="s">
        <v>82</v>
      </c>
      <c r="BK285" s="219">
        <f>ROUND(I285*H285,2)</f>
        <v>0</v>
      </c>
      <c r="BL285" s="19" t="s">
        <v>134</v>
      </c>
      <c r="BM285" s="218" t="s">
        <v>804</v>
      </c>
    </row>
    <row r="286" spans="1:47" s="2" customFormat="1" ht="12">
      <c r="A286" s="41"/>
      <c r="B286" s="42"/>
      <c r="C286" s="43"/>
      <c r="D286" s="220" t="s">
        <v>136</v>
      </c>
      <c r="E286" s="43"/>
      <c r="F286" s="221" t="s">
        <v>805</v>
      </c>
      <c r="G286" s="43"/>
      <c r="H286" s="43"/>
      <c r="I286" s="222"/>
      <c r="J286" s="43"/>
      <c r="K286" s="43"/>
      <c r="L286" s="47"/>
      <c r="M286" s="223"/>
      <c r="N286" s="224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19" t="s">
        <v>136</v>
      </c>
      <c r="AU286" s="19" t="s">
        <v>84</v>
      </c>
    </row>
    <row r="287" spans="1:47" s="2" customFormat="1" ht="12">
      <c r="A287" s="41"/>
      <c r="B287" s="42"/>
      <c r="C287" s="43"/>
      <c r="D287" s="225" t="s">
        <v>138</v>
      </c>
      <c r="E287" s="43"/>
      <c r="F287" s="226" t="s">
        <v>806</v>
      </c>
      <c r="G287" s="43"/>
      <c r="H287" s="43"/>
      <c r="I287" s="222"/>
      <c r="J287" s="43"/>
      <c r="K287" s="43"/>
      <c r="L287" s="47"/>
      <c r="M287" s="223"/>
      <c r="N287" s="224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19" t="s">
        <v>138</v>
      </c>
      <c r="AU287" s="19" t="s">
        <v>84</v>
      </c>
    </row>
    <row r="288" spans="1:65" s="2" customFormat="1" ht="21.75" customHeight="1">
      <c r="A288" s="41"/>
      <c r="B288" s="42"/>
      <c r="C288" s="207" t="s">
        <v>345</v>
      </c>
      <c r="D288" s="207" t="s">
        <v>129</v>
      </c>
      <c r="E288" s="208" t="s">
        <v>807</v>
      </c>
      <c r="F288" s="209" t="s">
        <v>808</v>
      </c>
      <c r="G288" s="210" t="s">
        <v>159</v>
      </c>
      <c r="H288" s="211">
        <v>53.2</v>
      </c>
      <c r="I288" s="212"/>
      <c r="J288" s="213">
        <f>ROUND(I288*H288,2)</f>
        <v>0</v>
      </c>
      <c r="K288" s="209" t="s">
        <v>133</v>
      </c>
      <c r="L288" s="47"/>
      <c r="M288" s="214" t="s">
        <v>21</v>
      </c>
      <c r="N288" s="215" t="s">
        <v>45</v>
      </c>
      <c r="O288" s="87"/>
      <c r="P288" s="216">
        <f>O288*H288</f>
        <v>0</v>
      </c>
      <c r="Q288" s="216">
        <v>0</v>
      </c>
      <c r="R288" s="216">
        <f>Q288*H288</f>
        <v>0</v>
      </c>
      <c r="S288" s="216">
        <v>0</v>
      </c>
      <c r="T288" s="217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18" t="s">
        <v>134</v>
      </c>
      <c r="AT288" s="218" t="s">
        <v>129</v>
      </c>
      <c r="AU288" s="218" t="s">
        <v>84</v>
      </c>
      <c r="AY288" s="19" t="s">
        <v>126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9" t="s">
        <v>82</v>
      </c>
      <c r="BK288" s="219">
        <f>ROUND(I288*H288,2)</f>
        <v>0</v>
      </c>
      <c r="BL288" s="19" t="s">
        <v>134</v>
      </c>
      <c r="BM288" s="218" t="s">
        <v>809</v>
      </c>
    </row>
    <row r="289" spans="1:47" s="2" customFormat="1" ht="12">
      <c r="A289" s="41"/>
      <c r="B289" s="42"/>
      <c r="C289" s="43"/>
      <c r="D289" s="220" t="s">
        <v>136</v>
      </c>
      <c r="E289" s="43"/>
      <c r="F289" s="221" t="s">
        <v>810</v>
      </c>
      <c r="G289" s="43"/>
      <c r="H289" s="43"/>
      <c r="I289" s="222"/>
      <c r="J289" s="43"/>
      <c r="K289" s="43"/>
      <c r="L289" s="47"/>
      <c r="M289" s="223"/>
      <c r="N289" s="224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19" t="s">
        <v>136</v>
      </c>
      <c r="AU289" s="19" t="s">
        <v>84</v>
      </c>
    </row>
    <row r="290" spans="1:47" s="2" customFormat="1" ht="12">
      <c r="A290" s="41"/>
      <c r="B290" s="42"/>
      <c r="C290" s="43"/>
      <c r="D290" s="225" t="s">
        <v>138</v>
      </c>
      <c r="E290" s="43"/>
      <c r="F290" s="226" t="s">
        <v>811</v>
      </c>
      <c r="G290" s="43"/>
      <c r="H290" s="43"/>
      <c r="I290" s="222"/>
      <c r="J290" s="43"/>
      <c r="K290" s="43"/>
      <c r="L290" s="47"/>
      <c r="M290" s="223"/>
      <c r="N290" s="224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9" t="s">
        <v>138</v>
      </c>
      <c r="AU290" s="19" t="s">
        <v>84</v>
      </c>
    </row>
    <row r="291" spans="1:65" s="2" customFormat="1" ht="24.15" customHeight="1">
      <c r="A291" s="41"/>
      <c r="B291" s="42"/>
      <c r="C291" s="207" t="s">
        <v>355</v>
      </c>
      <c r="D291" s="207" t="s">
        <v>129</v>
      </c>
      <c r="E291" s="208" t="s">
        <v>812</v>
      </c>
      <c r="F291" s="209" t="s">
        <v>813</v>
      </c>
      <c r="G291" s="210" t="s">
        <v>159</v>
      </c>
      <c r="H291" s="211">
        <v>4788</v>
      </c>
      <c r="I291" s="212"/>
      <c r="J291" s="213">
        <f>ROUND(I291*H291,2)</f>
        <v>0</v>
      </c>
      <c r="K291" s="209" t="s">
        <v>133</v>
      </c>
      <c r="L291" s="47"/>
      <c r="M291" s="214" t="s">
        <v>21</v>
      </c>
      <c r="N291" s="215" t="s">
        <v>45</v>
      </c>
      <c r="O291" s="87"/>
      <c r="P291" s="216">
        <f>O291*H291</f>
        <v>0</v>
      </c>
      <c r="Q291" s="216">
        <v>0</v>
      </c>
      <c r="R291" s="216">
        <f>Q291*H291</f>
        <v>0</v>
      </c>
      <c r="S291" s="216">
        <v>0</v>
      </c>
      <c r="T291" s="217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18" t="s">
        <v>134</v>
      </c>
      <c r="AT291" s="218" t="s">
        <v>129</v>
      </c>
      <c r="AU291" s="218" t="s">
        <v>84</v>
      </c>
      <c r="AY291" s="19" t="s">
        <v>126</v>
      </c>
      <c r="BE291" s="219">
        <f>IF(N291="základní",J291,0)</f>
        <v>0</v>
      </c>
      <c r="BF291" s="219">
        <f>IF(N291="snížená",J291,0)</f>
        <v>0</v>
      </c>
      <c r="BG291" s="219">
        <f>IF(N291="zákl. přenesená",J291,0)</f>
        <v>0</v>
      </c>
      <c r="BH291" s="219">
        <f>IF(N291="sníž. přenesená",J291,0)</f>
        <v>0</v>
      </c>
      <c r="BI291" s="219">
        <f>IF(N291="nulová",J291,0)</f>
        <v>0</v>
      </c>
      <c r="BJ291" s="19" t="s">
        <v>82</v>
      </c>
      <c r="BK291" s="219">
        <f>ROUND(I291*H291,2)</f>
        <v>0</v>
      </c>
      <c r="BL291" s="19" t="s">
        <v>134</v>
      </c>
      <c r="BM291" s="218" t="s">
        <v>814</v>
      </c>
    </row>
    <row r="292" spans="1:47" s="2" customFormat="1" ht="12">
      <c r="A292" s="41"/>
      <c r="B292" s="42"/>
      <c r="C292" s="43"/>
      <c r="D292" s="220" t="s">
        <v>136</v>
      </c>
      <c r="E292" s="43"/>
      <c r="F292" s="221" t="s">
        <v>815</v>
      </c>
      <c r="G292" s="43"/>
      <c r="H292" s="43"/>
      <c r="I292" s="222"/>
      <c r="J292" s="43"/>
      <c r="K292" s="43"/>
      <c r="L292" s="47"/>
      <c r="M292" s="223"/>
      <c r="N292" s="224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19" t="s">
        <v>136</v>
      </c>
      <c r="AU292" s="19" t="s">
        <v>84</v>
      </c>
    </row>
    <row r="293" spans="1:47" s="2" customFormat="1" ht="12">
      <c r="A293" s="41"/>
      <c r="B293" s="42"/>
      <c r="C293" s="43"/>
      <c r="D293" s="225" t="s">
        <v>138</v>
      </c>
      <c r="E293" s="43"/>
      <c r="F293" s="226" t="s">
        <v>816</v>
      </c>
      <c r="G293" s="43"/>
      <c r="H293" s="43"/>
      <c r="I293" s="222"/>
      <c r="J293" s="43"/>
      <c r="K293" s="43"/>
      <c r="L293" s="47"/>
      <c r="M293" s="223"/>
      <c r="N293" s="224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19" t="s">
        <v>138</v>
      </c>
      <c r="AU293" s="19" t="s">
        <v>84</v>
      </c>
    </row>
    <row r="294" spans="1:51" s="13" customFormat="1" ht="12">
      <c r="A294" s="13"/>
      <c r="B294" s="227"/>
      <c r="C294" s="228"/>
      <c r="D294" s="220" t="s">
        <v>140</v>
      </c>
      <c r="E294" s="229" t="s">
        <v>21</v>
      </c>
      <c r="F294" s="230" t="s">
        <v>768</v>
      </c>
      <c r="G294" s="228"/>
      <c r="H294" s="229" t="s">
        <v>21</v>
      </c>
      <c r="I294" s="231"/>
      <c r="J294" s="228"/>
      <c r="K294" s="228"/>
      <c r="L294" s="232"/>
      <c r="M294" s="233"/>
      <c r="N294" s="234"/>
      <c r="O294" s="234"/>
      <c r="P294" s="234"/>
      <c r="Q294" s="234"/>
      <c r="R294" s="234"/>
      <c r="S294" s="234"/>
      <c r="T294" s="23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6" t="s">
        <v>140</v>
      </c>
      <c r="AU294" s="236" t="s">
        <v>84</v>
      </c>
      <c r="AV294" s="13" t="s">
        <v>82</v>
      </c>
      <c r="AW294" s="13" t="s">
        <v>36</v>
      </c>
      <c r="AX294" s="13" t="s">
        <v>74</v>
      </c>
      <c r="AY294" s="236" t="s">
        <v>126</v>
      </c>
    </row>
    <row r="295" spans="1:51" s="14" customFormat="1" ht="12">
      <c r="A295" s="14"/>
      <c r="B295" s="237"/>
      <c r="C295" s="238"/>
      <c r="D295" s="220" t="s">
        <v>140</v>
      </c>
      <c r="E295" s="239" t="s">
        <v>21</v>
      </c>
      <c r="F295" s="240" t="s">
        <v>801</v>
      </c>
      <c r="G295" s="238"/>
      <c r="H295" s="241">
        <v>4788</v>
      </c>
      <c r="I295" s="242"/>
      <c r="J295" s="238"/>
      <c r="K295" s="238"/>
      <c r="L295" s="243"/>
      <c r="M295" s="244"/>
      <c r="N295" s="245"/>
      <c r="O295" s="245"/>
      <c r="P295" s="245"/>
      <c r="Q295" s="245"/>
      <c r="R295" s="245"/>
      <c r="S295" s="245"/>
      <c r="T295" s="246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7" t="s">
        <v>140</v>
      </c>
      <c r="AU295" s="247" t="s">
        <v>84</v>
      </c>
      <c r="AV295" s="14" t="s">
        <v>84</v>
      </c>
      <c r="AW295" s="14" t="s">
        <v>36</v>
      </c>
      <c r="AX295" s="14" t="s">
        <v>82</v>
      </c>
      <c r="AY295" s="247" t="s">
        <v>126</v>
      </c>
    </row>
    <row r="296" spans="1:65" s="2" customFormat="1" ht="21.75" customHeight="1">
      <c r="A296" s="41"/>
      <c r="B296" s="42"/>
      <c r="C296" s="207" t="s">
        <v>362</v>
      </c>
      <c r="D296" s="207" t="s">
        <v>129</v>
      </c>
      <c r="E296" s="208" t="s">
        <v>817</v>
      </c>
      <c r="F296" s="209" t="s">
        <v>818</v>
      </c>
      <c r="G296" s="210" t="s">
        <v>159</v>
      </c>
      <c r="H296" s="211">
        <v>53.2</v>
      </c>
      <c r="I296" s="212"/>
      <c r="J296" s="213">
        <f>ROUND(I296*H296,2)</f>
        <v>0</v>
      </c>
      <c r="K296" s="209" t="s">
        <v>133</v>
      </c>
      <c r="L296" s="47"/>
      <c r="M296" s="214" t="s">
        <v>21</v>
      </c>
      <c r="N296" s="215" t="s">
        <v>45</v>
      </c>
      <c r="O296" s="87"/>
      <c r="P296" s="216">
        <f>O296*H296</f>
        <v>0</v>
      </c>
      <c r="Q296" s="216">
        <v>0</v>
      </c>
      <c r="R296" s="216">
        <f>Q296*H296</f>
        <v>0</v>
      </c>
      <c r="S296" s="216">
        <v>0</v>
      </c>
      <c r="T296" s="217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18" t="s">
        <v>134</v>
      </c>
      <c r="AT296" s="218" t="s">
        <v>129</v>
      </c>
      <c r="AU296" s="218" t="s">
        <v>84</v>
      </c>
      <c r="AY296" s="19" t="s">
        <v>126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9" t="s">
        <v>82</v>
      </c>
      <c r="BK296" s="219">
        <f>ROUND(I296*H296,2)</f>
        <v>0</v>
      </c>
      <c r="BL296" s="19" t="s">
        <v>134</v>
      </c>
      <c r="BM296" s="218" t="s">
        <v>819</v>
      </c>
    </row>
    <row r="297" spans="1:47" s="2" customFormat="1" ht="12">
      <c r="A297" s="41"/>
      <c r="B297" s="42"/>
      <c r="C297" s="43"/>
      <c r="D297" s="220" t="s">
        <v>136</v>
      </c>
      <c r="E297" s="43"/>
      <c r="F297" s="221" t="s">
        <v>820</v>
      </c>
      <c r="G297" s="43"/>
      <c r="H297" s="43"/>
      <c r="I297" s="222"/>
      <c r="J297" s="43"/>
      <c r="K297" s="43"/>
      <c r="L297" s="47"/>
      <c r="M297" s="223"/>
      <c r="N297" s="224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19" t="s">
        <v>136</v>
      </c>
      <c r="AU297" s="19" t="s">
        <v>84</v>
      </c>
    </row>
    <row r="298" spans="1:47" s="2" customFormat="1" ht="12">
      <c r="A298" s="41"/>
      <c r="B298" s="42"/>
      <c r="C298" s="43"/>
      <c r="D298" s="225" t="s">
        <v>138</v>
      </c>
      <c r="E298" s="43"/>
      <c r="F298" s="226" t="s">
        <v>821</v>
      </c>
      <c r="G298" s="43"/>
      <c r="H298" s="43"/>
      <c r="I298" s="222"/>
      <c r="J298" s="43"/>
      <c r="K298" s="43"/>
      <c r="L298" s="47"/>
      <c r="M298" s="223"/>
      <c r="N298" s="224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19" t="s">
        <v>138</v>
      </c>
      <c r="AU298" s="19" t="s">
        <v>84</v>
      </c>
    </row>
    <row r="299" spans="1:65" s="2" customFormat="1" ht="24.15" customHeight="1">
      <c r="A299" s="41"/>
      <c r="B299" s="42"/>
      <c r="C299" s="207" t="s">
        <v>371</v>
      </c>
      <c r="D299" s="207" t="s">
        <v>129</v>
      </c>
      <c r="E299" s="208" t="s">
        <v>206</v>
      </c>
      <c r="F299" s="209" t="s">
        <v>207</v>
      </c>
      <c r="G299" s="210" t="s">
        <v>132</v>
      </c>
      <c r="H299" s="211">
        <v>196.852</v>
      </c>
      <c r="I299" s="212"/>
      <c r="J299" s="213">
        <f>ROUND(I299*H299,2)</f>
        <v>0</v>
      </c>
      <c r="K299" s="209" t="s">
        <v>133</v>
      </c>
      <c r="L299" s="47"/>
      <c r="M299" s="214" t="s">
        <v>21</v>
      </c>
      <c r="N299" s="215" t="s">
        <v>45</v>
      </c>
      <c r="O299" s="87"/>
      <c r="P299" s="216">
        <f>O299*H299</f>
        <v>0</v>
      </c>
      <c r="Q299" s="216">
        <v>1E-05</v>
      </c>
      <c r="R299" s="216">
        <f>Q299*H299</f>
        <v>0.00196852</v>
      </c>
      <c r="S299" s="216">
        <v>0</v>
      </c>
      <c r="T299" s="217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18" t="s">
        <v>134</v>
      </c>
      <c r="AT299" s="218" t="s">
        <v>129</v>
      </c>
      <c r="AU299" s="218" t="s">
        <v>84</v>
      </c>
      <c r="AY299" s="19" t="s">
        <v>126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19" t="s">
        <v>82</v>
      </c>
      <c r="BK299" s="219">
        <f>ROUND(I299*H299,2)</f>
        <v>0</v>
      </c>
      <c r="BL299" s="19" t="s">
        <v>134</v>
      </c>
      <c r="BM299" s="218" t="s">
        <v>822</v>
      </c>
    </row>
    <row r="300" spans="1:47" s="2" customFormat="1" ht="12">
      <c r="A300" s="41"/>
      <c r="B300" s="42"/>
      <c r="C300" s="43"/>
      <c r="D300" s="220" t="s">
        <v>136</v>
      </c>
      <c r="E300" s="43"/>
      <c r="F300" s="221" t="s">
        <v>209</v>
      </c>
      <c r="G300" s="43"/>
      <c r="H300" s="43"/>
      <c r="I300" s="222"/>
      <c r="J300" s="43"/>
      <c r="K300" s="43"/>
      <c r="L300" s="47"/>
      <c r="M300" s="223"/>
      <c r="N300" s="224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19" t="s">
        <v>136</v>
      </c>
      <c r="AU300" s="19" t="s">
        <v>84</v>
      </c>
    </row>
    <row r="301" spans="1:47" s="2" customFormat="1" ht="12">
      <c r="A301" s="41"/>
      <c r="B301" s="42"/>
      <c r="C301" s="43"/>
      <c r="D301" s="225" t="s">
        <v>138</v>
      </c>
      <c r="E301" s="43"/>
      <c r="F301" s="226" t="s">
        <v>210</v>
      </c>
      <c r="G301" s="43"/>
      <c r="H301" s="43"/>
      <c r="I301" s="222"/>
      <c r="J301" s="43"/>
      <c r="K301" s="43"/>
      <c r="L301" s="47"/>
      <c r="M301" s="223"/>
      <c r="N301" s="224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19" t="s">
        <v>138</v>
      </c>
      <c r="AU301" s="19" t="s">
        <v>84</v>
      </c>
    </row>
    <row r="302" spans="1:51" s="14" customFormat="1" ht="12">
      <c r="A302" s="14"/>
      <c r="B302" s="237"/>
      <c r="C302" s="238"/>
      <c r="D302" s="220" t="s">
        <v>140</v>
      </c>
      <c r="E302" s="239" t="s">
        <v>21</v>
      </c>
      <c r="F302" s="240" t="s">
        <v>823</v>
      </c>
      <c r="G302" s="238"/>
      <c r="H302" s="241">
        <v>191.052</v>
      </c>
      <c r="I302" s="242"/>
      <c r="J302" s="238"/>
      <c r="K302" s="238"/>
      <c r="L302" s="243"/>
      <c r="M302" s="244"/>
      <c r="N302" s="245"/>
      <c r="O302" s="245"/>
      <c r="P302" s="245"/>
      <c r="Q302" s="245"/>
      <c r="R302" s="245"/>
      <c r="S302" s="245"/>
      <c r="T302" s="24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7" t="s">
        <v>140</v>
      </c>
      <c r="AU302" s="247" t="s">
        <v>84</v>
      </c>
      <c r="AV302" s="14" t="s">
        <v>84</v>
      </c>
      <c r="AW302" s="14" t="s">
        <v>36</v>
      </c>
      <c r="AX302" s="14" t="s">
        <v>74</v>
      </c>
      <c r="AY302" s="247" t="s">
        <v>126</v>
      </c>
    </row>
    <row r="303" spans="1:51" s="14" customFormat="1" ht="12">
      <c r="A303" s="14"/>
      <c r="B303" s="237"/>
      <c r="C303" s="238"/>
      <c r="D303" s="220" t="s">
        <v>140</v>
      </c>
      <c r="E303" s="239" t="s">
        <v>21</v>
      </c>
      <c r="F303" s="240" t="s">
        <v>824</v>
      </c>
      <c r="G303" s="238"/>
      <c r="H303" s="241">
        <v>5.8</v>
      </c>
      <c r="I303" s="242"/>
      <c r="J303" s="238"/>
      <c r="K303" s="238"/>
      <c r="L303" s="243"/>
      <c r="M303" s="244"/>
      <c r="N303" s="245"/>
      <c r="O303" s="245"/>
      <c r="P303" s="245"/>
      <c r="Q303" s="245"/>
      <c r="R303" s="245"/>
      <c r="S303" s="245"/>
      <c r="T303" s="246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7" t="s">
        <v>140</v>
      </c>
      <c r="AU303" s="247" t="s">
        <v>84</v>
      </c>
      <c r="AV303" s="14" t="s">
        <v>84</v>
      </c>
      <c r="AW303" s="14" t="s">
        <v>36</v>
      </c>
      <c r="AX303" s="14" t="s">
        <v>74</v>
      </c>
      <c r="AY303" s="247" t="s">
        <v>126</v>
      </c>
    </row>
    <row r="304" spans="1:51" s="16" customFormat="1" ht="12">
      <c r="A304" s="16"/>
      <c r="B304" s="259"/>
      <c r="C304" s="260"/>
      <c r="D304" s="220" t="s">
        <v>140</v>
      </c>
      <c r="E304" s="261" t="s">
        <v>21</v>
      </c>
      <c r="F304" s="262" t="s">
        <v>156</v>
      </c>
      <c r="G304" s="260"/>
      <c r="H304" s="263">
        <v>196.852</v>
      </c>
      <c r="I304" s="264"/>
      <c r="J304" s="260"/>
      <c r="K304" s="260"/>
      <c r="L304" s="265"/>
      <c r="M304" s="266"/>
      <c r="N304" s="267"/>
      <c r="O304" s="267"/>
      <c r="P304" s="267"/>
      <c r="Q304" s="267"/>
      <c r="R304" s="267"/>
      <c r="S304" s="267"/>
      <c r="T304" s="268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T304" s="269" t="s">
        <v>140</v>
      </c>
      <c r="AU304" s="269" t="s">
        <v>84</v>
      </c>
      <c r="AV304" s="16" t="s">
        <v>134</v>
      </c>
      <c r="AW304" s="16" t="s">
        <v>36</v>
      </c>
      <c r="AX304" s="16" t="s">
        <v>82</v>
      </c>
      <c r="AY304" s="269" t="s">
        <v>126</v>
      </c>
    </row>
    <row r="305" spans="1:65" s="2" customFormat="1" ht="21.75" customHeight="1">
      <c r="A305" s="41"/>
      <c r="B305" s="42"/>
      <c r="C305" s="207" t="s">
        <v>377</v>
      </c>
      <c r="D305" s="207" t="s">
        <v>129</v>
      </c>
      <c r="E305" s="208" t="s">
        <v>825</v>
      </c>
      <c r="F305" s="209" t="s">
        <v>826</v>
      </c>
      <c r="G305" s="210" t="s">
        <v>132</v>
      </c>
      <c r="H305" s="211">
        <v>8</v>
      </c>
      <c r="I305" s="212"/>
      <c r="J305" s="213">
        <f>ROUND(I305*H305,2)</f>
        <v>0</v>
      </c>
      <c r="K305" s="209" t="s">
        <v>133</v>
      </c>
      <c r="L305" s="47"/>
      <c r="M305" s="214" t="s">
        <v>21</v>
      </c>
      <c r="N305" s="215" t="s">
        <v>45</v>
      </c>
      <c r="O305" s="87"/>
      <c r="P305" s="216">
        <f>O305*H305</f>
        <v>0</v>
      </c>
      <c r="Q305" s="216">
        <v>1E-05</v>
      </c>
      <c r="R305" s="216">
        <f>Q305*H305</f>
        <v>8E-05</v>
      </c>
      <c r="S305" s="216">
        <v>0</v>
      </c>
      <c r="T305" s="217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18" t="s">
        <v>134</v>
      </c>
      <c r="AT305" s="218" t="s">
        <v>129</v>
      </c>
      <c r="AU305" s="218" t="s">
        <v>84</v>
      </c>
      <c r="AY305" s="19" t="s">
        <v>126</v>
      </c>
      <c r="BE305" s="219">
        <f>IF(N305="základní",J305,0)</f>
        <v>0</v>
      </c>
      <c r="BF305" s="219">
        <f>IF(N305="snížená",J305,0)</f>
        <v>0</v>
      </c>
      <c r="BG305" s="219">
        <f>IF(N305="zákl. přenesená",J305,0)</f>
        <v>0</v>
      </c>
      <c r="BH305" s="219">
        <f>IF(N305="sníž. přenesená",J305,0)</f>
        <v>0</v>
      </c>
      <c r="BI305" s="219">
        <f>IF(N305="nulová",J305,0)</f>
        <v>0</v>
      </c>
      <c r="BJ305" s="19" t="s">
        <v>82</v>
      </c>
      <c r="BK305" s="219">
        <f>ROUND(I305*H305,2)</f>
        <v>0</v>
      </c>
      <c r="BL305" s="19" t="s">
        <v>134</v>
      </c>
      <c r="BM305" s="218" t="s">
        <v>827</v>
      </c>
    </row>
    <row r="306" spans="1:47" s="2" customFormat="1" ht="12">
      <c r="A306" s="41"/>
      <c r="B306" s="42"/>
      <c r="C306" s="43"/>
      <c r="D306" s="220" t="s">
        <v>136</v>
      </c>
      <c r="E306" s="43"/>
      <c r="F306" s="221" t="s">
        <v>828</v>
      </c>
      <c r="G306" s="43"/>
      <c r="H306" s="43"/>
      <c r="I306" s="222"/>
      <c r="J306" s="43"/>
      <c r="K306" s="43"/>
      <c r="L306" s="47"/>
      <c r="M306" s="223"/>
      <c r="N306" s="224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19" t="s">
        <v>136</v>
      </c>
      <c r="AU306" s="19" t="s">
        <v>84</v>
      </c>
    </row>
    <row r="307" spans="1:47" s="2" customFormat="1" ht="12">
      <c r="A307" s="41"/>
      <c r="B307" s="42"/>
      <c r="C307" s="43"/>
      <c r="D307" s="225" t="s">
        <v>138</v>
      </c>
      <c r="E307" s="43"/>
      <c r="F307" s="226" t="s">
        <v>829</v>
      </c>
      <c r="G307" s="43"/>
      <c r="H307" s="43"/>
      <c r="I307" s="222"/>
      <c r="J307" s="43"/>
      <c r="K307" s="43"/>
      <c r="L307" s="47"/>
      <c r="M307" s="223"/>
      <c r="N307" s="224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19" t="s">
        <v>138</v>
      </c>
      <c r="AU307" s="19" t="s">
        <v>84</v>
      </c>
    </row>
    <row r="308" spans="1:51" s="14" customFormat="1" ht="12">
      <c r="A308" s="14"/>
      <c r="B308" s="237"/>
      <c r="C308" s="238"/>
      <c r="D308" s="220" t="s">
        <v>140</v>
      </c>
      <c r="E308" s="239" t="s">
        <v>21</v>
      </c>
      <c r="F308" s="240" t="s">
        <v>744</v>
      </c>
      <c r="G308" s="238"/>
      <c r="H308" s="241">
        <v>8</v>
      </c>
      <c r="I308" s="242"/>
      <c r="J308" s="238"/>
      <c r="K308" s="238"/>
      <c r="L308" s="243"/>
      <c r="M308" s="244"/>
      <c r="N308" s="245"/>
      <c r="O308" s="245"/>
      <c r="P308" s="245"/>
      <c r="Q308" s="245"/>
      <c r="R308" s="245"/>
      <c r="S308" s="245"/>
      <c r="T308" s="246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7" t="s">
        <v>140</v>
      </c>
      <c r="AU308" s="247" t="s">
        <v>84</v>
      </c>
      <c r="AV308" s="14" t="s">
        <v>84</v>
      </c>
      <c r="AW308" s="14" t="s">
        <v>36</v>
      </c>
      <c r="AX308" s="14" t="s">
        <v>82</v>
      </c>
      <c r="AY308" s="247" t="s">
        <v>126</v>
      </c>
    </row>
    <row r="309" spans="1:65" s="2" customFormat="1" ht="16.5" customHeight="1">
      <c r="A309" s="41"/>
      <c r="B309" s="42"/>
      <c r="C309" s="207" t="s">
        <v>381</v>
      </c>
      <c r="D309" s="207" t="s">
        <v>129</v>
      </c>
      <c r="E309" s="208" t="s">
        <v>214</v>
      </c>
      <c r="F309" s="209" t="s">
        <v>215</v>
      </c>
      <c r="G309" s="210" t="s">
        <v>132</v>
      </c>
      <c r="H309" s="211">
        <v>0.99</v>
      </c>
      <c r="I309" s="212"/>
      <c r="J309" s="213">
        <f>ROUND(I309*H309,2)</f>
        <v>0</v>
      </c>
      <c r="K309" s="209" t="s">
        <v>133</v>
      </c>
      <c r="L309" s="47"/>
      <c r="M309" s="214" t="s">
        <v>21</v>
      </c>
      <c r="N309" s="215" t="s">
        <v>45</v>
      </c>
      <c r="O309" s="87"/>
      <c r="P309" s="216">
        <f>O309*H309</f>
        <v>0</v>
      </c>
      <c r="Q309" s="216">
        <v>1E-05</v>
      </c>
      <c r="R309" s="216">
        <f>Q309*H309</f>
        <v>9.9E-06</v>
      </c>
      <c r="S309" s="216">
        <v>0</v>
      </c>
      <c r="T309" s="217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18" t="s">
        <v>134</v>
      </c>
      <c r="AT309" s="218" t="s">
        <v>129</v>
      </c>
      <c r="AU309" s="218" t="s">
        <v>84</v>
      </c>
      <c r="AY309" s="19" t="s">
        <v>126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19" t="s">
        <v>82</v>
      </c>
      <c r="BK309" s="219">
        <f>ROUND(I309*H309,2)</f>
        <v>0</v>
      </c>
      <c r="BL309" s="19" t="s">
        <v>134</v>
      </c>
      <c r="BM309" s="218" t="s">
        <v>830</v>
      </c>
    </row>
    <row r="310" spans="1:47" s="2" customFormat="1" ht="12">
      <c r="A310" s="41"/>
      <c r="B310" s="42"/>
      <c r="C310" s="43"/>
      <c r="D310" s="220" t="s">
        <v>136</v>
      </c>
      <c r="E310" s="43"/>
      <c r="F310" s="221" t="s">
        <v>217</v>
      </c>
      <c r="G310" s="43"/>
      <c r="H310" s="43"/>
      <c r="I310" s="222"/>
      <c r="J310" s="43"/>
      <c r="K310" s="43"/>
      <c r="L310" s="47"/>
      <c r="M310" s="223"/>
      <c r="N310" s="224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19" t="s">
        <v>136</v>
      </c>
      <c r="AU310" s="19" t="s">
        <v>84</v>
      </c>
    </row>
    <row r="311" spans="1:47" s="2" customFormat="1" ht="12">
      <c r="A311" s="41"/>
      <c r="B311" s="42"/>
      <c r="C311" s="43"/>
      <c r="D311" s="225" t="s">
        <v>138</v>
      </c>
      <c r="E311" s="43"/>
      <c r="F311" s="226" t="s">
        <v>218</v>
      </c>
      <c r="G311" s="43"/>
      <c r="H311" s="43"/>
      <c r="I311" s="222"/>
      <c r="J311" s="43"/>
      <c r="K311" s="43"/>
      <c r="L311" s="47"/>
      <c r="M311" s="223"/>
      <c r="N311" s="224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19" t="s">
        <v>138</v>
      </c>
      <c r="AU311" s="19" t="s">
        <v>84</v>
      </c>
    </row>
    <row r="312" spans="1:51" s="14" customFormat="1" ht="12">
      <c r="A312" s="14"/>
      <c r="B312" s="237"/>
      <c r="C312" s="238"/>
      <c r="D312" s="220" t="s">
        <v>140</v>
      </c>
      <c r="E312" s="239" t="s">
        <v>21</v>
      </c>
      <c r="F312" s="240" t="s">
        <v>831</v>
      </c>
      <c r="G312" s="238"/>
      <c r="H312" s="241">
        <v>0.99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7" t="s">
        <v>140</v>
      </c>
      <c r="AU312" s="247" t="s">
        <v>84</v>
      </c>
      <c r="AV312" s="14" t="s">
        <v>84</v>
      </c>
      <c r="AW312" s="14" t="s">
        <v>36</v>
      </c>
      <c r="AX312" s="14" t="s">
        <v>82</v>
      </c>
      <c r="AY312" s="247" t="s">
        <v>126</v>
      </c>
    </row>
    <row r="313" spans="1:65" s="2" customFormat="1" ht="16.5" customHeight="1">
      <c r="A313" s="41"/>
      <c r="B313" s="42"/>
      <c r="C313" s="207" t="s">
        <v>387</v>
      </c>
      <c r="D313" s="207" t="s">
        <v>129</v>
      </c>
      <c r="E313" s="208" t="s">
        <v>832</v>
      </c>
      <c r="F313" s="209" t="s">
        <v>833</v>
      </c>
      <c r="G313" s="210" t="s">
        <v>132</v>
      </c>
      <c r="H313" s="211">
        <v>4894.4</v>
      </c>
      <c r="I313" s="212"/>
      <c r="J313" s="213">
        <f>ROUND(I313*H313,2)</f>
        <v>0</v>
      </c>
      <c r="K313" s="209" t="s">
        <v>133</v>
      </c>
      <c r="L313" s="47"/>
      <c r="M313" s="214" t="s">
        <v>21</v>
      </c>
      <c r="N313" s="215" t="s">
        <v>45</v>
      </c>
      <c r="O313" s="87"/>
      <c r="P313" s="216">
        <f>O313*H313</f>
        <v>0</v>
      </c>
      <c r="Q313" s="216">
        <v>0</v>
      </c>
      <c r="R313" s="216">
        <f>Q313*H313</f>
        <v>0</v>
      </c>
      <c r="S313" s="216">
        <v>0</v>
      </c>
      <c r="T313" s="217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18" t="s">
        <v>134</v>
      </c>
      <c r="AT313" s="218" t="s">
        <v>129</v>
      </c>
      <c r="AU313" s="218" t="s">
        <v>84</v>
      </c>
      <c r="AY313" s="19" t="s">
        <v>126</v>
      </c>
      <c r="BE313" s="219">
        <f>IF(N313="základní",J313,0)</f>
        <v>0</v>
      </c>
      <c r="BF313" s="219">
        <f>IF(N313="snížená",J313,0)</f>
        <v>0</v>
      </c>
      <c r="BG313" s="219">
        <f>IF(N313="zákl. přenesená",J313,0)</f>
        <v>0</v>
      </c>
      <c r="BH313" s="219">
        <f>IF(N313="sníž. přenesená",J313,0)</f>
        <v>0</v>
      </c>
      <c r="BI313" s="219">
        <f>IF(N313="nulová",J313,0)</f>
        <v>0</v>
      </c>
      <c r="BJ313" s="19" t="s">
        <v>82</v>
      </c>
      <c r="BK313" s="219">
        <f>ROUND(I313*H313,2)</f>
        <v>0</v>
      </c>
      <c r="BL313" s="19" t="s">
        <v>134</v>
      </c>
      <c r="BM313" s="218" t="s">
        <v>834</v>
      </c>
    </row>
    <row r="314" spans="1:47" s="2" customFormat="1" ht="12">
      <c r="A314" s="41"/>
      <c r="B314" s="42"/>
      <c r="C314" s="43"/>
      <c r="D314" s="220" t="s">
        <v>136</v>
      </c>
      <c r="E314" s="43"/>
      <c r="F314" s="221" t="s">
        <v>835</v>
      </c>
      <c r="G314" s="43"/>
      <c r="H314" s="43"/>
      <c r="I314" s="222"/>
      <c r="J314" s="43"/>
      <c r="K314" s="43"/>
      <c r="L314" s="47"/>
      <c r="M314" s="223"/>
      <c r="N314" s="224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19" t="s">
        <v>136</v>
      </c>
      <c r="AU314" s="19" t="s">
        <v>84</v>
      </c>
    </row>
    <row r="315" spans="1:47" s="2" customFormat="1" ht="12">
      <c r="A315" s="41"/>
      <c r="B315" s="42"/>
      <c r="C315" s="43"/>
      <c r="D315" s="225" t="s">
        <v>138</v>
      </c>
      <c r="E315" s="43"/>
      <c r="F315" s="226" t="s">
        <v>836</v>
      </c>
      <c r="G315" s="43"/>
      <c r="H315" s="43"/>
      <c r="I315" s="222"/>
      <c r="J315" s="43"/>
      <c r="K315" s="43"/>
      <c r="L315" s="47"/>
      <c r="M315" s="223"/>
      <c r="N315" s="224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19" t="s">
        <v>138</v>
      </c>
      <c r="AU315" s="19" t="s">
        <v>84</v>
      </c>
    </row>
    <row r="316" spans="1:51" s="14" customFormat="1" ht="12">
      <c r="A316" s="14"/>
      <c r="B316" s="237"/>
      <c r="C316" s="238"/>
      <c r="D316" s="220" t="s">
        <v>140</v>
      </c>
      <c r="E316" s="239" t="s">
        <v>21</v>
      </c>
      <c r="F316" s="240" t="s">
        <v>837</v>
      </c>
      <c r="G316" s="238"/>
      <c r="H316" s="241">
        <v>4788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7" t="s">
        <v>140</v>
      </c>
      <c r="AU316" s="247" t="s">
        <v>84</v>
      </c>
      <c r="AV316" s="14" t="s">
        <v>84</v>
      </c>
      <c r="AW316" s="14" t="s">
        <v>36</v>
      </c>
      <c r="AX316" s="14" t="s">
        <v>74</v>
      </c>
      <c r="AY316" s="247" t="s">
        <v>126</v>
      </c>
    </row>
    <row r="317" spans="1:51" s="14" customFormat="1" ht="12">
      <c r="A317" s="14"/>
      <c r="B317" s="237"/>
      <c r="C317" s="238"/>
      <c r="D317" s="220" t="s">
        <v>140</v>
      </c>
      <c r="E317" s="239" t="s">
        <v>21</v>
      </c>
      <c r="F317" s="240" t="s">
        <v>838</v>
      </c>
      <c r="G317" s="238"/>
      <c r="H317" s="241">
        <v>106.4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7" t="s">
        <v>140</v>
      </c>
      <c r="AU317" s="247" t="s">
        <v>84</v>
      </c>
      <c r="AV317" s="14" t="s">
        <v>84</v>
      </c>
      <c r="AW317" s="14" t="s">
        <v>36</v>
      </c>
      <c r="AX317" s="14" t="s">
        <v>74</v>
      </c>
      <c r="AY317" s="247" t="s">
        <v>126</v>
      </c>
    </row>
    <row r="318" spans="1:51" s="16" customFormat="1" ht="12">
      <c r="A318" s="16"/>
      <c r="B318" s="259"/>
      <c r="C318" s="260"/>
      <c r="D318" s="220" t="s">
        <v>140</v>
      </c>
      <c r="E318" s="261" t="s">
        <v>21</v>
      </c>
      <c r="F318" s="262" t="s">
        <v>156</v>
      </c>
      <c r="G318" s="260"/>
      <c r="H318" s="263">
        <v>4894.4</v>
      </c>
      <c r="I318" s="264"/>
      <c r="J318" s="260"/>
      <c r="K318" s="260"/>
      <c r="L318" s="265"/>
      <c r="M318" s="266"/>
      <c r="N318" s="267"/>
      <c r="O318" s="267"/>
      <c r="P318" s="267"/>
      <c r="Q318" s="267"/>
      <c r="R318" s="267"/>
      <c r="S318" s="267"/>
      <c r="T318" s="268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T318" s="269" t="s">
        <v>140</v>
      </c>
      <c r="AU318" s="269" t="s">
        <v>84</v>
      </c>
      <c r="AV318" s="16" t="s">
        <v>134</v>
      </c>
      <c r="AW318" s="16" t="s">
        <v>36</v>
      </c>
      <c r="AX318" s="16" t="s">
        <v>82</v>
      </c>
      <c r="AY318" s="269" t="s">
        <v>126</v>
      </c>
    </row>
    <row r="319" spans="1:65" s="2" customFormat="1" ht="16.5" customHeight="1">
      <c r="A319" s="41"/>
      <c r="B319" s="42"/>
      <c r="C319" s="207" t="s">
        <v>391</v>
      </c>
      <c r="D319" s="207" t="s">
        <v>129</v>
      </c>
      <c r="E319" s="208" t="s">
        <v>839</v>
      </c>
      <c r="F319" s="209" t="s">
        <v>840</v>
      </c>
      <c r="G319" s="210" t="s">
        <v>132</v>
      </c>
      <c r="H319" s="211">
        <v>106.4</v>
      </c>
      <c r="I319" s="212"/>
      <c r="J319" s="213">
        <f>ROUND(I319*H319,2)</f>
        <v>0</v>
      </c>
      <c r="K319" s="209" t="s">
        <v>133</v>
      </c>
      <c r="L319" s="47"/>
      <c r="M319" s="214" t="s">
        <v>21</v>
      </c>
      <c r="N319" s="215" t="s">
        <v>45</v>
      </c>
      <c r="O319" s="87"/>
      <c r="P319" s="216">
        <f>O319*H319</f>
        <v>0</v>
      </c>
      <c r="Q319" s="216">
        <v>0</v>
      </c>
      <c r="R319" s="216">
        <f>Q319*H319</f>
        <v>0</v>
      </c>
      <c r="S319" s="216">
        <v>0</v>
      </c>
      <c r="T319" s="217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18" t="s">
        <v>134</v>
      </c>
      <c r="AT319" s="218" t="s">
        <v>129</v>
      </c>
      <c r="AU319" s="218" t="s">
        <v>84</v>
      </c>
      <c r="AY319" s="19" t="s">
        <v>126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19" t="s">
        <v>82</v>
      </c>
      <c r="BK319" s="219">
        <f>ROUND(I319*H319,2)</f>
        <v>0</v>
      </c>
      <c r="BL319" s="19" t="s">
        <v>134</v>
      </c>
      <c r="BM319" s="218" t="s">
        <v>841</v>
      </c>
    </row>
    <row r="320" spans="1:47" s="2" customFormat="1" ht="12">
      <c r="A320" s="41"/>
      <c r="B320" s="42"/>
      <c r="C320" s="43"/>
      <c r="D320" s="220" t="s">
        <v>136</v>
      </c>
      <c r="E320" s="43"/>
      <c r="F320" s="221" t="s">
        <v>842</v>
      </c>
      <c r="G320" s="43"/>
      <c r="H320" s="43"/>
      <c r="I320" s="222"/>
      <c r="J320" s="43"/>
      <c r="K320" s="43"/>
      <c r="L320" s="47"/>
      <c r="M320" s="223"/>
      <c r="N320" s="224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19" t="s">
        <v>136</v>
      </c>
      <c r="AU320" s="19" t="s">
        <v>84</v>
      </c>
    </row>
    <row r="321" spans="1:47" s="2" customFormat="1" ht="12">
      <c r="A321" s="41"/>
      <c r="B321" s="42"/>
      <c r="C321" s="43"/>
      <c r="D321" s="225" t="s">
        <v>138</v>
      </c>
      <c r="E321" s="43"/>
      <c r="F321" s="226" t="s">
        <v>843</v>
      </c>
      <c r="G321" s="43"/>
      <c r="H321" s="43"/>
      <c r="I321" s="222"/>
      <c r="J321" s="43"/>
      <c r="K321" s="43"/>
      <c r="L321" s="47"/>
      <c r="M321" s="223"/>
      <c r="N321" s="224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19" t="s">
        <v>138</v>
      </c>
      <c r="AU321" s="19" t="s">
        <v>84</v>
      </c>
    </row>
    <row r="322" spans="1:51" s="14" customFormat="1" ht="12">
      <c r="A322" s="14"/>
      <c r="B322" s="237"/>
      <c r="C322" s="238"/>
      <c r="D322" s="220" t="s">
        <v>140</v>
      </c>
      <c r="E322" s="239" t="s">
        <v>21</v>
      </c>
      <c r="F322" s="240" t="s">
        <v>838</v>
      </c>
      <c r="G322" s="238"/>
      <c r="H322" s="241">
        <v>106.4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7" t="s">
        <v>140</v>
      </c>
      <c r="AU322" s="247" t="s">
        <v>84</v>
      </c>
      <c r="AV322" s="14" t="s">
        <v>84</v>
      </c>
      <c r="AW322" s="14" t="s">
        <v>36</v>
      </c>
      <c r="AX322" s="14" t="s">
        <v>82</v>
      </c>
      <c r="AY322" s="247" t="s">
        <v>126</v>
      </c>
    </row>
    <row r="323" spans="1:65" s="2" customFormat="1" ht="16.5" customHeight="1">
      <c r="A323" s="41"/>
      <c r="B323" s="42"/>
      <c r="C323" s="207" t="s">
        <v>400</v>
      </c>
      <c r="D323" s="207" t="s">
        <v>129</v>
      </c>
      <c r="E323" s="208" t="s">
        <v>275</v>
      </c>
      <c r="F323" s="209" t="s">
        <v>276</v>
      </c>
      <c r="G323" s="210" t="s">
        <v>132</v>
      </c>
      <c r="H323" s="211">
        <v>122.4</v>
      </c>
      <c r="I323" s="212"/>
      <c r="J323" s="213">
        <f>ROUND(I323*H323,2)</f>
        <v>0</v>
      </c>
      <c r="K323" s="209" t="s">
        <v>133</v>
      </c>
      <c r="L323" s="47"/>
      <c r="M323" s="214" t="s">
        <v>21</v>
      </c>
      <c r="N323" s="215" t="s">
        <v>45</v>
      </c>
      <c r="O323" s="87"/>
      <c r="P323" s="216">
        <f>O323*H323</f>
        <v>0</v>
      </c>
      <c r="Q323" s="216">
        <v>0</v>
      </c>
      <c r="R323" s="216">
        <f>Q323*H323</f>
        <v>0</v>
      </c>
      <c r="S323" s="216">
        <v>0</v>
      </c>
      <c r="T323" s="217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18" t="s">
        <v>134</v>
      </c>
      <c r="AT323" s="218" t="s">
        <v>129</v>
      </c>
      <c r="AU323" s="218" t="s">
        <v>84</v>
      </c>
      <c r="AY323" s="19" t="s">
        <v>126</v>
      </c>
      <c r="BE323" s="219">
        <f>IF(N323="základní",J323,0)</f>
        <v>0</v>
      </c>
      <c r="BF323" s="219">
        <f>IF(N323="snížená",J323,0)</f>
        <v>0</v>
      </c>
      <c r="BG323" s="219">
        <f>IF(N323="zákl. přenesená",J323,0)</f>
        <v>0</v>
      </c>
      <c r="BH323" s="219">
        <f>IF(N323="sníž. přenesená",J323,0)</f>
        <v>0</v>
      </c>
      <c r="BI323" s="219">
        <f>IF(N323="nulová",J323,0)</f>
        <v>0</v>
      </c>
      <c r="BJ323" s="19" t="s">
        <v>82</v>
      </c>
      <c r="BK323" s="219">
        <f>ROUND(I323*H323,2)</f>
        <v>0</v>
      </c>
      <c r="BL323" s="19" t="s">
        <v>134</v>
      </c>
      <c r="BM323" s="218" t="s">
        <v>844</v>
      </c>
    </row>
    <row r="324" spans="1:47" s="2" customFormat="1" ht="12">
      <c r="A324" s="41"/>
      <c r="B324" s="42"/>
      <c r="C324" s="43"/>
      <c r="D324" s="220" t="s">
        <v>136</v>
      </c>
      <c r="E324" s="43"/>
      <c r="F324" s="221" t="s">
        <v>278</v>
      </c>
      <c r="G324" s="43"/>
      <c r="H324" s="43"/>
      <c r="I324" s="222"/>
      <c r="J324" s="43"/>
      <c r="K324" s="43"/>
      <c r="L324" s="47"/>
      <c r="M324" s="223"/>
      <c r="N324" s="224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19" t="s">
        <v>136</v>
      </c>
      <c r="AU324" s="19" t="s">
        <v>84</v>
      </c>
    </row>
    <row r="325" spans="1:47" s="2" customFormat="1" ht="12">
      <c r="A325" s="41"/>
      <c r="B325" s="42"/>
      <c r="C325" s="43"/>
      <c r="D325" s="225" t="s">
        <v>138</v>
      </c>
      <c r="E325" s="43"/>
      <c r="F325" s="226" t="s">
        <v>279</v>
      </c>
      <c r="G325" s="43"/>
      <c r="H325" s="43"/>
      <c r="I325" s="222"/>
      <c r="J325" s="43"/>
      <c r="K325" s="43"/>
      <c r="L325" s="47"/>
      <c r="M325" s="223"/>
      <c r="N325" s="224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19" t="s">
        <v>138</v>
      </c>
      <c r="AU325" s="19" t="s">
        <v>84</v>
      </c>
    </row>
    <row r="326" spans="1:51" s="14" customFormat="1" ht="12">
      <c r="A326" s="14"/>
      <c r="B326" s="237"/>
      <c r="C326" s="238"/>
      <c r="D326" s="220" t="s">
        <v>140</v>
      </c>
      <c r="E326" s="239" t="s">
        <v>21</v>
      </c>
      <c r="F326" s="240" t="s">
        <v>845</v>
      </c>
      <c r="G326" s="238"/>
      <c r="H326" s="241">
        <v>122.4</v>
      </c>
      <c r="I326" s="242"/>
      <c r="J326" s="238"/>
      <c r="K326" s="238"/>
      <c r="L326" s="243"/>
      <c r="M326" s="244"/>
      <c r="N326" s="245"/>
      <c r="O326" s="245"/>
      <c r="P326" s="245"/>
      <c r="Q326" s="245"/>
      <c r="R326" s="245"/>
      <c r="S326" s="245"/>
      <c r="T326" s="246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7" t="s">
        <v>140</v>
      </c>
      <c r="AU326" s="247" t="s">
        <v>84</v>
      </c>
      <c r="AV326" s="14" t="s">
        <v>84</v>
      </c>
      <c r="AW326" s="14" t="s">
        <v>36</v>
      </c>
      <c r="AX326" s="14" t="s">
        <v>82</v>
      </c>
      <c r="AY326" s="247" t="s">
        <v>126</v>
      </c>
    </row>
    <row r="327" spans="1:65" s="2" customFormat="1" ht="16.5" customHeight="1">
      <c r="A327" s="41"/>
      <c r="B327" s="42"/>
      <c r="C327" s="207" t="s">
        <v>384</v>
      </c>
      <c r="D327" s="207" t="s">
        <v>129</v>
      </c>
      <c r="E327" s="208" t="s">
        <v>285</v>
      </c>
      <c r="F327" s="209" t="s">
        <v>286</v>
      </c>
      <c r="G327" s="210" t="s">
        <v>132</v>
      </c>
      <c r="H327" s="211">
        <v>1.36</v>
      </c>
      <c r="I327" s="212"/>
      <c r="J327" s="213">
        <f>ROUND(I327*H327,2)</f>
        <v>0</v>
      </c>
      <c r="K327" s="209" t="s">
        <v>133</v>
      </c>
      <c r="L327" s="47"/>
      <c r="M327" s="214" t="s">
        <v>21</v>
      </c>
      <c r="N327" s="215" t="s">
        <v>45</v>
      </c>
      <c r="O327" s="87"/>
      <c r="P327" s="216">
        <f>O327*H327</f>
        <v>0</v>
      </c>
      <c r="Q327" s="216">
        <v>1E-05</v>
      </c>
      <c r="R327" s="216">
        <f>Q327*H327</f>
        <v>1.3600000000000002E-05</v>
      </c>
      <c r="S327" s="216">
        <v>0</v>
      </c>
      <c r="T327" s="217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18" t="s">
        <v>134</v>
      </c>
      <c r="AT327" s="218" t="s">
        <v>129</v>
      </c>
      <c r="AU327" s="218" t="s">
        <v>84</v>
      </c>
      <c r="AY327" s="19" t="s">
        <v>126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19" t="s">
        <v>82</v>
      </c>
      <c r="BK327" s="219">
        <f>ROUND(I327*H327,2)</f>
        <v>0</v>
      </c>
      <c r="BL327" s="19" t="s">
        <v>134</v>
      </c>
      <c r="BM327" s="218" t="s">
        <v>846</v>
      </c>
    </row>
    <row r="328" spans="1:47" s="2" customFormat="1" ht="12">
      <c r="A328" s="41"/>
      <c r="B328" s="42"/>
      <c r="C328" s="43"/>
      <c r="D328" s="220" t="s">
        <v>136</v>
      </c>
      <c r="E328" s="43"/>
      <c r="F328" s="221" t="s">
        <v>288</v>
      </c>
      <c r="G328" s="43"/>
      <c r="H328" s="43"/>
      <c r="I328" s="222"/>
      <c r="J328" s="43"/>
      <c r="K328" s="43"/>
      <c r="L328" s="47"/>
      <c r="M328" s="223"/>
      <c r="N328" s="224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19" t="s">
        <v>136</v>
      </c>
      <c r="AU328" s="19" t="s">
        <v>84</v>
      </c>
    </row>
    <row r="329" spans="1:47" s="2" customFormat="1" ht="12">
      <c r="A329" s="41"/>
      <c r="B329" s="42"/>
      <c r="C329" s="43"/>
      <c r="D329" s="225" t="s">
        <v>138</v>
      </c>
      <c r="E329" s="43"/>
      <c r="F329" s="226" t="s">
        <v>289</v>
      </c>
      <c r="G329" s="43"/>
      <c r="H329" s="43"/>
      <c r="I329" s="222"/>
      <c r="J329" s="43"/>
      <c r="K329" s="43"/>
      <c r="L329" s="47"/>
      <c r="M329" s="223"/>
      <c r="N329" s="224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T329" s="19" t="s">
        <v>138</v>
      </c>
      <c r="AU329" s="19" t="s">
        <v>84</v>
      </c>
    </row>
    <row r="330" spans="1:51" s="14" customFormat="1" ht="12">
      <c r="A330" s="14"/>
      <c r="B330" s="237"/>
      <c r="C330" s="238"/>
      <c r="D330" s="220" t="s">
        <v>140</v>
      </c>
      <c r="E330" s="239" t="s">
        <v>21</v>
      </c>
      <c r="F330" s="240" t="s">
        <v>847</v>
      </c>
      <c r="G330" s="238"/>
      <c r="H330" s="241">
        <v>1.36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7" t="s">
        <v>140</v>
      </c>
      <c r="AU330" s="247" t="s">
        <v>84</v>
      </c>
      <c r="AV330" s="14" t="s">
        <v>84</v>
      </c>
      <c r="AW330" s="14" t="s">
        <v>36</v>
      </c>
      <c r="AX330" s="14" t="s">
        <v>82</v>
      </c>
      <c r="AY330" s="247" t="s">
        <v>126</v>
      </c>
    </row>
    <row r="331" spans="1:65" s="2" customFormat="1" ht="24.15" customHeight="1">
      <c r="A331" s="41"/>
      <c r="B331" s="42"/>
      <c r="C331" s="207" t="s">
        <v>410</v>
      </c>
      <c r="D331" s="207" t="s">
        <v>129</v>
      </c>
      <c r="E331" s="208" t="s">
        <v>848</v>
      </c>
      <c r="F331" s="209" t="s">
        <v>849</v>
      </c>
      <c r="G331" s="210" t="s">
        <v>132</v>
      </c>
      <c r="H331" s="211">
        <v>32</v>
      </c>
      <c r="I331" s="212"/>
      <c r="J331" s="213">
        <f>ROUND(I331*H331,2)</f>
        <v>0</v>
      </c>
      <c r="K331" s="209" t="s">
        <v>133</v>
      </c>
      <c r="L331" s="47"/>
      <c r="M331" s="214" t="s">
        <v>21</v>
      </c>
      <c r="N331" s="215" t="s">
        <v>45</v>
      </c>
      <c r="O331" s="87"/>
      <c r="P331" s="216">
        <f>O331*H331</f>
        <v>0</v>
      </c>
      <c r="Q331" s="216">
        <v>0</v>
      </c>
      <c r="R331" s="216">
        <f>Q331*H331</f>
        <v>0</v>
      </c>
      <c r="S331" s="216">
        <v>0</v>
      </c>
      <c r="T331" s="217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18" t="s">
        <v>134</v>
      </c>
      <c r="AT331" s="218" t="s">
        <v>129</v>
      </c>
      <c r="AU331" s="218" t="s">
        <v>84</v>
      </c>
      <c r="AY331" s="19" t="s">
        <v>126</v>
      </c>
      <c r="BE331" s="219">
        <f>IF(N331="základní",J331,0)</f>
        <v>0</v>
      </c>
      <c r="BF331" s="219">
        <f>IF(N331="snížená",J331,0)</f>
        <v>0</v>
      </c>
      <c r="BG331" s="219">
        <f>IF(N331="zákl. přenesená",J331,0)</f>
        <v>0</v>
      </c>
      <c r="BH331" s="219">
        <f>IF(N331="sníž. přenesená",J331,0)</f>
        <v>0</v>
      </c>
      <c r="BI331" s="219">
        <f>IF(N331="nulová",J331,0)</f>
        <v>0</v>
      </c>
      <c r="BJ331" s="19" t="s">
        <v>82</v>
      </c>
      <c r="BK331" s="219">
        <f>ROUND(I331*H331,2)</f>
        <v>0</v>
      </c>
      <c r="BL331" s="19" t="s">
        <v>134</v>
      </c>
      <c r="BM331" s="218" t="s">
        <v>850</v>
      </c>
    </row>
    <row r="332" spans="1:47" s="2" customFormat="1" ht="12">
      <c r="A332" s="41"/>
      <c r="B332" s="42"/>
      <c r="C332" s="43"/>
      <c r="D332" s="220" t="s">
        <v>136</v>
      </c>
      <c r="E332" s="43"/>
      <c r="F332" s="221" t="s">
        <v>851</v>
      </c>
      <c r="G332" s="43"/>
      <c r="H332" s="43"/>
      <c r="I332" s="222"/>
      <c r="J332" s="43"/>
      <c r="K332" s="43"/>
      <c r="L332" s="47"/>
      <c r="M332" s="223"/>
      <c r="N332" s="224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19" t="s">
        <v>136</v>
      </c>
      <c r="AU332" s="19" t="s">
        <v>84</v>
      </c>
    </row>
    <row r="333" spans="1:47" s="2" customFormat="1" ht="12">
      <c r="A333" s="41"/>
      <c r="B333" s="42"/>
      <c r="C333" s="43"/>
      <c r="D333" s="225" t="s">
        <v>138</v>
      </c>
      <c r="E333" s="43"/>
      <c r="F333" s="226" t="s">
        <v>852</v>
      </c>
      <c r="G333" s="43"/>
      <c r="H333" s="43"/>
      <c r="I333" s="222"/>
      <c r="J333" s="43"/>
      <c r="K333" s="43"/>
      <c r="L333" s="47"/>
      <c r="M333" s="223"/>
      <c r="N333" s="224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19" t="s">
        <v>138</v>
      </c>
      <c r="AU333" s="19" t="s">
        <v>84</v>
      </c>
    </row>
    <row r="334" spans="1:51" s="13" customFormat="1" ht="12">
      <c r="A334" s="13"/>
      <c r="B334" s="227"/>
      <c r="C334" s="228"/>
      <c r="D334" s="220" t="s">
        <v>140</v>
      </c>
      <c r="E334" s="229" t="s">
        <v>21</v>
      </c>
      <c r="F334" s="230" t="s">
        <v>853</v>
      </c>
      <c r="G334" s="228"/>
      <c r="H334" s="229" t="s">
        <v>21</v>
      </c>
      <c r="I334" s="231"/>
      <c r="J334" s="228"/>
      <c r="K334" s="228"/>
      <c r="L334" s="232"/>
      <c r="M334" s="233"/>
      <c r="N334" s="234"/>
      <c r="O334" s="234"/>
      <c r="P334" s="234"/>
      <c r="Q334" s="234"/>
      <c r="R334" s="234"/>
      <c r="S334" s="234"/>
      <c r="T334" s="23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6" t="s">
        <v>140</v>
      </c>
      <c r="AU334" s="236" t="s">
        <v>84</v>
      </c>
      <c r="AV334" s="13" t="s">
        <v>82</v>
      </c>
      <c r="AW334" s="13" t="s">
        <v>36</v>
      </c>
      <c r="AX334" s="13" t="s">
        <v>74</v>
      </c>
      <c r="AY334" s="236" t="s">
        <v>126</v>
      </c>
    </row>
    <row r="335" spans="1:51" s="14" customFormat="1" ht="12">
      <c r="A335" s="14"/>
      <c r="B335" s="237"/>
      <c r="C335" s="238"/>
      <c r="D335" s="220" t="s">
        <v>140</v>
      </c>
      <c r="E335" s="239" t="s">
        <v>21</v>
      </c>
      <c r="F335" s="240" t="s">
        <v>854</v>
      </c>
      <c r="G335" s="238"/>
      <c r="H335" s="241">
        <v>32</v>
      </c>
      <c r="I335" s="242"/>
      <c r="J335" s="238"/>
      <c r="K335" s="238"/>
      <c r="L335" s="243"/>
      <c r="M335" s="244"/>
      <c r="N335" s="245"/>
      <c r="O335" s="245"/>
      <c r="P335" s="245"/>
      <c r="Q335" s="245"/>
      <c r="R335" s="245"/>
      <c r="S335" s="245"/>
      <c r="T335" s="24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7" t="s">
        <v>140</v>
      </c>
      <c r="AU335" s="247" t="s">
        <v>84</v>
      </c>
      <c r="AV335" s="14" t="s">
        <v>84</v>
      </c>
      <c r="AW335" s="14" t="s">
        <v>36</v>
      </c>
      <c r="AX335" s="14" t="s">
        <v>82</v>
      </c>
      <c r="AY335" s="247" t="s">
        <v>126</v>
      </c>
    </row>
    <row r="336" spans="1:65" s="2" customFormat="1" ht="16.5" customHeight="1">
      <c r="A336" s="41"/>
      <c r="B336" s="42"/>
      <c r="C336" s="207" t="s">
        <v>415</v>
      </c>
      <c r="D336" s="207" t="s">
        <v>129</v>
      </c>
      <c r="E336" s="208" t="s">
        <v>855</v>
      </c>
      <c r="F336" s="209" t="s">
        <v>856</v>
      </c>
      <c r="G336" s="210" t="s">
        <v>159</v>
      </c>
      <c r="H336" s="211">
        <v>40</v>
      </c>
      <c r="I336" s="212"/>
      <c r="J336" s="213">
        <f>ROUND(I336*H336,2)</f>
        <v>0</v>
      </c>
      <c r="K336" s="209" t="s">
        <v>21</v>
      </c>
      <c r="L336" s="47"/>
      <c r="M336" s="214" t="s">
        <v>21</v>
      </c>
      <c r="N336" s="215" t="s">
        <v>45</v>
      </c>
      <c r="O336" s="87"/>
      <c r="P336" s="216">
        <f>O336*H336</f>
        <v>0</v>
      </c>
      <c r="Q336" s="216">
        <v>0</v>
      </c>
      <c r="R336" s="216">
        <f>Q336*H336</f>
        <v>0</v>
      </c>
      <c r="S336" s="216">
        <v>0.001</v>
      </c>
      <c r="T336" s="217">
        <f>S336*H336</f>
        <v>0.04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18" t="s">
        <v>295</v>
      </c>
      <c r="AT336" s="218" t="s">
        <v>129</v>
      </c>
      <c r="AU336" s="218" t="s">
        <v>84</v>
      </c>
      <c r="AY336" s="19" t="s">
        <v>126</v>
      </c>
      <c r="BE336" s="219">
        <f>IF(N336="základní",J336,0)</f>
        <v>0</v>
      </c>
      <c r="BF336" s="219">
        <f>IF(N336="snížená",J336,0)</f>
        <v>0</v>
      </c>
      <c r="BG336" s="219">
        <f>IF(N336="zákl. přenesená",J336,0)</f>
        <v>0</v>
      </c>
      <c r="BH336" s="219">
        <f>IF(N336="sníž. přenesená",J336,0)</f>
        <v>0</v>
      </c>
      <c r="BI336" s="219">
        <f>IF(N336="nulová",J336,0)</f>
        <v>0</v>
      </c>
      <c r="BJ336" s="19" t="s">
        <v>82</v>
      </c>
      <c r="BK336" s="219">
        <f>ROUND(I336*H336,2)</f>
        <v>0</v>
      </c>
      <c r="BL336" s="19" t="s">
        <v>295</v>
      </c>
      <c r="BM336" s="218" t="s">
        <v>857</v>
      </c>
    </row>
    <row r="337" spans="1:47" s="2" customFormat="1" ht="12">
      <c r="A337" s="41"/>
      <c r="B337" s="42"/>
      <c r="C337" s="43"/>
      <c r="D337" s="220" t="s">
        <v>136</v>
      </c>
      <c r="E337" s="43"/>
      <c r="F337" s="221" t="s">
        <v>856</v>
      </c>
      <c r="G337" s="43"/>
      <c r="H337" s="43"/>
      <c r="I337" s="222"/>
      <c r="J337" s="43"/>
      <c r="K337" s="43"/>
      <c r="L337" s="47"/>
      <c r="M337" s="223"/>
      <c r="N337" s="224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19" t="s">
        <v>136</v>
      </c>
      <c r="AU337" s="19" t="s">
        <v>84</v>
      </c>
    </row>
    <row r="338" spans="1:51" s="14" customFormat="1" ht="12">
      <c r="A338" s="14"/>
      <c r="B338" s="237"/>
      <c r="C338" s="238"/>
      <c r="D338" s="220" t="s">
        <v>140</v>
      </c>
      <c r="E338" s="239" t="s">
        <v>21</v>
      </c>
      <c r="F338" s="240" t="s">
        <v>858</v>
      </c>
      <c r="G338" s="238"/>
      <c r="H338" s="241">
        <v>40</v>
      </c>
      <c r="I338" s="242"/>
      <c r="J338" s="238"/>
      <c r="K338" s="238"/>
      <c r="L338" s="243"/>
      <c r="M338" s="244"/>
      <c r="N338" s="245"/>
      <c r="O338" s="245"/>
      <c r="P338" s="245"/>
      <c r="Q338" s="245"/>
      <c r="R338" s="245"/>
      <c r="S338" s="245"/>
      <c r="T338" s="24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7" t="s">
        <v>140</v>
      </c>
      <c r="AU338" s="247" t="s">
        <v>84</v>
      </c>
      <c r="AV338" s="14" t="s">
        <v>84</v>
      </c>
      <c r="AW338" s="14" t="s">
        <v>36</v>
      </c>
      <c r="AX338" s="14" t="s">
        <v>82</v>
      </c>
      <c r="AY338" s="247" t="s">
        <v>126</v>
      </c>
    </row>
    <row r="339" spans="1:65" s="2" customFormat="1" ht="37.8" customHeight="1">
      <c r="A339" s="41"/>
      <c r="B339" s="42"/>
      <c r="C339" s="207" t="s">
        <v>418</v>
      </c>
      <c r="D339" s="207" t="s">
        <v>129</v>
      </c>
      <c r="E339" s="208" t="s">
        <v>859</v>
      </c>
      <c r="F339" s="209" t="s">
        <v>860</v>
      </c>
      <c r="G339" s="210" t="s">
        <v>293</v>
      </c>
      <c r="H339" s="211">
        <v>2</v>
      </c>
      <c r="I339" s="212"/>
      <c r="J339" s="213">
        <f>ROUND(I339*H339,2)</f>
        <v>0</v>
      </c>
      <c r="K339" s="209" t="s">
        <v>21</v>
      </c>
      <c r="L339" s="47"/>
      <c r="M339" s="214" t="s">
        <v>21</v>
      </c>
      <c r="N339" s="215" t="s">
        <v>45</v>
      </c>
      <c r="O339" s="87"/>
      <c r="P339" s="216">
        <f>O339*H339</f>
        <v>0</v>
      </c>
      <c r="Q339" s="216">
        <v>0</v>
      </c>
      <c r="R339" s="216">
        <f>Q339*H339</f>
        <v>0</v>
      </c>
      <c r="S339" s="216">
        <v>0</v>
      </c>
      <c r="T339" s="217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18" t="s">
        <v>134</v>
      </c>
      <c r="AT339" s="218" t="s">
        <v>129</v>
      </c>
      <c r="AU339" s="218" t="s">
        <v>84</v>
      </c>
      <c r="AY339" s="19" t="s">
        <v>126</v>
      </c>
      <c r="BE339" s="219">
        <f>IF(N339="základní",J339,0)</f>
        <v>0</v>
      </c>
      <c r="BF339" s="219">
        <f>IF(N339="snížená",J339,0)</f>
        <v>0</v>
      </c>
      <c r="BG339" s="219">
        <f>IF(N339="zákl. přenesená",J339,0)</f>
        <v>0</v>
      </c>
      <c r="BH339" s="219">
        <f>IF(N339="sníž. přenesená",J339,0)</f>
        <v>0</v>
      </c>
      <c r="BI339" s="219">
        <f>IF(N339="nulová",J339,0)</f>
        <v>0</v>
      </c>
      <c r="BJ339" s="19" t="s">
        <v>82</v>
      </c>
      <c r="BK339" s="219">
        <f>ROUND(I339*H339,2)</f>
        <v>0</v>
      </c>
      <c r="BL339" s="19" t="s">
        <v>134</v>
      </c>
      <c r="BM339" s="218" t="s">
        <v>861</v>
      </c>
    </row>
    <row r="340" spans="1:47" s="2" customFormat="1" ht="12">
      <c r="A340" s="41"/>
      <c r="B340" s="42"/>
      <c r="C340" s="43"/>
      <c r="D340" s="220" t="s">
        <v>136</v>
      </c>
      <c r="E340" s="43"/>
      <c r="F340" s="221" t="s">
        <v>860</v>
      </c>
      <c r="G340" s="43"/>
      <c r="H340" s="43"/>
      <c r="I340" s="222"/>
      <c r="J340" s="43"/>
      <c r="K340" s="43"/>
      <c r="L340" s="47"/>
      <c r="M340" s="223"/>
      <c r="N340" s="224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19" t="s">
        <v>136</v>
      </c>
      <c r="AU340" s="19" t="s">
        <v>84</v>
      </c>
    </row>
    <row r="341" spans="1:65" s="2" customFormat="1" ht="37.8" customHeight="1">
      <c r="A341" s="41"/>
      <c r="B341" s="42"/>
      <c r="C341" s="207" t="s">
        <v>423</v>
      </c>
      <c r="D341" s="207" t="s">
        <v>129</v>
      </c>
      <c r="E341" s="208" t="s">
        <v>862</v>
      </c>
      <c r="F341" s="209" t="s">
        <v>863</v>
      </c>
      <c r="G341" s="210" t="s">
        <v>293</v>
      </c>
      <c r="H341" s="211">
        <v>1</v>
      </c>
      <c r="I341" s="212"/>
      <c r="J341" s="213">
        <f>ROUND(I341*H341,2)</f>
        <v>0</v>
      </c>
      <c r="K341" s="209" t="s">
        <v>21</v>
      </c>
      <c r="L341" s="47"/>
      <c r="M341" s="214" t="s">
        <v>21</v>
      </c>
      <c r="N341" s="215" t="s">
        <v>45</v>
      </c>
      <c r="O341" s="87"/>
      <c r="P341" s="216">
        <f>O341*H341</f>
        <v>0</v>
      </c>
      <c r="Q341" s="216">
        <v>0</v>
      </c>
      <c r="R341" s="216">
        <f>Q341*H341</f>
        <v>0</v>
      </c>
      <c r="S341" s="216">
        <v>0</v>
      </c>
      <c r="T341" s="217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18" t="s">
        <v>134</v>
      </c>
      <c r="AT341" s="218" t="s">
        <v>129</v>
      </c>
      <c r="AU341" s="218" t="s">
        <v>84</v>
      </c>
      <c r="AY341" s="19" t="s">
        <v>126</v>
      </c>
      <c r="BE341" s="219">
        <f>IF(N341="základní",J341,0)</f>
        <v>0</v>
      </c>
      <c r="BF341" s="219">
        <f>IF(N341="snížená",J341,0)</f>
        <v>0</v>
      </c>
      <c r="BG341" s="219">
        <f>IF(N341="zákl. přenesená",J341,0)</f>
        <v>0</v>
      </c>
      <c r="BH341" s="219">
        <f>IF(N341="sníž. přenesená",J341,0)</f>
        <v>0</v>
      </c>
      <c r="BI341" s="219">
        <f>IF(N341="nulová",J341,0)</f>
        <v>0</v>
      </c>
      <c r="BJ341" s="19" t="s">
        <v>82</v>
      </c>
      <c r="BK341" s="219">
        <f>ROUND(I341*H341,2)</f>
        <v>0</v>
      </c>
      <c r="BL341" s="19" t="s">
        <v>134</v>
      </c>
      <c r="BM341" s="218" t="s">
        <v>864</v>
      </c>
    </row>
    <row r="342" spans="1:47" s="2" customFormat="1" ht="12">
      <c r="A342" s="41"/>
      <c r="B342" s="42"/>
      <c r="C342" s="43"/>
      <c r="D342" s="220" t="s">
        <v>136</v>
      </c>
      <c r="E342" s="43"/>
      <c r="F342" s="221" t="s">
        <v>863</v>
      </c>
      <c r="G342" s="43"/>
      <c r="H342" s="43"/>
      <c r="I342" s="222"/>
      <c r="J342" s="43"/>
      <c r="K342" s="43"/>
      <c r="L342" s="47"/>
      <c r="M342" s="223"/>
      <c r="N342" s="224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19" t="s">
        <v>136</v>
      </c>
      <c r="AU342" s="19" t="s">
        <v>84</v>
      </c>
    </row>
    <row r="343" spans="1:65" s="2" customFormat="1" ht="33" customHeight="1">
      <c r="A343" s="41"/>
      <c r="B343" s="42"/>
      <c r="C343" s="207" t="s">
        <v>428</v>
      </c>
      <c r="D343" s="207" t="s">
        <v>129</v>
      </c>
      <c r="E343" s="208" t="s">
        <v>865</v>
      </c>
      <c r="F343" s="209" t="s">
        <v>866</v>
      </c>
      <c r="G343" s="210" t="s">
        <v>293</v>
      </c>
      <c r="H343" s="211">
        <v>2</v>
      </c>
      <c r="I343" s="212"/>
      <c r="J343" s="213">
        <f>ROUND(I343*H343,2)</f>
        <v>0</v>
      </c>
      <c r="K343" s="209" t="s">
        <v>21</v>
      </c>
      <c r="L343" s="47"/>
      <c r="M343" s="214" t="s">
        <v>21</v>
      </c>
      <c r="N343" s="215" t="s">
        <v>45</v>
      </c>
      <c r="O343" s="87"/>
      <c r="P343" s="216">
        <f>O343*H343</f>
        <v>0</v>
      </c>
      <c r="Q343" s="216">
        <v>0.01809</v>
      </c>
      <c r="R343" s="216">
        <f>Q343*H343</f>
        <v>0.03618</v>
      </c>
      <c r="S343" s="216">
        <v>0</v>
      </c>
      <c r="T343" s="217">
        <f>S343*H343</f>
        <v>0</v>
      </c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R343" s="218" t="s">
        <v>134</v>
      </c>
      <c r="AT343" s="218" t="s">
        <v>129</v>
      </c>
      <c r="AU343" s="218" t="s">
        <v>84</v>
      </c>
      <c r="AY343" s="19" t="s">
        <v>126</v>
      </c>
      <c r="BE343" s="219">
        <f>IF(N343="základní",J343,0)</f>
        <v>0</v>
      </c>
      <c r="BF343" s="219">
        <f>IF(N343="snížená",J343,0)</f>
        <v>0</v>
      </c>
      <c r="BG343" s="219">
        <f>IF(N343="zákl. přenesená",J343,0)</f>
        <v>0</v>
      </c>
      <c r="BH343" s="219">
        <f>IF(N343="sníž. přenesená",J343,0)</f>
        <v>0</v>
      </c>
      <c r="BI343" s="219">
        <f>IF(N343="nulová",J343,0)</f>
        <v>0</v>
      </c>
      <c r="BJ343" s="19" t="s">
        <v>82</v>
      </c>
      <c r="BK343" s="219">
        <f>ROUND(I343*H343,2)</f>
        <v>0</v>
      </c>
      <c r="BL343" s="19" t="s">
        <v>134</v>
      </c>
      <c r="BM343" s="218" t="s">
        <v>867</v>
      </c>
    </row>
    <row r="344" spans="1:47" s="2" customFormat="1" ht="12">
      <c r="A344" s="41"/>
      <c r="B344" s="42"/>
      <c r="C344" s="43"/>
      <c r="D344" s="220" t="s">
        <v>136</v>
      </c>
      <c r="E344" s="43"/>
      <c r="F344" s="221" t="s">
        <v>868</v>
      </c>
      <c r="G344" s="43"/>
      <c r="H344" s="43"/>
      <c r="I344" s="222"/>
      <c r="J344" s="43"/>
      <c r="K344" s="43"/>
      <c r="L344" s="47"/>
      <c r="M344" s="223"/>
      <c r="N344" s="224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19" t="s">
        <v>136</v>
      </c>
      <c r="AU344" s="19" t="s">
        <v>84</v>
      </c>
    </row>
    <row r="345" spans="1:65" s="2" customFormat="1" ht="44.25" customHeight="1">
      <c r="A345" s="41"/>
      <c r="B345" s="42"/>
      <c r="C345" s="207" t="s">
        <v>433</v>
      </c>
      <c r="D345" s="207" t="s">
        <v>129</v>
      </c>
      <c r="E345" s="208" t="s">
        <v>869</v>
      </c>
      <c r="F345" s="209" t="s">
        <v>870</v>
      </c>
      <c r="G345" s="210" t="s">
        <v>293</v>
      </c>
      <c r="H345" s="211">
        <v>2</v>
      </c>
      <c r="I345" s="212"/>
      <c r="J345" s="213">
        <f>ROUND(I345*H345,2)</f>
        <v>0</v>
      </c>
      <c r="K345" s="209" t="s">
        <v>21</v>
      </c>
      <c r="L345" s="47"/>
      <c r="M345" s="214" t="s">
        <v>21</v>
      </c>
      <c r="N345" s="215" t="s">
        <v>45</v>
      </c>
      <c r="O345" s="87"/>
      <c r="P345" s="216">
        <f>O345*H345</f>
        <v>0</v>
      </c>
      <c r="Q345" s="216">
        <v>0.00023</v>
      </c>
      <c r="R345" s="216">
        <f>Q345*H345</f>
        <v>0.00046</v>
      </c>
      <c r="S345" s="216">
        <v>0</v>
      </c>
      <c r="T345" s="217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18" t="s">
        <v>134</v>
      </c>
      <c r="AT345" s="218" t="s">
        <v>129</v>
      </c>
      <c r="AU345" s="218" t="s">
        <v>84</v>
      </c>
      <c r="AY345" s="19" t="s">
        <v>126</v>
      </c>
      <c r="BE345" s="219">
        <f>IF(N345="základní",J345,0)</f>
        <v>0</v>
      </c>
      <c r="BF345" s="219">
        <f>IF(N345="snížená",J345,0)</f>
        <v>0</v>
      </c>
      <c r="BG345" s="219">
        <f>IF(N345="zákl. přenesená",J345,0)</f>
        <v>0</v>
      </c>
      <c r="BH345" s="219">
        <f>IF(N345="sníž. přenesená",J345,0)</f>
        <v>0</v>
      </c>
      <c r="BI345" s="219">
        <f>IF(N345="nulová",J345,0)</f>
        <v>0</v>
      </c>
      <c r="BJ345" s="19" t="s">
        <v>82</v>
      </c>
      <c r="BK345" s="219">
        <f>ROUND(I345*H345,2)</f>
        <v>0</v>
      </c>
      <c r="BL345" s="19" t="s">
        <v>134</v>
      </c>
      <c r="BM345" s="218" t="s">
        <v>871</v>
      </c>
    </row>
    <row r="346" spans="1:47" s="2" customFormat="1" ht="12">
      <c r="A346" s="41"/>
      <c r="B346" s="42"/>
      <c r="C346" s="43"/>
      <c r="D346" s="220" t="s">
        <v>136</v>
      </c>
      <c r="E346" s="43"/>
      <c r="F346" s="221" t="s">
        <v>872</v>
      </c>
      <c r="G346" s="43"/>
      <c r="H346" s="43"/>
      <c r="I346" s="222"/>
      <c r="J346" s="43"/>
      <c r="K346" s="43"/>
      <c r="L346" s="47"/>
      <c r="M346" s="223"/>
      <c r="N346" s="224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19" t="s">
        <v>136</v>
      </c>
      <c r="AU346" s="19" t="s">
        <v>84</v>
      </c>
    </row>
    <row r="347" spans="1:65" s="2" customFormat="1" ht="44.25" customHeight="1">
      <c r="A347" s="41"/>
      <c r="B347" s="42"/>
      <c r="C347" s="207" t="s">
        <v>438</v>
      </c>
      <c r="D347" s="207" t="s">
        <v>129</v>
      </c>
      <c r="E347" s="208" t="s">
        <v>873</v>
      </c>
      <c r="F347" s="209" t="s">
        <v>874</v>
      </c>
      <c r="G347" s="210" t="s">
        <v>293</v>
      </c>
      <c r="H347" s="211">
        <v>2</v>
      </c>
      <c r="I347" s="212"/>
      <c r="J347" s="213">
        <f>ROUND(I347*H347,2)</f>
        <v>0</v>
      </c>
      <c r="K347" s="209" t="s">
        <v>21</v>
      </c>
      <c r="L347" s="47"/>
      <c r="M347" s="214" t="s">
        <v>21</v>
      </c>
      <c r="N347" s="215" t="s">
        <v>45</v>
      </c>
      <c r="O347" s="87"/>
      <c r="P347" s="216">
        <f>O347*H347</f>
        <v>0</v>
      </c>
      <c r="Q347" s="216">
        <v>0.00023</v>
      </c>
      <c r="R347" s="216">
        <f>Q347*H347</f>
        <v>0.00046</v>
      </c>
      <c r="S347" s="216">
        <v>0</v>
      </c>
      <c r="T347" s="217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18" t="s">
        <v>134</v>
      </c>
      <c r="AT347" s="218" t="s">
        <v>129</v>
      </c>
      <c r="AU347" s="218" t="s">
        <v>84</v>
      </c>
      <c r="AY347" s="19" t="s">
        <v>126</v>
      </c>
      <c r="BE347" s="219">
        <f>IF(N347="základní",J347,0)</f>
        <v>0</v>
      </c>
      <c r="BF347" s="219">
        <f>IF(N347="snížená",J347,0)</f>
        <v>0</v>
      </c>
      <c r="BG347" s="219">
        <f>IF(N347="zákl. přenesená",J347,0)</f>
        <v>0</v>
      </c>
      <c r="BH347" s="219">
        <f>IF(N347="sníž. přenesená",J347,0)</f>
        <v>0</v>
      </c>
      <c r="BI347" s="219">
        <f>IF(N347="nulová",J347,0)</f>
        <v>0</v>
      </c>
      <c r="BJ347" s="19" t="s">
        <v>82</v>
      </c>
      <c r="BK347" s="219">
        <f>ROUND(I347*H347,2)</f>
        <v>0</v>
      </c>
      <c r="BL347" s="19" t="s">
        <v>134</v>
      </c>
      <c r="BM347" s="218" t="s">
        <v>875</v>
      </c>
    </row>
    <row r="348" spans="1:47" s="2" customFormat="1" ht="12">
      <c r="A348" s="41"/>
      <c r="B348" s="42"/>
      <c r="C348" s="43"/>
      <c r="D348" s="220" t="s">
        <v>136</v>
      </c>
      <c r="E348" s="43"/>
      <c r="F348" s="221" t="s">
        <v>874</v>
      </c>
      <c r="G348" s="43"/>
      <c r="H348" s="43"/>
      <c r="I348" s="222"/>
      <c r="J348" s="43"/>
      <c r="K348" s="43"/>
      <c r="L348" s="47"/>
      <c r="M348" s="223"/>
      <c r="N348" s="224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19" t="s">
        <v>136</v>
      </c>
      <c r="AU348" s="19" t="s">
        <v>84</v>
      </c>
    </row>
    <row r="349" spans="1:65" s="2" customFormat="1" ht="44.25" customHeight="1">
      <c r="A349" s="41"/>
      <c r="B349" s="42"/>
      <c r="C349" s="207" t="s">
        <v>447</v>
      </c>
      <c r="D349" s="207" t="s">
        <v>129</v>
      </c>
      <c r="E349" s="208" t="s">
        <v>876</v>
      </c>
      <c r="F349" s="209" t="s">
        <v>877</v>
      </c>
      <c r="G349" s="210" t="s">
        <v>293</v>
      </c>
      <c r="H349" s="211">
        <v>2</v>
      </c>
      <c r="I349" s="212"/>
      <c r="J349" s="213">
        <f>ROUND(I349*H349,2)</f>
        <v>0</v>
      </c>
      <c r="K349" s="209" t="s">
        <v>21</v>
      </c>
      <c r="L349" s="47"/>
      <c r="M349" s="214" t="s">
        <v>21</v>
      </c>
      <c r="N349" s="215" t="s">
        <v>45</v>
      </c>
      <c r="O349" s="87"/>
      <c r="P349" s="216">
        <f>O349*H349</f>
        <v>0</v>
      </c>
      <c r="Q349" s="216">
        <v>0.00023</v>
      </c>
      <c r="R349" s="216">
        <f>Q349*H349</f>
        <v>0.00046</v>
      </c>
      <c r="S349" s="216">
        <v>0</v>
      </c>
      <c r="T349" s="217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18" t="s">
        <v>134</v>
      </c>
      <c r="AT349" s="218" t="s">
        <v>129</v>
      </c>
      <c r="AU349" s="218" t="s">
        <v>84</v>
      </c>
      <c r="AY349" s="19" t="s">
        <v>126</v>
      </c>
      <c r="BE349" s="219">
        <f>IF(N349="základní",J349,0)</f>
        <v>0</v>
      </c>
      <c r="BF349" s="219">
        <f>IF(N349="snížená",J349,0)</f>
        <v>0</v>
      </c>
      <c r="BG349" s="219">
        <f>IF(N349="zákl. přenesená",J349,0)</f>
        <v>0</v>
      </c>
      <c r="BH349" s="219">
        <f>IF(N349="sníž. přenesená",J349,0)</f>
        <v>0</v>
      </c>
      <c r="BI349" s="219">
        <f>IF(N349="nulová",J349,0)</f>
        <v>0</v>
      </c>
      <c r="BJ349" s="19" t="s">
        <v>82</v>
      </c>
      <c r="BK349" s="219">
        <f>ROUND(I349*H349,2)</f>
        <v>0</v>
      </c>
      <c r="BL349" s="19" t="s">
        <v>134</v>
      </c>
      <c r="BM349" s="218" t="s">
        <v>878</v>
      </c>
    </row>
    <row r="350" spans="1:47" s="2" customFormat="1" ht="12">
      <c r="A350" s="41"/>
      <c r="B350" s="42"/>
      <c r="C350" s="43"/>
      <c r="D350" s="220" t="s">
        <v>136</v>
      </c>
      <c r="E350" s="43"/>
      <c r="F350" s="221" t="s">
        <v>879</v>
      </c>
      <c r="G350" s="43"/>
      <c r="H350" s="43"/>
      <c r="I350" s="222"/>
      <c r="J350" s="43"/>
      <c r="K350" s="43"/>
      <c r="L350" s="47"/>
      <c r="M350" s="223"/>
      <c r="N350" s="224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19" t="s">
        <v>136</v>
      </c>
      <c r="AU350" s="19" t="s">
        <v>84</v>
      </c>
    </row>
    <row r="351" spans="1:65" s="2" customFormat="1" ht="24.15" customHeight="1">
      <c r="A351" s="41"/>
      <c r="B351" s="42"/>
      <c r="C351" s="207" t="s">
        <v>451</v>
      </c>
      <c r="D351" s="207" t="s">
        <v>129</v>
      </c>
      <c r="E351" s="208" t="s">
        <v>880</v>
      </c>
      <c r="F351" s="209" t="s">
        <v>881</v>
      </c>
      <c r="G351" s="210" t="s">
        <v>132</v>
      </c>
      <c r="H351" s="211">
        <v>1.688</v>
      </c>
      <c r="I351" s="212"/>
      <c r="J351" s="213">
        <f>ROUND(I351*H351,2)</f>
        <v>0</v>
      </c>
      <c r="K351" s="209" t="s">
        <v>133</v>
      </c>
      <c r="L351" s="47"/>
      <c r="M351" s="214" t="s">
        <v>21</v>
      </c>
      <c r="N351" s="215" t="s">
        <v>45</v>
      </c>
      <c r="O351" s="87"/>
      <c r="P351" s="216">
        <f>O351*H351</f>
        <v>0</v>
      </c>
      <c r="Q351" s="216">
        <v>0</v>
      </c>
      <c r="R351" s="216">
        <f>Q351*H351</f>
        <v>0</v>
      </c>
      <c r="S351" s="216">
        <v>0.183</v>
      </c>
      <c r="T351" s="217">
        <f>S351*H351</f>
        <v>0.30890399999999996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18" t="s">
        <v>134</v>
      </c>
      <c r="AT351" s="218" t="s">
        <v>129</v>
      </c>
      <c r="AU351" s="218" t="s">
        <v>84</v>
      </c>
      <c r="AY351" s="19" t="s">
        <v>126</v>
      </c>
      <c r="BE351" s="219">
        <f>IF(N351="základní",J351,0)</f>
        <v>0</v>
      </c>
      <c r="BF351" s="219">
        <f>IF(N351="snížená",J351,0)</f>
        <v>0</v>
      </c>
      <c r="BG351" s="219">
        <f>IF(N351="zákl. přenesená",J351,0)</f>
        <v>0</v>
      </c>
      <c r="BH351" s="219">
        <f>IF(N351="sníž. přenesená",J351,0)</f>
        <v>0</v>
      </c>
      <c r="BI351" s="219">
        <f>IF(N351="nulová",J351,0)</f>
        <v>0</v>
      </c>
      <c r="BJ351" s="19" t="s">
        <v>82</v>
      </c>
      <c r="BK351" s="219">
        <f>ROUND(I351*H351,2)</f>
        <v>0</v>
      </c>
      <c r="BL351" s="19" t="s">
        <v>134</v>
      </c>
      <c r="BM351" s="218" t="s">
        <v>882</v>
      </c>
    </row>
    <row r="352" spans="1:47" s="2" customFormat="1" ht="12">
      <c r="A352" s="41"/>
      <c r="B352" s="42"/>
      <c r="C352" s="43"/>
      <c r="D352" s="220" t="s">
        <v>136</v>
      </c>
      <c r="E352" s="43"/>
      <c r="F352" s="221" t="s">
        <v>883</v>
      </c>
      <c r="G352" s="43"/>
      <c r="H352" s="43"/>
      <c r="I352" s="222"/>
      <c r="J352" s="43"/>
      <c r="K352" s="43"/>
      <c r="L352" s="47"/>
      <c r="M352" s="223"/>
      <c r="N352" s="224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19" t="s">
        <v>136</v>
      </c>
      <c r="AU352" s="19" t="s">
        <v>84</v>
      </c>
    </row>
    <row r="353" spans="1:47" s="2" customFormat="1" ht="12">
      <c r="A353" s="41"/>
      <c r="B353" s="42"/>
      <c r="C353" s="43"/>
      <c r="D353" s="225" t="s">
        <v>138</v>
      </c>
      <c r="E353" s="43"/>
      <c r="F353" s="226" t="s">
        <v>884</v>
      </c>
      <c r="G353" s="43"/>
      <c r="H353" s="43"/>
      <c r="I353" s="222"/>
      <c r="J353" s="43"/>
      <c r="K353" s="43"/>
      <c r="L353" s="47"/>
      <c r="M353" s="223"/>
      <c r="N353" s="224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T353" s="19" t="s">
        <v>138</v>
      </c>
      <c r="AU353" s="19" t="s">
        <v>84</v>
      </c>
    </row>
    <row r="354" spans="1:51" s="14" customFormat="1" ht="12">
      <c r="A354" s="14"/>
      <c r="B354" s="237"/>
      <c r="C354" s="238"/>
      <c r="D354" s="220" t="s">
        <v>140</v>
      </c>
      <c r="E354" s="239" t="s">
        <v>21</v>
      </c>
      <c r="F354" s="240" t="s">
        <v>885</v>
      </c>
      <c r="G354" s="238"/>
      <c r="H354" s="241">
        <v>1.688</v>
      </c>
      <c r="I354" s="242"/>
      <c r="J354" s="238"/>
      <c r="K354" s="238"/>
      <c r="L354" s="243"/>
      <c r="M354" s="244"/>
      <c r="N354" s="245"/>
      <c r="O354" s="245"/>
      <c r="P354" s="245"/>
      <c r="Q354" s="245"/>
      <c r="R354" s="245"/>
      <c r="S354" s="245"/>
      <c r="T354" s="24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7" t="s">
        <v>140</v>
      </c>
      <c r="AU354" s="247" t="s">
        <v>84</v>
      </c>
      <c r="AV354" s="14" t="s">
        <v>84</v>
      </c>
      <c r="AW354" s="14" t="s">
        <v>36</v>
      </c>
      <c r="AX354" s="14" t="s">
        <v>82</v>
      </c>
      <c r="AY354" s="247" t="s">
        <v>126</v>
      </c>
    </row>
    <row r="355" spans="1:65" s="2" customFormat="1" ht="24.15" customHeight="1">
      <c r="A355" s="41"/>
      <c r="B355" s="42"/>
      <c r="C355" s="207" t="s">
        <v>456</v>
      </c>
      <c r="D355" s="207" t="s">
        <v>129</v>
      </c>
      <c r="E355" s="208" t="s">
        <v>886</v>
      </c>
      <c r="F355" s="209" t="s">
        <v>887</v>
      </c>
      <c r="G355" s="210" t="s">
        <v>293</v>
      </c>
      <c r="H355" s="211">
        <v>1</v>
      </c>
      <c r="I355" s="212"/>
      <c r="J355" s="213">
        <f>ROUND(I355*H355,2)</f>
        <v>0</v>
      </c>
      <c r="K355" s="209" t="s">
        <v>21</v>
      </c>
      <c r="L355" s="47"/>
      <c r="M355" s="214" t="s">
        <v>21</v>
      </c>
      <c r="N355" s="215" t="s">
        <v>45</v>
      </c>
      <c r="O355" s="87"/>
      <c r="P355" s="216">
        <f>O355*H355</f>
        <v>0</v>
      </c>
      <c r="Q355" s="216">
        <v>0</v>
      </c>
      <c r="R355" s="216">
        <f>Q355*H355</f>
        <v>0</v>
      </c>
      <c r="S355" s="216">
        <v>0.02</v>
      </c>
      <c r="T355" s="217">
        <f>S355*H355</f>
        <v>0.02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18" t="s">
        <v>134</v>
      </c>
      <c r="AT355" s="218" t="s">
        <v>129</v>
      </c>
      <c r="AU355" s="218" t="s">
        <v>84</v>
      </c>
      <c r="AY355" s="19" t="s">
        <v>126</v>
      </c>
      <c r="BE355" s="219">
        <f>IF(N355="základní",J355,0)</f>
        <v>0</v>
      </c>
      <c r="BF355" s="219">
        <f>IF(N355="snížená",J355,0)</f>
        <v>0</v>
      </c>
      <c r="BG355" s="219">
        <f>IF(N355="zákl. přenesená",J355,0)</f>
        <v>0</v>
      </c>
      <c r="BH355" s="219">
        <f>IF(N355="sníž. přenesená",J355,0)</f>
        <v>0</v>
      </c>
      <c r="BI355" s="219">
        <f>IF(N355="nulová",J355,0)</f>
        <v>0</v>
      </c>
      <c r="BJ355" s="19" t="s">
        <v>82</v>
      </c>
      <c r="BK355" s="219">
        <f>ROUND(I355*H355,2)</f>
        <v>0</v>
      </c>
      <c r="BL355" s="19" t="s">
        <v>134</v>
      </c>
      <c r="BM355" s="218" t="s">
        <v>888</v>
      </c>
    </row>
    <row r="356" spans="1:47" s="2" customFormat="1" ht="12">
      <c r="A356" s="41"/>
      <c r="B356" s="42"/>
      <c r="C356" s="43"/>
      <c r="D356" s="220" t="s">
        <v>136</v>
      </c>
      <c r="E356" s="43"/>
      <c r="F356" s="221" t="s">
        <v>887</v>
      </c>
      <c r="G356" s="43"/>
      <c r="H356" s="43"/>
      <c r="I356" s="222"/>
      <c r="J356" s="43"/>
      <c r="K356" s="43"/>
      <c r="L356" s="47"/>
      <c r="M356" s="223"/>
      <c r="N356" s="224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19" t="s">
        <v>136</v>
      </c>
      <c r="AU356" s="19" t="s">
        <v>84</v>
      </c>
    </row>
    <row r="357" spans="1:65" s="2" customFormat="1" ht="37.8" customHeight="1">
      <c r="A357" s="41"/>
      <c r="B357" s="42"/>
      <c r="C357" s="207" t="s">
        <v>461</v>
      </c>
      <c r="D357" s="207" t="s">
        <v>129</v>
      </c>
      <c r="E357" s="208" t="s">
        <v>889</v>
      </c>
      <c r="F357" s="209" t="s">
        <v>890</v>
      </c>
      <c r="G357" s="210" t="s">
        <v>132</v>
      </c>
      <c r="H357" s="211">
        <v>2.419</v>
      </c>
      <c r="I357" s="212"/>
      <c r="J357" s="213">
        <f>ROUND(I357*H357,2)</f>
        <v>0</v>
      </c>
      <c r="K357" s="209" t="s">
        <v>133</v>
      </c>
      <c r="L357" s="47"/>
      <c r="M357" s="214" t="s">
        <v>21</v>
      </c>
      <c r="N357" s="215" t="s">
        <v>45</v>
      </c>
      <c r="O357" s="87"/>
      <c r="P357" s="216">
        <f>O357*H357</f>
        <v>0</v>
      </c>
      <c r="Q357" s="216">
        <v>0</v>
      </c>
      <c r="R357" s="216">
        <f>Q357*H357</f>
        <v>0</v>
      </c>
      <c r="S357" s="216">
        <v>0.059</v>
      </c>
      <c r="T357" s="217">
        <f>S357*H357</f>
        <v>0.142721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18" t="s">
        <v>134</v>
      </c>
      <c r="AT357" s="218" t="s">
        <v>129</v>
      </c>
      <c r="AU357" s="218" t="s">
        <v>84</v>
      </c>
      <c r="AY357" s="19" t="s">
        <v>126</v>
      </c>
      <c r="BE357" s="219">
        <f>IF(N357="základní",J357,0)</f>
        <v>0</v>
      </c>
      <c r="BF357" s="219">
        <f>IF(N357="snížená",J357,0)</f>
        <v>0</v>
      </c>
      <c r="BG357" s="219">
        <f>IF(N357="zákl. přenesená",J357,0)</f>
        <v>0</v>
      </c>
      <c r="BH357" s="219">
        <f>IF(N357="sníž. přenesená",J357,0)</f>
        <v>0</v>
      </c>
      <c r="BI357" s="219">
        <f>IF(N357="nulová",J357,0)</f>
        <v>0</v>
      </c>
      <c r="BJ357" s="19" t="s">
        <v>82</v>
      </c>
      <c r="BK357" s="219">
        <f>ROUND(I357*H357,2)</f>
        <v>0</v>
      </c>
      <c r="BL357" s="19" t="s">
        <v>134</v>
      </c>
      <c r="BM357" s="218" t="s">
        <v>891</v>
      </c>
    </row>
    <row r="358" spans="1:47" s="2" customFormat="1" ht="12">
      <c r="A358" s="41"/>
      <c r="B358" s="42"/>
      <c r="C358" s="43"/>
      <c r="D358" s="220" t="s">
        <v>136</v>
      </c>
      <c r="E358" s="43"/>
      <c r="F358" s="221" t="s">
        <v>892</v>
      </c>
      <c r="G358" s="43"/>
      <c r="H358" s="43"/>
      <c r="I358" s="222"/>
      <c r="J358" s="43"/>
      <c r="K358" s="43"/>
      <c r="L358" s="47"/>
      <c r="M358" s="223"/>
      <c r="N358" s="224"/>
      <c r="O358" s="87"/>
      <c r="P358" s="87"/>
      <c r="Q358" s="87"/>
      <c r="R358" s="87"/>
      <c r="S358" s="87"/>
      <c r="T358" s="88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T358" s="19" t="s">
        <v>136</v>
      </c>
      <c r="AU358" s="19" t="s">
        <v>84</v>
      </c>
    </row>
    <row r="359" spans="1:47" s="2" customFormat="1" ht="12">
      <c r="A359" s="41"/>
      <c r="B359" s="42"/>
      <c r="C359" s="43"/>
      <c r="D359" s="225" t="s">
        <v>138</v>
      </c>
      <c r="E359" s="43"/>
      <c r="F359" s="226" t="s">
        <v>893</v>
      </c>
      <c r="G359" s="43"/>
      <c r="H359" s="43"/>
      <c r="I359" s="222"/>
      <c r="J359" s="43"/>
      <c r="K359" s="43"/>
      <c r="L359" s="47"/>
      <c r="M359" s="223"/>
      <c r="N359" s="224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19" t="s">
        <v>138</v>
      </c>
      <c r="AU359" s="19" t="s">
        <v>84</v>
      </c>
    </row>
    <row r="360" spans="1:51" s="13" customFormat="1" ht="12">
      <c r="A360" s="13"/>
      <c r="B360" s="227"/>
      <c r="C360" s="228"/>
      <c r="D360" s="220" t="s">
        <v>140</v>
      </c>
      <c r="E360" s="229" t="s">
        <v>21</v>
      </c>
      <c r="F360" s="230" t="s">
        <v>894</v>
      </c>
      <c r="G360" s="228"/>
      <c r="H360" s="229" t="s">
        <v>21</v>
      </c>
      <c r="I360" s="231"/>
      <c r="J360" s="228"/>
      <c r="K360" s="228"/>
      <c r="L360" s="232"/>
      <c r="M360" s="233"/>
      <c r="N360" s="234"/>
      <c r="O360" s="234"/>
      <c r="P360" s="234"/>
      <c r="Q360" s="234"/>
      <c r="R360" s="234"/>
      <c r="S360" s="234"/>
      <c r="T360" s="23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6" t="s">
        <v>140</v>
      </c>
      <c r="AU360" s="236" t="s">
        <v>84</v>
      </c>
      <c r="AV360" s="13" t="s">
        <v>82</v>
      </c>
      <c r="AW360" s="13" t="s">
        <v>36</v>
      </c>
      <c r="AX360" s="13" t="s">
        <v>74</v>
      </c>
      <c r="AY360" s="236" t="s">
        <v>126</v>
      </c>
    </row>
    <row r="361" spans="1:51" s="14" customFormat="1" ht="12">
      <c r="A361" s="14"/>
      <c r="B361" s="237"/>
      <c r="C361" s="238"/>
      <c r="D361" s="220" t="s">
        <v>140</v>
      </c>
      <c r="E361" s="239" t="s">
        <v>21</v>
      </c>
      <c r="F361" s="240" t="s">
        <v>895</v>
      </c>
      <c r="G361" s="238"/>
      <c r="H361" s="241">
        <v>1.372</v>
      </c>
      <c r="I361" s="242"/>
      <c r="J361" s="238"/>
      <c r="K361" s="238"/>
      <c r="L361" s="243"/>
      <c r="M361" s="244"/>
      <c r="N361" s="245"/>
      <c r="O361" s="245"/>
      <c r="P361" s="245"/>
      <c r="Q361" s="245"/>
      <c r="R361" s="245"/>
      <c r="S361" s="245"/>
      <c r="T361" s="24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7" t="s">
        <v>140</v>
      </c>
      <c r="AU361" s="247" t="s">
        <v>84</v>
      </c>
      <c r="AV361" s="14" t="s">
        <v>84</v>
      </c>
      <c r="AW361" s="14" t="s">
        <v>36</v>
      </c>
      <c r="AX361" s="14" t="s">
        <v>74</v>
      </c>
      <c r="AY361" s="247" t="s">
        <v>126</v>
      </c>
    </row>
    <row r="362" spans="1:51" s="14" customFormat="1" ht="12">
      <c r="A362" s="14"/>
      <c r="B362" s="237"/>
      <c r="C362" s="238"/>
      <c r="D362" s="220" t="s">
        <v>140</v>
      </c>
      <c r="E362" s="239" t="s">
        <v>21</v>
      </c>
      <c r="F362" s="240" t="s">
        <v>896</v>
      </c>
      <c r="G362" s="238"/>
      <c r="H362" s="241">
        <v>0.894</v>
      </c>
      <c r="I362" s="242"/>
      <c r="J362" s="238"/>
      <c r="K362" s="238"/>
      <c r="L362" s="243"/>
      <c r="M362" s="244"/>
      <c r="N362" s="245"/>
      <c r="O362" s="245"/>
      <c r="P362" s="245"/>
      <c r="Q362" s="245"/>
      <c r="R362" s="245"/>
      <c r="S362" s="245"/>
      <c r="T362" s="24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7" t="s">
        <v>140</v>
      </c>
      <c r="AU362" s="247" t="s">
        <v>84</v>
      </c>
      <c r="AV362" s="14" t="s">
        <v>84</v>
      </c>
      <c r="AW362" s="14" t="s">
        <v>36</v>
      </c>
      <c r="AX362" s="14" t="s">
        <v>74</v>
      </c>
      <c r="AY362" s="247" t="s">
        <v>126</v>
      </c>
    </row>
    <row r="363" spans="1:51" s="14" customFormat="1" ht="12">
      <c r="A363" s="14"/>
      <c r="B363" s="237"/>
      <c r="C363" s="238"/>
      <c r="D363" s="220" t="s">
        <v>140</v>
      </c>
      <c r="E363" s="239" t="s">
        <v>21</v>
      </c>
      <c r="F363" s="240" t="s">
        <v>897</v>
      </c>
      <c r="G363" s="238"/>
      <c r="H363" s="241">
        <v>0.153</v>
      </c>
      <c r="I363" s="242"/>
      <c r="J363" s="238"/>
      <c r="K363" s="238"/>
      <c r="L363" s="243"/>
      <c r="M363" s="244"/>
      <c r="N363" s="245"/>
      <c r="O363" s="245"/>
      <c r="P363" s="245"/>
      <c r="Q363" s="245"/>
      <c r="R363" s="245"/>
      <c r="S363" s="245"/>
      <c r="T363" s="24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7" t="s">
        <v>140</v>
      </c>
      <c r="AU363" s="247" t="s">
        <v>84</v>
      </c>
      <c r="AV363" s="14" t="s">
        <v>84</v>
      </c>
      <c r="AW363" s="14" t="s">
        <v>36</v>
      </c>
      <c r="AX363" s="14" t="s">
        <v>74</v>
      </c>
      <c r="AY363" s="247" t="s">
        <v>126</v>
      </c>
    </row>
    <row r="364" spans="1:51" s="16" customFormat="1" ht="12">
      <c r="A364" s="16"/>
      <c r="B364" s="259"/>
      <c r="C364" s="260"/>
      <c r="D364" s="220" t="s">
        <v>140</v>
      </c>
      <c r="E364" s="261" t="s">
        <v>21</v>
      </c>
      <c r="F364" s="262" t="s">
        <v>156</v>
      </c>
      <c r="G364" s="260"/>
      <c r="H364" s="263">
        <v>2.419</v>
      </c>
      <c r="I364" s="264"/>
      <c r="J364" s="260"/>
      <c r="K364" s="260"/>
      <c r="L364" s="265"/>
      <c r="M364" s="266"/>
      <c r="N364" s="267"/>
      <c r="O364" s="267"/>
      <c r="P364" s="267"/>
      <c r="Q364" s="267"/>
      <c r="R364" s="267"/>
      <c r="S364" s="267"/>
      <c r="T364" s="268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T364" s="269" t="s">
        <v>140</v>
      </c>
      <c r="AU364" s="269" t="s">
        <v>84</v>
      </c>
      <c r="AV364" s="16" t="s">
        <v>134</v>
      </c>
      <c r="AW364" s="16" t="s">
        <v>36</v>
      </c>
      <c r="AX364" s="16" t="s">
        <v>82</v>
      </c>
      <c r="AY364" s="269" t="s">
        <v>126</v>
      </c>
    </row>
    <row r="365" spans="1:65" s="2" customFormat="1" ht="37.8" customHeight="1">
      <c r="A365" s="41"/>
      <c r="B365" s="42"/>
      <c r="C365" s="207" t="s">
        <v>467</v>
      </c>
      <c r="D365" s="207" t="s">
        <v>129</v>
      </c>
      <c r="E365" s="208" t="s">
        <v>898</v>
      </c>
      <c r="F365" s="209" t="s">
        <v>899</v>
      </c>
      <c r="G365" s="210" t="s">
        <v>132</v>
      </c>
      <c r="H365" s="211">
        <v>858.8</v>
      </c>
      <c r="I365" s="212"/>
      <c r="J365" s="213">
        <f>ROUND(I365*H365,2)</f>
        <v>0</v>
      </c>
      <c r="K365" s="209" t="s">
        <v>133</v>
      </c>
      <c r="L365" s="47"/>
      <c r="M365" s="214" t="s">
        <v>21</v>
      </c>
      <c r="N365" s="215" t="s">
        <v>45</v>
      </c>
      <c r="O365" s="87"/>
      <c r="P365" s="216">
        <f>O365*H365</f>
        <v>0</v>
      </c>
      <c r="Q365" s="216">
        <v>0</v>
      </c>
      <c r="R365" s="216">
        <f>Q365*H365</f>
        <v>0</v>
      </c>
      <c r="S365" s="216">
        <v>0.007</v>
      </c>
      <c r="T365" s="217">
        <f>S365*H365</f>
        <v>6.0116</v>
      </c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R365" s="218" t="s">
        <v>134</v>
      </c>
      <c r="AT365" s="218" t="s">
        <v>129</v>
      </c>
      <c r="AU365" s="218" t="s">
        <v>84</v>
      </c>
      <c r="AY365" s="19" t="s">
        <v>126</v>
      </c>
      <c r="BE365" s="219">
        <f>IF(N365="základní",J365,0)</f>
        <v>0</v>
      </c>
      <c r="BF365" s="219">
        <f>IF(N365="snížená",J365,0)</f>
        <v>0</v>
      </c>
      <c r="BG365" s="219">
        <f>IF(N365="zákl. přenesená",J365,0)</f>
        <v>0</v>
      </c>
      <c r="BH365" s="219">
        <f>IF(N365="sníž. přenesená",J365,0)</f>
        <v>0</v>
      </c>
      <c r="BI365" s="219">
        <f>IF(N365="nulová",J365,0)</f>
        <v>0</v>
      </c>
      <c r="BJ365" s="19" t="s">
        <v>82</v>
      </c>
      <c r="BK365" s="219">
        <f>ROUND(I365*H365,2)</f>
        <v>0</v>
      </c>
      <c r="BL365" s="19" t="s">
        <v>134</v>
      </c>
      <c r="BM365" s="218" t="s">
        <v>900</v>
      </c>
    </row>
    <row r="366" spans="1:47" s="2" customFormat="1" ht="12">
      <c r="A366" s="41"/>
      <c r="B366" s="42"/>
      <c r="C366" s="43"/>
      <c r="D366" s="220" t="s">
        <v>136</v>
      </c>
      <c r="E366" s="43"/>
      <c r="F366" s="221" t="s">
        <v>901</v>
      </c>
      <c r="G366" s="43"/>
      <c r="H366" s="43"/>
      <c r="I366" s="222"/>
      <c r="J366" s="43"/>
      <c r="K366" s="43"/>
      <c r="L366" s="47"/>
      <c r="M366" s="223"/>
      <c r="N366" s="224"/>
      <c r="O366" s="87"/>
      <c r="P366" s="87"/>
      <c r="Q366" s="87"/>
      <c r="R366" s="87"/>
      <c r="S366" s="87"/>
      <c r="T366" s="88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T366" s="19" t="s">
        <v>136</v>
      </c>
      <c r="AU366" s="19" t="s">
        <v>84</v>
      </c>
    </row>
    <row r="367" spans="1:47" s="2" customFormat="1" ht="12">
      <c r="A367" s="41"/>
      <c r="B367" s="42"/>
      <c r="C367" s="43"/>
      <c r="D367" s="225" t="s">
        <v>138</v>
      </c>
      <c r="E367" s="43"/>
      <c r="F367" s="226" t="s">
        <v>902</v>
      </c>
      <c r="G367" s="43"/>
      <c r="H367" s="43"/>
      <c r="I367" s="222"/>
      <c r="J367" s="43"/>
      <c r="K367" s="43"/>
      <c r="L367" s="47"/>
      <c r="M367" s="223"/>
      <c r="N367" s="224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19" t="s">
        <v>138</v>
      </c>
      <c r="AU367" s="19" t="s">
        <v>84</v>
      </c>
    </row>
    <row r="368" spans="1:51" s="14" customFormat="1" ht="12">
      <c r="A368" s="14"/>
      <c r="B368" s="237"/>
      <c r="C368" s="238"/>
      <c r="D368" s="220" t="s">
        <v>140</v>
      </c>
      <c r="E368" s="239" t="s">
        <v>21</v>
      </c>
      <c r="F368" s="240" t="s">
        <v>903</v>
      </c>
      <c r="G368" s="238"/>
      <c r="H368" s="241">
        <v>858.8</v>
      </c>
      <c r="I368" s="242"/>
      <c r="J368" s="238"/>
      <c r="K368" s="238"/>
      <c r="L368" s="243"/>
      <c r="M368" s="244"/>
      <c r="N368" s="245"/>
      <c r="O368" s="245"/>
      <c r="P368" s="245"/>
      <c r="Q368" s="245"/>
      <c r="R368" s="245"/>
      <c r="S368" s="245"/>
      <c r="T368" s="24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7" t="s">
        <v>140</v>
      </c>
      <c r="AU368" s="247" t="s">
        <v>84</v>
      </c>
      <c r="AV368" s="14" t="s">
        <v>84</v>
      </c>
      <c r="AW368" s="14" t="s">
        <v>36</v>
      </c>
      <c r="AX368" s="14" t="s">
        <v>82</v>
      </c>
      <c r="AY368" s="247" t="s">
        <v>126</v>
      </c>
    </row>
    <row r="369" spans="1:65" s="2" customFormat="1" ht="24.15" customHeight="1">
      <c r="A369" s="41"/>
      <c r="B369" s="42"/>
      <c r="C369" s="207" t="s">
        <v>471</v>
      </c>
      <c r="D369" s="207" t="s">
        <v>129</v>
      </c>
      <c r="E369" s="208" t="s">
        <v>904</v>
      </c>
      <c r="F369" s="209" t="s">
        <v>905</v>
      </c>
      <c r="G369" s="210" t="s">
        <v>132</v>
      </c>
      <c r="H369" s="211">
        <v>38.923</v>
      </c>
      <c r="I369" s="212"/>
      <c r="J369" s="213">
        <f>ROUND(I369*H369,2)</f>
        <v>0</v>
      </c>
      <c r="K369" s="209" t="s">
        <v>133</v>
      </c>
      <c r="L369" s="47"/>
      <c r="M369" s="214" t="s">
        <v>21</v>
      </c>
      <c r="N369" s="215" t="s">
        <v>45</v>
      </c>
      <c r="O369" s="87"/>
      <c r="P369" s="216">
        <f>O369*H369</f>
        <v>0</v>
      </c>
      <c r="Q369" s="216">
        <v>0</v>
      </c>
      <c r="R369" s="216">
        <f>Q369*H369</f>
        <v>0</v>
      </c>
      <c r="S369" s="216">
        <v>0.089</v>
      </c>
      <c r="T369" s="217">
        <f>S369*H369</f>
        <v>3.464147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18" t="s">
        <v>134</v>
      </c>
      <c r="AT369" s="218" t="s">
        <v>129</v>
      </c>
      <c r="AU369" s="218" t="s">
        <v>84</v>
      </c>
      <c r="AY369" s="19" t="s">
        <v>126</v>
      </c>
      <c r="BE369" s="219">
        <f>IF(N369="základní",J369,0)</f>
        <v>0</v>
      </c>
      <c r="BF369" s="219">
        <f>IF(N369="snížená",J369,0)</f>
        <v>0</v>
      </c>
      <c r="BG369" s="219">
        <f>IF(N369="zákl. přenesená",J369,0)</f>
        <v>0</v>
      </c>
      <c r="BH369" s="219">
        <f>IF(N369="sníž. přenesená",J369,0)</f>
        <v>0</v>
      </c>
      <c r="BI369" s="219">
        <f>IF(N369="nulová",J369,0)</f>
        <v>0</v>
      </c>
      <c r="BJ369" s="19" t="s">
        <v>82</v>
      </c>
      <c r="BK369" s="219">
        <f>ROUND(I369*H369,2)</f>
        <v>0</v>
      </c>
      <c r="BL369" s="19" t="s">
        <v>134</v>
      </c>
      <c r="BM369" s="218" t="s">
        <v>906</v>
      </c>
    </row>
    <row r="370" spans="1:47" s="2" customFormat="1" ht="12">
      <c r="A370" s="41"/>
      <c r="B370" s="42"/>
      <c r="C370" s="43"/>
      <c r="D370" s="220" t="s">
        <v>136</v>
      </c>
      <c r="E370" s="43"/>
      <c r="F370" s="221" t="s">
        <v>907</v>
      </c>
      <c r="G370" s="43"/>
      <c r="H370" s="43"/>
      <c r="I370" s="222"/>
      <c r="J370" s="43"/>
      <c r="K370" s="43"/>
      <c r="L370" s="47"/>
      <c r="M370" s="223"/>
      <c r="N370" s="224"/>
      <c r="O370" s="87"/>
      <c r="P370" s="87"/>
      <c r="Q370" s="87"/>
      <c r="R370" s="87"/>
      <c r="S370" s="87"/>
      <c r="T370" s="88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T370" s="19" t="s">
        <v>136</v>
      </c>
      <c r="AU370" s="19" t="s">
        <v>84</v>
      </c>
    </row>
    <row r="371" spans="1:47" s="2" customFormat="1" ht="12">
      <c r="A371" s="41"/>
      <c r="B371" s="42"/>
      <c r="C371" s="43"/>
      <c r="D371" s="225" t="s">
        <v>138</v>
      </c>
      <c r="E371" s="43"/>
      <c r="F371" s="226" t="s">
        <v>908</v>
      </c>
      <c r="G371" s="43"/>
      <c r="H371" s="43"/>
      <c r="I371" s="222"/>
      <c r="J371" s="43"/>
      <c r="K371" s="43"/>
      <c r="L371" s="47"/>
      <c r="M371" s="223"/>
      <c r="N371" s="224"/>
      <c r="O371" s="87"/>
      <c r="P371" s="87"/>
      <c r="Q371" s="87"/>
      <c r="R371" s="87"/>
      <c r="S371" s="87"/>
      <c r="T371" s="88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T371" s="19" t="s">
        <v>138</v>
      </c>
      <c r="AU371" s="19" t="s">
        <v>84</v>
      </c>
    </row>
    <row r="372" spans="1:51" s="13" customFormat="1" ht="12">
      <c r="A372" s="13"/>
      <c r="B372" s="227"/>
      <c r="C372" s="228"/>
      <c r="D372" s="220" t="s">
        <v>140</v>
      </c>
      <c r="E372" s="229" t="s">
        <v>21</v>
      </c>
      <c r="F372" s="230" t="s">
        <v>909</v>
      </c>
      <c r="G372" s="228"/>
      <c r="H372" s="229" t="s">
        <v>21</v>
      </c>
      <c r="I372" s="231"/>
      <c r="J372" s="228"/>
      <c r="K372" s="228"/>
      <c r="L372" s="232"/>
      <c r="M372" s="233"/>
      <c r="N372" s="234"/>
      <c r="O372" s="234"/>
      <c r="P372" s="234"/>
      <c r="Q372" s="234"/>
      <c r="R372" s="234"/>
      <c r="S372" s="234"/>
      <c r="T372" s="23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6" t="s">
        <v>140</v>
      </c>
      <c r="AU372" s="236" t="s">
        <v>84</v>
      </c>
      <c r="AV372" s="13" t="s">
        <v>82</v>
      </c>
      <c r="AW372" s="13" t="s">
        <v>36</v>
      </c>
      <c r="AX372" s="13" t="s">
        <v>74</v>
      </c>
      <c r="AY372" s="236" t="s">
        <v>126</v>
      </c>
    </row>
    <row r="373" spans="1:51" s="14" customFormat="1" ht="12">
      <c r="A373" s="14"/>
      <c r="B373" s="237"/>
      <c r="C373" s="238"/>
      <c r="D373" s="220" t="s">
        <v>140</v>
      </c>
      <c r="E373" s="239" t="s">
        <v>21</v>
      </c>
      <c r="F373" s="240" t="s">
        <v>683</v>
      </c>
      <c r="G373" s="238"/>
      <c r="H373" s="241">
        <v>17.577</v>
      </c>
      <c r="I373" s="242"/>
      <c r="J373" s="238"/>
      <c r="K373" s="238"/>
      <c r="L373" s="243"/>
      <c r="M373" s="244"/>
      <c r="N373" s="245"/>
      <c r="O373" s="245"/>
      <c r="P373" s="245"/>
      <c r="Q373" s="245"/>
      <c r="R373" s="245"/>
      <c r="S373" s="245"/>
      <c r="T373" s="246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7" t="s">
        <v>140</v>
      </c>
      <c r="AU373" s="247" t="s">
        <v>84</v>
      </c>
      <c r="AV373" s="14" t="s">
        <v>84</v>
      </c>
      <c r="AW373" s="14" t="s">
        <v>36</v>
      </c>
      <c r="AX373" s="14" t="s">
        <v>74</v>
      </c>
      <c r="AY373" s="247" t="s">
        <v>126</v>
      </c>
    </row>
    <row r="374" spans="1:51" s="14" customFormat="1" ht="12">
      <c r="A374" s="14"/>
      <c r="B374" s="237"/>
      <c r="C374" s="238"/>
      <c r="D374" s="220" t="s">
        <v>140</v>
      </c>
      <c r="E374" s="239" t="s">
        <v>21</v>
      </c>
      <c r="F374" s="240" t="s">
        <v>910</v>
      </c>
      <c r="G374" s="238"/>
      <c r="H374" s="241">
        <v>-2.087</v>
      </c>
      <c r="I374" s="242"/>
      <c r="J374" s="238"/>
      <c r="K374" s="238"/>
      <c r="L374" s="243"/>
      <c r="M374" s="244"/>
      <c r="N374" s="245"/>
      <c r="O374" s="245"/>
      <c r="P374" s="245"/>
      <c r="Q374" s="245"/>
      <c r="R374" s="245"/>
      <c r="S374" s="245"/>
      <c r="T374" s="246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7" t="s">
        <v>140</v>
      </c>
      <c r="AU374" s="247" t="s">
        <v>84</v>
      </c>
      <c r="AV374" s="14" t="s">
        <v>84</v>
      </c>
      <c r="AW374" s="14" t="s">
        <v>36</v>
      </c>
      <c r="AX374" s="14" t="s">
        <v>74</v>
      </c>
      <c r="AY374" s="247" t="s">
        <v>126</v>
      </c>
    </row>
    <row r="375" spans="1:51" s="14" customFormat="1" ht="12">
      <c r="A375" s="14"/>
      <c r="B375" s="237"/>
      <c r="C375" s="238"/>
      <c r="D375" s="220" t="s">
        <v>140</v>
      </c>
      <c r="E375" s="239" t="s">
        <v>21</v>
      </c>
      <c r="F375" s="240" t="s">
        <v>911</v>
      </c>
      <c r="G375" s="238"/>
      <c r="H375" s="241">
        <v>-2.002</v>
      </c>
      <c r="I375" s="242"/>
      <c r="J375" s="238"/>
      <c r="K375" s="238"/>
      <c r="L375" s="243"/>
      <c r="M375" s="244"/>
      <c r="N375" s="245"/>
      <c r="O375" s="245"/>
      <c r="P375" s="245"/>
      <c r="Q375" s="245"/>
      <c r="R375" s="245"/>
      <c r="S375" s="245"/>
      <c r="T375" s="24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7" t="s">
        <v>140</v>
      </c>
      <c r="AU375" s="247" t="s">
        <v>84</v>
      </c>
      <c r="AV375" s="14" t="s">
        <v>84</v>
      </c>
      <c r="AW375" s="14" t="s">
        <v>36</v>
      </c>
      <c r="AX375" s="14" t="s">
        <v>74</v>
      </c>
      <c r="AY375" s="247" t="s">
        <v>126</v>
      </c>
    </row>
    <row r="376" spans="1:51" s="15" customFormat="1" ht="12">
      <c r="A376" s="15"/>
      <c r="B376" s="248"/>
      <c r="C376" s="249"/>
      <c r="D376" s="220" t="s">
        <v>140</v>
      </c>
      <c r="E376" s="250" t="s">
        <v>21</v>
      </c>
      <c r="F376" s="251" t="s">
        <v>152</v>
      </c>
      <c r="G376" s="249"/>
      <c r="H376" s="252">
        <v>13.488000000000003</v>
      </c>
      <c r="I376" s="253"/>
      <c r="J376" s="249"/>
      <c r="K376" s="249"/>
      <c r="L376" s="254"/>
      <c r="M376" s="255"/>
      <c r="N376" s="256"/>
      <c r="O376" s="256"/>
      <c r="P376" s="256"/>
      <c r="Q376" s="256"/>
      <c r="R376" s="256"/>
      <c r="S376" s="256"/>
      <c r="T376" s="257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8" t="s">
        <v>140</v>
      </c>
      <c r="AU376" s="258" t="s">
        <v>84</v>
      </c>
      <c r="AV376" s="15" t="s">
        <v>127</v>
      </c>
      <c r="AW376" s="15" t="s">
        <v>36</v>
      </c>
      <c r="AX376" s="15" t="s">
        <v>74</v>
      </c>
      <c r="AY376" s="258" t="s">
        <v>126</v>
      </c>
    </row>
    <row r="377" spans="1:51" s="14" customFormat="1" ht="12">
      <c r="A377" s="14"/>
      <c r="B377" s="237"/>
      <c r="C377" s="238"/>
      <c r="D377" s="220" t="s">
        <v>140</v>
      </c>
      <c r="E377" s="239" t="s">
        <v>21</v>
      </c>
      <c r="F377" s="240" t="s">
        <v>686</v>
      </c>
      <c r="G377" s="238"/>
      <c r="H377" s="241">
        <v>2.723</v>
      </c>
      <c r="I377" s="242"/>
      <c r="J377" s="238"/>
      <c r="K377" s="238"/>
      <c r="L377" s="243"/>
      <c r="M377" s="244"/>
      <c r="N377" s="245"/>
      <c r="O377" s="245"/>
      <c r="P377" s="245"/>
      <c r="Q377" s="245"/>
      <c r="R377" s="245"/>
      <c r="S377" s="245"/>
      <c r="T377" s="246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7" t="s">
        <v>140</v>
      </c>
      <c r="AU377" s="247" t="s">
        <v>84</v>
      </c>
      <c r="AV377" s="14" t="s">
        <v>84</v>
      </c>
      <c r="AW377" s="14" t="s">
        <v>36</v>
      </c>
      <c r="AX377" s="14" t="s">
        <v>74</v>
      </c>
      <c r="AY377" s="247" t="s">
        <v>126</v>
      </c>
    </row>
    <row r="378" spans="1:51" s="15" customFormat="1" ht="12">
      <c r="A378" s="15"/>
      <c r="B378" s="248"/>
      <c r="C378" s="249"/>
      <c r="D378" s="220" t="s">
        <v>140</v>
      </c>
      <c r="E378" s="250" t="s">
        <v>21</v>
      </c>
      <c r="F378" s="251" t="s">
        <v>152</v>
      </c>
      <c r="G378" s="249"/>
      <c r="H378" s="252">
        <v>2.723</v>
      </c>
      <c r="I378" s="253"/>
      <c r="J378" s="249"/>
      <c r="K378" s="249"/>
      <c r="L378" s="254"/>
      <c r="M378" s="255"/>
      <c r="N378" s="256"/>
      <c r="O378" s="256"/>
      <c r="P378" s="256"/>
      <c r="Q378" s="256"/>
      <c r="R378" s="256"/>
      <c r="S378" s="256"/>
      <c r="T378" s="257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58" t="s">
        <v>140</v>
      </c>
      <c r="AU378" s="258" t="s">
        <v>84</v>
      </c>
      <c r="AV378" s="15" t="s">
        <v>127</v>
      </c>
      <c r="AW378" s="15" t="s">
        <v>36</v>
      </c>
      <c r="AX378" s="15" t="s">
        <v>74</v>
      </c>
      <c r="AY378" s="258" t="s">
        <v>126</v>
      </c>
    </row>
    <row r="379" spans="1:51" s="14" customFormat="1" ht="12">
      <c r="A379" s="14"/>
      <c r="B379" s="237"/>
      <c r="C379" s="238"/>
      <c r="D379" s="220" t="s">
        <v>140</v>
      </c>
      <c r="E379" s="239" t="s">
        <v>21</v>
      </c>
      <c r="F379" s="240" t="s">
        <v>687</v>
      </c>
      <c r="G379" s="238"/>
      <c r="H379" s="241">
        <v>24</v>
      </c>
      <c r="I379" s="242"/>
      <c r="J379" s="238"/>
      <c r="K379" s="238"/>
      <c r="L379" s="243"/>
      <c r="M379" s="244"/>
      <c r="N379" s="245"/>
      <c r="O379" s="245"/>
      <c r="P379" s="245"/>
      <c r="Q379" s="245"/>
      <c r="R379" s="245"/>
      <c r="S379" s="245"/>
      <c r="T379" s="246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7" t="s">
        <v>140</v>
      </c>
      <c r="AU379" s="247" t="s">
        <v>84</v>
      </c>
      <c r="AV379" s="14" t="s">
        <v>84</v>
      </c>
      <c r="AW379" s="14" t="s">
        <v>36</v>
      </c>
      <c r="AX379" s="14" t="s">
        <v>74</v>
      </c>
      <c r="AY379" s="247" t="s">
        <v>126</v>
      </c>
    </row>
    <row r="380" spans="1:51" s="14" customFormat="1" ht="12">
      <c r="A380" s="14"/>
      <c r="B380" s="237"/>
      <c r="C380" s="238"/>
      <c r="D380" s="220" t="s">
        <v>140</v>
      </c>
      <c r="E380" s="239" t="s">
        <v>21</v>
      </c>
      <c r="F380" s="240" t="s">
        <v>688</v>
      </c>
      <c r="G380" s="238"/>
      <c r="H380" s="241">
        <v>-0.468</v>
      </c>
      <c r="I380" s="242"/>
      <c r="J380" s="238"/>
      <c r="K380" s="238"/>
      <c r="L380" s="243"/>
      <c r="M380" s="244"/>
      <c r="N380" s="245"/>
      <c r="O380" s="245"/>
      <c r="P380" s="245"/>
      <c r="Q380" s="245"/>
      <c r="R380" s="245"/>
      <c r="S380" s="245"/>
      <c r="T380" s="246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7" t="s">
        <v>140</v>
      </c>
      <c r="AU380" s="247" t="s">
        <v>84</v>
      </c>
      <c r="AV380" s="14" t="s">
        <v>84</v>
      </c>
      <c r="AW380" s="14" t="s">
        <v>36</v>
      </c>
      <c r="AX380" s="14" t="s">
        <v>74</v>
      </c>
      <c r="AY380" s="247" t="s">
        <v>126</v>
      </c>
    </row>
    <row r="381" spans="1:51" s="14" customFormat="1" ht="12">
      <c r="A381" s="14"/>
      <c r="B381" s="237"/>
      <c r="C381" s="238"/>
      <c r="D381" s="220" t="s">
        <v>140</v>
      </c>
      <c r="E381" s="239" t="s">
        <v>21</v>
      </c>
      <c r="F381" s="240" t="s">
        <v>912</v>
      </c>
      <c r="G381" s="238"/>
      <c r="H381" s="241">
        <v>-0.82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7" t="s">
        <v>140</v>
      </c>
      <c r="AU381" s="247" t="s">
        <v>84</v>
      </c>
      <c r="AV381" s="14" t="s">
        <v>84</v>
      </c>
      <c r="AW381" s="14" t="s">
        <v>36</v>
      </c>
      <c r="AX381" s="14" t="s">
        <v>74</v>
      </c>
      <c r="AY381" s="247" t="s">
        <v>126</v>
      </c>
    </row>
    <row r="382" spans="1:51" s="15" customFormat="1" ht="12">
      <c r="A382" s="15"/>
      <c r="B382" s="248"/>
      <c r="C382" s="249"/>
      <c r="D382" s="220" t="s">
        <v>140</v>
      </c>
      <c r="E382" s="250" t="s">
        <v>21</v>
      </c>
      <c r="F382" s="251" t="s">
        <v>152</v>
      </c>
      <c r="G382" s="249"/>
      <c r="H382" s="252">
        <v>22.712</v>
      </c>
      <c r="I382" s="253"/>
      <c r="J382" s="249"/>
      <c r="K382" s="249"/>
      <c r="L382" s="254"/>
      <c r="M382" s="255"/>
      <c r="N382" s="256"/>
      <c r="O382" s="256"/>
      <c r="P382" s="256"/>
      <c r="Q382" s="256"/>
      <c r="R382" s="256"/>
      <c r="S382" s="256"/>
      <c r="T382" s="257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58" t="s">
        <v>140</v>
      </c>
      <c r="AU382" s="258" t="s">
        <v>84</v>
      </c>
      <c r="AV382" s="15" t="s">
        <v>127</v>
      </c>
      <c r="AW382" s="15" t="s">
        <v>36</v>
      </c>
      <c r="AX382" s="15" t="s">
        <v>74</v>
      </c>
      <c r="AY382" s="258" t="s">
        <v>126</v>
      </c>
    </row>
    <row r="383" spans="1:51" s="16" customFormat="1" ht="12">
      <c r="A383" s="16"/>
      <c r="B383" s="259"/>
      <c r="C383" s="260"/>
      <c r="D383" s="220" t="s">
        <v>140</v>
      </c>
      <c r="E383" s="261" t="s">
        <v>21</v>
      </c>
      <c r="F383" s="262" t="s">
        <v>156</v>
      </c>
      <c r="G383" s="260"/>
      <c r="H383" s="263">
        <v>38.922999999999995</v>
      </c>
      <c r="I383" s="264"/>
      <c r="J383" s="260"/>
      <c r="K383" s="260"/>
      <c r="L383" s="265"/>
      <c r="M383" s="266"/>
      <c r="N383" s="267"/>
      <c r="O383" s="267"/>
      <c r="P383" s="267"/>
      <c r="Q383" s="267"/>
      <c r="R383" s="267"/>
      <c r="S383" s="267"/>
      <c r="T383" s="268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T383" s="269" t="s">
        <v>140</v>
      </c>
      <c r="AU383" s="269" t="s">
        <v>84</v>
      </c>
      <c r="AV383" s="16" t="s">
        <v>134</v>
      </c>
      <c r="AW383" s="16" t="s">
        <v>36</v>
      </c>
      <c r="AX383" s="16" t="s">
        <v>82</v>
      </c>
      <c r="AY383" s="269" t="s">
        <v>126</v>
      </c>
    </row>
    <row r="384" spans="1:65" s="2" customFormat="1" ht="37.8" customHeight="1">
      <c r="A384" s="41"/>
      <c r="B384" s="42"/>
      <c r="C384" s="207" t="s">
        <v>475</v>
      </c>
      <c r="D384" s="207" t="s">
        <v>129</v>
      </c>
      <c r="E384" s="208" t="s">
        <v>913</v>
      </c>
      <c r="F384" s="209" t="s">
        <v>914</v>
      </c>
      <c r="G384" s="210" t="s">
        <v>132</v>
      </c>
      <c r="H384" s="211">
        <v>11</v>
      </c>
      <c r="I384" s="212"/>
      <c r="J384" s="213">
        <f>ROUND(I384*H384,2)</f>
        <v>0</v>
      </c>
      <c r="K384" s="209" t="s">
        <v>21</v>
      </c>
      <c r="L384" s="47"/>
      <c r="M384" s="214" t="s">
        <v>21</v>
      </c>
      <c r="N384" s="215" t="s">
        <v>45</v>
      </c>
      <c r="O384" s="87"/>
      <c r="P384" s="216">
        <f>O384*H384</f>
        <v>0</v>
      </c>
      <c r="Q384" s="216">
        <v>0.04295</v>
      </c>
      <c r="R384" s="216">
        <f>Q384*H384</f>
        <v>0.47245000000000004</v>
      </c>
      <c r="S384" s="216">
        <v>0</v>
      </c>
      <c r="T384" s="217">
        <f>S384*H384</f>
        <v>0</v>
      </c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R384" s="218" t="s">
        <v>134</v>
      </c>
      <c r="AT384" s="218" t="s">
        <v>129</v>
      </c>
      <c r="AU384" s="218" t="s">
        <v>84</v>
      </c>
      <c r="AY384" s="19" t="s">
        <v>126</v>
      </c>
      <c r="BE384" s="219">
        <f>IF(N384="základní",J384,0)</f>
        <v>0</v>
      </c>
      <c r="BF384" s="219">
        <f>IF(N384="snížená",J384,0)</f>
        <v>0</v>
      </c>
      <c r="BG384" s="219">
        <f>IF(N384="zákl. přenesená",J384,0)</f>
        <v>0</v>
      </c>
      <c r="BH384" s="219">
        <f>IF(N384="sníž. přenesená",J384,0)</f>
        <v>0</v>
      </c>
      <c r="BI384" s="219">
        <f>IF(N384="nulová",J384,0)</f>
        <v>0</v>
      </c>
      <c r="BJ384" s="19" t="s">
        <v>82</v>
      </c>
      <c r="BK384" s="219">
        <f>ROUND(I384*H384,2)</f>
        <v>0</v>
      </c>
      <c r="BL384" s="19" t="s">
        <v>134</v>
      </c>
      <c r="BM384" s="218" t="s">
        <v>915</v>
      </c>
    </row>
    <row r="385" spans="1:47" s="2" customFormat="1" ht="12">
      <c r="A385" s="41"/>
      <c r="B385" s="42"/>
      <c r="C385" s="43"/>
      <c r="D385" s="220" t="s">
        <v>136</v>
      </c>
      <c r="E385" s="43"/>
      <c r="F385" s="221" t="s">
        <v>914</v>
      </c>
      <c r="G385" s="43"/>
      <c r="H385" s="43"/>
      <c r="I385" s="222"/>
      <c r="J385" s="43"/>
      <c r="K385" s="43"/>
      <c r="L385" s="47"/>
      <c r="M385" s="223"/>
      <c r="N385" s="224"/>
      <c r="O385" s="87"/>
      <c r="P385" s="87"/>
      <c r="Q385" s="87"/>
      <c r="R385" s="87"/>
      <c r="S385" s="87"/>
      <c r="T385" s="88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T385" s="19" t="s">
        <v>136</v>
      </c>
      <c r="AU385" s="19" t="s">
        <v>84</v>
      </c>
    </row>
    <row r="386" spans="1:63" s="12" customFormat="1" ht="22.8" customHeight="1">
      <c r="A386" s="12"/>
      <c r="B386" s="191"/>
      <c r="C386" s="192"/>
      <c r="D386" s="193" t="s">
        <v>73</v>
      </c>
      <c r="E386" s="205" t="s">
        <v>308</v>
      </c>
      <c r="F386" s="205" t="s">
        <v>309</v>
      </c>
      <c r="G386" s="192"/>
      <c r="H386" s="192"/>
      <c r="I386" s="195"/>
      <c r="J386" s="206">
        <f>BK386</f>
        <v>0</v>
      </c>
      <c r="K386" s="192"/>
      <c r="L386" s="197"/>
      <c r="M386" s="198"/>
      <c r="N386" s="199"/>
      <c r="O386" s="199"/>
      <c r="P386" s="200">
        <f>SUM(P387:P399)</f>
        <v>0</v>
      </c>
      <c r="Q386" s="199"/>
      <c r="R386" s="200">
        <f>SUM(R387:R399)</f>
        <v>0</v>
      </c>
      <c r="S386" s="199"/>
      <c r="T386" s="201">
        <f>SUM(T387:T399)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02" t="s">
        <v>82</v>
      </c>
      <c r="AT386" s="203" t="s">
        <v>73</v>
      </c>
      <c r="AU386" s="203" t="s">
        <v>82</v>
      </c>
      <c r="AY386" s="202" t="s">
        <v>126</v>
      </c>
      <c r="BK386" s="204">
        <f>SUM(BK387:BK399)</f>
        <v>0</v>
      </c>
    </row>
    <row r="387" spans="1:65" s="2" customFormat="1" ht="33" customHeight="1">
      <c r="A387" s="41"/>
      <c r="B387" s="42"/>
      <c r="C387" s="207" t="s">
        <v>483</v>
      </c>
      <c r="D387" s="207" t="s">
        <v>129</v>
      </c>
      <c r="E387" s="208" t="s">
        <v>916</v>
      </c>
      <c r="F387" s="209" t="s">
        <v>917</v>
      </c>
      <c r="G387" s="210" t="s">
        <v>313</v>
      </c>
      <c r="H387" s="211">
        <v>10.688</v>
      </c>
      <c r="I387" s="212"/>
      <c r="J387" s="213">
        <f>ROUND(I387*H387,2)</f>
        <v>0</v>
      </c>
      <c r="K387" s="209" t="s">
        <v>133</v>
      </c>
      <c r="L387" s="47"/>
      <c r="M387" s="214" t="s">
        <v>21</v>
      </c>
      <c r="N387" s="215" t="s">
        <v>45</v>
      </c>
      <c r="O387" s="87"/>
      <c r="P387" s="216">
        <f>O387*H387</f>
        <v>0</v>
      </c>
      <c r="Q387" s="216">
        <v>0</v>
      </c>
      <c r="R387" s="216">
        <f>Q387*H387</f>
        <v>0</v>
      </c>
      <c r="S387" s="216">
        <v>0</v>
      </c>
      <c r="T387" s="217">
        <f>S387*H387</f>
        <v>0</v>
      </c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R387" s="218" t="s">
        <v>134</v>
      </c>
      <c r="AT387" s="218" t="s">
        <v>129</v>
      </c>
      <c r="AU387" s="218" t="s">
        <v>84</v>
      </c>
      <c r="AY387" s="19" t="s">
        <v>126</v>
      </c>
      <c r="BE387" s="219">
        <f>IF(N387="základní",J387,0)</f>
        <v>0</v>
      </c>
      <c r="BF387" s="219">
        <f>IF(N387="snížená",J387,0)</f>
        <v>0</v>
      </c>
      <c r="BG387" s="219">
        <f>IF(N387="zákl. přenesená",J387,0)</f>
        <v>0</v>
      </c>
      <c r="BH387" s="219">
        <f>IF(N387="sníž. přenesená",J387,0)</f>
        <v>0</v>
      </c>
      <c r="BI387" s="219">
        <f>IF(N387="nulová",J387,0)</f>
        <v>0</v>
      </c>
      <c r="BJ387" s="19" t="s">
        <v>82</v>
      </c>
      <c r="BK387" s="219">
        <f>ROUND(I387*H387,2)</f>
        <v>0</v>
      </c>
      <c r="BL387" s="19" t="s">
        <v>134</v>
      </c>
      <c r="BM387" s="218" t="s">
        <v>918</v>
      </c>
    </row>
    <row r="388" spans="1:47" s="2" customFormat="1" ht="12">
      <c r="A388" s="41"/>
      <c r="B388" s="42"/>
      <c r="C388" s="43"/>
      <c r="D388" s="220" t="s">
        <v>136</v>
      </c>
      <c r="E388" s="43"/>
      <c r="F388" s="221" t="s">
        <v>919</v>
      </c>
      <c r="G388" s="43"/>
      <c r="H388" s="43"/>
      <c r="I388" s="222"/>
      <c r="J388" s="43"/>
      <c r="K388" s="43"/>
      <c r="L388" s="47"/>
      <c r="M388" s="223"/>
      <c r="N388" s="224"/>
      <c r="O388" s="87"/>
      <c r="P388" s="87"/>
      <c r="Q388" s="87"/>
      <c r="R388" s="87"/>
      <c r="S388" s="87"/>
      <c r="T388" s="88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T388" s="19" t="s">
        <v>136</v>
      </c>
      <c r="AU388" s="19" t="s">
        <v>84</v>
      </c>
    </row>
    <row r="389" spans="1:47" s="2" customFormat="1" ht="12">
      <c r="A389" s="41"/>
      <c r="B389" s="42"/>
      <c r="C389" s="43"/>
      <c r="D389" s="225" t="s">
        <v>138</v>
      </c>
      <c r="E389" s="43"/>
      <c r="F389" s="226" t="s">
        <v>920</v>
      </c>
      <c r="G389" s="43"/>
      <c r="H389" s="43"/>
      <c r="I389" s="222"/>
      <c r="J389" s="43"/>
      <c r="K389" s="43"/>
      <c r="L389" s="47"/>
      <c r="M389" s="223"/>
      <c r="N389" s="224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T389" s="19" t="s">
        <v>138</v>
      </c>
      <c r="AU389" s="19" t="s">
        <v>84</v>
      </c>
    </row>
    <row r="390" spans="1:65" s="2" customFormat="1" ht="24.15" customHeight="1">
      <c r="A390" s="41"/>
      <c r="B390" s="42"/>
      <c r="C390" s="207" t="s">
        <v>488</v>
      </c>
      <c r="D390" s="207" t="s">
        <v>129</v>
      </c>
      <c r="E390" s="208" t="s">
        <v>318</v>
      </c>
      <c r="F390" s="209" t="s">
        <v>319</v>
      </c>
      <c r="G390" s="210" t="s">
        <v>313</v>
      </c>
      <c r="H390" s="211">
        <v>10.688</v>
      </c>
      <c r="I390" s="212"/>
      <c r="J390" s="213">
        <f>ROUND(I390*H390,2)</f>
        <v>0</v>
      </c>
      <c r="K390" s="209" t="s">
        <v>133</v>
      </c>
      <c r="L390" s="47"/>
      <c r="M390" s="214" t="s">
        <v>21</v>
      </c>
      <c r="N390" s="215" t="s">
        <v>45</v>
      </c>
      <c r="O390" s="87"/>
      <c r="P390" s="216">
        <f>O390*H390</f>
        <v>0</v>
      </c>
      <c r="Q390" s="216">
        <v>0</v>
      </c>
      <c r="R390" s="216">
        <f>Q390*H390</f>
        <v>0</v>
      </c>
      <c r="S390" s="216">
        <v>0</v>
      </c>
      <c r="T390" s="217">
        <f>S390*H390</f>
        <v>0</v>
      </c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R390" s="218" t="s">
        <v>134</v>
      </c>
      <c r="AT390" s="218" t="s">
        <v>129</v>
      </c>
      <c r="AU390" s="218" t="s">
        <v>84</v>
      </c>
      <c r="AY390" s="19" t="s">
        <v>126</v>
      </c>
      <c r="BE390" s="219">
        <f>IF(N390="základní",J390,0)</f>
        <v>0</v>
      </c>
      <c r="BF390" s="219">
        <f>IF(N390="snížená",J390,0)</f>
        <v>0</v>
      </c>
      <c r="BG390" s="219">
        <f>IF(N390="zákl. přenesená",J390,0)</f>
        <v>0</v>
      </c>
      <c r="BH390" s="219">
        <f>IF(N390="sníž. přenesená",J390,0)</f>
        <v>0</v>
      </c>
      <c r="BI390" s="219">
        <f>IF(N390="nulová",J390,0)</f>
        <v>0</v>
      </c>
      <c r="BJ390" s="19" t="s">
        <v>82</v>
      </c>
      <c r="BK390" s="219">
        <f>ROUND(I390*H390,2)</f>
        <v>0</v>
      </c>
      <c r="BL390" s="19" t="s">
        <v>134</v>
      </c>
      <c r="BM390" s="218" t="s">
        <v>921</v>
      </c>
    </row>
    <row r="391" spans="1:47" s="2" customFormat="1" ht="12">
      <c r="A391" s="41"/>
      <c r="B391" s="42"/>
      <c r="C391" s="43"/>
      <c r="D391" s="220" t="s">
        <v>136</v>
      </c>
      <c r="E391" s="43"/>
      <c r="F391" s="221" t="s">
        <v>321</v>
      </c>
      <c r="G391" s="43"/>
      <c r="H391" s="43"/>
      <c r="I391" s="222"/>
      <c r="J391" s="43"/>
      <c r="K391" s="43"/>
      <c r="L391" s="47"/>
      <c r="M391" s="223"/>
      <c r="N391" s="224"/>
      <c r="O391" s="87"/>
      <c r="P391" s="87"/>
      <c r="Q391" s="87"/>
      <c r="R391" s="87"/>
      <c r="S391" s="87"/>
      <c r="T391" s="88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T391" s="19" t="s">
        <v>136</v>
      </c>
      <c r="AU391" s="19" t="s">
        <v>84</v>
      </c>
    </row>
    <row r="392" spans="1:47" s="2" customFormat="1" ht="12">
      <c r="A392" s="41"/>
      <c r="B392" s="42"/>
      <c r="C392" s="43"/>
      <c r="D392" s="225" t="s">
        <v>138</v>
      </c>
      <c r="E392" s="43"/>
      <c r="F392" s="226" t="s">
        <v>322</v>
      </c>
      <c r="G392" s="43"/>
      <c r="H392" s="43"/>
      <c r="I392" s="222"/>
      <c r="J392" s="43"/>
      <c r="K392" s="43"/>
      <c r="L392" s="47"/>
      <c r="M392" s="223"/>
      <c r="N392" s="224"/>
      <c r="O392" s="87"/>
      <c r="P392" s="87"/>
      <c r="Q392" s="87"/>
      <c r="R392" s="87"/>
      <c r="S392" s="87"/>
      <c r="T392" s="88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T392" s="19" t="s">
        <v>138</v>
      </c>
      <c r="AU392" s="19" t="s">
        <v>84</v>
      </c>
    </row>
    <row r="393" spans="1:65" s="2" customFormat="1" ht="24.15" customHeight="1">
      <c r="A393" s="41"/>
      <c r="B393" s="42"/>
      <c r="C393" s="207" t="s">
        <v>492</v>
      </c>
      <c r="D393" s="207" t="s">
        <v>129</v>
      </c>
      <c r="E393" s="208" t="s">
        <v>324</v>
      </c>
      <c r="F393" s="209" t="s">
        <v>325</v>
      </c>
      <c r="G393" s="210" t="s">
        <v>313</v>
      </c>
      <c r="H393" s="211">
        <v>203.072</v>
      </c>
      <c r="I393" s="212"/>
      <c r="J393" s="213">
        <f>ROUND(I393*H393,2)</f>
        <v>0</v>
      </c>
      <c r="K393" s="209" t="s">
        <v>133</v>
      </c>
      <c r="L393" s="47"/>
      <c r="M393" s="214" t="s">
        <v>21</v>
      </c>
      <c r="N393" s="215" t="s">
        <v>45</v>
      </c>
      <c r="O393" s="87"/>
      <c r="P393" s="216">
        <f>O393*H393</f>
        <v>0</v>
      </c>
      <c r="Q393" s="216">
        <v>0</v>
      </c>
      <c r="R393" s="216">
        <f>Q393*H393</f>
        <v>0</v>
      </c>
      <c r="S393" s="216">
        <v>0</v>
      </c>
      <c r="T393" s="217">
        <f>S393*H393</f>
        <v>0</v>
      </c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R393" s="218" t="s">
        <v>134</v>
      </c>
      <c r="AT393" s="218" t="s">
        <v>129</v>
      </c>
      <c r="AU393" s="218" t="s">
        <v>84</v>
      </c>
      <c r="AY393" s="19" t="s">
        <v>126</v>
      </c>
      <c r="BE393" s="219">
        <f>IF(N393="základní",J393,0)</f>
        <v>0</v>
      </c>
      <c r="BF393" s="219">
        <f>IF(N393="snížená",J393,0)</f>
        <v>0</v>
      </c>
      <c r="BG393" s="219">
        <f>IF(N393="zákl. přenesená",J393,0)</f>
        <v>0</v>
      </c>
      <c r="BH393" s="219">
        <f>IF(N393="sníž. přenesená",J393,0)</f>
        <v>0</v>
      </c>
      <c r="BI393" s="219">
        <f>IF(N393="nulová",J393,0)</f>
        <v>0</v>
      </c>
      <c r="BJ393" s="19" t="s">
        <v>82</v>
      </c>
      <c r="BK393" s="219">
        <f>ROUND(I393*H393,2)</f>
        <v>0</v>
      </c>
      <c r="BL393" s="19" t="s">
        <v>134</v>
      </c>
      <c r="BM393" s="218" t="s">
        <v>922</v>
      </c>
    </row>
    <row r="394" spans="1:47" s="2" customFormat="1" ht="12">
      <c r="A394" s="41"/>
      <c r="B394" s="42"/>
      <c r="C394" s="43"/>
      <c r="D394" s="220" t="s">
        <v>136</v>
      </c>
      <c r="E394" s="43"/>
      <c r="F394" s="221" t="s">
        <v>327</v>
      </c>
      <c r="G394" s="43"/>
      <c r="H394" s="43"/>
      <c r="I394" s="222"/>
      <c r="J394" s="43"/>
      <c r="K394" s="43"/>
      <c r="L394" s="47"/>
      <c r="M394" s="223"/>
      <c r="N394" s="224"/>
      <c r="O394" s="87"/>
      <c r="P394" s="87"/>
      <c r="Q394" s="87"/>
      <c r="R394" s="87"/>
      <c r="S394" s="87"/>
      <c r="T394" s="88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T394" s="19" t="s">
        <v>136</v>
      </c>
      <c r="AU394" s="19" t="s">
        <v>84</v>
      </c>
    </row>
    <row r="395" spans="1:47" s="2" customFormat="1" ht="12">
      <c r="A395" s="41"/>
      <c r="B395" s="42"/>
      <c r="C395" s="43"/>
      <c r="D395" s="225" t="s">
        <v>138</v>
      </c>
      <c r="E395" s="43"/>
      <c r="F395" s="226" t="s">
        <v>328</v>
      </c>
      <c r="G395" s="43"/>
      <c r="H395" s="43"/>
      <c r="I395" s="222"/>
      <c r="J395" s="43"/>
      <c r="K395" s="43"/>
      <c r="L395" s="47"/>
      <c r="M395" s="223"/>
      <c r="N395" s="224"/>
      <c r="O395" s="87"/>
      <c r="P395" s="87"/>
      <c r="Q395" s="87"/>
      <c r="R395" s="87"/>
      <c r="S395" s="87"/>
      <c r="T395" s="88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T395" s="19" t="s">
        <v>138</v>
      </c>
      <c r="AU395" s="19" t="s">
        <v>84</v>
      </c>
    </row>
    <row r="396" spans="1:51" s="14" customFormat="1" ht="12">
      <c r="A396" s="14"/>
      <c r="B396" s="237"/>
      <c r="C396" s="238"/>
      <c r="D396" s="220" t="s">
        <v>140</v>
      </c>
      <c r="E396" s="238"/>
      <c r="F396" s="240" t="s">
        <v>923</v>
      </c>
      <c r="G396" s="238"/>
      <c r="H396" s="241">
        <v>203.072</v>
      </c>
      <c r="I396" s="242"/>
      <c r="J396" s="238"/>
      <c r="K396" s="238"/>
      <c r="L396" s="243"/>
      <c r="M396" s="244"/>
      <c r="N396" s="245"/>
      <c r="O396" s="245"/>
      <c r="P396" s="245"/>
      <c r="Q396" s="245"/>
      <c r="R396" s="245"/>
      <c r="S396" s="245"/>
      <c r="T396" s="246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7" t="s">
        <v>140</v>
      </c>
      <c r="AU396" s="247" t="s">
        <v>84</v>
      </c>
      <c r="AV396" s="14" t="s">
        <v>84</v>
      </c>
      <c r="AW396" s="14" t="s">
        <v>4</v>
      </c>
      <c r="AX396" s="14" t="s">
        <v>82</v>
      </c>
      <c r="AY396" s="247" t="s">
        <v>126</v>
      </c>
    </row>
    <row r="397" spans="1:65" s="2" customFormat="1" ht="33" customHeight="1">
      <c r="A397" s="41"/>
      <c r="B397" s="42"/>
      <c r="C397" s="207" t="s">
        <v>496</v>
      </c>
      <c r="D397" s="207" t="s">
        <v>129</v>
      </c>
      <c r="E397" s="208" t="s">
        <v>330</v>
      </c>
      <c r="F397" s="209" t="s">
        <v>331</v>
      </c>
      <c r="G397" s="210" t="s">
        <v>313</v>
      </c>
      <c r="H397" s="211">
        <v>10.687</v>
      </c>
      <c r="I397" s="212"/>
      <c r="J397" s="213">
        <f>ROUND(I397*H397,2)</f>
        <v>0</v>
      </c>
      <c r="K397" s="209" t="s">
        <v>133</v>
      </c>
      <c r="L397" s="47"/>
      <c r="M397" s="214" t="s">
        <v>21</v>
      </c>
      <c r="N397" s="215" t="s">
        <v>45</v>
      </c>
      <c r="O397" s="87"/>
      <c r="P397" s="216">
        <f>O397*H397</f>
        <v>0</v>
      </c>
      <c r="Q397" s="216">
        <v>0</v>
      </c>
      <c r="R397" s="216">
        <f>Q397*H397</f>
        <v>0</v>
      </c>
      <c r="S397" s="216">
        <v>0</v>
      </c>
      <c r="T397" s="217">
        <f>S397*H397</f>
        <v>0</v>
      </c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R397" s="218" t="s">
        <v>134</v>
      </c>
      <c r="AT397" s="218" t="s">
        <v>129</v>
      </c>
      <c r="AU397" s="218" t="s">
        <v>84</v>
      </c>
      <c r="AY397" s="19" t="s">
        <v>126</v>
      </c>
      <c r="BE397" s="219">
        <f>IF(N397="základní",J397,0)</f>
        <v>0</v>
      </c>
      <c r="BF397" s="219">
        <f>IF(N397="snížená",J397,0)</f>
        <v>0</v>
      </c>
      <c r="BG397" s="219">
        <f>IF(N397="zákl. přenesená",J397,0)</f>
        <v>0</v>
      </c>
      <c r="BH397" s="219">
        <f>IF(N397="sníž. přenesená",J397,0)</f>
        <v>0</v>
      </c>
      <c r="BI397" s="219">
        <f>IF(N397="nulová",J397,0)</f>
        <v>0</v>
      </c>
      <c r="BJ397" s="19" t="s">
        <v>82</v>
      </c>
      <c r="BK397" s="219">
        <f>ROUND(I397*H397,2)</f>
        <v>0</v>
      </c>
      <c r="BL397" s="19" t="s">
        <v>134</v>
      </c>
      <c r="BM397" s="218" t="s">
        <v>924</v>
      </c>
    </row>
    <row r="398" spans="1:47" s="2" customFormat="1" ht="12">
      <c r="A398" s="41"/>
      <c r="B398" s="42"/>
      <c r="C398" s="43"/>
      <c r="D398" s="220" t="s">
        <v>136</v>
      </c>
      <c r="E398" s="43"/>
      <c r="F398" s="221" t="s">
        <v>333</v>
      </c>
      <c r="G398" s="43"/>
      <c r="H398" s="43"/>
      <c r="I398" s="222"/>
      <c r="J398" s="43"/>
      <c r="K398" s="43"/>
      <c r="L398" s="47"/>
      <c r="M398" s="223"/>
      <c r="N398" s="224"/>
      <c r="O398" s="87"/>
      <c r="P398" s="87"/>
      <c r="Q398" s="87"/>
      <c r="R398" s="87"/>
      <c r="S398" s="87"/>
      <c r="T398" s="88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T398" s="19" t="s">
        <v>136</v>
      </c>
      <c r="AU398" s="19" t="s">
        <v>84</v>
      </c>
    </row>
    <row r="399" spans="1:47" s="2" customFormat="1" ht="12">
      <c r="A399" s="41"/>
      <c r="B399" s="42"/>
      <c r="C399" s="43"/>
      <c r="D399" s="225" t="s">
        <v>138</v>
      </c>
      <c r="E399" s="43"/>
      <c r="F399" s="226" t="s">
        <v>334</v>
      </c>
      <c r="G399" s="43"/>
      <c r="H399" s="43"/>
      <c r="I399" s="222"/>
      <c r="J399" s="43"/>
      <c r="K399" s="43"/>
      <c r="L399" s="47"/>
      <c r="M399" s="223"/>
      <c r="N399" s="224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T399" s="19" t="s">
        <v>138</v>
      </c>
      <c r="AU399" s="19" t="s">
        <v>84</v>
      </c>
    </row>
    <row r="400" spans="1:63" s="12" customFormat="1" ht="22.8" customHeight="1">
      <c r="A400" s="12"/>
      <c r="B400" s="191"/>
      <c r="C400" s="192"/>
      <c r="D400" s="193" t="s">
        <v>73</v>
      </c>
      <c r="E400" s="205" t="s">
        <v>343</v>
      </c>
      <c r="F400" s="205" t="s">
        <v>344</v>
      </c>
      <c r="G400" s="192"/>
      <c r="H400" s="192"/>
      <c r="I400" s="195"/>
      <c r="J400" s="206">
        <f>BK400</f>
        <v>0</v>
      </c>
      <c r="K400" s="192"/>
      <c r="L400" s="197"/>
      <c r="M400" s="198"/>
      <c r="N400" s="199"/>
      <c r="O400" s="199"/>
      <c r="P400" s="200">
        <f>SUM(P401:P403)</f>
        <v>0</v>
      </c>
      <c r="Q400" s="199"/>
      <c r="R400" s="200">
        <f>SUM(R401:R403)</f>
        <v>0</v>
      </c>
      <c r="S400" s="199"/>
      <c r="T400" s="201">
        <f>SUM(T401:T403)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02" t="s">
        <v>82</v>
      </c>
      <c r="AT400" s="203" t="s">
        <v>73</v>
      </c>
      <c r="AU400" s="203" t="s">
        <v>82</v>
      </c>
      <c r="AY400" s="202" t="s">
        <v>126</v>
      </c>
      <c r="BK400" s="204">
        <f>SUM(BK401:BK403)</f>
        <v>0</v>
      </c>
    </row>
    <row r="401" spans="1:65" s="2" customFormat="1" ht="24.15" customHeight="1">
      <c r="A401" s="41"/>
      <c r="B401" s="42"/>
      <c r="C401" s="207" t="s">
        <v>504</v>
      </c>
      <c r="D401" s="207" t="s">
        <v>129</v>
      </c>
      <c r="E401" s="208" t="s">
        <v>925</v>
      </c>
      <c r="F401" s="209" t="s">
        <v>926</v>
      </c>
      <c r="G401" s="210" t="s">
        <v>313</v>
      </c>
      <c r="H401" s="211">
        <v>10.924</v>
      </c>
      <c r="I401" s="212"/>
      <c r="J401" s="213">
        <f>ROUND(I401*H401,2)</f>
        <v>0</v>
      </c>
      <c r="K401" s="209" t="s">
        <v>133</v>
      </c>
      <c r="L401" s="47"/>
      <c r="M401" s="214" t="s">
        <v>21</v>
      </c>
      <c r="N401" s="215" t="s">
        <v>45</v>
      </c>
      <c r="O401" s="87"/>
      <c r="P401" s="216">
        <f>O401*H401</f>
        <v>0</v>
      </c>
      <c r="Q401" s="216">
        <v>0</v>
      </c>
      <c r="R401" s="216">
        <f>Q401*H401</f>
        <v>0</v>
      </c>
      <c r="S401" s="216">
        <v>0</v>
      </c>
      <c r="T401" s="217">
        <f>S401*H401</f>
        <v>0</v>
      </c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R401" s="218" t="s">
        <v>134</v>
      </c>
      <c r="AT401" s="218" t="s">
        <v>129</v>
      </c>
      <c r="AU401" s="218" t="s">
        <v>84</v>
      </c>
      <c r="AY401" s="19" t="s">
        <v>126</v>
      </c>
      <c r="BE401" s="219">
        <f>IF(N401="základní",J401,0)</f>
        <v>0</v>
      </c>
      <c r="BF401" s="219">
        <f>IF(N401="snížená",J401,0)</f>
        <v>0</v>
      </c>
      <c r="BG401" s="219">
        <f>IF(N401="zákl. přenesená",J401,0)</f>
        <v>0</v>
      </c>
      <c r="BH401" s="219">
        <f>IF(N401="sníž. přenesená",J401,0)</f>
        <v>0</v>
      </c>
      <c r="BI401" s="219">
        <f>IF(N401="nulová",J401,0)</f>
        <v>0</v>
      </c>
      <c r="BJ401" s="19" t="s">
        <v>82</v>
      </c>
      <c r="BK401" s="219">
        <f>ROUND(I401*H401,2)</f>
        <v>0</v>
      </c>
      <c r="BL401" s="19" t="s">
        <v>134</v>
      </c>
      <c r="BM401" s="218" t="s">
        <v>927</v>
      </c>
    </row>
    <row r="402" spans="1:47" s="2" customFormat="1" ht="12">
      <c r="A402" s="41"/>
      <c r="B402" s="42"/>
      <c r="C402" s="43"/>
      <c r="D402" s="220" t="s">
        <v>136</v>
      </c>
      <c r="E402" s="43"/>
      <c r="F402" s="221" t="s">
        <v>928</v>
      </c>
      <c r="G402" s="43"/>
      <c r="H402" s="43"/>
      <c r="I402" s="222"/>
      <c r="J402" s="43"/>
      <c r="K402" s="43"/>
      <c r="L402" s="47"/>
      <c r="M402" s="223"/>
      <c r="N402" s="224"/>
      <c r="O402" s="87"/>
      <c r="P402" s="87"/>
      <c r="Q402" s="87"/>
      <c r="R402" s="87"/>
      <c r="S402" s="87"/>
      <c r="T402" s="88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T402" s="19" t="s">
        <v>136</v>
      </c>
      <c r="AU402" s="19" t="s">
        <v>84</v>
      </c>
    </row>
    <row r="403" spans="1:47" s="2" customFormat="1" ht="12">
      <c r="A403" s="41"/>
      <c r="B403" s="42"/>
      <c r="C403" s="43"/>
      <c r="D403" s="225" t="s">
        <v>138</v>
      </c>
      <c r="E403" s="43"/>
      <c r="F403" s="226" t="s">
        <v>929</v>
      </c>
      <c r="G403" s="43"/>
      <c r="H403" s="43"/>
      <c r="I403" s="222"/>
      <c r="J403" s="43"/>
      <c r="K403" s="43"/>
      <c r="L403" s="47"/>
      <c r="M403" s="223"/>
      <c r="N403" s="224"/>
      <c r="O403" s="87"/>
      <c r="P403" s="87"/>
      <c r="Q403" s="87"/>
      <c r="R403" s="87"/>
      <c r="S403" s="87"/>
      <c r="T403" s="88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T403" s="19" t="s">
        <v>138</v>
      </c>
      <c r="AU403" s="19" t="s">
        <v>84</v>
      </c>
    </row>
    <row r="404" spans="1:63" s="12" customFormat="1" ht="25.9" customHeight="1">
      <c r="A404" s="12"/>
      <c r="B404" s="191"/>
      <c r="C404" s="192"/>
      <c r="D404" s="193" t="s">
        <v>73</v>
      </c>
      <c r="E404" s="194" t="s">
        <v>351</v>
      </c>
      <c r="F404" s="194" t="s">
        <v>352</v>
      </c>
      <c r="G404" s="192"/>
      <c r="H404" s="192"/>
      <c r="I404" s="195"/>
      <c r="J404" s="196">
        <f>BK404</f>
        <v>0</v>
      </c>
      <c r="K404" s="192"/>
      <c r="L404" s="197"/>
      <c r="M404" s="198"/>
      <c r="N404" s="199"/>
      <c r="O404" s="199"/>
      <c r="P404" s="200">
        <f>P405+P410+P418+P428+P467+P475</f>
        <v>0</v>
      </c>
      <c r="Q404" s="199"/>
      <c r="R404" s="200">
        <f>R405+R410+R418+R428+R467+R475</f>
        <v>2.45243033</v>
      </c>
      <c r="S404" s="199"/>
      <c r="T404" s="201">
        <f>T405+T410+T418+T428+T467+T475</f>
        <v>0.380992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02" t="s">
        <v>84</v>
      </c>
      <c r="AT404" s="203" t="s">
        <v>73</v>
      </c>
      <c r="AU404" s="203" t="s">
        <v>74</v>
      </c>
      <c r="AY404" s="202" t="s">
        <v>126</v>
      </c>
      <c r="BK404" s="204">
        <f>BK405+BK410+BK418+BK428+BK467+BK475</f>
        <v>0</v>
      </c>
    </row>
    <row r="405" spans="1:63" s="12" customFormat="1" ht="22.8" customHeight="1">
      <c r="A405" s="12"/>
      <c r="B405" s="191"/>
      <c r="C405" s="192"/>
      <c r="D405" s="193" t="s">
        <v>73</v>
      </c>
      <c r="E405" s="205" t="s">
        <v>930</v>
      </c>
      <c r="F405" s="205" t="s">
        <v>931</v>
      </c>
      <c r="G405" s="192"/>
      <c r="H405" s="192"/>
      <c r="I405" s="195"/>
      <c r="J405" s="206">
        <f>BK405</f>
        <v>0</v>
      </c>
      <c r="K405" s="192"/>
      <c r="L405" s="197"/>
      <c r="M405" s="198"/>
      <c r="N405" s="199"/>
      <c r="O405" s="199"/>
      <c r="P405" s="200">
        <f>SUM(P406:P409)</f>
        <v>0</v>
      </c>
      <c r="Q405" s="199"/>
      <c r="R405" s="200">
        <f>SUM(R406:R409)</f>
        <v>0</v>
      </c>
      <c r="S405" s="199"/>
      <c r="T405" s="201">
        <f>SUM(T406:T409)</f>
        <v>0.06743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02" t="s">
        <v>84</v>
      </c>
      <c r="AT405" s="203" t="s">
        <v>73</v>
      </c>
      <c r="AU405" s="203" t="s">
        <v>82</v>
      </c>
      <c r="AY405" s="202" t="s">
        <v>126</v>
      </c>
      <c r="BK405" s="204">
        <f>SUM(BK406:BK409)</f>
        <v>0</v>
      </c>
    </row>
    <row r="406" spans="1:65" s="2" customFormat="1" ht="16.5" customHeight="1">
      <c r="A406" s="41"/>
      <c r="B406" s="42"/>
      <c r="C406" s="207" t="s">
        <v>511</v>
      </c>
      <c r="D406" s="207" t="s">
        <v>129</v>
      </c>
      <c r="E406" s="208" t="s">
        <v>932</v>
      </c>
      <c r="F406" s="209" t="s">
        <v>933</v>
      </c>
      <c r="G406" s="210" t="s">
        <v>159</v>
      </c>
      <c r="H406" s="211">
        <v>2.2</v>
      </c>
      <c r="I406" s="212"/>
      <c r="J406" s="213">
        <f>ROUND(I406*H406,2)</f>
        <v>0</v>
      </c>
      <c r="K406" s="209" t="s">
        <v>133</v>
      </c>
      <c r="L406" s="47"/>
      <c r="M406" s="214" t="s">
        <v>21</v>
      </c>
      <c r="N406" s="215" t="s">
        <v>45</v>
      </c>
      <c r="O406" s="87"/>
      <c r="P406" s="216">
        <f>O406*H406</f>
        <v>0</v>
      </c>
      <c r="Q406" s="216">
        <v>0</v>
      </c>
      <c r="R406" s="216">
        <f>Q406*H406</f>
        <v>0</v>
      </c>
      <c r="S406" s="216">
        <v>0.03065</v>
      </c>
      <c r="T406" s="217">
        <f>S406*H406</f>
        <v>0.06743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R406" s="218" t="s">
        <v>295</v>
      </c>
      <c r="AT406" s="218" t="s">
        <v>129</v>
      </c>
      <c r="AU406" s="218" t="s">
        <v>84</v>
      </c>
      <c r="AY406" s="19" t="s">
        <v>126</v>
      </c>
      <c r="BE406" s="219">
        <f>IF(N406="základní",J406,0)</f>
        <v>0</v>
      </c>
      <c r="BF406" s="219">
        <f>IF(N406="snížená",J406,0)</f>
        <v>0</v>
      </c>
      <c r="BG406" s="219">
        <f>IF(N406="zákl. přenesená",J406,0)</f>
        <v>0</v>
      </c>
      <c r="BH406" s="219">
        <f>IF(N406="sníž. přenesená",J406,0)</f>
        <v>0</v>
      </c>
      <c r="BI406" s="219">
        <f>IF(N406="nulová",J406,0)</f>
        <v>0</v>
      </c>
      <c r="BJ406" s="19" t="s">
        <v>82</v>
      </c>
      <c r="BK406" s="219">
        <f>ROUND(I406*H406,2)</f>
        <v>0</v>
      </c>
      <c r="BL406" s="19" t="s">
        <v>295</v>
      </c>
      <c r="BM406" s="218" t="s">
        <v>934</v>
      </c>
    </row>
    <row r="407" spans="1:47" s="2" customFormat="1" ht="12">
      <c r="A407" s="41"/>
      <c r="B407" s="42"/>
      <c r="C407" s="43"/>
      <c r="D407" s="220" t="s">
        <v>136</v>
      </c>
      <c r="E407" s="43"/>
      <c r="F407" s="221" t="s">
        <v>935</v>
      </c>
      <c r="G407" s="43"/>
      <c r="H407" s="43"/>
      <c r="I407" s="222"/>
      <c r="J407" s="43"/>
      <c r="K407" s="43"/>
      <c r="L407" s="47"/>
      <c r="M407" s="223"/>
      <c r="N407" s="224"/>
      <c r="O407" s="87"/>
      <c r="P407" s="87"/>
      <c r="Q407" s="87"/>
      <c r="R407" s="87"/>
      <c r="S407" s="87"/>
      <c r="T407" s="88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T407" s="19" t="s">
        <v>136</v>
      </c>
      <c r="AU407" s="19" t="s">
        <v>84</v>
      </c>
    </row>
    <row r="408" spans="1:47" s="2" customFormat="1" ht="12">
      <c r="A408" s="41"/>
      <c r="B408" s="42"/>
      <c r="C408" s="43"/>
      <c r="D408" s="225" t="s">
        <v>138</v>
      </c>
      <c r="E408" s="43"/>
      <c r="F408" s="226" t="s">
        <v>936</v>
      </c>
      <c r="G408" s="43"/>
      <c r="H408" s="43"/>
      <c r="I408" s="222"/>
      <c r="J408" s="43"/>
      <c r="K408" s="43"/>
      <c r="L408" s="47"/>
      <c r="M408" s="223"/>
      <c r="N408" s="224"/>
      <c r="O408" s="87"/>
      <c r="P408" s="87"/>
      <c r="Q408" s="87"/>
      <c r="R408" s="87"/>
      <c r="S408" s="87"/>
      <c r="T408" s="88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T408" s="19" t="s">
        <v>138</v>
      </c>
      <c r="AU408" s="19" t="s">
        <v>84</v>
      </c>
    </row>
    <row r="409" spans="1:51" s="14" customFormat="1" ht="12">
      <c r="A409" s="14"/>
      <c r="B409" s="237"/>
      <c r="C409" s="238"/>
      <c r="D409" s="220" t="s">
        <v>140</v>
      </c>
      <c r="E409" s="239" t="s">
        <v>21</v>
      </c>
      <c r="F409" s="240" t="s">
        <v>937</v>
      </c>
      <c r="G409" s="238"/>
      <c r="H409" s="241">
        <v>2.2</v>
      </c>
      <c r="I409" s="242"/>
      <c r="J409" s="238"/>
      <c r="K409" s="238"/>
      <c r="L409" s="243"/>
      <c r="M409" s="244"/>
      <c r="N409" s="245"/>
      <c r="O409" s="245"/>
      <c r="P409" s="245"/>
      <c r="Q409" s="245"/>
      <c r="R409" s="245"/>
      <c r="S409" s="245"/>
      <c r="T409" s="24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7" t="s">
        <v>140</v>
      </c>
      <c r="AU409" s="247" t="s">
        <v>84</v>
      </c>
      <c r="AV409" s="14" t="s">
        <v>84</v>
      </c>
      <c r="AW409" s="14" t="s">
        <v>36</v>
      </c>
      <c r="AX409" s="14" t="s">
        <v>82</v>
      </c>
      <c r="AY409" s="247" t="s">
        <v>126</v>
      </c>
    </row>
    <row r="410" spans="1:63" s="12" customFormat="1" ht="22.8" customHeight="1">
      <c r="A410" s="12"/>
      <c r="B410" s="191"/>
      <c r="C410" s="192"/>
      <c r="D410" s="193" t="s">
        <v>73</v>
      </c>
      <c r="E410" s="205" t="s">
        <v>938</v>
      </c>
      <c r="F410" s="205" t="s">
        <v>939</v>
      </c>
      <c r="G410" s="192"/>
      <c r="H410" s="192"/>
      <c r="I410" s="195"/>
      <c r="J410" s="206">
        <f>BK410</f>
        <v>0</v>
      </c>
      <c r="K410" s="192"/>
      <c r="L410" s="197"/>
      <c r="M410" s="198"/>
      <c r="N410" s="199"/>
      <c r="O410" s="199"/>
      <c r="P410" s="200">
        <f>SUM(P411:P417)</f>
        <v>0</v>
      </c>
      <c r="Q410" s="199"/>
      <c r="R410" s="200">
        <f>SUM(R411:R417)</f>
        <v>0</v>
      </c>
      <c r="S410" s="199"/>
      <c r="T410" s="201">
        <f>SUM(T411:T417)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02" t="s">
        <v>84</v>
      </c>
      <c r="AT410" s="203" t="s">
        <v>73</v>
      </c>
      <c r="AU410" s="203" t="s">
        <v>82</v>
      </c>
      <c r="AY410" s="202" t="s">
        <v>126</v>
      </c>
      <c r="BK410" s="204">
        <f>SUM(BK411:BK417)</f>
        <v>0</v>
      </c>
    </row>
    <row r="411" spans="1:65" s="2" customFormat="1" ht="44.25" customHeight="1">
      <c r="A411" s="41"/>
      <c r="B411" s="42"/>
      <c r="C411" s="207" t="s">
        <v>517</v>
      </c>
      <c r="D411" s="207" t="s">
        <v>129</v>
      </c>
      <c r="E411" s="208" t="s">
        <v>940</v>
      </c>
      <c r="F411" s="209" t="s">
        <v>941</v>
      </c>
      <c r="G411" s="210" t="s">
        <v>293</v>
      </c>
      <c r="H411" s="211">
        <v>3</v>
      </c>
      <c r="I411" s="212"/>
      <c r="J411" s="213">
        <f>ROUND(I411*H411,2)</f>
        <v>0</v>
      </c>
      <c r="K411" s="209" t="s">
        <v>21</v>
      </c>
      <c r="L411" s="47"/>
      <c r="M411" s="214" t="s">
        <v>21</v>
      </c>
      <c r="N411" s="215" t="s">
        <v>45</v>
      </c>
      <c r="O411" s="87"/>
      <c r="P411" s="216">
        <f>O411*H411</f>
        <v>0</v>
      </c>
      <c r="Q411" s="216">
        <v>0</v>
      </c>
      <c r="R411" s="216">
        <f>Q411*H411</f>
        <v>0</v>
      </c>
      <c r="S411" s="216">
        <v>0</v>
      </c>
      <c r="T411" s="217">
        <f>S411*H411</f>
        <v>0</v>
      </c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R411" s="218" t="s">
        <v>295</v>
      </c>
      <c r="AT411" s="218" t="s">
        <v>129</v>
      </c>
      <c r="AU411" s="218" t="s">
        <v>84</v>
      </c>
      <c r="AY411" s="19" t="s">
        <v>126</v>
      </c>
      <c r="BE411" s="219">
        <f>IF(N411="základní",J411,0)</f>
        <v>0</v>
      </c>
      <c r="BF411" s="219">
        <f>IF(N411="snížená",J411,0)</f>
        <v>0</v>
      </c>
      <c r="BG411" s="219">
        <f>IF(N411="zákl. přenesená",J411,0)</f>
        <v>0</v>
      </c>
      <c r="BH411" s="219">
        <f>IF(N411="sníž. přenesená",J411,0)</f>
        <v>0</v>
      </c>
      <c r="BI411" s="219">
        <f>IF(N411="nulová",J411,0)</f>
        <v>0</v>
      </c>
      <c r="BJ411" s="19" t="s">
        <v>82</v>
      </c>
      <c r="BK411" s="219">
        <f>ROUND(I411*H411,2)</f>
        <v>0</v>
      </c>
      <c r="BL411" s="19" t="s">
        <v>295</v>
      </c>
      <c r="BM411" s="218" t="s">
        <v>942</v>
      </c>
    </row>
    <row r="412" spans="1:47" s="2" customFormat="1" ht="12">
      <c r="A412" s="41"/>
      <c r="B412" s="42"/>
      <c r="C412" s="43"/>
      <c r="D412" s="220" t="s">
        <v>136</v>
      </c>
      <c r="E412" s="43"/>
      <c r="F412" s="221" t="s">
        <v>941</v>
      </c>
      <c r="G412" s="43"/>
      <c r="H412" s="43"/>
      <c r="I412" s="222"/>
      <c r="J412" s="43"/>
      <c r="K412" s="43"/>
      <c r="L412" s="47"/>
      <c r="M412" s="223"/>
      <c r="N412" s="224"/>
      <c r="O412" s="87"/>
      <c r="P412" s="87"/>
      <c r="Q412" s="87"/>
      <c r="R412" s="87"/>
      <c r="S412" s="87"/>
      <c r="T412" s="88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T412" s="19" t="s">
        <v>136</v>
      </c>
      <c r="AU412" s="19" t="s">
        <v>84</v>
      </c>
    </row>
    <row r="413" spans="1:65" s="2" customFormat="1" ht="24.15" customHeight="1">
      <c r="A413" s="41"/>
      <c r="B413" s="42"/>
      <c r="C413" s="207" t="s">
        <v>523</v>
      </c>
      <c r="D413" s="207" t="s">
        <v>129</v>
      </c>
      <c r="E413" s="208" t="s">
        <v>943</v>
      </c>
      <c r="F413" s="209" t="s">
        <v>944</v>
      </c>
      <c r="G413" s="210" t="s">
        <v>365</v>
      </c>
      <c r="H413" s="280"/>
      <c r="I413" s="212"/>
      <c r="J413" s="213">
        <f>ROUND(I413*H413,2)</f>
        <v>0</v>
      </c>
      <c r="K413" s="209" t="s">
        <v>133</v>
      </c>
      <c r="L413" s="47"/>
      <c r="M413" s="214" t="s">
        <v>21</v>
      </c>
      <c r="N413" s="215" t="s">
        <v>45</v>
      </c>
      <c r="O413" s="87"/>
      <c r="P413" s="216">
        <f>O413*H413</f>
        <v>0</v>
      </c>
      <c r="Q413" s="216">
        <v>0</v>
      </c>
      <c r="R413" s="216">
        <f>Q413*H413</f>
        <v>0</v>
      </c>
      <c r="S413" s="216">
        <v>0</v>
      </c>
      <c r="T413" s="217">
        <f>S413*H413</f>
        <v>0</v>
      </c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R413" s="218" t="s">
        <v>295</v>
      </c>
      <c r="AT413" s="218" t="s">
        <v>129</v>
      </c>
      <c r="AU413" s="218" t="s">
        <v>84</v>
      </c>
      <c r="AY413" s="19" t="s">
        <v>126</v>
      </c>
      <c r="BE413" s="219">
        <f>IF(N413="základní",J413,0)</f>
        <v>0</v>
      </c>
      <c r="BF413" s="219">
        <f>IF(N413="snížená",J413,0)</f>
        <v>0</v>
      </c>
      <c r="BG413" s="219">
        <f>IF(N413="zákl. přenesená",J413,0)</f>
        <v>0</v>
      </c>
      <c r="BH413" s="219">
        <f>IF(N413="sníž. přenesená",J413,0)</f>
        <v>0</v>
      </c>
      <c r="BI413" s="219">
        <f>IF(N413="nulová",J413,0)</f>
        <v>0</v>
      </c>
      <c r="BJ413" s="19" t="s">
        <v>82</v>
      </c>
      <c r="BK413" s="219">
        <f>ROUND(I413*H413,2)</f>
        <v>0</v>
      </c>
      <c r="BL413" s="19" t="s">
        <v>295</v>
      </c>
      <c r="BM413" s="218" t="s">
        <v>945</v>
      </c>
    </row>
    <row r="414" spans="1:47" s="2" customFormat="1" ht="12">
      <c r="A414" s="41"/>
      <c r="B414" s="42"/>
      <c r="C414" s="43"/>
      <c r="D414" s="220" t="s">
        <v>136</v>
      </c>
      <c r="E414" s="43"/>
      <c r="F414" s="221" t="s">
        <v>946</v>
      </c>
      <c r="G414" s="43"/>
      <c r="H414" s="43"/>
      <c r="I414" s="222"/>
      <c r="J414" s="43"/>
      <c r="K414" s="43"/>
      <c r="L414" s="47"/>
      <c r="M414" s="223"/>
      <c r="N414" s="224"/>
      <c r="O414" s="87"/>
      <c r="P414" s="87"/>
      <c r="Q414" s="87"/>
      <c r="R414" s="87"/>
      <c r="S414" s="87"/>
      <c r="T414" s="88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T414" s="19" t="s">
        <v>136</v>
      </c>
      <c r="AU414" s="19" t="s">
        <v>84</v>
      </c>
    </row>
    <row r="415" spans="1:47" s="2" customFormat="1" ht="12">
      <c r="A415" s="41"/>
      <c r="B415" s="42"/>
      <c r="C415" s="43"/>
      <c r="D415" s="225" t="s">
        <v>138</v>
      </c>
      <c r="E415" s="43"/>
      <c r="F415" s="226" t="s">
        <v>947</v>
      </c>
      <c r="G415" s="43"/>
      <c r="H415" s="43"/>
      <c r="I415" s="222"/>
      <c r="J415" s="43"/>
      <c r="K415" s="43"/>
      <c r="L415" s="47"/>
      <c r="M415" s="223"/>
      <c r="N415" s="224"/>
      <c r="O415" s="87"/>
      <c r="P415" s="87"/>
      <c r="Q415" s="87"/>
      <c r="R415" s="87"/>
      <c r="S415" s="87"/>
      <c r="T415" s="88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T415" s="19" t="s">
        <v>138</v>
      </c>
      <c r="AU415" s="19" t="s">
        <v>84</v>
      </c>
    </row>
    <row r="416" spans="1:65" s="2" customFormat="1" ht="37.8" customHeight="1">
      <c r="A416" s="41"/>
      <c r="B416" s="42"/>
      <c r="C416" s="207" t="s">
        <v>529</v>
      </c>
      <c r="D416" s="207" t="s">
        <v>129</v>
      </c>
      <c r="E416" s="208" t="s">
        <v>948</v>
      </c>
      <c r="F416" s="209" t="s">
        <v>949</v>
      </c>
      <c r="G416" s="210" t="s">
        <v>650</v>
      </c>
      <c r="H416" s="211">
        <v>20</v>
      </c>
      <c r="I416" s="212"/>
      <c r="J416" s="213">
        <f>ROUND(I416*H416,2)</f>
        <v>0</v>
      </c>
      <c r="K416" s="209" t="s">
        <v>21</v>
      </c>
      <c r="L416" s="47"/>
      <c r="M416" s="214" t="s">
        <v>21</v>
      </c>
      <c r="N416" s="215" t="s">
        <v>45</v>
      </c>
      <c r="O416" s="87"/>
      <c r="P416" s="216">
        <f>O416*H416</f>
        <v>0</v>
      </c>
      <c r="Q416" s="216">
        <v>0</v>
      </c>
      <c r="R416" s="216">
        <f>Q416*H416</f>
        <v>0</v>
      </c>
      <c r="S416" s="216">
        <v>0</v>
      </c>
      <c r="T416" s="217">
        <f>S416*H416</f>
        <v>0</v>
      </c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R416" s="218" t="s">
        <v>295</v>
      </c>
      <c r="AT416" s="218" t="s">
        <v>129</v>
      </c>
      <c r="AU416" s="218" t="s">
        <v>84</v>
      </c>
      <c r="AY416" s="19" t="s">
        <v>126</v>
      </c>
      <c r="BE416" s="219">
        <f>IF(N416="základní",J416,0)</f>
        <v>0</v>
      </c>
      <c r="BF416" s="219">
        <f>IF(N416="snížená",J416,0)</f>
        <v>0</v>
      </c>
      <c r="BG416" s="219">
        <f>IF(N416="zákl. přenesená",J416,0)</f>
        <v>0</v>
      </c>
      <c r="BH416" s="219">
        <f>IF(N416="sníž. přenesená",J416,0)</f>
        <v>0</v>
      </c>
      <c r="BI416" s="219">
        <f>IF(N416="nulová",J416,0)</f>
        <v>0</v>
      </c>
      <c r="BJ416" s="19" t="s">
        <v>82</v>
      </c>
      <c r="BK416" s="219">
        <f>ROUND(I416*H416,2)</f>
        <v>0</v>
      </c>
      <c r="BL416" s="19" t="s">
        <v>295</v>
      </c>
      <c r="BM416" s="218" t="s">
        <v>950</v>
      </c>
    </row>
    <row r="417" spans="1:47" s="2" customFormat="1" ht="12">
      <c r="A417" s="41"/>
      <c r="B417" s="42"/>
      <c r="C417" s="43"/>
      <c r="D417" s="220" t="s">
        <v>136</v>
      </c>
      <c r="E417" s="43"/>
      <c r="F417" s="221" t="s">
        <v>949</v>
      </c>
      <c r="G417" s="43"/>
      <c r="H417" s="43"/>
      <c r="I417" s="222"/>
      <c r="J417" s="43"/>
      <c r="K417" s="43"/>
      <c r="L417" s="47"/>
      <c r="M417" s="223"/>
      <c r="N417" s="224"/>
      <c r="O417" s="87"/>
      <c r="P417" s="87"/>
      <c r="Q417" s="87"/>
      <c r="R417" s="87"/>
      <c r="S417" s="87"/>
      <c r="T417" s="88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T417" s="19" t="s">
        <v>136</v>
      </c>
      <c r="AU417" s="19" t="s">
        <v>84</v>
      </c>
    </row>
    <row r="418" spans="1:63" s="12" customFormat="1" ht="22.8" customHeight="1">
      <c r="A418" s="12"/>
      <c r="B418" s="191"/>
      <c r="C418" s="192"/>
      <c r="D418" s="193" t="s">
        <v>73</v>
      </c>
      <c r="E418" s="205" t="s">
        <v>951</v>
      </c>
      <c r="F418" s="205" t="s">
        <v>952</v>
      </c>
      <c r="G418" s="192"/>
      <c r="H418" s="192"/>
      <c r="I418" s="195"/>
      <c r="J418" s="206">
        <f>BK418</f>
        <v>0</v>
      </c>
      <c r="K418" s="192"/>
      <c r="L418" s="197"/>
      <c r="M418" s="198"/>
      <c r="N418" s="199"/>
      <c r="O418" s="199"/>
      <c r="P418" s="200">
        <f>SUM(P419:P427)</f>
        <v>0</v>
      </c>
      <c r="Q418" s="199"/>
      <c r="R418" s="200">
        <f>SUM(R419:R427)</f>
        <v>0</v>
      </c>
      <c r="S418" s="199"/>
      <c r="T418" s="201">
        <f>SUM(T419:T427)</f>
        <v>0.0006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02" t="s">
        <v>84</v>
      </c>
      <c r="AT418" s="203" t="s">
        <v>73</v>
      </c>
      <c r="AU418" s="203" t="s">
        <v>82</v>
      </c>
      <c r="AY418" s="202" t="s">
        <v>126</v>
      </c>
      <c r="BK418" s="204">
        <f>SUM(BK419:BK427)</f>
        <v>0</v>
      </c>
    </row>
    <row r="419" spans="1:65" s="2" customFormat="1" ht="24.15" customHeight="1">
      <c r="A419" s="41"/>
      <c r="B419" s="42"/>
      <c r="C419" s="207" t="s">
        <v>537</v>
      </c>
      <c r="D419" s="207" t="s">
        <v>129</v>
      </c>
      <c r="E419" s="208" t="s">
        <v>953</v>
      </c>
      <c r="F419" s="209" t="s">
        <v>954</v>
      </c>
      <c r="G419" s="210" t="s">
        <v>293</v>
      </c>
      <c r="H419" s="211">
        <v>1</v>
      </c>
      <c r="I419" s="212"/>
      <c r="J419" s="213">
        <f>ROUND(I419*H419,2)</f>
        <v>0</v>
      </c>
      <c r="K419" s="209" t="s">
        <v>21</v>
      </c>
      <c r="L419" s="47"/>
      <c r="M419" s="214" t="s">
        <v>21</v>
      </c>
      <c r="N419" s="215" t="s">
        <v>45</v>
      </c>
      <c r="O419" s="87"/>
      <c r="P419" s="216">
        <f>O419*H419</f>
        <v>0</v>
      </c>
      <c r="Q419" s="216">
        <v>0</v>
      </c>
      <c r="R419" s="216">
        <f>Q419*H419</f>
        <v>0</v>
      </c>
      <c r="S419" s="216">
        <v>0</v>
      </c>
      <c r="T419" s="217">
        <f>S419*H419</f>
        <v>0</v>
      </c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R419" s="218" t="s">
        <v>295</v>
      </c>
      <c r="AT419" s="218" t="s">
        <v>129</v>
      </c>
      <c r="AU419" s="218" t="s">
        <v>84</v>
      </c>
      <c r="AY419" s="19" t="s">
        <v>126</v>
      </c>
      <c r="BE419" s="219">
        <f>IF(N419="základní",J419,0)</f>
        <v>0</v>
      </c>
      <c r="BF419" s="219">
        <f>IF(N419="snížená",J419,0)</f>
        <v>0</v>
      </c>
      <c r="BG419" s="219">
        <f>IF(N419="zákl. přenesená",J419,0)</f>
        <v>0</v>
      </c>
      <c r="BH419" s="219">
        <f>IF(N419="sníž. přenesená",J419,0)</f>
        <v>0</v>
      </c>
      <c r="BI419" s="219">
        <f>IF(N419="nulová",J419,0)</f>
        <v>0</v>
      </c>
      <c r="BJ419" s="19" t="s">
        <v>82</v>
      </c>
      <c r="BK419" s="219">
        <f>ROUND(I419*H419,2)</f>
        <v>0</v>
      </c>
      <c r="BL419" s="19" t="s">
        <v>295</v>
      </c>
      <c r="BM419" s="218" t="s">
        <v>955</v>
      </c>
    </row>
    <row r="420" spans="1:47" s="2" customFormat="1" ht="12">
      <c r="A420" s="41"/>
      <c r="B420" s="42"/>
      <c r="C420" s="43"/>
      <c r="D420" s="220" t="s">
        <v>136</v>
      </c>
      <c r="E420" s="43"/>
      <c r="F420" s="221" t="s">
        <v>954</v>
      </c>
      <c r="G420" s="43"/>
      <c r="H420" s="43"/>
      <c r="I420" s="222"/>
      <c r="J420" s="43"/>
      <c r="K420" s="43"/>
      <c r="L420" s="47"/>
      <c r="M420" s="223"/>
      <c r="N420" s="224"/>
      <c r="O420" s="87"/>
      <c r="P420" s="87"/>
      <c r="Q420" s="87"/>
      <c r="R420" s="87"/>
      <c r="S420" s="87"/>
      <c r="T420" s="88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T420" s="19" t="s">
        <v>136</v>
      </c>
      <c r="AU420" s="19" t="s">
        <v>84</v>
      </c>
    </row>
    <row r="421" spans="1:65" s="2" customFormat="1" ht="24.15" customHeight="1">
      <c r="A421" s="41"/>
      <c r="B421" s="42"/>
      <c r="C421" s="207" t="s">
        <v>561</v>
      </c>
      <c r="D421" s="207" t="s">
        <v>129</v>
      </c>
      <c r="E421" s="208" t="s">
        <v>956</v>
      </c>
      <c r="F421" s="209" t="s">
        <v>957</v>
      </c>
      <c r="G421" s="210" t="s">
        <v>293</v>
      </c>
      <c r="H421" s="211">
        <v>1</v>
      </c>
      <c r="I421" s="212"/>
      <c r="J421" s="213">
        <f>ROUND(I421*H421,2)</f>
        <v>0</v>
      </c>
      <c r="K421" s="209" t="s">
        <v>21</v>
      </c>
      <c r="L421" s="47"/>
      <c r="M421" s="214" t="s">
        <v>21</v>
      </c>
      <c r="N421" s="215" t="s">
        <v>45</v>
      </c>
      <c r="O421" s="87"/>
      <c r="P421" s="216">
        <f>O421*H421</f>
        <v>0</v>
      </c>
      <c r="Q421" s="216">
        <v>0</v>
      </c>
      <c r="R421" s="216">
        <f>Q421*H421</f>
        <v>0</v>
      </c>
      <c r="S421" s="216">
        <v>0.0006</v>
      </c>
      <c r="T421" s="217">
        <f>S421*H421</f>
        <v>0.0006</v>
      </c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R421" s="218" t="s">
        <v>295</v>
      </c>
      <c r="AT421" s="218" t="s">
        <v>129</v>
      </c>
      <c r="AU421" s="218" t="s">
        <v>84</v>
      </c>
      <c r="AY421" s="19" t="s">
        <v>126</v>
      </c>
      <c r="BE421" s="219">
        <f>IF(N421="základní",J421,0)</f>
        <v>0</v>
      </c>
      <c r="BF421" s="219">
        <f>IF(N421="snížená",J421,0)</f>
        <v>0</v>
      </c>
      <c r="BG421" s="219">
        <f>IF(N421="zákl. přenesená",J421,0)</f>
        <v>0</v>
      </c>
      <c r="BH421" s="219">
        <f>IF(N421="sníž. přenesená",J421,0)</f>
        <v>0</v>
      </c>
      <c r="BI421" s="219">
        <f>IF(N421="nulová",J421,0)</f>
        <v>0</v>
      </c>
      <c r="BJ421" s="19" t="s">
        <v>82</v>
      </c>
      <c r="BK421" s="219">
        <f>ROUND(I421*H421,2)</f>
        <v>0</v>
      </c>
      <c r="BL421" s="19" t="s">
        <v>295</v>
      </c>
      <c r="BM421" s="218" t="s">
        <v>958</v>
      </c>
    </row>
    <row r="422" spans="1:47" s="2" customFormat="1" ht="12">
      <c r="A422" s="41"/>
      <c r="B422" s="42"/>
      <c r="C422" s="43"/>
      <c r="D422" s="220" t="s">
        <v>136</v>
      </c>
      <c r="E422" s="43"/>
      <c r="F422" s="221" t="s">
        <v>957</v>
      </c>
      <c r="G422" s="43"/>
      <c r="H422" s="43"/>
      <c r="I422" s="222"/>
      <c r="J422" s="43"/>
      <c r="K422" s="43"/>
      <c r="L422" s="47"/>
      <c r="M422" s="223"/>
      <c r="N422" s="224"/>
      <c r="O422" s="87"/>
      <c r="P422" s="87"/>
      <c r="Q422" s="87"/>
      <c r="R422" s="87"/>
      <c r="S422" s="87"/>
      <c r="T422" s="88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T422" s="19" t="s">
        <v>136</v>
      </c>
      <c r="AU422" s="19" t="s">
        <v>84</v>
      </c>
    </row>
    <row r="423" spans="1:65" s="2" customFormat="1" ht="55.5" customHeight="1">
      <c r="A423" s="41"/>
      <c r="B423" s="42"/>
      <c r="C423" s="207" t="s">
        <v>570</v>
      </c>
      <c r="D423" s="207" t="s">
        <v>129</v>
      </c>
      <c r="E423" s="208" t="s">
        <v>959</v>
      </c>
      <c r="F423" s="209" t="s">
        <v>960</v>
      </c>
      <c r="G423" s="210" t="s">
        <v>293</v>
      </c>
      <c r="H423" s="211">
        <v>1</v>
      </c>
      <c r="I423" s="212"/>
      <c r="J423" s="213">
        <f>ROUND(I423*H423,2)</f>
        <v>0</v>
      </c>
      <c r="K423" s="209" t="s">
        <v>21</v>
      </c>
      <c r="L423" s="47"/>
      <c r="M423" s="214" t="s">
        <v>21</v>
      </c>
      <c r="N423" s="215" t="s">
        <v>45</v>
      </c>
      <c r="O423" s="87"/>
      <c r="P423" s="216">
        <f>O423*H423</f>
        <v>0</v>
      </c>
      <c r="Q423" s="216">
        <v>0</v>
      </c>
      <c r="R423" s="216">
        <f>Q423*H423</f>
        <v>0</v>
      </c>
      <c r="S423" s="216">
        <v>0</v>
      </c>
      <c r="T423" s="217">
        <f>S423*H423</f>
        <v>0</v>
      </c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R423" s="218" t="s">
        <v>295</v>
      </c>
      <c r="AT423" s="218" t="s">
        <v>129</v>
      </c>
      <c r="AU423" s="218" t="s">
        <v>84</v>
      </c>
      <c r="AY423" s="19" t="s">
        <v>126</v>
      </c>
      <c r="BE423" s="219">
        <f>IF(N423="základní",J423,0)</f>
        <v>0</v>
      </c>
      <c r="BF423" s="219">
        <f>IF(N423="snížená",J423,0)</f>
        <v>0</v>
      </c>
      <c r="BG423" s="219">
        <f>IF(N423="zákl. přenesená",J423,0)</f>
        <v>0</v>
      </c>
      <c r="BH423" s="219">
        <f>IF(N423="sníž. přenesená",J423,0)</f>
        <v>0</v>
      </c>
      <c r="BI423" s="219">
        <f>IF(N423="nulová",J423,0)</f>
        <v>0</v>
      </c>
      <c r="BJ423" s="19" t="s">
        <v>82</v>
      </c>
      <c r="BK423" s="219">
        <f>ROUND(I423*H423,2)</f>
        <v>0</v>
      </c>
      <c r="BL423" s="19" t="s">
        <v>295</v>
      </c>
      <c r="BM423" s="218" t="s">
        <v>961</v>
      </c>
    </row>
    <row r="424" spans="1:47" s="2" customFormat="1" ht="12">
      <c r="A424" s="41"/>
      <c r="B424" s="42"/>
      <c r="C424" s="43"/>
      <c r="D424" s="220" t="s">
        <v>136</v>
      </c>
      <c r="E424" s="43"/>
      <c r="F424" s="221" t="s">
        <v>960</v>
      </c>
      <c r="G424" s="43"/>
      <c r="H424" s="43"/>
      <c r="I424" s="222"/>
      <c r="J424" s="43"/>
      <c r="K424" s="43"/>
      <c r="L424" s="47"/>
      <c r="M424" s="223"/>
      <c r="N424" s="224"/>
      <c r="O424" s="87"/>
      <c r="P424" s="87"/>
      <c r="Q424" s="87"/>
      <c r="R424" s="87"/>
      <c r="S424" s="87"/>
      <c r="T424" s="88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T424" s="19" t="s">
        <v>136</v>
      </c>
      <c r="AU424" s="19" t="s">
        <v>84</v>
      </c>
    </row>
    <row r="425" spans="1:65" s="2" customFormat="1" ht="24.15" customHeight="1">
      <c r="A425" s="41"/>
      <c r="B425" s="42"/>
      <c r="C425" s="207" t="s">
        <v>575</v>
      </c>
      <c r="D425" s="207" t="s">
        <v>129</v>
      </c>
      <c r="E425" s="208" t="s">
        <v>962</v>
      </c>
      <c r="F425" s="209" t="s">
        <v>963</v>
      </c>
      <c r="G425" s="210" t="s">
        <v>365</v>
      </c>
      <c r="H425" s="280"/>
      <c r="I425" s="212"/>
      <c r="J425" s="213">
        <f>ROUND(I425*H425,2)</f>
        <v>0</v>
      </c>
      <c r="K425" s="209" t="s">
        <v>133</v>
      </c>
      <c r="L425" s="47"/>
      <c r="M425" s="214" t="s">
        <v>21</v>
      </c>
      <c r="N425" s="215" t="s">
        <v>45</v>
      </c>
      <c r="O425" s="87"/>
      <c r="P425" s="216">
        <f>O425*H425</f>
        <v>0</v>
      </c>
      <c r="Q425" s="216">
        <v>0</v>
      </c>
      <c r="R425" s="216">
        <f>Q425*H425</f>
        <v>0</v>
      </c>
      <c r="S425" s="216">
        <v>0</v>
      </c>
      <c r="T425" s="217">
        <f>S425*H425</f>
        <v>0</v>
      </c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R425" s="218" t="s">
        <v>295</v>
      </c>
      <c r="AT425" s="218" t="s">
        <v>129</v>
      </c>
      <c r="AU425" s="218" t="s">
        <v>84</v>
      </c>
      <c r="AY425" s="19" t="s">
        <v>126</v>
      </c>
      <c r="BE425" s="219">
        <f>IF(N425="základní",J425,0)</f>
        <v>0</v>
      </c>
      <c r="BF425" s="219">
        <f>IF(N425="snížená",J425,0)</f>
        <v>0</v>
      </c>
      <c r="BG425" s="219">
        <f>IF(N425="zákl. přenesená",J425,0)</f>
        <v>0</v>
      </c>
      <c r="BH425" s="219">
        <f>IF(N425="sníž. přenesená",J425,0)</f>
        <v>0</v>
      </c>
      <c r="BI425" s="219">
        <f>IF(N425="nulová",J425,0)</f>
        <v>0</v>
      </c>
      <c r="BJ425" s="19" t="s">
        <v>82</v>
      </c>
      <c r="BK425" s="219">
        <f>ROUND(I425*H425,2)</f>
        <v>0</v>
      </c>
      <c r="BL425" s="19" t="s">
        <v>295</v>
      </c>
      <c r="BM425" s="218" t="s">
        <v>964</v>
      </c>
    </row>
    <row r="426" spans="1:47" s="2" customFormat="1" ht="12">
      <c r="A426" s="41"/>
      <c r="B426" s="42"/>
      <c r="C426" s="43"/>
      <c r="D426" s="220" t="s">
        <v>136</v>
      </c>
      <c r="E426" s="43"/>
      <c r="F426" s="221" t="s">
        <v>965</v>
      </c>
      <c r="G426" s="43"/>
      <c r="H426" s="43"/>
      <c r="I426" s="222"/>
      <c r="J426" s="43"/>
      <c r="K426" s="43"/>
      <c r="L426" s="47"/>
      <c r="M426" s="223"/>
      <c r="N426" s="224"/>
      <c r="O426" s="87"/>
      <c r="P426" s="87"/>
      <c r="Q426" s="87"/>
      <c r="R426" s="87"/>
      <c r="S426" s="87"/>
      <c r="T426" s="88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T426" s="19" t="s">
        <v>136</v>
      </c>
      <c r="AU426" s="19" t="s">
        <v>84</v>
      </c>
    </row>
    <row r="427" spans="1:47" s="2" customFormat="1" ht="12">
      <c r="A427" s="41"/>
      <c r="B427" s="42"/>
      <c r="C427" s="43"/>
      <c r="D427" s="225" t="s">
        <v>138</v>
      </c>
      <c r="E427" s="43"/>
      <c r="F427" s="226" t="s">
        <v>966</v>
      </c>
      <c r="G427" s="43"/>
      <c r="H427" s="43"/>
      <c r="I427" s="222"/>
      <c r="J427" s="43"/>
      <c r="K427" s="43"/>
      <c r="L427" s="47"/>
      <c r="M427" s="223"/>
      <c r="N427" s="224"/>
      <c r="O427" s="87"/>
      <c r="P427" s="87"/>
      <c r="Q427" s="87"/>
      <c r="R427" s="87"/>
      <c r="S427" s="87"/>
      <c r="T427" s="88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T427" s="19" t="s">
        <v>138</v>
      </c>
      <c r="AU427" s="19" t="s">
        <v>84</v>
      </c>
    </row>
    <row r="428" spans="1:63" s="12" customFormat="1" ht="22.8" customHeight="1">
      <c r="A428" s="12"/>
      <c r="B428" s="191"/>
      <c r="C428" s="192"/>
      <c r="D428" s="193" t="s">
        <v>73</v>
      </c>
      <c r="E428" s="205" t="s">
        <v>353</v>
      </c>
      <c r="F428" s="205" t="s">
        <v>354</v>
      </c>
      <c r="G428" s="192"/>
      <c r="H428" s="192"/>
      <c r="I428" s="195"/>
      <c r="J428" s="206">
        <f>BK428</f>
        <v>0</v>
      </c>
      <c r="K428" s="192"/>
      <c r="L428" s="197"/>
      <c r="M428" s="198"/>
      <c r="N428" s="199"/>
      <c r="O428" s="199"/>
      <c r="P428" s="200">
        <f>SUM(P429:P466)</f>
        <v>0</v>
      </c>
      <c r="Q428" s="199"/>
      <c r="R428" s="200">
        <f>SUM(R429:R466)</f>
        <v>0.275759</v>
      </c>
      <c r="S428" s="199"/>
      <c r="T428" s="201">
        <f>SUM(T429:T466)</f>
        <v>0.312962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02" t="s">
        <v>84</v>
      </c>
      <c r="AT428" s="203" t="s">
        <v>73</v>
      </c>
      <c r="AU428" s="203" t="s">
        <v>82</v>
      </c>
      <c r="AY428" s="202" t="s">
        <v>126</v>
      </c>
      <c r="BK428" s="204">
        <f>SUM(BK429:BK466)</f>
        <v>0</v>
      </c>
    </row>
    <row r="429" spans="1:65" s="2" customFormat="1" ht="24.15" customHeight="1">
      <c r="A429" s="41"/>
      <c r="B429" s="42"/>
      <c r="C429" s="207" t="s">
        <v>584</v>
      </c>
      <c r="D429" s="207" t="s">
        <v>129</v>
      </c>
      <c r="E429" s="208" t="s">
        <v>967</v>
      </c>
      <c r="F429" s="209" t="s">
        <v>968</v>
      </c>
      <c r="G429" s="210" t="s">
        <v>159</v>
      </c>
      <c r="H429" s="211">
        <v>13.9</v>
      </c>
      <c r="I429" s="212"/>
      <c r="J429" s="213">
        <f>ROUND(I429*H429,2)</f>
        <v>0</v>
      </c>
      <c r="K429" s="209" t="s">
        <v>133</v>
      </c>
      <c r="L429" s="47"/>
      <c r="M429" s="214" t="s">
        <v>21</v>
      </c>
      <c r="N429" s="215" t="s">
        <v>45</v>
      </c>
      <c r="O429" s="87"/>
      <c r="P429" s="216">
        <f>O429*H429</f>
        <v>0</v>
      </c>
      <c r="Q429" s="216">
        <v>0</v>
      </c>
      <c r="R429" s="216">
        <f>Q429*H429</f>
        <v>0</v>
      </c>
      <c r="S429" s="216">
        <v>0.00191</v>
      </c>
      <c r="T429" s="217">
        <f>S429*H429</f>
        <v>0.026549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18" t="s">
        <v>295</v>
      </c>
      <c r="AT429" s="218" t="s">
        <v>129</v>
      </c>
      <c r="AU429" s="218" t="s">
        <v>84</v>
      </c>
      <c r="AY429" s="19" t="s">
        <v>126</v>
      </c>
      <c r="BE429" s="219">
        <f>IF(N429="základní",J429,0)</f>
        <v>0</v>
      </c>
      <c r="BF429" s="219">
        <f>IF(N429="snížená",J429,0)</f>
        <v>0</v>
      </c>
      <c r="BG429" s="219">
        <f>IF(N429="zákl. přenesená",J429,0)</f>
        <v>0</v>
      </c>
      <c r="BH429" s="219">
        <f>IF(N429="sníž. přenesená",J429,0)</f>
        <v>0</v>
      </c>
      <c r="BI429" s="219">
        <f>IF(N429="nulová",J429,0)</f>
        <v>0</v>
      </c>
      <c r="BJ429" s="19" t="s">
        <v>82</v>
      </c>
      <c r="BK429" s="219">
        <f>ROUND(I429*H429,2)</f>
        <v>0</v>
      </c>
      <c r="BL429" s="19" t="s">
        <v>295</v>
      </c>
      <c r="BM429" s="218" t="s">
        <v>969</v>
      </c>
    </row>
    <row r="430" spans="1:47" s="2" customFormat="1" ht="12">
      <c r="A430" s="41"/>
      <c r="B430" s="42"/>
      <c r="C430" s="43"/>
      <c r="D430" s="220" t="s">
        <v>136</v>
      </c>
      <c r="E430" s="43"/>
      <c r="F430" s="221" t="s">
        <v>970</v>
      </c>
      <c r="G430" s="43"/>
      <c r="H430" s="43"/>
      <c r="I430" s="222"/>
      <c r="J430" s="43"/>
      <c r="K430" s="43"/>
      <c r="L430" s="47"/>
      <c r="M430" s="223"/>
      <c r="N430" s="224"/>
      <c r="O430" s="87"/>
      <c r="P430" s="87"/>
      <c r="Q430" s="87"/>
      <c r="R430" s="87"/>
      <c r="S430" s="87"/>
      <c r="T430" s="88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T430" s="19" t="s">
        <v>136</v>
      </c>
      <c r="AU430" s="19" t="s">
        <v>84</v>
      </c>
    </row>
    <row r="431" spans="1:47" s="2" customFormat="1" ht="12">
      <c r="A431" s="41"/>
      <c r="B431" s="42"/>
      <c r="C431" s="43"/>
      <c r="D431" s="225" t="s">
        <v>138</v>
      </c>
      <c r="E431" s="43"/>
      <c r="F431" s="226" t="s">
        <v>971</v>
      </c>
      <c r="G431" s="43"/>
      <c r="H431" s="43"/>
      <c r="I431" s="222"/>
      <c r="J431" s="43"/>
      <c r="K431" s="43"/>
      <c r="L431" s="47"/>
      <c r="M431" s="223"/>
      <c r="N431" s="224"/>
      <c r="O431" s="87"/>
      <c r="P431" s="87"/>
      <c r="Q431" s="87"/>
      <c r="R431" s="87"/>
      <c r="S431" s="87"/>
      <c r="T431" s="88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T431" s="19" t="s">
        <v>138</v>
      </c>
      <c r="AU431" s="19" t="s">
        <v>84</v>
      </c>
    </row>
    <row r="432" spans="1:51" s="14" customFormat="1" ht="12">
      <c r="A432" s="14"/>
      <c r="B432" s="237"/>
      <c r="C432" s="238"/>
      <c r="D432" s="220" t="s">
        <v>140</v>
      </c>
      <c r="E432" s="239" t="s">
        <v>21</v>
      </c>
      <c r="F432" s="240" t="s">
        <v>972</v>
      </c>
      <c r="G432" s="238"/>
      <c r="H432" s="241">
        <v>13.9</v>
      </c>
      <c r="I432" s="242"/>
      <c r="J432" s="238"/>
      <c r="K432" s="238"/>
      <c r="L432" s="243"/>
      <c r="M432" s="244"/>
      <c r="N432" s="245"/>
      <c r="O432" s="245"/>
      <c r="P432" s="245"/>
      <c r="Q432" s="245"/>
      <c r="R432" s="245"/>
      <c r="S432" s="245"/>
      <c r="T432" s="246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7" t="s">
        <v>140</v>
      </c>
      <c r="AU432" s="247" t="s">
        <v>84</v>
      </c>
      <c r="AV432" s="14" t="s">
        <v>84</v>
      </c>
      <c r="AW432" s="14" t="s">
        <v>36</v>
      </c>
      <c r="AX432" s="14" t="s">
        <v>82</v>
      </c>
      <c r="AY432" s="247" t="s">
        <v>126</v>
      </c>
    </row>
    <row r="433" spans="1:65" s="2" customFormat="1" ht="24.15" customHeight="1">
      <c r="A433" s="41"/>
      <c r="B433" s="42"/>
      <c r="C433" s="207" t="s">
        <v>589</v>
      </c>
      <c r="D433" s="207" t="s">
        <v>129</v>
      </c>
      <c r="E433" s="208" t="s">
        <v>973</v>
      </c>
      <c r="F433" s="209" t="s">
        <v>974</v>
      </c>
      <c r="G433" s="210" t="s">
        <v>159</v>
      </c>
      <c r="H433" s="211">
        <v>13.9</v>
      </c>
      <c r="I433" s="212"/>
      <c r="J433" s="213">
        <f>ROUND(I433*H433,2)</f>
        <v>0</v>
      </c>
      <c r="K433" s="209" t="s">
        <v>133</v>
      </c>
      <c r="L433" s="47"/>
      <c r="M433" s="214" t="s">
        <v>21</v>
      </c>
      <c r="N433" s="215" t="s">
        <v>45</v>
      </c>
      <c r="O433" s="87"/>
      <c r="P433" s="216">
        <f>O433*H433</f>
        <v>0</v>
      </c>
      <c r="Q433" s="216">
        <v>0</v>
      </c>
      <c r="R433" s="216">
        <f>Q433*H433</f>
        <v>0</v>
      </c>
      <c r="S433" s="216">
        <v>0.01213</v>
      </c>
      <c r="T433" s="217">
        <f>S433*H433</f>
        <v>0.168607</v>
      </c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R433" s="218" t="s">
        <v>295</v>
      </c>
      <c r="AT433" s="218" t="s">
        <v>129</v>
      </c>
      <c r="AU433" s="218" t="s">
        <v>84</v>
      </c>
      <c r="AY433" s="19" t="s">
        <v>126</v>
      </c>
      <c r="BE433" s="219">
        <f>IF(N433="základní",J433,0)</f>
        <v>0</v>
      </c>
      <c r="BF433" s="219">
        <f>IF(N433="snížená",J433,0)</f>
        <v>0</v>
      </c>
      <c r="BG433" s="219">
        <f>IF(N433="zákl. přenesená",J433,0)</f>
        <v>0</v>
      </c>
      <c r="BH433" s="219">
        <f>IF(N433="sníž. přenesená",J433,0)</f>
        <v>0</v>
      </c>
      <c r="BI433" s="219">
        <f>IF(N433="nulová",J433,0)</f>
        <v>0</v>
      </c>
      <c r="BJ433" s="19" t="s">
        <v>82</v>
      </c>
      <c r="BK433" s="219">
        <f>ROUND(I433*H433,2)</f>
        <v>0</v>
      </c>
      <c r="BL433" s="19" t="s">
        <v>295</v>
      </c>
      <c r="BM433" s="218" t="s">
        <v>975</v>
      </c>
    </row>
    <row r="434" spans="1:47" s="2" customFormat="1" ht="12">
      <c r="A434" s="41"/>
      <c r="B434" s="42"/>
      <c r="C434" s="43"/>
      <c r="D434" s="220" t="s">
        <v>136</v>
      </c>
      <c r="E434" s="43"/>
      <c r="F434" s="221" t="s">
        <v>976</v>
      </c>
      <c r="G434" s="43"/>
      <c r="H434" s="43"/>
      <c r="I434" s="222"/>
      <c r="J434" s="43"/>
      <c r="K434" s="43"/>
      <c r="L434" s="47"/>
      <c r="M434" s="223"/>
      <c r="N434" s="224"/>
      <c r="O434" s="87"/>
      <c r="P434" s="87"/>
      <c r="Q434" s="87"/>
      <c r="R434" s="87"/>
      <c r="S434" s="87"/>
      <c r="T434" s="88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T434" s="19" t="s">
        <v>136</v>
      </c>
      <c r="AU434" s="19" t="s">
        <v>84</v>
      </c>
    </row>
    <row r="435" spans="1:47" s="2" customFormat="1" ht="12">
      <c r="A435" s="41"/>
      <c r="B435" s="42"/>
      <c r="C435" s="43"/>
      <c r="D435" s="225" t="s">
        <v>138</v>
      </c>
      <c r="E435" s="43"/>
      <c r="F435" s="226" t="s">
        <v>977</v>
      </c>
      <c r="G435" s="43"/>
      <c r="H435" s="43"/>
      <c r="I435" s="222"/>
      <c r="J435" s="43"/>
      <c r="K435" s="43"/>
      <c r="L435" s="47"/>
      <c r="M435" s="223"/>
      <c r="N435" s="224"/>
      <c r="O435" s="87"/>
      <c r="P435" s="87"/>
      <c r="Q435" s="87"/>
      <c r="R435" s="87"/>
      <c r="S435" s="87"/>
      <c r="T435" s="88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T435" s="19" t="s">
        <v>138</v>
      </c>
      <c r="AU435" s="19" t="s">
        <v>84</v>
      </c>
    </row>
    <row r="436" spans="1:65" s="2" customFormat="1" ht="16.5" customHeight="1">
      <c r="A436" s="41"/>
      <c r="B436" s="42"/>
      <c r="C436" s="207" t="s">
        <v>602</v>
      </c>
      <c r="D436" s="207" t="s">
        <v>129</v>
      </c>
      <c r="E436" s="208" t="s">
        <v>978</v>
      </c>
      <c r="F436" s="209" t="s">
        <v>979</v>
      </c>
      <c r="G436" s="210" t="s">
        <v>159</v>
      </c>
      <c r="H436" s="211">
        <v>15.1</v>
      </c>
      <c r="I436" s="212"/>
      <c r="J436" s="213">
        <f>ROUND(I436*H436,2)</f>
        <v>0</v>
      </c>
      <c r="K436" s="209" t="s">
        <v>133</v>
      </c>
      <c r="L436" s="47"/>
      <c r="M436" s="214" t="s">
        <v>21</v>
      </c>
      <c r="N436" s="215" t="s">
        <v>45</v>
      </c>
      <c r="O436" s="87"/>
      <c r="P436" s="216">
        <f>O436*H436</f>
        <v>0</v>
      </c>
      <c r="Q436" s="216">
        <v>0</v>
      </c>
      <c r="R436" s="216">
        <f>Q436*H436</f>
        <v>0</v>
      </c>
      <c r="S436" s="216">
        <v>0.00394</v>
      </c>
      <c r="T436" s="217">
        <f>S436*H436</f>
        <v>0.059494</v>
      </c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R436" s="218" t="s">
        <v>295</v>
      </c>
      <c r="AT436" s="218" t="s">
        <v>129</v>
      </c>
      <c r="AU436" s="218" t="s">
        <v>84</v>
      </c>
      <c r="AY436" s="19" t="s">
        <v>126</v>
      </c>
      <c r="BE436" s="219">
        <f>IF(N436="základní",J436,0)</f>
        <v>0</v>
      </c>
      <c r="BF436" s="219">
        <f>IF(N436="snížená",J436,0)</f>
        <v>0</v>
      </c>
      <c r="BG436" s="219">
        <f>IF(N436="zákl. přenesená",J436,0)</f>
        <v>0</v>
      </c>
      <c r="BH436" s="219">
        <f>IF(N436="sníž. přenesená",J436,0)</f>
        <v>0</v>
      </c>
      <c r="BI436" s="219">
        <f>IF(N436="nulová",J436,0)</f>
        <v>0</v>
      </c>
      <c r="BJ436" s="19" t="s">
        <v>82</v>
      </c>
      <c r="BK436" s="219">
        <f>ROUND(I436*H436,2)</f>
        <v>0</v>
      </c>
      <c r="BL436" s="19" t="s">
        <v>295</v>
      </c>
      <c r="BM436" s="218" t="s">
        <v>980</v>
      </c>
    </row>
    <row r="437" spans="1:47" s="2" customFormat="1" ht="12">
      <c r="A437" s="41"/>
      <c r="B437" s="42"/>
      <c r="C437" s="43"/>
      <c r="D437" s="220" t="s">
        <v>136</v>
      </c>
      <c r="E437" s="43"/>
      <c r="F437" s="221" t="s">
        <v>981</v>
      </c>
      <c r="G437" s="43"/>
      <c r="H437" s="43"/>
      <c r="I437" s="222"/>
      <c r="J437" s="43"/>
      <c r="K437" s="43"/>
      <c r="L437" s="47"/>
      <c r="M437" s="223"/>
      <c r="N437" s="224"/>
      <c r="O437" s="87"/>
      <c r="P437" s="87"/>
      <c r="Q437" s="87"/>
      <c r="R437" s="87"/>
      <c r="S437" s="87"/>
      <c r="T437" s="88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T437" s="19" t="s">
        <v>136</v>
      </c>
      <c r="AU437" s="19" t="s">
        <v>84</v>
      </c>
    </row>
    <row r="438" spans="1:47" s="2" customFormat="1" ht="12">
      <c r="A438" s="41"/>
      <c r="B438" s="42"/>
      <c r="C438" s="43"/>
      <c r="D438" s="225" t="s">
        <v>138</v>
      </c>
      <c r="E438" s="43"/>
      <c r="F438" s="226" t="s">
        <v>982</v>
      </c>
      <c r="G438" s="43"/>
      <c r="H438" s="43"/>
      <c r="I438" s="222"/>
      <c r="J438" s="43"/>
      <c r="K438" s="43"/>
      <c r="L438" s="47"/>
      <c r="M438" s="223"/>
      <c r="N438" s="224"/>
      <c r="O438" s="87"/>
      <c r="P438" s="87"/>
      <c r="Q438" s="87"/>
      <c r="R438" s="87"/>
      <c r="S438" s="87"/>
      <c r="T438" s="88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T438" s="19" t="s">
        <v>138</v>
      </c>
      <c r="AU438" s="19" t="s">
        <v>84</v>
      </c>
    </row>
    <row r="439" spans="1:51" s="14" customFormat="1" ht="12">
      <c r="A439" s="14"/>
      <c r="B439" s="237"/>
      <c r="C439" s="238"/>
      <c r="D439" s="220" t="s">
        <v>140</v>
      </c>
      <c r="E439" s="239" t="s">
        <v>21</v>
      </c>
      <c r="F439" s="240" t="s">
        <v>983</v>
      </c>
      <c r="G439" s="238"/>
      <c r="H439" s="241">
        <v>15.1</v>
      </c>
      <c r="I439" s="242"/>
      <c r="J439" s="238"/>
      <c r="K439" s="238"/>
      <c r="L439" s="243"/>
      <c r="M439" s="244"/>
      <c r="N439" s="245"/>
      <c r="O439" s="245"/>
      <c r="P439" s="245"/>
      <c r="Q439" s="245"/>
      <c r="R439" s="245"/>
      <c r="S439" s="245"/>
      <c r="T439" s="246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7" t="s">
        <v>140</v>
      </c>
      <c r="AU439" s="247" t="s">
        <v>84</v>
      </c>
      <c r="AV439" s="14" t="s">
        <v>84</v>
      </c>
      <c r="AW439" s="14" t="s">
        <v>36</v>
      </c>
      <c r="AX439" s="14" t="s">
        <v>82</v>
      </c>
      <c r="AY439" s="247" t="s">
        <v>126</v>
      </c>
    </row>
    <row r="440" spans="1:65" s="2" customFormat="1" ht="16.5" customHeight="1">
      <c r="A440" s="41"/>
      <c r="B440" s="42"/>
      <c r="C440" s="207" t="s">
        <v>607</v>
      </c>
      <c r="D440" s="207" t="s">
        <v>129</v>
      </c>
      <c r="E440" s="208" t="s">
        <v>984</v>
      </c>
      <c r="F440" s="209" t="s">
        <v>985</v>
      </c>
      <c r="G440" s="210" t="s">
        <v>159</v>
      </c>
      <c r="H440" s="211">
        <v>14.8</v>
      </c>
      <c r="I440" s="212"/>
      <c r="J440" s="213">
        <f>ROUND(I440*H440,2)</f>
        <v>0</v>
      </c>
      <c r="K440" s="209" t="s">
        <v>133</v>
      </c>
      <c r="L440" s="47"/>
      <c r="M440" s="214" t="s">
        <v>21</v>
      </c>
      <c r="N440" s="215" t="s">
        <v>45</v>
      </c>
      <c r="O440" s="87"/>
      <c r="P440" s="216">
        <f>O440*H440</f>
        <v>0</v>
      </c>
      <c r="Q440" s="216">
        <v>0</v>
      </c>
      <c r="R440" s="216">
        <f>Q440*H440</f>
        <v>0</v>
      </c>
      <c r="S440" s="216">
        <v>0.00394</v>
      </c>
      <c r="T440" s="217">
        <f>S440*H440</f>
        <v>0.058312</v>
      </c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R440" s="218" t="s">
        <v>295</v>
      </c>
      <c r="AT440" s="218" t="s">
        <v>129</v>
      </c>
      <c r="AU440" s="218" t="s">
        <v>84</v>
      </c>
      <c r="AY440" s="19" t="s">
        <v>126</v>
      </c>
      <c r="BE440" s="219">
        <f>IF(N440="základní",J440,0)</f>
        <v>0</v>
      </c>
      <c r="BF440" s="219">
        <f>IF(N440="snížená",J440,0)</f>
        <v>0</v>
      </c>
      <c r="BG440" s="219">
        <f>IF(N440="zákl. přenesená",J440,0)</f>
        <v>0</v>
      </c>
      <c r="BH440" s="219">
        <f>IF(N440="sníž. přenesená",J440,0)</f>
        <v>0</v>
      </c>
      <c r="BI440" s="219">
        <f>IF(N440="nulová",J440,0)</f>
        <v>0</v>
      </c>
      <c r="BJ440" s="19" t="s">
        <v>82</v>
      </c>
      <c r="BK440" s="219">
        <f>ROUND(I440*H440,2)</f>
        <v>0</v>
      </c>
      <c r="BL440" s="19" t="s">
        <v>295</v>
      </c>
      <c r="BM440" s="218" t="s">
        <v>986</v>
      </c>
    </row>
    <row r="441" spans="1:47" s="2" customFormat="1" ht="12">
      <c r="A441" s="41"/>
      <c r="B441" s="42"/>
      <c r="C441" s="43"/>
      <c r="D441" s="220" t="s">
        <v>136</v>
      </c>
      <c r="E441" s="43"/>
      <c r="F441" s="221" t="s">
        <v>987</v>
      </c>
      <c r="G441" s="43"/>
      <c r="H441" s="43"/>
      <c r="I441" s="222"/>
      <c r="J441" s="43"/>
      <c r="K441" s="43"/>
      <c r="L441" s="47"/>
      <c r="M441" s="223"/>
      <c r="N441" s="224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T441" s="19" t="s">
        <v>136</v>
      </c>
      <c r="AU441" s="19" t="s">
        <v>84</v>
      </c>
    </row>
    <row r="442" spans="1:47" s="2" customFormat="1" ht="12">
      <c r="A442" s="41"/>
      <c r="B442" s="42"/>
      <c r="C442" s="43"/>
      <c r="D442" s="225" t="s">
        <v>138</v>
      </c>
      <c r="E442" s="43"/>
      <c r="F442" s="226" t="s">
        <v>988</v>
      </c>
      <c r="G442" s="43"/>
      <c r="H442" s="43"/>
      <c r="I442" s="222"/>
      <c r="J442" s="43"/>
      <c r="K442" s="43"/>
      <c r="L442" s="47"/>
      <c r="M442" s="223"/>
      <c r="N442" s="224"/>
      <c r="O442" s="87"/>
      <c r="P442" s="87"/>
      <c r="Q442" s="87"/>
      <c r="R442" s="87"/>
      <c r="S442" s="87"/>
      <c r="T442" s="88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T442" s="19" t="s">
        <v>138</v>
      </c>
      <c r="AU442" s="19" t="s">
        <v>84</v>
      </c>
    </row>
    <row r="443" spans="1:51" s="14" customFormat="1" ht="12">
      <c r="A443" s="14"/>
      <c r="B443" s="237"/>
      <c r="C443" s="238"/>
      <c r="D443" s="220" t="s">
        <v>140</v>
      </c>
      <c r="E443" s="239" t="s">
        <v>21</v>
      </c>
      <c r="F443" s="240" t="s">
        <v>989</v>
      </c>
      <c r="G443" s="238"/>
      <c r="H443" s="241">
        <v>14.8</v>
      </c>
      <c r="I443" s="242"/>
      <c r="J443" s="238"/>
      <c r="K443" s="238"/>
      <c r="L443" s="243"/>
      <c r="M443" s="244"/>
      <c r="N443" s="245"/>
      <c r="O443" s="245"/>
      <c r="P443" s="245"/>
      <c r="Q443" s="245"/>
      <c r="R443" s="245"/>
      <c r="S443" s="245"/>
      <c r="T443" s="246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7" t="s">
        <v>140</v>
      </c>
      <c r="AU443" s="247" t="s">
        <v>84</v>
      </c>
      <c r="AV443" s="14" t="s">
        <v>84</v>
      </c>
      <c r="AW443" s="14" t="s">
        <v>36</v>
      </c>
      <c r="AX443" s="14" t="s">
        <v>82</v>
      </c>
      <c r="AY443" s="247" t="s">
        <v>126</v>
      </c>
    </row>
    <row r="444" spans="1:65" s="2" customFormat="1" ht="33" customHeight="1">
      <c r="A444" s="41"/>
      <c r="B444" s="42"/>
      <c r="C444" s="207" t="s">
        <v>620</v>
      </c>
      <c r="D444" s="207" t="s">
        <v>129</v>
      </c>
      <c r="E444" s="208" t="s">
        <v>990</v>
      </c>
      <c r="F444" s="209" t="s">
        <v>991</v>
      </c>
      <c r="G444" s="210" t="s">
        <v>132</v>
      </c>
      <c r="H444" s="211">
        <v>14</v>
      </c>
      <c r="I444" s="212"/>
      <c r="J444" s="213">
        <f>ROUND(I444*H444,2)</f>
        <v>0</v>
      </c>
      <c r="K444" s="209" t="s">
        <v>133</v>
      </c>
      <c r="L444" s="47"/>
      <c r="M444" s="214" t="s">
        <v>21</v>
      </c>
      <c r="N444" s="215" t="s">
        <v>45</v>
      </c>
      <c r="O444" s="87"/>
      <c r="P444" s="216">
        <f>O444*H444</f>
        <v>0</v>
      </c>
      <c r="Q444" s="216">
        <v>0.00509</v>
      </c>
      <c r="R444" s="216">
        <f>Q444*H444</f>
        <v>0.07126</v>
      </c>
      <c r="S444" s="216">
        <v>0</v>
      </c>
      <c r="T444" s="217">
        <f>S444*H444</f>
        <v>0</v>
      </c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R444" s="218" t="s">
        <v>295</v>
      </c>
      <c r="AT444" s="218" t="s">
        <v>129</v>
      </c>
      <c r="AU444" s="218" t="s">
        <v>84</v>
      </c>
      <c r="AY444" s="19" t="s">
        <v>126</v>
      </c>
      <c r="BE444" s="219">
        <f>IF(N444="základní",J444,0)</f>
        <v>0</v>
      </c>
      <c r="BF444" s="219">
        <f>IF(N444="snížená",J444,0)</f>
        <v>0</v>
      </c>
      <c r="BG444" s="219">
        <f>IF(N444="zákl. přenesená",J444,0)</f>
        <v>0</v>
      </c>
      <c r="BH444" s="219">
        <f>IF(N444="sníž. přenesená",J444,0)</f>
        <v>0</v>
      </c>
      <c r="BI444" s="219">
        <f>IF(N444="nulová",J444,0)</f>
        <v>0</v>
      </c>
      <c r="BJ444" s="19" t="s">
        <v>82</v>
      </c>
      <c r="BK444" s="219">
        <f>ROUND(I444*H444,2)</f>
        <v>0</v>
      </c>
      <c r="BL444" s="19" t="s">
        <v>295</v>
      </c>
      <c r="BM444" s="218" t="s">
        <v>992</v>
      </c>
    </row>
    <row r="445" spans="1:47" s="2" customFormat="1" ht="12">
      <c r="A445" s="41"/>
      <c r="B445" s="42"/>
      <c r="C445" s="43"/>
      <c r="D445" s="220" t="s">
        <v>136</v>
      </c>
      <c r="E445" s="43"/>
      <c r="F445" s="221" t="s">
        <v>993</v>
      </c>
      <c r="G445" s="43"/>
      <c r="H445" s="43"/>
      <c r="I445" s="222"/>
      <c r="J445" s="43"/>
      <c r="K445" s="43"/>
      <c r="L445" s="47"/>
      <c r="M445" s="223"/>
      <c r="N445" s="224"/>
      <c r="O445" s="87"/>
      <c r="P445" s="87"/>
      <c r="Q445" s="87"/>
      <c r="R445" s="87"/>
      <c r="S445" s="87"/>
      <c r="T445" s="88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T445" s="19" t="s">
        <v>136</v>
      </c>
      <c r="AU445" s="19" t="s">
        <v>84</v>
      </c>
    </row>
    <row r="446" spans="1:47" s="2" customFormat="1" ht="12">
      <c r="A446" s="41"/>
      <c r="B446" s="42"/>
      <c r="C446" s="43"/>
      <c r="D446" s="225" t="s">
        <v>138</v>
      </c>
      <c r="E446" s="43"/>
      <c r="F446" s="226" t="s">
        <v>994</v>
      </c>
      <c r="G446" s="43"/>
      <c r="H446" s="43"/>
      <c r="I446" s="222"/>
      <c r="J446" s="43"/>
      <c r="K446" s="43"/>
      <c r="L446" s="47"/>
      <c r="M446" s="223"/>
      <c r="N446" s="224"/>
      <c r="O446" s="87"/>
      <c r="P446" s="87"/>
      <c r="Q446" s="87"/>
      <c r="R446" s="87"/>
      <c r="S446" s="87"/>
      <c r="T446" s="88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T446" s="19" t="s">
        <v>138</v>
      </c>
      <c r="AU446" s="19" t="s">
        <v>84</v>
      </c>
    </row>
    <row r="447" spans="1:51" s="14" customFormat="1" ht="12">
      <c r="A447" s="14"/>
      <c r="B447" s="237"/>
      <c r="C447" s="238"/>
      <c r="D447" s="220" t="s">
        <v>140</v>
      </c>
      <c r="E447" s="239" t="s">
        <v>21</v>
      </c>
      <c r="F447" s="240" t="s">
        <v>995</v>
      </c>
      <c r="G447" s="238"/>
      <c r="H447" s="241">
        <v>14</v>
      </c>
      <c r="I447" s="242"/>
      <c r="J447" s="238"/>
      <c r="K447" s="238"/>
      <c r="L447" s="243"/>
      <c r="M447" s="244"/>
      <c r="N447" s="245"/>
      <c r="O447" s="245"/>
      <c r="P447" s="245"/>
      <c r="Q447" s="245"/>
      <c r="R447" s="245"/>
      <c r="S447" s="245"/>
      <c r="T447" s="246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7" t="s">
        <v>140</v>
      </c>
      <c r="AU447" s="247" t="s">
        <v>84</v>
      </c>
      <c r="AV447" s="14" t="s">
        <v>84</v>
      </c>
      <c r="AW447" s="14" t="s">
        <v>36</v>
      </c>
      <c r="AX447" s="14" t="s">
        <v>82</v>
      </c>
      <c r="AY447" s="247" t="s">
        <v>126</v>
      </c>
    </row>
    <row r="448" spans="1:65" s="2" customFormat="1" ht="33" customHeight="1">
      <c r="A448" s="41"/>
      <c r="B448" s="42"/>
      <c r="C448" s="207" t="s">
        <v>627</v>
      </c>
      <c r="D448" s="207" t="s">
        <v>129</v>
      </c>
      <c r="E448" s="208" t="s">
        <v>996</v>
      </c>
      <c r="F448" s="209" t="s">
        <v>997</v>
      </c>
      <c r="G448" s="210" t="s">
        <v>293</v>
      </c>
      <c r="H448" s="211">
        <v>44</v>
      </c>
      <c r="I448" s="212"/>
      <c r="J448" s="213">
        <f>ROUND(I448*H448,2)</f>
        <v>0</v>
      </c>
      <c r="K448" s="209" t="s">
        <v>133</v>
      </c>
      <c r="L448" s="47"/>
      <c r="M448" s="214" t="s">
        <v>21</v>
      </c>
      <c r="N448" s="215" t="s">
        <v>45</v>
      </c>
      <c r="O448" s="87"/>
      <c r="P448" s="216">
        <f>O448*H448</f>
        <v>0</v>
      </c>
      <c r="Q448" s="216">
        <v>0</v>
      </c>
      <c r="R448" s="216">
        <f>Q448*H448</f>
        <v>0</v>
      </c>
      <c r="S448" s="216">
        <v>0</v>
      </c>
      <c r="T448" s="217">
        <f>S448*H448</f>
        <v>0</v>
      </c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R448" s="218" t="s">
        <v>295</v>
      </c>
      <c r="AT448" s="218" t="s">
        <v>129</v>
      </c>
      <c r="AU448" s="218" t="s">
        <v>84</v>
      </c>
      <c r="AY448" s="19" t="s">
        <v>126</v>
      </c>
      <c r="BE448" s="219">
        <f>IF(N448="základní",J448,0)</f>
        <v>0</v>
      </c>
      <c r="BF448" s="219">
        <f>IF(N448="snížená",J448,0)</f>
        <v>0</v>
      </c>
      <c r="BG448" s="219">
        <f>IF(N448="zákl. přenesená",J448,0)</f>
        <v>0</v>
      </c>
      <c r="BH448" s="219">
        <f>IF(N448="sníž. přenesená",J448,0)</f>
        <v>0</v>
      </c>
      <c r="BI448" s="219">
        <f>IF(N448="nulová",J448,0)</f>
        <v>0</v>
      </c>
      <c r="BJ448" s="19" t="s">
        <v>82</v>
      </c>
      <c r="BK448" s="219">
        <f>ROUND(I448*H448,2)</f>
        <v>0</v>
      </c>
      <c r="BL448" s="19" t="s">
        <v>295</v>
      </c>
      <c r="BM448" s="218" t="s">
        <v>998</v>
      </c>
    </row>
    <row r="449" spans="1:47" s="2" customFormat="1" ht="12">
      <c r="A449" s="41"/>
      <c r="B449" s="42"/>
      <c r="C449" s="43"/>
      <c r="D449" s="220" t="s">
        <v>136</v>
      </c>
      <c r="E449" s="43"/>
      <c r="F449" s="221" t="s">
        <v>999</v>
      </c>
      <c r="G449" s="43"/>
      <c r="H449" s="43"/>
      <c r="I449" s="222"/>
      <c r="J449" s="43"/>
      <c r="K449" s="43"/>
      <c r="L449" s="47"/>
      <c r="M449" s="223"/>
      <c r="N449" s="224"/>
      <c r="O449" s="87"/>
      <c r="P449" s="87"/>
      <c r="Q449" s="87"/>
      <c r="R449" s="87"/>
      <c r="S449" s="87"/>
      <c r="T449" s="88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T449" s="19" t="s">
        <v>136</v>
      </c>
      <c r="AU449" s="19" t="s">
        <v>84</v>
      </c>
    </row>
    <row r="450" spans="1:47" s="2" customFormat="1" ht="12">
      <c r="A450" s="41"/>
      <c r="B450" s="42"/>
      <c r="C450" s="43"/>
      <c r="D450" s="225" t="s">
        <v>138</v>
      </c>
      <c r="E450" s="43"/>
      <c r="F450" s="226" t="s">
        <v>1000</v>
      </c>
      <c r="G450" s="43"/>
      <c r="H450" s="43"/>
      <c r="I450" s="222"/>
      <c r="J450" s="43"/>
      <c r="K450" s="43"/>
      <c r="L450" s="47"/>
      <c r="M450" s="223"/>
      <c r="N450" s="224"/>
      <c r="O450" s="87"/>
      <c r="P450" s="87"/>
      <c r="Q450" s="87"/>
      <c r="R450" s="87"/>
      <c r="S450" s="87"/>
      <c r="T450" s="88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T450" s="19" t="s">
        <v>138</v>
      </c>
      <c r="AU450" s="19" t="s">
        <v>84</v>
      </c>
    </row>
    <row r="451" spans="1:51" s="14" customFormat="1" ht="12">
      <c r="A451" s="14"/>
      <c r="B451" s="237"/>
      <c r="C451" s="238"/>
      <c r="D451" s="220" t="s">
        <v>140</v>
      </c>
      <c r="E451" s="239" t="s">
        <v>21</v>
      </c>
      <c r="F451" s="240" t="s">
        <v>1001</v>
      </c>
      <c r="G451" s="238"/>
      <c r="H451" s="241">
        <v>44</v>
      </c>
      <c r="I451" s="242"/>
      <c r="J451" s="238"/>
      <c r="K451" s="238"/>
      <c r="L451" s="243"/>
      <c r="M451" s="244"/>
      <c r="N451" s="245"/>
      <c r="O451" s="245"/>
      <c r="P451" s="245"/>
      <c r="Q451" s="245"/>
      <c r="R451" s="245"/>
      <c r="S451" s="245"/>
      <c r="T451" s="246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7" t="s">
        <v>140</v>
      </c>
      <c r="AU451" s="247" t="s">
        <v>84</v>
      </c>
      <c r="AV451" s="14" t="s">
        <v>84</v>
      </c>
      <c r="AW451" s="14" t="s">
        <v>36</v>
      </c>
      <c r="AX451" s="14" t="s">
        <v>82</v>
      </c>
      <c r="AY451" s="247" t="s">
        <v>126</v>
      </c>
    </row>
    <row r="452" spans="1:65" s="2" customFormat="1" ht="37.8" customHeight="1">
      <c r="A452" s="41"/>
      <c r="B452" s="42"/>
      <c r="C452" s="207" t="s">
        <v>632</v>
      </c>
      <c r="D452" s="207" t="s">
        <v>129</v>
      </c>
      <c r="E452" s="208" t="s">
        <v>1002</v>
      </c>
      <c r="F452" s="209" t="s">
        <v>1003</v>
      </c>
      <c r="G452" s="210" t="s">
        <v>159</v>
      </c>
      <c r="H452" s="211">
        <v>13.9</v>
      </c>
      <c r="I452" s="212"/>
      <c r="J452" s="213">
        <f>ROUND(I452*H452,2)</f>
        <v>0</v>
      </c>
      <c r="K452" s="209" t="s">
        <v>21</v>
      </c>
      <c r="L452" s="47"/>
      <c r="M452" s="214" t="s">
        <v>21</v>
      </c>
      <c r="N452" s="215" t="s">
        <v>45</v>
      </c>
      <c r="O452" s="87"/>
      <c r="P452" s="216">
        <f>O452*H452</f>
        <v>0</v>
      </c>
      <c r="Q452" s="216">
        <v>0.01002</v>
      </c>
      <c r="R452" s="216">
        <f>Q452*H452</f>
        <v>0.13927799999999999</v>
      </c>
      <c r="S452" s="216">
        <v>0</v>
      </c>
      <c r="T452" s="217">
        <f>S452*H452</f>
        <v>0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18" t="s">
        <v>295</v>
      </c>
      <c r="AT452" s="218" t="s">
        <v>129</v>
      </c>
      <c r="AU452" s="218" t="s">
        <v>84</v>
      </c>
      <c r="AY452" s="19" t="s">
        <v>126</v>
      </c>
      <c r="BE452" s="219">
        <f>IF(N452="základní",J452,0)</f>
        <v>0</v>
      </c>
      <c r="BF452" s="219">
        <f>IF(N452="snížená",J452,0)</f>
        <v>0</v>
      </c>
      <c r="BG452" s="219">
        <f>IF(N452="zákl. přenesená",J452,0)</f>
        <v>0</v>
      </c>
      <c r="BH452" s="219">
        <f>IF(N452="sníž. přenesená",J452,0)</f>
        <v>0</v>
      </c>
      <c r="BI452" s="219">
        <f>IF(N452="nulová",J452,0)</f>
        <v>0</v>
      </c>
      <c r="BJ452" s="19" t="s">
        <v>82</v>
      </c>
      <c r="BK452" s="219">
        <f>ROUND(I452*H452,2)</f>
        <v>0</v>
      </c>
      <c r="BL452" s="19" t="s">
        <v>295</v>
      </c>
      <c r="BM452" s="218" t="s">
        <v>1004</v>
      </c>
    </row>
    <row r="453" spans="1:47" s="2" customFormat="1" ht="12">
      <c r="A453" s="41"/>
      <c r="B453" s="42"/>
      <c r="C453" s="43"/>
      <c r="D453" s="220" t="s">
        <v>136</v>
      </c>
      <c r="E453" s="43"/>
      <c r="F453" s="221" t="s">
        <v>1003</v>
      </c>
      <c r="G453" s="43"/>
      <c r="H453" s="43"/>
      <c r="I453" s="222"/>
      <c r="J453" s="43"/>
      <c r="K453" s="43"/>
      <c r="L453" s="47"/>
      <c r="M453" s="223"/>
      <c r="N453" s="224"/>
      <c r="O453" s="87"/>
      <c r="P453" s="87"/>
      <c r="Q453" s="87"/>
      <c r="R453" s="87"/>
      <c r="S453" s="87"/>
      <c r="T453" s="88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T453" s="19" t="s">
        <v>136</v>
      </c>
      <c r="AU453" s="19" t="s">
        <v>84</v>
      </c>
    </row>
    <row r="454" spans="1:51" s="14" customFormat="1" ht="12">
      <c r="A454" s="14"/>
      <c r="B454" s="237"/>
      <c r="C454" s="238"/>
      <c r="D454" s="220" t="s">
        <v>140</v>
      </c>
      <c r="E454" s="239" t="s">
        <v>21</v>
      </c>
      <c r="F454" s="240" t="s">
        <v>1005</v>
      </c>
      <c r="G454" s="238"/>
      <c r="H454" s="241">
        <v>13.9</v>
      </c>
      <c r="I454" s="242"/>
      <c r="J454" s="238"/>
      <c r="K454" s="238"/>
      <c r="L454" s="243"/>
      <c r="M454" s="244"/>
      <c r="N454" s="245"/>
      <c r="O454" s="245"/>
      <c r="P454" s="245"/>
      <c r="Q454" s="245"/>
      <c r="R454" s="245"/>
      <c r="S454" s="245"/>
      <c r="T454" s="246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7" t="s">
        <v>140</v>
      </c>
      <c r="AU454" s="247" t="s">
        <v>84</v>
      </c>
      <c r="AV454" s="14" t="s">
        <v>84</v>
      </c>
      <c r="AW454" s="14" t="s">
        <v>36</v>
      </c>
      <c r="AX454" s="14" t="s">
        <v>82</v>
      </c>
      <c r="AY454" s="247" t="s">
        <v>126</v>
      </c>
    </row>
    <row r="455" spans="1:65" s="2" customFormat="1" ht="24.15" customHeight="1">
      <c r="A455" s="41"/>
      <c r="B455" s="42"/>
      <c r="C455" s="207" t="s">
        <v>638</v>
      </c>
      <c r="D455" s="207" t="s">
        <v>129</v>
      </c>
      <c r="E455" s="208" t="s">
        <v>1006</v>
      </c>
      <c r="F455" s="209" t="s">
        <v>1007</v>
      </c>
      <c r="G455" s="210" t="s">
        <v>159</v>
      </c>
      <c r="H455" s="211">
        <v>17.3</v>
      </c>
      <c r="I455" s="212"/>
      <c r="J455" s="213">
        <f>ROUND(I455*H455,2)</f>
        <v>0</v>
      </c>
      <c r="K455" s="209" t="s">
        <v>133</v>
      </c>
      <c r="L455" s="47"/>
      <c r="M455" s="214" t="s">
        <v>21</v>
      </c>
      <c r="N455" s="215" t="s">
        <v>45</v>
      </c>
      <c r="O455" s="87"/>
      <c r="P455" s="216">
        <f>O455*H455</f>
        <v>0</v>
      </c>
      <c r="Q455" s="216">
        <v>0.00377</v>
      </c>
      <c r="R455" s="216">
        <f>Q455*H455</f>
        <v>0.065221</v>
      </c>
      <c r="S455" s="216">
        <v>0</v>
      </c>
      <c r="T455" s="217">
        <f>S455*H455</f>
        <v>0</v>
      </c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R455" s="218" t="s">
        <v>295</v>
      </c>
      <c r="AT455" s="218" t="s">
        <v>129</v>
      </c>
      <c r="AU455" s="218" t="s">
        <v>84</v>
      </c>
      <c r="AY455" s="19" t="s">
        <v>126</v>
      </c>
      <c r="BE455" s="219">
        <f>IF(N455="základní",J455,0)</f>
        <v>0</v>
      </c>
      <c r="BF455" s="219">
        <f>IF(N455="snížená",J455,0)</f>
        <v>0</v>
      </c>
      <c r="BG455" s="219">
        <f>IF(N455="zákl. přenesená",J455,0)</f>
        <v>0</v>
      </c>
      <c r="BH455" s="219">
        <f>IF(N455="sníž. přenesená",J455,0)</f>
        <v>0</v>
      </c>
      <c r="BI455" s="219">
        <f>IF(N455="nulová",J455,0)</f>
        <v>0</v>
      </c>
      <c r="BJ455" s="19" t="s">
        <v>82</v>
      </c>
      <c r="BK455" s="219">
        <f>ROUND(I455*H455,2)</f>
        <v>0</v>
      </c>
      <c r="BL455" s="19" t="s">
        <v>295</v>
      </c>
      <c r="BM455" s="218" t="s">
        <v>1008</v>
      </c>
    </row>
    <row r="456" spans="1:47" s="2" customFormat="1" ht="12">
      <c r="A456" s="41"/>
      <c r="B456" s="42"/>
      <c r="C456" s="43"/>
      <c r="D456" s="220" t="s">
        <v>136</v>
      </c>
      <c r="E456" s="43"/>
      <c r="F456" s="221" t="s">
        <v>1009</v>
      </c>
      <c r="G456" s="43"/>
      <c r="H456" s="43"/>
      <c r="I456" s="222"/>
      <c r="J456" s="43"/>
      <c r="K456" s="43"/>
      <c r="L456" s="47"/>
      <c r="M456" s="223"/>
      <c r="N456" s="224"/>
      <c r="O456" s="87"/>
      <c r="P456" s="87"/>
      <c r="Q456" s="87"/>
      <c r="R456" s="87"/>
      <c r="S456" s="87"/>
      <c r="T456" s="88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T456" s="19" t="s">
        <v>136</v>
      </c>
      <c r="AU456" s="19" t="s">
        <v>84</v>
      </c>
    </row>
    <row r="457" spans="1:47" s="2" customFormat="1" ht="12">
      <c r="A457" s="41"/>
      <c r="B457" s="42"/>
      <c r="C457" s="43"/>
      <c r="D457" s="225" t="s">
        <v>138</v>
      </c>
      <c r="E457" s="43"/>
      <c r="F457" s="226" t="s">
        <v>1010</v>
      </c>
      <c r="G457" s="43"/>
      <c r="H457" s="43"/>
      <c r="I457" s="222"/>
      <c r="J457" s="43"/>
      <c r="K457" s="43"/>
      <c r="L457" s="47"/>
      <c r="M457" s="223"/>
      <c r="N457" s="224"/>
      <c r="O457" s="87"/>
      <c r="P457" s="87"/>
      <c r="Q457" s="87"/>
      <c r="R457" s="87"/>
      <c r="S457" s="87"/>
      <c r="T457" s="88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T457" s="19" t="s">
        <v>138</v>
      </c>
      <c r="AU457" s="19" t="s">
        <v>84</v>
      </c>
    </row>
    <row r="458" spans="1:51" s="14" customFormat="1" ht="12">
      <c r="A458" s="14"/>
      <c r="B458" s="237"/>
      <c r="C458" s="238"/>
      <c r="D458" s="220" t="s">
        <v>140</v>
      </c>
      <c r="E458" s="239" t="s">
        <v>21</v>
      </c>
      <c r="F458" s="240" t="s">
        <v>1011</v>
      </c>
      <c r="G458" s="238"/>
      <c r="H458" s="241">
        <v>2.2</v>
      </c>
      <c r="I458" s="242"/>
      <c r="J458" s="238"/>
      <c r="K458" s="238"/>
      <c r="L458" s="243"/>
      <c r="M458" s="244"/>
      <c r="N458" s="245"/>
      <c r="O458" s="245"/>
      <c r="P458" s="245"/>
      <c r="Q458" s="245"/>
      <c r="R458" s="245"/>
      <c r="S458" s="245"/>
      <c r="T458" s="246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7" t="s">
        <v>140</v>
      </c>
      <c r="AU458" s="247" t="s">
        <v>84</v>
      </c>
      <c r="AV458" s="14" t="s">
        <v>84</v>
      </c>
      <c r="AW458" s="14" t="s">
        <v>36</v>
      </c>
      <c r="AX458" s="14" t="s">
        <v>74</v>
      </c>
      <c r="AY458" s="247" t="s">
        <v>126</v>
      </c>
    </row>
    <row r="459" spans="1:51" s="14" customFormat="1" ht="12">
      <c r="A459" s="14"/>
      <c r="B459" s="237"/>
      <c r="C459" s="238"/>
      <c r="D459" s="220" t="s">
        <v>140</v>
      </c>
      <c r="E459" s="239" t="s">
        <v>21</v>
      </c>
      <c r="F459" s="240" t="s">
        <v>983</v>
      </c>
      <c r="G459" s="238"/>
      <c r="H459" s="241">
        <v>15.1</v>
      </c>
      <c r="I459" s="242"/>
      <c r="J459" s="238"/>
      <c r="K459" s="238"/>
      <c r="L459" s="243"/>
      <c r="M459" s="244"/>
      <c r="N459" s="245"/>
      <c r="O459" s="245"/>
      <c r="P459" s="245"/>
      <c r="Q459" s="245"/>
      <c r="R459" s="245"/>
      <c r="S459" s="245"/>
      <c r="T459" s="246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7" t="s">
        <v>140</v>
      </c>
      <c r="AU459" s="247" t="s">
        <v>84</v>
      </c>
      <c r="AV459" s="14" t="s">
        <v>84</v>
      </c>
      <c r="AW459" s="14" t="s">
        <v>36</v>
      </c>
      <c r="AX459" s="14" t="s">
        <v>74</v>
      </c>
      <c r="AY459" s="247" t="s">
        <v>126</v>
      </c>
    </row>
    <row r="460" spans="1:51" s="16" customFormat="1" ht="12">
      <c r="A460" s="16"/>
      <c r="B460" s="259"/>
      <c r="C460" s="260"/>
      <c r="D460" s="220" t="s">
        <v>140</v>
      </c>
      <c r="E460" s="261" t="s">
        <v>21</v>
      </c>
      <c r="F460" s="262" t="s">
        <v>156</v>
      </c>
      <c r="G460" s="260"/>
      <c r="H460" s="263">
        <v>17.3</v>
      </c>
      <c r="I460" s="264"/>
      <c r="J460" s="260"/>
      <c r="K460" s="260"/>
      <c r="L460" s="265"/>
      <c r="M460" s="266"/>
      <c r="N460" s="267"/>
      <c r="O460" s="267"/>
      <c r="P460" s="267"/>
      <c r="Q460" s="267"/>
      <c r="R460" s="267"/>
      <c r="S460" s="267"/>
      <c r="T460" s="268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T460" s="269" t="s">
        <v>140</v>
      </c>
      <c r="AU460" s="269" t="s">
        <v>84</v>
      </c>
      <c r="AV460" s="16" t="s">
        <v>134</v>
      </c>
      <c r="AW460" s="16" t="s">
        <v>36</v>
      </c>
      <c r="AX460" s="16" t="s">
        <v>82</v>
      </c>
      <c r="AY460" s="269" t="s">
        <v>126</v>
      </c>
    </row>
    <row r="461" spans="1:65" s="2" customFormat="1" ht="24.15" customHeight="1">
      <c r="A461" s="41"/>
      <c r="B461" s="42"/>
      <c r="C461" s="207" t="s">
        <v>647</v>
      </c>
      <c r="D461" s="207" t="s">
        <v>129</v>
      </c>
      <c r="E461" s="208" t="s">
        <v>1012</v>
      </c>
      <c r="F461" s="209" t="s">
        <v>1013</v>
      </c>
      <c r="G461" s="210" t="s">
        <v>159</v>
      </c>
      <c r="H461" s="211">
        <v>14.8</v>
      </c>
      <c r="I461" s="212"/>
      <c r="J461" s="213">
        <f>ROUND(I461*H461,2)</f>
        <v>0</v>
      </c>
      <c r="K461" s="209" t="s">
        <v>21</v>
      </c>
      <c r="L461" s="47"/>
      <c r="M461" s="214" t="s">
        <v>21</v>
      </c>
      <c r="N461" s="215" t="s">
        <v>45</v>
      </c>
      <c r="O461" s="87"/>
      <c r="P461" s="216">
        <f>O461*H461</f>
        <v>0</v>
      </c>
      <c r="Q461" s="216">
        <v>0</v>
      </c>
      <c r="R461" s="216">
        <f>Q461*H461</f>
        <v>0</v>
      </c>
      <c r="S461" s="216">
        <v>0</v>
      </c>
      <c r="T461" s="217">
        <f>S461*H461</f>
        <v>0</v>
      </c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R461" s="218" t="s">
        <v>295</v>
      </c>
      <c r="AT461" s="218" t="s">
        <v>129</v>
      </c>
      <c r="AU461" s="218" t="s">
        <v>84</v>
      </c>
      <c r="AY461" s="19" t="s">
        <v>126</v>
      </c>
      <c r="BE461" s="219">
        <f>IF(N461="základní",J461,0)</f>
        <v>0</v>
      </c>
      <c r="BF461" s="219">
        <f>IF(N461="snížená",J461,0)</f>
        <v>0</v>
      </c>
      <c r="BG461" s="219">
        <f>IF(N461="zákl. přenesená",J461,0)</f>
        <v>0</v>
      </c>
      <c r="BH461" s="219">
        <f>IF(N461="sníž. přenesená",J461,0)</f>
        <v>0</v>
      </c>
      <c r="BI461" s="219">
        <f>IF(N461="nulová",J461,0)</f>
        <v>0</v>
      </c>
      <c r="BJ461" s="19" t="s">
        <v>82</v>
      </c>
      <c r="BK461" s="219">
        <f>ROUND(I461*H461,2)</f>
        <v>0</v>
      </c>
      <c r="BL461" s="19" t="s">
        <v>295</v>
      </c>
      <c r="BM461" s="218" t="s">
        <v>1014</v>
      </c>
    </row>
    <row r="462" spans="1:47" s="2" customFormat="1" ht="12">
      <c r="A462" s="41"/>
      <c r="B462" s="42"/>
      <c r="C462" s="43"/>
      <c r="D462" s="220" t="s">
        <v>136</v>
      </c>
      <c r="E462" s="43"/>
      <c r="F462" s="221" t="s">
        <v>1015</v>
      </c>
      <c r="G462" s="43"/>
      <c r="H462" s="43"/>
      <c r="I462" s="222"/>
      <c r="J462" s="43"/>
      <c r="K462" s="43"/>
      <c r="L462" s="47"/>
      <c r="M462" s="223"/>
      <c r="N462" s="224"/>
      <c r="O462" s="87"/>
      <c r="P462" s="87"/>
      <c r="Q462" s="87"/>
      <c r="R462" s="87"/>
      <c r="S462" s="87"/>
      <c r="T462" s="88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T462" s="19" t="s">
        <v>136</v>
      </c>
      <c r="AU462" s="19" t="s">
        <v>84</v>
      </c>
    </row>
    <row r="463" spans="1:51" s="14" customFormat="1" ht="12">
      <c r="A463" s="14"/>
      <c r="B463" s="237"/>
      <c r="C463" s="238"/>
      <c r="D463" s="220" t="s">
        <v>140</v>
      </c>
      <c r="E463" s="239" t="s">
        <v>21</v>
      </c>
      <c r="F463" s="240" t="s">
        <v>989</v>
      </c>
      <c r="G463" s="238"/>
      <c r="H463" s="241">
        <v>14.8</v>
      </c>
      <c r="I463" s="242"/>
      <c r="J463" s="238"/>
      <c r="K463" s="238"/>
      <c r="L463" s="243"/>
      <c r="M463" s="244"/>
      <c r="N463" s="245"/>
      <c r="O463" s="245"/>
      <c r="P463" s="245"/>
      <c r="Q463" s="245"/>
      <c r="R463" s="245"/>
      <c r="S463" s="245"/>
      <c r="T463" s="246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7" t="s">
        <v>140</v>
      </c>
      <c r="AU463" s="247" t="s">
        <v>84</v>
      </c>
      <c r="AV463" s="14" t="s">
        <v>84</v>
      </c>
      <c r="AW463" s="14" t="s">
        <v>36</v>
      </c>
      <c r="AX463" s="14" t="s">
        <v>82</v>
      </c>
      <c r="AY463" s="247" t="s">
        <v>126</v>
      </c>
    </row>
    <row r="464" spans="1:65" s="2" customFormat="1" ht="24.15" customHeight="1">
      <c r="A464" s="41"/>
      <c r="B464" s="42"/>
      <c r="C464" s="207" t="s">
        <v>1016</v>
      </c>
      <c r="D464" s="207" t="s">
        <v>129</v>
      </c>
      <c r="E464" s="208" t="s">
        <v>363</v>
      </c>
      <c r="F464" s="209" t="s">
        <v>364</v>
      </c>
      <c r="G464" s="210" t="s">
        <v>365</v>
      </c>
      <c r="H464" s="280"/>
      <c r="I464" s="212"/>
      <c r="J464" s="213">
        <f>ROUND(I464*H464,2)</f>
        <v>0</v>
      </c>
      <c r="K464" s="209" t="s">
        <v>133</v>
      </c>
      <c r="L464" s="47"/>
      <c r="M464" s="214" t="s">
        <v>21</v>
      </c>
      <c r="N464" s="215" t="s">
        <v>45</v>
      </c>
      <c r="O464" s="87"/>
      <c r="P464" s="216">
        <f>O464*H464</f>
        <v>0</v>
      </c>
      <c r="Q464" s="216">
        <v>0</v>
      </c>
      <c r="R464" s="216">
        <f>Q464*H464</f>
        <v>0</v>
      </c>
      <c r="S464" s="216">
        <v>0</v>
      </c>
      <c r="T464" s="217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18" t="s">
        <v>295</v>
      </c>
      <c r="AT464" s="218" t="s">
        <v>129</v>
      </c>
      <c r="AU464" s="218" t="s">
        <v>84</v>
      </c>
      <c r="AY464" s="19" t="s">
        <v>126</v>
      </c>
      <c r="BE464" s="219">
        <f>IF(N464="základní",J464,0)</f>
        <v>0</v>
      </c>
      <c r="BF464" s="219">
        <f>IF(N464="snížená",J464,0)</f>
        <v>0</v>
      </c>
      <c r="BG464" s="219">
        <f>IF(N464="zákl. přenesená",J464,0)</f>
        <v>0</v>
      </c>
      <c r="BH464" s="219">
        <f>IF(N464="sníž. přenesená",J464,0)</f>
        <v>0</v>
      </c>
      <c r="BI464" s="219">
        <f>IF(N464="nulová",J464,0)</f>
        <v>0</v>
      </c>
      <c r="BJ464" s="19" t="s">
        <v>82</v>
      </c>
      <c r="BK464" s="219">
        <f>ROUND(I464*H464,2)</f>
        <v>0</v>
      </c>
      <c r="BL464" s="19" t="s">
        <v>295</v>
      </c>
      <c r="BM464" s="218" t="s">
        <v>1017</v>
      </c>
    </row>
    <row r="465" spans="1:47" s="2" customFormat="1" ht="12">
      <c r="A465" s="41"/>
      <c r="B465" s="42"/>
      <c r="C465" s="43"/>
      <c r="D465" s="220" t="s">
        <v>136</v>
      </c>
      <c r="E465" s="43"/>
      <c r="F465" s="221" t="s">
        <v>367</v>
      </c>
      <c r="G465" s="43"/>
      <c r="H465" s="43"/>
      <c r="I465" s="222"/>
      <c r="J465" s="43"/>
      <c r="K465" s="43"/>
      <c r="L465" s="47"/>
      <c r="M465" s="223"/>
      <c r="N465" s="224"/>
      <c r="O465" s="87"/>
      <c r="P465" s="87"/>
      <c r="Q465" s="87"/>
      <c r="R465" s="87"/>
      <c r="S465" s="87"/>
      <c r="T465" s="88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T465" s="19" t="s">
        <v>136</v>
      </c>
      <c r="AU465" s="19" t="s">
        <v>84</v>
      </c>
    </row>
    <row r="466" spans="1:47" s="2" customFormat="1" ht="12">
      <c r="A466" s="41"/>
      <c r="B466" s="42"/>
      <c r="C466" s="43"/>
      <c r="D466" s="225" t="s">
        <v>138</v>
      </c>
      <c r="E466" s="43"/>
      <c r="F466" s="226" t="s">
        <v>368</v>
      </c>
      <c r="G466" s="43"/>
      <c r="H466" s="43"/>
      <c r="I466" s="222"/>
      <c r="J466" s="43"/>
      <c r="K466" s="43"/>
      <c r="L466" s="47"/>
      <c r="M466" s="223"/>
      <c r="N466" s="224"/>
      <c r="O466" s="87"/>
      <c r="P466" s="87"/>
      <c r="Q466" s="87"/>
      <c r="R466" s="87"/>
      <c r="S466" s="87"/>
      <c r="T466" s="88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T466" s="19" t="s">
        <v>138</v>
      </c>
      <c r="AU466" s="19" t="s">
        <v>84</v>
      </c>
    </row>
    <row r="467" spans="1:63" s="12" customFormat="1" ht="22.8" customHeight="1">
      <c r="A467" s="12"/>
      <c r="B467" s="191"/>
      <c r="C467" s="192"/>
      <c r="D467" s="193" t="s">
        <v>73</v>
      </c>
      <c r="E467" s="205" t="s">
        <v>481</v>
      </c>
      <c r="F467" s="205" t="s">
        <v>482</v>
      </c>
      <c r="G467" s="192"/>
      <c r="H467" s="192"/>
      <c r="I467" s="195"/>
      <c r="J467" s="206">
        <f>BK467</f>
        <v>0</v>
      </c>
      <c r="K467" s="192"/>
      <c r="L467" s="197"/>
      <c r="M467" s="198"/>
      <c r="N467" s="199"/>
      <c r="O467" s="199"/>
      <c r="P467" s="200">
        <f>SUM(P468:P474)</f>
        <v>0</v>
      </c>
      <c r="Q467" s="199"/>
      <c r="R467" s="200">
        <f>SUM(R468:R474)</f>
        <v>0</v>
      </c>
      <c r="S467" s="199"/>
      <c r="T467" s="201">
        <f>SUM(T468:T474)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02" t="s">
        <v>84</v>
      </c>
      <c r="AT467" s="203" t="s">
        <v>73</v>
      </c>
      <c r="AU467" s="203" t="s">
        <v>82</v>
      </c>
      <c r="AY467" s="202" t="s">
        <v>126</v>
      </c>
      <c r="BK467" s="204">
        <f>SUM(BK468:BK474)</f>
        <v>0</v>
      </c>
    </row>
    <row r="468" spans="1:65" s="2" customFormat="1" ht="55.5" customHeight="1">
      <c r="A468" s="41"/>
      <c r="B468" s="42"/>
      <c r="C468" s="207" t="s">
        <v>1018</v>
      </c>
      <c r="D468" s="207" t="s">
        <v>129</v>
      </c>
      <c r="E468" s="208" t="s">
        <v>1019</v>
      </c>
      <c r="F468" s="209" t="s">
        <v>1020</v>
      </c>
      <c r="G468" s="210" t="s">
        <v>293</v>
      </c>
      <c r="H468" s="211">
        <v>1</v>
      </c>
      <c r="I468" s="212"/>
      <c r="J468" s="213">
        <f>ROUND(I468*H468,2)</f>
        <v>0</v>
      </c>
      <c r="K468" s="209" t="s">
        <v>21</v>
      </c>
      <c r="L468" s="47"/>
      <c r="M468" s="214" t="s">
        <v>21</v>
      </c>
      <c r="N468" s="215" t="s">
        <v>45</v>
      </c>
      <c r="O468" s="87"/>
      <c r="P468" s="216">
        <f>O468*H468</f>
        <v>0</v>
      </c>
      <c r="Q468" s="216">
        <v>0</v>
      </c>
      <c r="R468" s="216">
        <f>Q468*H468</f>
        <v>0</v>
      </c>
      <c r="S468" s="216">
        <v>0</v>
      </c>
      <c r="T468" s="217">
        <f>S468*H468</f>
        <v>0</v>
      </c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R468" s="218" t="s">
        <v>295</v>
      </c>
      <c r="AT468" s="218" t="s">
        <v>129</v>
      </c>
      <c r="AU468" s="218" t="s">
        <v>84</v>
      </c>
      <c r="AY468" s="19" t="s">
        <v>126</v>
      </c>
      <c r="BE468" s="219">
        <f>IF(N468="základní",J468,0)</f>
        <v>0</v>
      </c>
      <c r="BF468" s="219">
        <f>IF(N468="snížená",J468,0)</f>
        <v>0</v>
      </c>
      <c r="BG468" s="219">
        <f>IF(N468="zákl. přenesená",J468,0)</f>
        <v>0</v>
      </c>
      <c r="BH468" s="219">
        <f>IF(N468="sníž. přenesená",J468,0)</f>
        <v>0</v>
      </c>
      <c r="BI468" s="219">
        <f>IF(N468="nulová",J468,0)</f>
        <v>0</v>
      </c>
      <c r="BJ468" s="19" t="s">
        <v>82</v>
      </c>
      <c r="BK468" s="219">
        <f>ROUND(I468*H468,2)</f>
        <v>0</v>
      </c>
      <c r="BL468" s="19" t="s">
        <v>295</v>
      </c>
      <c r="BM468" s="218" t="s">
        <v>1021</v>
      </c>
    </row>
    <row r="469" spans="1:47" s="2" customFormat="1" ht="12">
      <c r="A469" s="41"/>
      <c r="B469" s="42"/>
      <c r="C469" s="43"/>
      <c r="D469" s="220" t="s">
        <v>136</v>
      </c>
      <c r="E469" s="43"/>
      <c r="F469" s="221" t="s">
        <v>1022</v>
      </c>
      <c r="G469" s="43"/>
      <c r="H469" s="43"/>
      <c r="I469" s="222"/>
      <c r="J469" s="43"/>
      <c r="K469" s="43"/>
      <c r="L469" s="47"/>
      <c r="M469" s="223"/>
      <c r="N469" s="224"/>
      <c r="O469" s="87"/>
      <c r="P469" s="87"/>
      <c r="Q469" s="87"/>
      <c r="R469" s="87"/>
      <c r="S469" s="87"/>
      <c r="T469" s="88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T469" s="19" t="s">
        <v>136</v>
      </c>
      <c r="AU469" s="19" t="s">
        <v>84</v>
      </c>
    </row>
    <row r="470" spans="1:65" s="2" customFormat="1" ht="55.5" customHeight="1">
      <c r="A470" s="41"/>
      <c r="B470" s="42"/>
      <c r="C470" s="207" t="s">
        <v>1023</v>
      </c>
      <c r="D470" s="207" t="s">
        <v>129</v>
      </c>
      <c r="E470" s="208" t="s">
        <v>1024</v>
      </c>
      <c r="F470" s="209" t="s">
        <v>1025</v>
      </c>
      <c r="G470" s="210" t="s">
        <v>293</v>
      </c>
      <c r="H470" s="211">
        <v>2</v>
      </c>
      <c r="I470" s="212"/>
      <c r="J470" s="213">
        <f>ROUND(I470*H470,2)</f>
        <v>0</v>
      </c>
      <c r="K470" s="209" t="s">
        <v>21</v>
      </c>
      <c r="L470" s="47"/>
      <c r="M470" s="214" t="s">
        <v>21</v>
      </c>
      <c r="N470" s="215" t="s">
        <v>45</v>
      </c>
      <c r="O470" s="87"/>
      <c r="P470" s="216">
        <f>O470*H470</f>
        <v>0</v>
      </c>
      <c r="Q470" s="216">
        <v>0</v>
      </c>
      <c r="R470" s="216">
        <f>Q470*H470</f>
        <v>0</v>
      </c>
      <c r="S470" s="216">
        <v>0</v>
      </c>
      <c r="T470" s="217">
        <f>S470*H470</f>
        <v>0</v>
      </c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R470" s="218" t="s">
        <v>295</v>
      </c>
      <c r="AT470" s="218" t="s">
        <v>129</v>
      </c>
      <c r="AU470" s="218" t="s">
        <v>84</v>
      </c>
      <c r="AY470" s="19" t="s">
        <v>126</v>
      </c>
      <c r="BE470" s="219">
        <f>IF(N470="základní",J470,0)</f>
        <v>0</v>
      </c>
      <c r="BF470" s="219">
        <f>IF(N470="snížená",J470,0)</f>
        <v>0</v>
      </c>
      <c r="BG470" s="219">
        <f>IF(N470="zákl. přenesená",J470,0)</f>
        <v>0</v>
      </c>
      <c r="BH470" s="219">
        <f>IF(N470="sníž. přenesená",J470,0)</f>
        <v>0</v>
      </c>
      <c r="BI470" s="219">
        <f>IF(N470="nulová",J470,0)</f>
        <v>0</v>
      </c>
      <c r="BJ470" s="19" t="s">
        <v>82</v>
      </c>
      <c r="BK470" s="219">
        <f>ROUND(I470*H470,2)</f>
        <v>0</v>
      </c>
      <c r="BL470" s="19" t="s">
        <v>295</v>
      </c>
      <c r="BM470" s="218" t="s">
        <v>1026</v>
      </c>
    </row>
    <row r="471" spans="1:47" s="2" customFormat="1" ht="12">
      <c r="A471" s="41"/>
      <c r="B471" s="42"/>
      <c r="C471" s="43"/>
      <c r="D471" s="220" t="s">
        <v>136</v>
      </c>
      <c r="E471" s="43"/>
      <c r="F471" s="221" t="s">
        <v>1027</v>
      </c>
      <c r="G471" s="43"/>
      <c r="H471" s="43"/>
      <c r="I471" s="222"/>
      <c r="J471" s="43"/>
      <c r="K471" s="43"/>
      <c r="L471" s="47"/>
      <c r="M471" s="223"/>
      <c r="N471" s="224"/>
      <c r="O471" s="87"/>
      <c r="P471" s="87"/>
      <c r="Q471" s="87"/>
      <c r="R471" s="87"/>
      <c r="S471" s="87"/>
      <c r="T471" s="88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T471" s="19" t="s">
        <v>136</v>
      </c>
      <c r="AU471" s="19" t="s">
        <v>84</v>
      </c>
    </row>
    <row r="472" spans="1:65" s="2" customFormat="1" ht="24.15" customHeight="1">
      <c r="A472" s="41"/>
      <c r="B472" s="42"/>
      <c r="C472" s="207" t="s">
        <v>1028</v>
      </c>
      <c r="D472" s="207" t="s">
        <v>129</v>
      </c>
      <c r="E472" s="208" t="s">
        <v>497</v>
      </c>
      <c r="F472" s="209" t="s">
        <v>498</v>
      </c>
      <c r="G472" s="210" t="s">
        <v>365</v>
      </c>
      <c r="H472" s="280"/>
      <c r="I472" s="212"/>
      <c r="J472" s="213">
        <f>ROUND(I472*H472,2)</f>
        <v>0</v>
      </c>
      <c r="K472" s="209" t="s">
        <v>133</v>
      </c>
      <c r="L472" s="47"/>
      <c r="M472" s="214" t="s">
        <v>21</v>
      </c>
      <c r="N472" s="215" t="s">
        <v>45</v>
      </c>
      <c r="O472" s="87"/>
      <c r="P472" s="216">
        <f>O472*H472</f>
        <v>0</v>
      </c>
      <c r="Q472" s="216">
        <v>0</v>
      </c>
      <c r="R472" s="216">
        <f>Q472*H472</f>
        <v>0</v>
      </c>
      <c r="S472" s="216">
        <v>0</v>
      </c>
      <c r="T472" s="217">
        <f>S472*H472</f>
        <v>0</v>
      </c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R472" s="218" t="s">
        <v>295</v>
      </c>
      <c r="AT472" s="218" t="s">
        <v>129</v>
      </c>
      <c r="AU472" s="218" t="s">
        <v>84</v>
      </c>
      <c r="AY472" s="19" t="s">
        <v>126</v>
      </c>
      <c r="BE472" s="219">
        <f>IF(N472="základní",J472,0)</f>
        <v>0</v>
      </c>
      <c r="BF472" s="219">
        <f>IF(N472="snížená",J472,0)</f>
        <v>0</v>
      </c>
      <c r="BG472" s="219">
        <f>IF(N472="zákl. přenesená",J472,0)</f>
        <v>0</v>
      </c>
      <c r="BH472" s="219">
        <f>IF(N472="sníž. přenesená",J472,0)</f>
        <v>0</v>
      </c>
      <c r="BI472" s="219">
        <f>IF(N472="nulová",J472,0)</f>
        <v>0</v>
      </c>
      <c r="BJ472" s="19" t="s">
        <v>82</v>
      </c>
      <c r="BK472" s="219">
        <f>ROUND(I472*H472,2)</f>
        <v>0</v>
      </c>
      <c r="BL472" s="19" t="s">
        <v>295</v>
      </c>
      <c r="BM472" s="218" t="s">
        <v>1029</v>
      </c>
    </row>
    <row r="473" spans="1:47" s="2" customFormat="1" ht="12">
      <c r="A473" s="41"/>
      <c r="B473" s="42"/>
      <c r="C473" s="43"/>
      <c r="D473" s="220" t="s">
        <v>136</v>
      </c>
      <c r="E473" s="43"/>
      <c r="F473" s="221" t="s">
        <v>500</v>
      </c>
      <c r="G473" s="43"/>
      <c r="H473" s="43"/>
      <c r="I473" s="222"/>
      <c r="J473" s="43"/>
      <c r="K473" s="43"/>
      <c r="L473" s="47"/>
      <c r="M473" s="223"/>
      <c r="N473" s="224"/>
      <c r="O473" s="87"/>
      <c r="P473" s="87"/>
      <c r="Q473" s="87"/>
      <c r="R473" s="87"/>
      <c r="S473" s="87"/>
      <c r="T473" s="88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T473" s="19" t="s">
        <v>136</v>
      </c>
      <c r="AU473" s="19" t="s">
        <v>84</v>
      </c>
    </row>
    <row r="474" spans="1:47" s="2" customFormat="1" ht="12">
      <c r="A474" s="41"/>
      <c r="B474" s="42"/>
      <c r="C474" s="43"/>
      <c r="D474" s="225" t="s">
        <v>138</v>
      </c>
      <c r="E474" s="43"/>
      <c r="F474" s="226" t="s">
        <v>501</v>
      </c>
      <c r="G474" s="43"/>
      <c r="H474" s="43"/>
      <c r="I474" s="222"/>
      <c r="J474" s="43"/>
      <c r="K474" s="43"/>
      <c r="L474" s="47"/>
      <c r="M474" s="223"/>
      <c r="N474" s="224"/>
      <c r="O474" s="87"/>
      <c r="P474" s="87"/>
      <c r="Q474" s="87"/>
      <c r="R474" s="87"/>
      <c r="S474" s="87"/>
      <c r="T474" s="88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T474" s="19" t="s">
        <v>138</v>
      </c>
      <c r="AU474" s="19" t="s">
        <v>84</v>
      </c>
    </row>
    <row r="475" spans="1:63" s="12" customFormat="1" ht="22.8" customHeight="1">
      <c r="A475" s="12"/>
      <c r="B475" s="191"/>
      <c r="C475" s="192"/>
      <c r="D475" s="193" t="s">
        <v>73</v>
      </c>
      <c r="E475" s="205" t="s">
        <v>502</v>
      </c>
      <c r="F475" s="205" t="s">
        <v>503</v>
      </c>
      <c r="G475" s="192"/>
      <c r="H475" s="192"/>
      <c r="I475" s="195"/>
      <c r="J475" s="206">
        <f>BK475</f>
        <v>0</v>
      </c>
      <c r="K475" s="192"/>
      <c r="L475" s="197"/>
      <c r="M475" s="198"/>
      <c r="N475" s="199"/>
      <c r="O475" s="199"/>
      <c r="P475" s="200">
        <f>SUM(P476:P696)</f>
        <v>0</v>
      </c>
      <c r="Q475" s="199"/>
      <c r="R475" s="200">
        <f>SUM(R476:R696)</f>
        <v>2.17667133</v>
      </c>
      <c r="S475" s="199"/>
      <c r="T475" s="201">
        <f>SUM(T476:T696)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02" t="s">
        <v>84</v>
      </c>
      <c r="AT475" s="203" t="s">
        <v>73</v>
      </c>
      <c r="AU475" s="203" t="s">
        <v>82</v>
      </c>
      <c r="AY475" s="202" t="s">
        <v>126</v>
      </c>
      <c r="BK475" s="204">
        <f>SUM(BK476:BK696)</f>
        <v>0</v>
      </c>
    </row>
    <row r="476" spans="1:65" s="2" customFormat="1" ht="24.15" customHeight="1">
      <c r="A476" s="41"/>
      <c r="B476" s="42"/>
      <c r="C476" s="207" t="s">
        <v>1030</v>
      </c>
      <c r="D476" s="207" t="s">
        <v>129</v>
      </c>
      <c r="E476" s="208" t="s">
        <v>1031</v>
      </c>
      <c r="F476" s="209" t="s">
        <v>1032</v>
      </c>
      <c r="G476" s="210" t="s">
        <v>132</v>
      </c>
      <c r="H476" s="211">
        <v>12.483</v>
      </c>
      <c r="I476" s="212"/>
      <c r="J476" s="213">
        <f>ROUND(I476*H476,2)</f>
        <v>0</v>
      </c>
      <c r="K476" s="209" t="s">
        <v>133</v>
      </c>
      <c r="L476" s="47"/>
      <c r="M476" s="214" t="s">
        <v>21</v>
      </c>
      <c r="N476" s="215" t="s">
        <v>45</v>
      </c>
      <c r="O476" s="87"/>
      <c r="P476" s="216">
        <f>O476*H476</f>
        <v>0</v>
      </c>
      <c r="Q476" s="216">
        <v>7E-05</v>
      </c>
      <c r="R476" s="216">
        <f>Q476*H476</f>
        <v>0.0008738099999999999</v>
      </c>
      <c r="S476" s="216">
        <v>0</v>
      </c>
      <c r="T476" s="217">
        <f>S476*H476</f>
        <v>0</v>
      </c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R476" s="218" t="s">
        <v>295</v>
      </c>
      <c r="AT476" s="218" t="s">
        <v>129</v>
      </c>
      <c r="AU476" s="218" t="s">
        <v>84</v>
      </c>
      <c r="AY476" s="19" t="s">
        <v>126</v>
      </c>
      <c r="BE476" s="219">
        <f>IF(N476="základní",J476,0)</f>
        <v>0</v>
      </c>
      <c r="BF476" s="219">
        <f>IF(N476="snížená",J476,0)</f>
        <v>0</v>
      </c>
      <c r="BG476" s="219">
        <f>IF(N476="zákl. přenesená",J476,0)</f>
        <v>0</v>
      </c>
      <c r="BH476" s="219">
        <f>IF(N476="sníž. přenesená",J476,0)</f>
        <v>0</v>
      </c>
      <c r="BI476" s="219">
        <f>IF(N476="nulová",J476,0)</f>
        <v>0</v>
      </c>
      <c r="BJ476" s="19" t="s">
        <v>82</v>
      </c>
      <c r="BK476" s="219">
        <f>ROUND(I476*H476,2)</f>
        <v>0</v>
      </c>
      <c r="BL476" s="19" t="s">
        <v>295</v>
      </c>
      <c r="BM476" s="218" t="s">
        <v>1033</v>
      </c>
    </row>
    <row r="477" spans="1:47" s="2" customFormat="1" ht="12">
      <c r="A477" s="41"/>
      <c r="B477" s="42"/>
      <c r="C477" s="43"/>
      <c r="D477" s="220" t="s">
        <v>136</v>
      </c>
      <c r="E477" s="43"/>
      <c r="F477" s="221" t="s">
        <v>1034</v>
      </c>
      <c r="G477" s="43"/>
      <c r="H477" s="43"/>
      <c r="I477" s="222"/>
      <c r="J477" s="43"/>
      <c r="K477" s="43"/>
      <c r="L477" s="47"/>
      <c r="M477" s="223"/>
      <c r="N477" s="224"/>
      <c r="O477" s="87"/>
      <c r="P477" s="87"/>
      <c r="Q477" s="87"/>
      <c r="R477" s="87"/>
      <c r="S477" s="87"/>
      <c r="T477" s="88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T477" s="19" t="s">
        <v>136</v>
      </c>
      <c r="AU477" s="19" t="s">
        <v>84</v>
      </c>
    </row>
    <row r="478" spans="1:47" s="2" customFormat="1" ht="12">
      <c r="A478" s="41"/>
      <c r="B478" s="42"/>
      <c r="C478" s="43"/>
      <c r="D478" s="225" t="s">
        <v>138</v>
      </c>
      <c r="E478" s="43"/>
      <c r="F478" s="226" t="s">
        <v>1035</v>
      </c>
      <c r="G478" s="43"/>
      <c r="H478" s="43"/>
      <c r="I478" s="222"/>
      <c r="J478" s="43"/>
      <c r="K478" s="43"/>
      <c r="L478" s="47"/>
      <c r="M478" s="223"/>
      <c r="N478" s="224"/>
      <c r="O478" s="87"/>
      <c r="P478" s="87"/>
      <c r="Q478" s="87"/>
      <c r="R478" s="87"/>
      <c r="S478" s="87"/>
      <c r="T478" s="88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T478" s="19" t="s">
        <v>138</v>
      </c>
      <c r="AU478" s="19" t="s">
        <v>84</v>
      </c>
    </row>
    <row r="479" spans="1:51" s="14" customFormat="1" ht="12">
      <c r="A479" s="14"/>
      <c r="B479" s="237"/>
      <c r="C479" s="238"/>
      <c r="D479" s="220" t="s">
        <v>140</v>
      </c>
      <c r="E479" s="239" t="s">
        <v>21</v>
      </c>
      <c r="F479" s="240" t="s">
        <v>1036</v>
      </c>
      <c r="G479" s="238"/>
      <c r="H479" s="241">
        <v>5.8</v>
      </c>
      <c r="I479" s="242"/>
      <c r="J479" s="238"/>
      <c r="K479" s="238"/>
      <c r="L479" s="243"/>
      <c r="M479" s="244"/>
      <c r="N479" s="245"/>
      <c r="O479" s="245"/>
      <c r="P479" s="245"/>
      <c r="Q479" s="245"/>
      <c r="R479" s="245"/>
      <c r="S479" s="245"/>
      <c r="T479" s="246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7" t="s">
        <v>140</v>
      </c>
      <c r="AU479" s="247" t="s">
        <v>84</v>
      </c>
      <c r="AV479" s="14" t="s">
        <v>84</v>
      </c>
      <c r="AW479" s="14" t="s">
        <v>36</v>
      </c>
      <c r="AX479" s="14" t="s">
        <v>74</v>
      </c>
      <c r="AY479" s="247" t="s">
        <v>126</v>
      </c>
    </row>
    <row r="480" spans="1:51" s="14" customFormat="1" ht="12">
      <c r="A480" s="14"/>
      <c r="B480" s="237"/>
      <c r="C480" s="238"/>
      <c r="D480" s="220" t="s">
        <v>140</v>
      </c>
      <c r="E480" s="239" t="s">
        <v>21</v>
      </c>
      <c r="F480" s="240" t="s">
        <v>1037</v>
      </c>
      <c r="G480" s="238"/>
      <c r="H480" s="241">
        <v>3.9</v>
      </c>
      <c r="I480" s="242"/>
      <c r="J480" s="238"/>
      <c r="K480" s="238"/>
      <c r="L480" s="243"/>
      <c r="M480" s="244"/>
      <c r="N480" s="245"/>
      <c r="O480" s="245"/>
      <c r="P480" s="245"/>
      <c r="Q480" s="245"/>
      <c r="R480" s="245"/>
      <c r="S480" s="245"/>
      <c r="T480" s="246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7" t="s">
        <v>140</v>
      </c>
      <c r="AU480" s="247" t="s">
        <v>84</v>
      </c>
      <c r="AV480" s="14" t="s">
        <v>84</v>
      </c>
      <c r="AW480" s="14" t="s">
        <v>36</v>
      </c>
      <c r="AX480" s="14" t="s">
        <v>74</v>
      </c>
      <c r="AY480" s="247" t="s">
        <v>126</v>
      </c>
    </row>
    <row r="481" spans="1:51" s="14" customFormat="1" ht="12">
      <c r="A481" s="14"/>
      <c r="B481" s="237"/>
      <c r="C481" s="238"/>
      <c r="D481" s="220" t="s">
        <v>140</v>
      </c>
      <c r="E481" s="239" t="s">
        <v>21</v>
      </c>
      <c r="F481" s="240" t="s">
        <v>1038</v>
      </c>
      <c r="G481" s="238"/>
      <c r="H481" s="241">
        <v>2.783</v>
      </c>
      <c r="I481" s="242"/>
      <c r="J481" s="238"/>
      <c r="K481" s="238"/>
      <c r="L481" s="243"/>
      <c r="M481" s="244"/>
      <c r="N481" s="245"/>
      <c r="O481" s="245"/>
      <c r="P481" s="245"/>
      <c r="Q481" s="245"/>
      <c r="R481" s="245"/>
      <c r="S481" s="245"/>
      <c r="T481" s="246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7" t="s">
        <v>140</v>
      </c>
      <c r="AU481" s="247" t="s">
        <v>84</v>
      </c>
      <c r="AV481" s="14" t="s">
        <v>84</v>
      </c>
      <c r="AW481" s="14" t="s">
        <v>36</v>
      </c>
      <c r="AX481" s="14" t="s">
        <v>74</v>
      </c>
      <c r="AY481" s="247" t="s">
        <v>126</v>
      </c>
    </row>
    <row r="482" spans="1:51" s="16" customFormat="1" ht="12">
      <c r="A482" s="16"/>
      <c r="B482" s="259"/>
      <c r="C482" s="260"/>
      <c r="D482" s="220" t="s">
        <v>140</v>
      </c>
      <c r="E482" s="261" t="s">
        <v>21</v>
      </c>
      <c r="F482" s="262" t="s">
        <v>156</v>
      </c>
      <c r="G482" s="260"/>
      <c r="H482" s="263">
        <v>12.482999999999999</v>
      </c>
      <c r="I482" s="264"/>
      <c r="J482" s="260"/>
      <c r="K482" s="260"/>
      <c r="L482" s="265"/>
      <c r="M482" s="266"/>
      <c r="N482" s="267"/>
      <c r="O482" s="267"/>
      <c r="P482" s="267"/>
      <c r="Q482" s="267"/>
      <c r="R482" s="267"/>
      <c r="S482" s="267"/>
      <c r="T482" s="268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T482" s="269" t="s">
        <v>140</v>
      </c>
      <c r="AU482" s="269" t="s">
        <v>84</v>
      </c>
      <c r="AV482" s="16" t="s">
        <v>134</v>
      </c>
      <c r="AW482" s="16" t="s">
        <v>36</v>
      </c>
      <c r="AX482" s="16" t="s">
        <v>82</v>
      </c>
      <c r="AY482" s="269" t="s">
        <v>126</v>
      </c>
    </row>
    <row r="483" spans="1:65" s="2" customFormat="1" ht="16.5" customHeight="1">
      <c r="A483" s="41"/>
      <c r="B483" s="42"/>
      <c r="C483" s="207" t="s">
        <v>1039</v>
      </c>
      <c r="D483" s="207" t="s">
        <v>129</v>
      </c>
      <c r="E483" s="208" t="s">
        <v>1040</v>
      </c>
      <c r="F483" s="209" t="s">
        <v>1041</v>
      </c>
      <c r="G483" s="210" t="s">
        <v>132</v>
      </c>
      <c r="H483" s="211">
        <v>12.483</v>
      </c>
      <c r="I483" s="212"/>
      <c r="J483" s="213">
        <f>ROUND(I483*H483,2)</f>
        <v>0</v>
      </c>
      <c r="K483" s="209" t="s">
        <v>133</v>
      </c>
      <c r="L483" s="47"/>
      <c r="M483" s="214" t="s">
        <v>21</v>
      </c>
      <c r="N483" s="215" t="s">
        <v>45</v>
      </c>
      <c r="O483" s="87"/>
      <c r="P483" s="216">
        <f>O483*H483</f>
        <v>0</v>
      </c>
      <c r="Q483" s="216">
        <v>0</v>
      </c>
      <c r="R483" s="216">
        <f>Q483*H483</f>
        <v>0</v>
      </c>
      <c r="S483" s="216">
        <v>0</v>
      </c>
      <c r="T483" s="217">
        <f>S483*H483</f>
        <v>0</v>
      </c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R483" s="218" t="s">
        <v>295</v>
      </c>
      <c r="AT483" s="218" t="s">
        <v>129</v>
      </c>
      <c r="AU483" s="218" t="s">
        <v>84</v>
      </c>
      <c r="AY483" s="19" t="s">
        <v>126</v>
      </c>
      <c r="BE483" s="219">
        <f>IF(N483="základní",J483,0)</f>
        <v>0</v>
      </c>
      <c r="BF483" s="219">
        <f>IF(N483="snížená",J483,0)</f>
        <v>0</v>
      </c>
      <c r="BG483" s="219">
        <f>IF(N483="zákl. přenesená",J483,0)</f>
        <v>0</v>
      </c>
      <c r="BH483" s="219">
        <f>IF(N483="sníž. přenesená",J483,0)</f>
        <v>0</v>
      </c>
      <c r="BI483" s="219">
        <f>IF(N483="nulová",J483,0)</f>
        <v>0</v>
      </c>
      <c r="BJ483" s="19" t="s">
        <v>82</v>
      </c>
      <c r="BK483" s="219">
        <f>ROUND(I483*H483,2)</f>
        <v>0</v>
      </c>
      <c r="BL483" s="19" t="s">
        <v>295</v>
      </c>
      <c r="BM483" s="218" t="s">
        <v>1042</v>
      </c>
    </row>
    <row r="484" spans="1:47" s="2" customFormat="1" ht="12">
      <c r="A484" s="41"/>
      <c r="B484" s="42"/>
      <c r="C484" s="43"/>
      <c r="D484" s="220" t="s">
        <v>136</v>
      </c>
      <c r="E484" s="43"/>
      <c r="F484" s="221" t="s">
        <v>1043</v>
      </c>
      <c r="G484" s="43"/>
      <c r="H484" s="43"/>
      <c r="I484" s="222"/>
      <c r="J484" s="43"/>
      <c r="K484" s="43"/>
      <c r="L484" s="47"/>
      <c r="M484" s="223"/>
      <c r="N484" s="224"/>
      <c r="O484" s="87"/>
      <c r="P484" s="87"/>
      <c r="Q484" s="87"/>
      <c r="R484" s="87"/>
      <c r="S484" s="87"/>
      <c r="T484" s="88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T484" s="19" t="s">
        <v>136</v>
      </c>
      <c r="AU484" s="19" t="s">
        <v>84</v>
      </c>
    </row>
    <row r="485" spans="1:47" s="2" customFormat="1" ht="12">
      <c r="A485" s="41"/>
      <c r="B485" s="42"/>
      <c r="C485" s="43"/>
      <c r="D485" s="225" t="s">
        <v>138</v>
      </c>
      <c r="E485" s="43"/>
      <c r="F485" s="226" t="s">
        <v>1044</v>
      </c>
      <c r="G485" s="43"/>
      <c r="H485" s="43"/>
      <c r="I485" s="222"/>
      <c r="J485" s="43"/>
      <c r="K485" s="43"/>
      <c r="L485" s="47"/>
      <c r="M485" s="223"/>
      <c r="N485" s="224"/>
      <c r="O485" s="87"/>
      <c r="P485" s="87"/>
      <c r="Q485" s="87"/>
      <c r="R485" s="87"/>
      <c r="S485" s="87"/>
      <c r="T485" s="88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T485" s="19" t="s">
        <v>138</v>
      </c>
      <c r="AU485" s="19" t="s">
        <v>84</v>
      </c>
    </row>
    <row r="486" spans="1:51" s="14" customFormat="1" ht="12">
      <c r="A486" s="14"/>
      <c r="B486" s="237"/>
      <c r="C486" s="238"/>
      <c r="D486" s="220" t="s">
        <v>140</v>
      </c>
      <c r="E486" s="239" t="s">
        <v>21</v>
      </c>
      <c r="F486" s="240" t="s">
        <v>1036</v>
      </c>
      <c r="G486" s="238"/>
      <c r="H486" s="241">
        <v>5.8</v>
      </c>
      <c r="I486" s="242"/>
      <c r="J486" s="238"/>
      <c r="K486" s="238"/>
      <c r="L486" s="243"/>
      <c r="M486" s="244"/>
      <c r="N486" s="245"/>
      <c r="O486" s="245"/>
      <c r="P486" s="245"/>
      <c r="Q486" s="245"/>
      <c r="R486" s="245"/>
      <c r="S486" s="245"/>
      <c r="T486" s="246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7" t="s">
        <v>140</v>
      </c>
      <c r="AU486" s="247" t="s">
        <v>84</v>
      </c>
      <c r="AV486" s="14" t="s">
        <v>84</v>
      </c>
      <c r="AW486" s="14" t="s">
        <v>36</v>
      </c>
      <c r="AX486" s="14" t="s">
        <v>74</v>
      </c>
      <c r="AY486" s="247" t="s">
        <v>126</v>
      </c>
    </row>
    <row r="487" spans="1:51" s="14" customFormat="1" ht="12">
      <c r="A487" s="14"/>
      <c r="B487" s="237"/>
      <c r="C487" s="238"/>
      <c r="D487" s="220" t="s">
        <v>140</v>
      </c>
      <c r="E487" s="239" t="s">
        <v>21</v>
      </c>
      <c r="F487" s="240" t="s">
        <v>1037</v>
      </c>
      <c r="G487" s="238"/>
      <c r="H487" s="241">
        <v>3.9</v>
      </c>
      <c r="I487" s="242"/>
      <c r="J487" s="238"/>
      <c r="K487" s="238"/>
      <c r="L487" s="243"/>
      <c r="M487" s="244"/>
      <c r="N487" s="245"/>
      <c r="O487" s="245"/>
      <c r="P487" s="245"/>
      <c r="Q487" s="245"/>
      <c r="R487" s="245"/>
      <c r="S487" s="245"/>
      <c r="T487" s="246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7" t="s">
        <v>140</v>
      </c>
      <c r="AU487" s="247" t="s">
        <v>84</v>
      </c>
      <c r="AV487" s="14" t="s">
        <v>84</v>
      </c>
      <c r="AW487" s="14" t="s">
        <v>36</v>
      </c>
      <c r="AX487" s="14" t="s">
        <v>74</v>
      </c>
      <c r="AY487" s="247" t="s">
        <v>126</v>
      </c>
    </row>
    <row r="488" spans="1:51" s="14" customFormat="1" ht="12">
      <c r="A488" s="14"/>
      <c r="B488" s="237"/>
      <c r="C488" s="238"/>
      <c r="D488" s="220" t="s">
        <v>140</v>
      </c>
      <c r="E488" s="239" t="s">
        <v>21</v>
      </c>
      <c r="F488" s="240" t="s">
        <v>1038</v>
      </c>
      <c r="G488" s="238"/>
      <c r="H488" s="241">
        <v>2.783</v>
      </c>
      <c r="I488" s="242"/>
      <c r="J488" s="238"/>
      <c r="K488" s="238"/>
      <c r="L488" s="243"/>
      <c r="M488" s="244"/>
      <c r="N488" s="245"/>
      <c r="O488" s="245"/>
      <c r="P488" s="245"/>
      <c r="Q488" s="245"/>
      <c r="R488" s="245"/>
      <c r="S488" s="245"/>
      <c r="T488" s="246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7" t="s">
        <v>140</v>
      </c>
      <c r="AU488" s="247" t="s">
        <v>84</v>
      </c>
      <c r="AV488" s="14" t="s">
        <v>84</v>
      </c>
      <c r="AW488" s="14" t="s">
        <v>36</v>
      </c>
      <c r="AX488" s="14" t="s">
        <v>74</v>
      </c>
      <c r="AY488" s="247" t="s">
        <v>126</v>
      </c>
    </row>
    <row r="489" spans="1:51" s="16" customFormat="1" ht="12">
      <c r="A489" s="16"/>
      <c r="B489" s="259"/>
      <c r="C489" s="260"/>
      <c r="D489" s="220" t="s">
        <v>140</v>
      </c>
      <c r="E489" s="261" t="s">
        <v>21</v>
      </c>
      <c r="F489" s="262" t="s">
        <v>156</v>
      </c>
      <c r="G489" s="260"/>
      <c r="H489" s="263">
        <v>12.482999999999999</v>
      </c>
      <c r="I489" s="264"/>
      <c r="J489" s="260"/>
      <c r="K489" s="260"/>
      <c r="L489" s="265"/>
      <c r="M489" s="266"/>
      <c r="N489" s="267"/>
      <c r="O489" s="267"/>
      <c r="P489" s="267"/>
      <c r="Q489" s="267"/>
      <c r="R489" s="267"/>
      <c r="S489" s="267"/>
      <c r="T489" s="268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T489" s="269" t="s">
        <v>140</v>
      </c>
      <c r="AU489" s="269" t="s">
        <v>84</v>
      </c>
      <c r="AV489" s="16" t="s">
        <v>134</v>
      </c>
      <c r="AW489" s="16" t="s">
        <v>36</v>
      </c>
      <c r="AX489" s="16" t="s">
        <v>82</v>
      </c>
      <c r="AY489" s="269" t="s">
        <v>126</v>
      </c>
    </row>
    <row r="490" spans="1:65" s="2" customFormat="1" ht="24.15" customHeight="1">
      <c r="A490" s="41"/>
      <c r="B490" s="42"/>
      <c r="C490" s="207" t="s">
        <v>1045</v>
      </c>
      <c r="D490" s="207" t="s">
        <v>129</v>
      </c>
      <c r="E490" s="208" t="s">
        <v>1046</v>
      </c>
      <c r="F490" s="209" t="s">
        <v>1047</v>
      </c>
      <c r="G490" s="210" t="s">
        <v>132</v>
      </c>
      <c r="H490" s="211">
        <v>12.483</v>
      </c>
      <c r="I490" s="212"/>
      <c r="J490" s="213">
        <f>ROUND(I490*H490,2)</f>
        <v>0</v>
      </c>
      <c r="K490" s="209" t="s">
        <v>133</v>
      </c>
      <c r="L490" s="47"/>
      <c r="M490" s="214" t="s">
        <v>21</v>
      </c>
      <c r="N490" s="215" t="s">
        <v>45</v>
      </c>
      <c r="O490" s="87"/>
      <c r="P490" s="216">
        <f>O490*H490</f>
        <v>0</v>
      </c>
      <c r="Q490" s="216">
        <v>0</v>
      </c>
      <c r="R490" s="216">
        <f>Q490*H490</f>
        <v>0</v>
      </c>
      <c r="S490" s="216">
        <v>0</v>
      </c>
      <c r="T490" s="217">
        <f>S490*H490</f>
        <v>0</v>
      </c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R490" s="218" t="s">
        <v>295</v>
      </c>
      <c r="AT490" s="218" t="s">
        <v>129</v>
      </c>
      <c r="AU490" s="218" t="s">
        <v>84</v>
      </c>
      <c r="AY490" s="19" t="s">
        <v>126</v>
      </c>
      <c r="BE490" s="219">
        <f>IF(N490="základní",J490,0)</f>
        <v>0</v>
      </c>
      <c r="BF490" s="219">
        <f>IF(N490="snížená",J490,0)</f>
        <v>0</v>
      </c>
      <c r="BG490" s="219">
        <f>IF(N490="zákl. přenesená",J490,0)</f>
        <v>0</v>
      </c>
      <c r="BH490" s="219">
        <f>IF(N490="sníž. přenesená",J490,0)</f>
        <v>0</v>
      </c>
      <c r="BI490" s="219">
        <f>IF(N490="nulová",J490,0)</f>
        <v>0</v>
      </c>
      <c r="BJ490" s="19" t="s">
        <v>82</v>
      </c>
      <c r="BK490" s="219">
        <f>ROUND(I490*H490,2)</f>
        <v>0</v>
      </c>
      <c r="BL490" s="19" t="s">
        <v>295</v>
      </c>
      <c r="BM490" s="218" t="s">
        <v>1048</v>
      </c>
    </row>
    <row r="491" spans="1:47" s="2" customFormat="1" ht="12">
      <c r="A491" s="41"/>
      <c r="B491" s="42"/>
      <c r="C491" s="43"/>
      <c r="D491" s="220" t="s">
        <v>136</v>
      </c>
      <c r="E491" s="43"/>
      <c r="F491" s="221" t="s">
        <v>1049</v>
      </c>
      <c r="G491" s="43"/>
      <c r="H491" s="43"/>
      <c r="I491" s="222"/>
      <c r="J491" s="43"/>
      <c r="K491" s="43"/>
      <c r="L491" s="47"/>
      <c r="M491" s="223"/>
      <c r="N491" s="224"/>
      <c r="O491" s="87"/>
      <c r="P491" s="87"/>
      <c r="Q491" s="87"/>
      <c r="R491" s="87"/>
      <c r="S491" s="87"/>
      <c r="T491" s="88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T491" s="19" t="s">
        <v>136</v>
      </c>
      <c r="AU491" s="19" t="s">
        <v>84</v>
      </c>
    </row>
    <row r="492" spans="1:47" s="2" customFormat="1" ht="12">
      <c r="A492" s="41"/>
      <c r="B492" s="42"/>
      <c r="C492" s="43"/>
      <c r="D492" s="225" t="s">
        <v>138</v>
      </c>
      <c r="E492" s="43"/>
      <c r="F492" s="226" t="s">
        <v>1050</v>
      </c>
      <c r="G492" s="43"/>
      <c r="H492" s="43"/>
      <c r="I492" s="222"/>
      <c r="J492" s="43"/>
      <c r="K492" s="43"/>
      <c r="L492" s="47"/>
      <c r="M492" s="223"/>
      <c r="N492" s="224"/>
      <c r="O492" s="87"/>
      <c r="P492" s="87"/>
      <c r="Q492" s="87"/>
      <c r="R492" s="87"/>
      <c r="S492" s="87"/>
      <c r="T492" s="88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T492" s="19" t="s">
        <v>138</v>
      </c>
      <c r="AU492" s="19" t="s">
        <v>84</v>
      </c>
    </row>
    <row r="493" spans="1:51" s="14" customFormat="1" ht="12">
      <c r="A493" s="14"/>
      <c r="B493" s="237"/>
      <c r="C493" s="238"/>
      <c r="D493" s="220" t="s">
        <v>140</v>
      </c>
      <c r="E493" s="239" t="s">
        <v>21</v>
      </c>
      <c r="F493" s="240" t="s">
        <v>1036</v>
      </c>
      <c r="G493" s="238"/>
      <c r="H493" s="241">
        <v>5.8</v>
      </c>
      <c r="I493" s="242"/>
      <c r="J493" s="238"/>
      <c r="K493" s="238"/>
      <c r="L493" s="243"/>
      <c r="M493" s="244"/>
      <c r="N493" s="245"/>
      <c r="O493" s="245"/>
      <c r="P493" s="245"/>
      <c r="Q493" s="245"/>
      <c r="R493" s="245"/>
      <c r="S493" s="245"/>
      <c r="T493" s="24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7" t="s">
        <v>140</v>
      </c>
      <c r="AU493" s="247" t="s">
        <v>84</v>
      </c>
      <c r="AV493" s="14" t="s">
        <v>84</v>
      </c>
      <c r="AW493" s="14" t="s">
        <v>36</v>
      </c>
      <c r="AX493" s="14" t="s">
        <v>74</v>
      </c>
      <c r="AY493" s="247" t="s">
        <v>126</v>
      </c>
    </row>
    <row r="494" spans="1:51" s="14" customFormat="1" ht="12">
      <c r="A494" s="14"/>
      <c r="B494" s="237"/>
      <c r="C494" s="238"/>
      <c r="D494" s="220" t="s">
        <v>140</v>
      </c>
      <c r="E494" s="239" t="s">
        <v>21</v>
      </c>
      <c r="F494" s="240" t="s">
        <v>1037</v>
      </c>
      <c r="G494" s="238"/>
      <c r="H494" s="241">
        <v>3.9</v>
      </c>
      <c r="I494" s="242"/>
      <c r="J494" s="238"/>
      <c r="K494" s="238"/>
      <c r="L494" s="243"/>
      <c r="M494" s="244"/>
      <c r="N494" s="245"/>
      <c r="O494" s="245"/>
      <c r="P494" s="245"/>
      <c r="Q494" s="245"/>
      <c r="R494" s="245"/>
      <c r="S494" s="245"/>
      <c r="T494" s="246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7" t="s">
        <v>140</v>
      </c>
      <c r="AU494" s="247" t="s">
        <v>84</v>
      </c>
      <c r="AV494" s="14" t="s">
        <v>84</v>
      </c>
      <c r="AW494" s="14" t="s">
        <v>36</v>
      </c>
      <c r="AX494" s="14" t="s">
        <v>74</v>
      </c>
      <c r="AY494" s="247" t="s">
        <v>126</v>
      </c>
    </row>
    <row r="495" spans="1:51" s="14" customFormat="1" ht="12">
      <c r="A495" s="14"/>
      <c r="B495" s="237"/>
      <c r="C495" s="238"/>
      <c r="D495" s="220" t="s">
        <v>140</v>
      </c>
      <c r="E495" s="239" t="s">
        <v>21</v>
      </c>
      <c r="F495" s="240" t="s">
        <v>1038</v>
      </c>
      <c r="G495" s="238"/>
      <c r="H495" s="241">
        <v>2.783</v>
      </c>
      <c r="I495" s="242"/>
      <c r="J495" s="238"/>
      <c r="K495" s="238"/>
      <c r="L495" s="243"/>
      <c r="M495" s="244"/>
      <c r="N495" s="245"/>
      <c r="O495" s="245"/>
      <c r="P495" s="245"/>
      <c r="Q495" s="245"/>
      <c r="R495" s="245"/>
      <c r="S495" s="245"/>
      <c r="T495" s="246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7" t="s">
        <v>140</v>
      </c>
      <c r="AU495" s="247" t="s">
        <v>84</v>
      </c>
      <c r="AV495" s="14" t="s">
        <v>84</v>
      </c>
      <c r="AW495" s="14" t="s">
        <v>36</v>
      </c>
      <c r="AX495" s="14" t="s">
        <v>74</v>
      </c>
      <c r="AY495" s="247" t="s">
        <v>126</v>
      </c>
    </row>
    <row r="496" spans="1:51" s="16" customFormat="1" ht="12">
      <c r="A496" s="16"/>
      <c r="B496" s="259"/>
      <c r="C496" s="260"/>
      <c r="D496" s="220" t="s">
        <v>140</v>
      </c>
      <c r="E496" s="261" t="s">
        <v>21</v>
      </c>
      <c r="F496" s="262" t="s">
        <v>156</v>
      </c>
      <c r="G496" s="260"/>
      <c r="H496" s="263">
        <v>12.482999999999999</v>
      </c>
      <c r="I496" s="264"/>
      <c r="J496" s="260"/>
      <c r="K496" s="260"/>
      <c r="L496" s="265"/>
      <c r="M496" s="266"/>
      <c r="N496" s="267"/>
      <c r="O496" s="267"/>
      <c r="P496" s="267"/>
      <c r="Q496" s="267"/>
      <c r="R496" s="267"/>
      <c r="S496" s="267"/>
      <c r="T496" s="268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T496" s="269" t="s">
        <v>140</v>
      </c>
      <c r="AU496" s="269" t="s">
        <v>84</v>
      </c>
      <c r="AV496" s="16" t="s">
        <v>134</v>
      </c>
      <c r="AW496" s="16" t="s">
        <v>36</v>
      </c>
      <c r="AX496" s="16" t="s">
        <v>82</v>
      </c>
      <c r="AY496" s="269" t="s">
        <v>126</v>
      </c>
    </row>
    <row r="497" spans="1:65" s="2" customFormat="1" ht="24.15" customHeight="1">
      <c r="A497" s="41"/>
      <c r="B497" s="42"/>
      <c r="C497" s="207" t="s">
        <v>1051</v>
      </c>
      <c r="D497" s="207" t="s">
        <v>129</v>
      </c>
      <c r="E497" s="208" t="s">
        <v>1052</v>
      </c>
      <c r="F497" s="209" t="s">
        <v>1053</v>
      </c>
      <c r="G497" s="210" t="s">
        <v>132</v>
      </c>
      <c r="H497" s="211">
        <v>12.483</v>
      </c>
      <c r="I497" s="212"/>
      <c r="J497" s="213">
        <f>ROUND(I497*H497,2)</f>
        <v>0</v>
      </c>
      <c r="K497" s="209" t="s">
        <v>133</v>
      </c>
      <c r="L497" s="47"/>
      <c r="M497" s="214" t="s">
        <v>21</v>
      </c>
      <c r="N497" s="215" t="s">
        <v>45</v>
      </c>
      <c r="O497" s="87"/>
      <c r="P497" s="216">
        <f>O497*H497</f>
        <v>0</v>
      </c>
      <c r="Q497" s="216">
        <v>0.00017</v>
      </c>
      <c r="R497" s="216">
        <f>Q497*H497</f>
        <v>0.0021221100000000004</v>
      </c>
      <c r="S497" s="216">
        <v>0</v>
      </c>
      <c r="T497" s="217">
        <f>S497*H497</f>
        <v>0</v>
      </c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R497" s="218" t="s">
        <v>295</v>
      </c>
      <c r="AT497" s="218" t="s">
        <v>129</v>
      </c>
      <c r="AU497" s="218" t="s">
        <v>84</v>
      </c>
      <c r="AY497" s="19" t="s">
        <v>126</v>
      </c>
      <c r="BE497" s="219">
        <f>IF(N497="základní",J497,0)</f>
        <v>0</v>
      </c>
      <c r="BF497" s="219">
        <f>IF(N497="snížená",J497,0)</f>
        <v>0</v>
      </c>
      <c r="BG497" s="219">
        <f>IF(N497="zákl. přenesená",J497,0)</f>
        <v>0</v>
      </c>
      <c r="BH497" s="219">
        <f>IF(N497="sníž. přenesená",J497,0)</f>
        <v>0</v>
      </c>
      <c r="BI497" s="219">
        <f>IF(N497="nulová",J497,0)</f>
        <v>0</v>
      </c>
      <c r="BJ497" s="19" t="s">
        <v>82</v>
      </c>
      <c r="BK497" s="219">
        <f>ROUND(I497*H497,2)</f>
        <v>0</v>
      </c>
      <c r="BL497" s="19" t="s">
        <v>295</v>
      </c>
      <c r="BM497" s="218" t="s">
        <v>1054</v>
      </c>
    </row>
    <row r="498" spans="1:47" s="2" customFormat="1" ht="12">
      <c r="A498" s="41"/>
      <c r="B498" s="42"/>
      <c r="C498" s="43"/>
      <c r="D498" s="220" t="s">
        <v>136</v>
      </c>
      <c r="E498" s="43"/>
      <c r="F498" s="221" t="s">
        <v>1055</v>
      </c>
      <c r="G498" s="43"/>
      <c r="H498" s="43"/>
      <c r="I498" s="222"/>
      <c r="J498" s="43"/>
      <c r="K498" s="43"/>
      <c r="L498" s="47"/>
      <c r="M498" s="223"/>
      <c r="N498" s="224"/>
      <c r="O498" s="87"/>
      <c r="P498" s="87"/>
      <c r="Q498" s="87"/>
      <c r="R498" s="87"/>
      <c r="S498" s="87"/>
      <c r="T498" s="88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T498" s="19" t="s">
        <v>136</v>
      </c>
      <c r="AU498" s="19" t="s">
        <v>84</v>
      </c>
    </row>
    <row r="499" spans="1:47" s="2" customFormat="1" ht="12">
      <c r="A499" s="41"/>
      <c r="B499" s="42"/>
      <c r="C499" s="43"/>
      <c r="D499" s="225" t="s">
        <v>138</v>
      </c>
      <c r="E499" s="43"/>
      <c r="F499" s="226" t="s">
        <v>1056</v>
      </c>
      <c r="G499" s="43"/>
      <c r="H499" s="43"/>
      <c r="I499" s="222"/>
      <c r="J499" s="43"/>
      <c r="K499" s="43"/>
      <c r="L499" s="47"/>
      <c r="M499" s="223"/>
      <c r="N499" s="224"/>
      <c r="O499" s="87"/>
      <c r="P499" s="87"/>
      <c r="Q499" s="87"/>
      <c r="R499" s="87"/>
      <c r="S499" s="87"/>
      <c r="T499" s="88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T499" s="19" t="s">
        <v>138</v>
      </c>
      <c r="AU499" s="19" t="s">
        <v>84</v>
      </c>
    </row>
    <row r="500" spans="1:51" s="14" customFormat="1" ht="12">
      <c r="A500" s="14"/>
      <c r="B500" s="237"/>
      <c r="C500" s="238"/>
      <c r="D500" s="220" t="s">
        <v>140</v>
      </c>
      <c r="E500" s="239" t="s">
        <v>21</v>
      </c>
      <c r="F500" s="240" t="s">
        <v>1036</v>
      </c>
      <c r="G500" s="238"/>
      <c r="H500" s="241">
        <v>5.8</v>
      </c>
      <c r="I500" s="242"/>
      <c r="J500" s="238"/>
      <c r="K500" s="238"/>
      <c r="L500" s="243"/>
      <c r="M500" s="244"/>
      <c r="N500" s="245"/>
      <c r="O500" s="245"/>
      <c r="P500" s="245"/>
      <c r="Q500" s="245"/>
      <c r="R500" s="245"/>
      <c r="S500" s="245"/>
      <c r="T500" s="246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7" t="s">
        <v>140</v>
      </c>
      <c r="AU500" s="247" t="s">
        <v>84</v>
      </c>
      <c r="AV500" s="14" t="s">
        <v>84</v>
      </c>
      <c r="AW500" s="14" t="s">
        <v>36</v>
      </c>
      <c r="AX500" s="14" t="s">
        <v>74</v>
      </c>
      <c r="AY500" s="247" t="s">
        <v>126</v>
      </c>
    </row>
    <row r="501" spans="1:51" s="14" customFormat="1" ht="12">
      <c r="A501" s="14"/>
      <c r="B501" s="237"/>
      <c r="C501" s="238"/>
      <c r="D501" s="220" t="s">
        <v>140</v>
      </c>
      <c r="E501" s="239" t="s">
        <v>21</v>
      </c>
      <c r="F501" s="240" t="s">
        <v>1037</v>
      </c>
      <c r="G501" s="238"/>
      <c r="H501" s="241">
        <v>3.9</v>
      </c>
      <c r="I501" s="242"/>
      <c r="J501" s="238"/>
      <c r="K501" s="238"/>
      <c r="L501" s="243"/>
      <c r="M501" s="244"/>
      <c r="N501" s="245"/>
      <c r="O501" s="245"/>
      <c r="P501" s="245"/>
      <c r="Q501" s="245"/>
      <c r="R501" s="245"/>
      <c r="S501" s="245"/>
      <c r="T501" s="24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7" t="s">
        <v>140</v>
      </c>
      <c r="AU501" s="247" t="s">
        <v>84</v>
      </c>
      <c r="AV501" s="14" t="s">
        <v>84</v>
      </c>
      <c r="AW501" s="14" t="s">
        <v>36</v>
      </c>
      <c r="AX501" s="14" t="s">
        <v>74</v>
      </c>
      <c r="AY501" s="247" t="s">
        <v>126</v>
      </c>
    </row>
    <row r="502" spans="1:51" s="14" customFormat="1" ht="12">
      <c r="A502" s="14"/>
      <c r="B502" s="237"/>
      <c r="C502" s="238"/>
      <c r="D502" s="220" t="s">
        <v>140</v>
      </c>
      <c r="E502" s="239" t="s">
        <v>21</v>
      </c>
      <c r="F502" s="240" t="s">
        <v>1038</v>
      </c>
      <c r="G502" s="238"/>
      <c r="H502" s="241">
        <v>2.783</v>
      </c>
      <c r="I502" s="242"/>
      <c r="J502" s="238"/>
      <c r="K502" s="238"/>
      <c r="L502" s="243"/>
      <c r="M502" s="244"/>
      <c r="N502" s="245"/>
      <c r="O502" s="245"/>
      <c r="P502" s="245"/>
      <c r="Q502" s="245"/>
      <c r="R502" s="245"/>
      <c r="S502" s="245"/>
      <c r="T502" s="246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7" t="s">
        <v>140</v>
      </c>
      <c r="AU502" s="247" t="s">
        <v>84</v>
      </c>
      <c r="AV502" s="14" t="s">
        <v>84</v>
      </c>
      <c r="AW502" s="14" t="s">
        <v>36</v>
      </c>
      <c r="AX502" s="14" t="s">
        <v>74</v>
      </c>
      <c r="AY502" s="247" t="s">
        <v>126</v>
      </c>
    </row>
    <row r="503" spans="1:51" s="16" customFormat="1" ht="12">
      <c r="A503" s="16"/>
      <c r="B503" s="259"/>
      <c r="C503" s="260"/>
      <c r="D503" s="220" t="s">
        <v>140</v>
      </c>
      <c r="E503" s="261" t="s">
        <v>21</v>
      </c>
      <c r="F503" s="262" t="s">
        <v>156</v>
      </c>
      <c r="G503" s="260"/>
      <c r="H503" s="263">
        <v>12.482999999999999</v>
      </c>
      <c r="I503" s="264"/>
      <c r="J503" s="260"/>
      <c r="K503" s="260"/>
      <c r="L503" s="265"/>
      <c r="M503" s="266"/>
      <c r="N503" s="267"/>
      <c r="O503" s="267"/>
      <c r="P503" s="267"/>
      <c r="Q503" s="267"/>
      <c r="R503" s="267"/>
      <c r="S503" s="267"/>
      <c r="T503" s="268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T503" s="269" t="s">
        <v>140</v>
      </c>
      <c r="AU503" s="269" t="s">
        <v>84</v>
      </c>
      <c r="AV503" s="16" t="s">
        <v>134</v>
      </c>
      <c r="AW503" s="16" t="s">
        <v>36</v>
      </c>
      <c r="AX503" s="16" t="s">
        <v>82</v>
      </c>
      <c r="AY503" s="269" t="s">
        <v>126</v>
      </c>
    </row>
    <row r="504" spans="1:65" s="2" customFormat="1" ht="24.15" customHeight="1">
      <c r="A504" s="41"/>
      <c r="B504" s="42"/>
      <c r="C504" s="207" t="s">
        <v>1057</v>
      </c>
      <c r="D504" s="207" t="s">
        <v>129</v>
      </c>
      <c r="E504" s="208" t="s">
        <v>524</v>
      </c>
      <c r="F504" s="209" t="s">
        <v>525</v>
      </c>
      <c r="G504" s="210" t="s">
        <v>132</v>
      </c>
      <c r="H504" s="211">
        <v>12.483</v>
      </c>
      <c r="I504" s="212"/>
      <c r="J504" s="213">
        <f>ROUND(I504*H504,2)</f>
        <v>0</v>
      </c>
      <c r="K504" s="209" t="s">
        <v>133</v>
      </c>
      <c r="L504" s="47"/>
      <c r="M504" s="214" t="s">
        <v>21</v>
      </c>
      <c r="N504" s="215" t="s">
        <v>45</v>
      </c>
      <c r="O504" s="87"/>
      <c r="P504" s="216">
        <f>O504*H504</f>
        <v>0</v>
      </c>
      <c r="Q504" s="216">
        <v>0.00012</v>
      </c>
      <c r="R504" s="216">
        <f>Q504*H504</f>
        <v>0.00149796</v>
      </c>
      <c r="S504" s="216">
        <v>0</v>
      </c>
      <c r="T504" s="217">
        <f>S504*H504</f>
        <v>0</v>
      </c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R504" s="218" t="s">
        <v>295</v>
      </c>
      <c r="AT504" s="218" t="s">
        <v>129</v>
      </c>
      <c r="AU504" s="218" t="s">
        <v>84</v>
      </c>
      <c r="AY504" s="19" t="s">
        <v>126</v>
      </c>
      <c r="BE504" s="219">
        <f>IF(N504="základní",J504,0)</f>
        <v>0</v>
      </c>
      <c r="BF504" s="219">
        <f>IF(N504="snížená",J504,0)</f>
        <v>0</v>
      </c>
      <c r="BG504" s="219">
        <f>IF(N504="zákl. přenesená",J504,0)</f>
        <v>0</v>
      </c>
      <c r="BH504" s="219">
        <f>IF(N504="sníž. přenesená",J504,0)</f>
        <v>0</v>
      </c>
      <c r="BI504" s="219">
        <f>IF(N504="nulová",J504,0)</f>
        <v>0</v>
      </c>
      <c r="BJ504" s="19" t="s">
        <v>82</v>
      </c>
      <c r="BK504" s="219">
        <f>ROUND(I504*H504,2)</f>
        <v>0</v>
      </c>
      <c r="BL504" s="19" t="s">
        <v>295</v>
      </c>
      <c r="BM504" s="218" t="s">
        <v>1058</v>
      </c>
    </row>
    <row r="505" spans="1:47" s="2" customFormat="1" ht="12">
      <c r="A505" s="41"/>
      <c r="B505" s="42"/>
      <c r="C505" s="43"/>
      <c r="D505" s="220" t="s">
        <v>136</v>
      </c>
      <c r="E505" s="43"/>
      <c r="F505" s="221" t="s">
        <v>527</v>
      </c>
      <c r="G505" s="43"/>
      <c r="H505" s="43"/>
      <c r="I505" s="222"/>
      <c r="J505" s="43"/>
      <c r="K505" s="43"/>
      <c r="L505" s="47"/>
      <c r="M505" s="223"/>
      <c r="N505" s="224"/>
      <c r="O505" s="87"/>
      <c r="P505" s="87"/>
      <c r="Q505" s="87"/>
      <c r="R505" s="87"/>
      <c r="S505" s="87"/>
      <c r="T505" s="88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T505" s="19" t="s">
        <v>136</v>
      </c>
      <c r="AU505" s="19" t="s">
        <v>84</v>
      </c>
    </row>
    <row r="506" spans="1:47" s="2" customFormat="1" ht="12">
      <c r="A506" s="41"/>
      <c r="B506" s="42"/>
      <c r="C506" s="43"/>
      <c r="D506" s="225" t="s">
        <v>138</v>
      </c>
      <c r="E506" s="43"/>
      <c r="F506" s="226" t="s">
        <v>528</v>
      </c>
      <c r="G506" s="43"/>
      <c r="H506" s="43"/>
      <c r="I506" s="222"/>
      <c r="J506" s="43"/>
      <c r="K506" s="43"/>
      <c r="L506" s="47"/>
      <c r="M506" s="223"/>
      <c r="N506" s="224"/>
      <c r="O506" s="87"/>
      <c r="P506" s="87"/>
      <c r="Q506" s="87"/>
      <c r="R506" s="87"/>
      <c r="S506" s="87"/>
      <c r="T506" s="88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T506" s="19" t="s">
        <v>138</v>
      </c>
      <c r="AU506" s="19" t="s">
        <v>84</v>
      </c>
    </row>
    <row r="507" spans="1:51" s="14" customFormat="1" ht="12">
      <c r="A507" s="14"/>
      <c r="B507" s="237"/>
      <c r="C507" s="238"/>
      <c r="D507" s="220" t="s">
        <v>140</v>
      </c>
      <c r="E507" s="239" t="s">
        <v>21</v>
      </c>
      <c r="F507" s="240" t="s">
        <v>1036</v>
      </c>
      <c r="G507" s="238"/>
      <c r="H507" s="241">
        <v>5.8</v>
      </c>
      <c r="I507" s="242"/>
      <c r="J507" s="238"/>
      <c r="K507" s="238"/>
      <c r="L507" s="243"/>
      <c r="M507" s="244"/>
      <c r="N507" s="245"/>
      <c r="O507" s="245"/>
      <c r="P507" s="245"/>
      <c r="Q507" s="245"/>
      <c r="R507" s="245"/>
      <c r="S507" s="245"/>
      <c r="T507" s="246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7" t="s">
        <v>140</v>
      </c>
      <c r="AU507" s="247" t="s">
        <v>84</v>
      </c>
      <c r="AV507" s="14" t="s">
        <v>84</v>
      </c>
      <c r="AW507" s="14" t="s">
        <v>36</v>
      </c>
      <c r="AX507" s="14" t="s">
        <v>74</v>
      </c>
      <c r="AY507" s="247" t="s">
        <v>126</v>
      </c>
    </row>
    <row r="508" spans="1:51" s="14" customFormat="1" ht="12">
      <c r="A508" s="14"/>
      <c r="B508" s="237"/>
      <c r="C508" s="238"/>
      <c r="D508" s="220" t="s">
        <v>140</v>
      </c>
      <c r="E508" s="239" t="s">
        <v>21</v>
      </c>
      <c r="F508" s="240" t="s">
        <v>1037</v>
      </c>
      <c r="G508" s="238"/>
      <c r="H508" s="241">
        <v>3.9</v>
      </c>
      <c r="I508" s="242"/>
      <c r="J508" s="238"/>
      <c r="K508" s="238"/>
      <c r="L508" s="243"/>
      <c r="M508" s="244"/>
      <c r="N508" s="245"/>
      <c r="O508" s="245"/>
      <c r="P508" s="245"/>
      <c r="Q508" s="245"/>
      <c r="R508" s="245"/>
      <c r="S508" s="245"/>
      <c r="T508" s="246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7" t="s">
        <v>140</v>
      </c>
      <c r="AU508" s="247" t="s">
        <v>84</v>
      </c>
      <c r="AV508" s="14" t="s">
        <v>84</v>
      </c>
      <c r="AW508" s="14" t="s">
        <v>36</v>
      </c>
      <c r="AX508" s="14" t="s">
        <v>74</v>
      </c>
      <c r="AY508" s="247" t="s">
        <v>126</v>
      </c>
    </row>
    <row r="509" spans="1:51" s="14" customFormat="1" ht="12">
      <c r="A509" s="14"/>
      <c r="B509" s="237"/>
      <c r="C509" s="238"/>
      <c r="D509" s="220" t="s">
        <v>140</v>
      </c>
      <c r="E509" s="239" t="s">
        <v>21</v>
      </c>
      <c r="F509" s="240" t="s">
        <v>1038</v>
      </c>
      <c r="G509" s="238"/>
      <c r="H509" s="241">
        <v>2.783</v>
      </c>
      <c r="I509" s="242"/>
      <c r="J509" s="238"/>
      <c r="K509" s="238"/>
      <c r="L509" s="243"/>
      <c r="M509" s="244"/>
      <c r="N509" s="245"/>
      <c r="O509" s="245"/>
      <c r="P509" s="245"/>
      <c r="Q509" s="245"/>
      <c r="R509" s="245"/>
      <c r="S509" s="245"/>
      <c r="T509" s="246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7" t="s">
        <v>140</v>
      </c>
      <c r="AU509" s="247" t="s">
        <v>84</v>
      </c>
      <c r="AV509" s="14" t="s">
        <v>84</v>
      </c>
      <c r="AW509" s="14" t="s">
        <v>36</v>
      </c>
      <c r="AX509" s="14" t="s">
        <v>74</v>
      </c>
      <c r="AY509" s="247" t="s">
        <v>126</v>
      </c>
    </row>
    <row r="510" spans="1:51" s="16" customFormat="1" ht="12">
      <c r="A510" s="16"/>
      <c r="B510" s="259"/>
      <c r="C510" s="260"/>
      <c r="D510" s="220" t="s">
        <v>140</v>
      </c>
      <c r="E510" s="261" t="s">
        <v>21</v>
      </c>
      <c r="F510" s="262" t="s">
        <v>156</v>
      </c>
      <c r="G510" s="260"/>
      <c r="H510" s="263">
        <v>12.482999999999999</v>
      </c>
      <c r="I510" s="264"/>
      <c r="J510" s="260"/>
      <c r="K510" s="260"/>
      <c r="L510" s="265"/>
      <c r="M510" s="266"/>
      <c r="N510" s="267"/>
      <c r="O510" s="267"/>
      <c r="P510" s="267"/>
      <c r="Q510" s="267"/>
      <c r="R510" s="267"/>
      <c r="S510" s="267"/>
      <c r="T510" s="268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T510" s="269" t="s">
        <v>140</v>
      </c>
      <c r="AU510" s="269" t="s">
        <v>84</v>
      </c>
      <c r="AV510" s="16" t="s">
        <v>134</v>
      </c>
      <c r="AW510" s="16" t="s">
        <v>36</v>
      </c>
      <c r="AX510" s="16" t="s">
        <v>82</v>
      </c>
      <c r="AY510" s="269" t="s">
        <v>126</v>
      </c>
    </row>
    <row r="511" spans="1:65" s="2" customFormat="1" ht="24.15" customHeight="1">
      <c r="A511" s="41"/>
      <c r="B511" s="42"/>
      <c r="C511" s="207" t="s">
        <v>1059</v>
      </c>
      <c r="D511" s="207" t="s">
        <v>129</v>
      </c>
      <c r="E511" s="208" t="s">
        <v>530</v>
      </c>
      <c r="F511" s="209" t="s">
        <v>531</v>
      </c>
      <c r="G511" s="210" t="s">
        <v>132</v>
      </c>
      <c r="H511" s="211">
        <v>12.483</v>
      </c>
      <c r="I511" s="212"/>
      <c r="J511" s="213">
        <f>ROUND(I511*H511,2)</f>
        <v>0</v>
      </c>
      <c r="K511" s="209" t="s">
        <v>133</v>
      </c>
      <c r="L511" s="47"/>
      <c r="M511" s="214" t="s">
        <v>21</v>
      </c>
      <c r="N511" s="215" t="s">
        <v>45</v>
      </c>
      <c r="O511" s="87"/>
      <c r="P511" s="216">
        <f>O511*H511</f>
        <v>0</v>
      </c>
      <c r="Q511" s="216">
        <v>0.00012</v>
      </c>
      <c r="R511" s="216">
        <f>Q511*H511</f>
        <v>0.00149796</v>
      </c>
      <c r="S511" s="216">
        <v>0</v>
      </c>
      <c r="T511" s="217">
        <f>S511*H511</f>
        <v>0</v>
      </c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R511" s="218" t="s">
        <v>295</v>
      </c>
      <c r="AT511" s="218" t="s">
        <v>129</v>
      </c>
      <c r="AU511" s="218" t="s">
        <v>84</v>
      </c>
      <c r="AY511" s="19" t="s">
        <v>126</v>
      </c>
      <c r="BE511" s="219">
        <f>IF(N511="základní",J511,0)</f>
        <v>0</v>
      </c>
      <c r="BF511" s="219">
        <f>IF(N511="snížená",J511,0)</f>
        <v>0</v>
      </c>
      <c r="BG511" s="219">
        <f>IF(N511="zákl. přenesená",J511,0)</f>
        <v>0</v>
      </c>
      <c r="BH511" s="219">
        <f>IF(N511="sníž. přenesená",J511,0)</f>
        <v>0</v>
      </c>
      <c r="BI511" s="219">
        <f>IF(N511="nulová",J511,0)</f>
        <v>0</v>
      </c>
      <c r="BJ511" s="19" t="s">
        <v>82</v>
      </c>
      <c r="BK511" s="219">
        <f>ROUND(I511*H511,2)</f>
        <v>0</v>
      </c>
      <c r="BL511" s="19" t="s">
        <v>295</v>
      </c>
      <c r="BM511" s="218" t="s">
        <v>1060</v>
      </c>
    </row>
    <row r="512" spans="1:47" s="2" customFormat="1" ht="12">
      <c r="A512" s="41"/>
      <c r="B512" s="42"/>
      <c r="C512" s="43"/>
      <c r="D512" s="220" t="s">
        <v>136</v>
      </c>
      <c r="E512" s="43"/>
      <c r="F512" s="221" t="s">
        <v>533</v>
      </c>
      <c r="G512" s="43"/>
      <c r="H512" s="43"/>
      <c r="I512" s="222"/>
      <c r="J512" s="43"/>
      <c r="K512" s="43"/>
      <c r="L512" s="47"/>
      <c r="M512" s="223"/>
      <c r="N512" s="224"/>
      <c r="O512" s="87"/>
      <c r="P512" s="87"/>
      <c r="Q512" s="87"/>
      <c r="R512" s="87"/>
      <c r="S512" s="87"/>
      <c r="T512" s="88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T512" s="19" t="s">
        <v>136</v>
      </c>
      <c r="AU512" s="19" t="s">
        <v>84</v>
      </c>
    </row>
    <row r="513" spans="1:47" s="2" customFormat="1" ht="12">
      <c r="A513" s="41"/>
      <c r="B513" s="42"/>
      <c r="C513" s="43"/>
      <c r="D513" s="225" t="s">
        <v>138</v>
      </c>
      <c r="E513" s="43"/>
      <c r="F513" s="226" t="s">
        <v>534</v>
      </c>
      <c r="G513" s="43"/>
      <c r="H513" s="43"/>
      <c r="I513" s="222"/>
      <c r="J513" s="43"/>
      <c r="K513" s="43"/>
      <c r="L513" s="47"/>
      <c r="M513" s="223"/>
      <c r="N513" s="224"/>
      <c r="O513" s="87"/>
      <c r="P513" s="87"/>
      <c r="Q513" s="87"/>
      <c r="R513" s="87"/>
      <c r="S513" s="87"/>
      <c r="T513" s="88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T513" s="19" t="s">
        <v>138</v>
      </c>
      <c r="AU513" s="19" t="s">
        <v>84</v>
      </c>
    </row>
    <row r="514" spans="1:51" s="14" customFormat="1" ht="12">
      <c r="A514" s="14"/>
      <c r="B514" s="237"/>
      <c r="C514" s="238"/>
      <c r="D514" s="220" t="s">
        <v>140</v>
      </c>
      <c r="E514" s="239" t="s">
        <v>21</v>
      </c>
      <c r="F514" s="240" t="s">
        <v>1036</v>
      </c>
      <c r="G514" s="238"/>
      <c r="H514" s="241">
        <v>5.8</v>
      </c>
      <c r="I514" s="242"/>
      <c r="J514" s="238"/>
      <c r="K514" s="238"/>
      <c r="L514" s="243"/>
      <c r="M514" s="244"/>
      <c r="N514" s="245"/>
      <c r="O514" s="245"/>
      <c r="P514" s="245"/>
      <c r="Q514" s="245"/>
      <c r="R514" s="245"/>
      <c r="S514" s="245"/>
      <c r="T514" s="246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7" t="s">
        <v>140</v>
      </c>
      <c r="AU514" s="247" t="s">
        <v>84</v>
      </c>
      <c r="AV514" s="14" t="s">
        <v>84</v>
      </c>
      <c r="AW514" s="14" t="s">
        <v>36</v>
      </c>
      <c r="AX514" s="14" t="s">
        <v>74</v>
      </c>
      <c r="AY514" s="247" t="s">
        <v>126</v>
      </c>
    </row>
    <row r="515" spans="1:51" s="14" customFormat="1" ht="12">
      <c r="A515" s="14"/>
      <c r="B515" s="237"/>
      <c r="C515" s="238"/>
      <c r="D515" s="220" t="s">
        <v>140</v>
      </c>
      <c r="E515" s="239" t="s">
        <v>21</v>
      </c>
      <c r="F515" s="240" t="s">
        <v>1037</v>
      </c>
      <c r="G515" s="238"/>
      <c r="H515" s="241">
        <v>3.9</v>
      </c>
      <c r="I515" s="242"/>
      <c r="J515" s="238"/>
      <c r="K515" s="238"/>
      <c r="L515" s="243"/>
      <c r="M515" s="244"/>
      <c r="N515" s="245"/>
      <c r="O515" s="245"/>
      <c r="P515" s="245"/>
      <c r="Q515" s="245"/>
      <c r="R515" s="245"/>
      <c r="S515" s="245"/>
      <c r="T515" s="246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7" t="s">
        <v>140</v>
      </c>
      <c r="AU515" s="247" t="s">
        <v>84</v>
      </c>
      <c r="AV515" s="14" t="s">
        <v>84</v>
      </c>
      <c r="AW515" s="14" t="s">
        <v>36</v>
      </c>
      <c r="AX515" s="14" t="s">
        <v>74</v>
      </c>
      <c r="AY515" s="247" t="s">
        <v>126</v>
      </c>
    </row>
    <row r="516" spans="1:51" s="14" customFormat="1" ht="12">
      <c r="A516" s="14"/>
      <c r="B516" s="237"/>
      <c r="C516" s="238"/>
      <c r="D516" s="220" t="s">
        <v>140</v>
      </c>
      <c r="E516" s="239" t="s">
        <v>21</v>
      </c>
      <c r="F516" s="240" t="s">
        <v>1038</v>
      </c>
      <c r="G516" s="238"/>
      <c r="H516" s="241">
        <v>2.783</v>
      </c>
      <c r="I516" s="242"/>
      <c r="J516" s="238"/>
      <c r="K516" s="238"/>
      <c r="L516" s="243"/>
      <c r="M516" s="244"/>
      <c r="N516" s="245"/>
      <c r="O516" s="245"/>
      <c r="P516" s="245"/>
      <c r="Q516" s="245"/>
      <c r="R516" s="245"/>
      <c r="S516" s="245"/>
      <c r="T516" s="246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7" t="s">
        <v>140</v>
      </c>
      <c r="AU516" s="247" t="s">
        <v>84</v>
      </c>
      <c r="AV516" s="14" t="s">
        <v>84</v>
      </c>
      <c r="AW516" s="14" t="s">
        <v>36</v>
      </c>
      <c r="AX516" s="14" t="s">
        <v>74</v>
      </c>
      <c r="AY516" s="247" t="s">
        <v>126</v>
      </c>
    </row>
    <row r="517" spans="1:51" s="16" customFormat="1" ht="12">
      <c r="A517" s="16"/>
      <c r="B517" s="259"/>
      <c r="C517" s="260"/>
      <c r="D517" s="220" t="s">
        <v>140</v>
      </c>
      <c r="E517" s="261" t="s">
        <v>21</v>
      </c>
      <c r="F517" s="262" t="s">
        <v>156</v>
      </c>
      <c r="G517" s="260"/>
      <c r="H517" s="263">
        <v>12.482999999999999</v>
      </c>
      <c r="I517" s="264"/>
      <c r="J517" s="260"/>
      <c r="K517" s="260"/>
      <c r="L517" s="265"/>
      <c r="M517" s="266"/>
      <c r="N517" s="267"/>
      <c r="O517" s="267"/>
      <c r="P517" s="267"/>
      <c r="Q517" s="267"/>
      <c r="R517" s="267"/>
      <c r="S517" s="267"/>
      <c r="T517" s="268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T517" s="269" t="s">
        <v>140</v>
      </c>
      <c r="AU517" s="269" t="s">
        <v>84</v>
      </c>
      <c r="AV517" s="16" t="s">
        <v>134</v>
      </c>
      <c r="AW517" s="16" t="s">
        <v>36</v>
      </c>
      <c r="AX517" s="16" t="s">
        <v>82</v>
      </c>
      <c r="AY517" s="269" t="s">
        <v>126</v>
      </c>
    </row>
    <row r="518" spans="1:65" s="2" customFormat="1" ht="16.5" customHeight="1">
      <c r="A518" s="41"/>
      <c r="B518" s="42"/>
      <c r="C518" s="207" t="s">
        <v>1061</v>
      </c>
      <c r="D518" s="207" t="s">
        <v>129</v>
      </c>
      <c r="E518" s="208" t="s">
        <v>1062</v>
      </c>
      <c r="F518" s="209" t="s">
        <v>1063</v>
      </c>
      <c r="G518" s="210" t="s">
        <v>132</v>
      </c>
      <c r="H518" s="211">
        <v>5.8</v>
      </c>
      <c r="I518" s="212"/>
      <c r="J518" s="213">
        <f>ROUND(I518*H518,2)</f>
        <v>0</v>
      </c>
      <c r="K518" s="209" t="s">
        <v>21</v>
      </c>
      <c r="L518" s="47"/>
      <c r="M518" s="214" t="s">
        <v>21</v>
      </c>
      <c r="N518" s="215" t="s">
        <v>45</v>
      </c>
      <c r="O518" s="87"/>
      <c r="P518" s="216">
        <f>O518*H518</f>
        <v>0</v>
      </c>
      <c r="Q518" s="216">
        <v>0</v>
      </c>
      <c r="R518" s="216">
        <f>Q518*H518</f>
        <v>0</v>
      </c>
      <c r="S518" s="216">
        <v>0</v>
      </c>
      <c r="T518" s="217">
        <f>S518*H518</f>
        <v>0</v>
      </c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R518" s="218" t="s">
        <v>295</v>
      </c>
      <c r="AT518" s="218" t="s">
        <v>129</v>
      </c>
      <c r="AU518" s="218" t="s">
        <v>84</v>
      </c>
      <c r="AY518" s="19" t="s">
        <v>126</v>
      </c>
      <c r="BE518" s="219">
        <f>IF(N518="základní",J518,0)</f>
        <v>0</v>
      </c>
      <c r="BF518" s="219">
        <f>IF(N518="snížená",J518,0)</f>
        <v>0</v>
      </c>
      <c r="BG518" s="219">
        <f>IF(N518="zákl. přenesená",J518,0)</f>
        <v>0</v>
      </c>
      <c r="BH518" s="219">
        <f>IF(N518="sníž. přenesená",J518,0)</f>
        <v>0</v>
      </c>
      <c r="BI518" s="219">
        <f>IF(N518="nulová",J518,0)</f>
        <v>0</v>
      </c>
      <c r="BJ518" s="19" t="s">
        <v>82</v>
      </c>
      <c r="BK518" s="219">
        <f>ROUND(I518*H518,2)</f>
        <v>0</v>
      </c>
      <c r="BL518" s="19" t="s">
        <v>295</v>
      </c>
      <c r="BM518" s="218" t="s">
        <v>1064</v>
      </c>
    </row>
    <row r="519" spans="1:47" s="2" customFormat="1" ht="12">
      <c r="A519" s="41"/>
      <c r="B519" s="42"/>
      <c r="C519" s="43"/>
      <c r="D519" s="220" t="s">
        <v>136</v>
      </c>
      <c r="E519" s="43"/>
      <c r="F519" s="221" t="s">
        <v>1063</v>
      </c>
      <c r="G519" s="43"/>
      <c r="H519" s="43"/>
      <c r="I519" s="222"/>
      <c r="J519" s="43"/>
      <c r="K519" s="43"/>
      <c r="L519" s="47"/>
      <c r="M519" s="223"/>
      <c r="N519" s="224"/>
      <c r="O519" s="87"/>
      <c r="P519" s="87"/>
      <c r="Q519" s="87"/>
      <c r="R519" s="87"/>
      <c r="S519" s="87"/>
      <c r="T519" s="88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T519" s="19" t="s">
        <v>136</v>
      </c>
      <c r="AU519" s="19" t="s">
        <v>84</v>
      </c>
    </row>
    <row r="520" spans="1:51" s="14" customFormat="1" ht="12">
      <c r="A520" s="14"/>
      <c r="B520" s="237"/>
      <c r="C520" s="238"/>
      <c r="D520" s="220" t="s">
        <v>140</v>
      </c>
      <c r="E520" s="239" t="s">
        <v>21</v>
      </c>
      <c r="F520" s="240" t="s">
        <v>1036</v>
      </c>
      <c r="G520" s="238"/>
      <c r="H520" s="241">
        <v>5.8</v>
      </c>
      <c r="I520" s="242"/>
      <c r="J520" s="238"/>
      <c r="K520" s="238"/>
      <c r="L520" s="243"/>
      <c r="M520" s="244"/>
      <c r="N520" s="245"/>
      <c r="O520" s="245"/>
      <c r="P520" s="245"/>
      <c r="Q520" s="245"/>
      <c r="R520" s="245"/>
      <c r="S520" s="245"/>
      <c r="T520" s="246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7" t="s">
        <v>140</v>
      </c>
      <c r="AU520" s="247" t="s">
        <v>84</v>
      </c>
      <c r="AV520" s="14" t="s">
        <v>84</v>
      </c>
      <c r="AW520" s="14" t="s">
        <v>36</v>
      </c>
      <c r="AX520" s="14" t="s">
        <v>82</v>
      </c>
      <c r="AY520" s="247" t="s">
        <v>126</v>
      </c>
    </row>
    <row r="521" spans="1:65" s="2" customFormat="1" ht="33" customHeight="1">
      <c r="A521" s="41"/>
      <c r="B521" s="42"/>
      <c r="C521" s="207" t="s">
        <v>1065</v>
      </c>
      <c r="D521" s="207" t="s">
        <v>129</v>
      </c>
      <c r="E521" s="208" t="s">
        <v>1066</v>
      </c>
      <c r="F521" s="209" t="s">
        <v>1067</v>
      </c>
      <c r="G521" s="210" t="s">
        <v>132</v>
      </c>
      <c r="H521" s="211">
        <v>180.317</v>
      </c>
      <c r="I521" s="212"/>
      <c r="J521" s="213">
        <f>ROUND(I521*H521,2)</f>
        <v>0</v>
      </c>
      <c r="K521" s="209" t="s">
        <v>133</v>
      </c>
      <c r="L521" s="47"/>
      <c r="M521" s="214" t="s">
        <v>21</v>
      </c>
      <c r="N521" s="215" t="s">
        <v>45</v>
      </c>
      <c r="O521" s="87"/>
      <c r="P521" s="216">
        <f>O521*H521</f>
        <v>0</v>
      </c>
      <c r="Q521" s="216">
        <v>8E-05</v>
      </c>
      <c r="R521" s="216">
        <f>Q521*H521</f>
        <v>0.014425360000000002</v>
      </c>
      <c r="S521" s="216">
        <v>0</v>
      </c>
      <c r="T521" s="217">
        <f>S521*H521</f>
        <v>0</v>
      </c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R521" s="218" t="s">
        <v>295</v>
      </c>
      <c r="AT521" s="218" t="s">
        <v>129</v>
      </c>
      <c r="AU521" s="218" t="s">
        <v>84</v>
      </c>
      <c r="AY521" s="19" t="s">
        <v>126</v>
      </c>
      <c r="BE521" s="219">
        <f>IF(N521="základní",J521,0)</f>
        <v>0</v>
      </c>
      <c r="BF521" s="219">
        <f>IF(N521="snížená",J521,0)</f>
        <v>0</v>
      </c>
      <c r="BG521" s="219">
        <f>IF(N521="zákl. přenesená",J521,0)</f>
        <v>0</v>
      </c>
      <c r="BH521" s="219">
        <f>IF(N521="sníž. přenesená",J521,0)</f>
        <v>0</v>
      </c>
      <c r="BI521" s="219">
        <f>IF(N521="nulová",J521,0)</f>
        <v>0</v>
      </c>
      <c r="BJ521" s="19" t="s">
        <v>82</v>
      </c>
      <c r="BK521" s="219">
        <f>ROUND(I521*H521,2)</f>
        <v>0</v>
      </c>
      <c r="BL521" s="19" t="s">
        <v>295</v>
      </c>
      <c r="BM521" s="218" t="s">
        <v>1068</v>
      </c>
    </row>
    <row r="522" spans="1:47" s="2" customFormat="1" ht="12">
      <c r="A522" s="41"/>
      <c r="B522" s="42"/>
      <c r="C522" s="43"/>
      <c r="D522" s="220" t="s">
        <v>136</v>
      </c>
      <c r="E522" s="43"/>
      <c r="F522" s="221" t="s">
        <v>1069</v>
      </c>
      <c r="G522" s="43"/>
      <c r="H522" s="43"/>
      <c r="I522" s="222"/>
      <c r="J522" s="43"/>
      <c r="K522" s="43"/>
      <c r="L522" s="47"/>
      <c r="M522" s="223"/>
      <c r="N522" s="224"/>
      <c r="O522" s="87"/>
      <c r="P522" s="87"/>
      <c r="Q522" s="87"/>
      <c r="R522" s="87"/>
      <c r="S522" s="87"/>
      <c r="T522" s="88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T522" s="19" t="s">
        <v>136</v>
      </c>
      <c r="AU522" s="19" t="s">
        <v>84</v>
      </c>
    </row>
    <row r="523" spans="1:47" s="2" customFormat="1" ht="12">
      <c r="A523" s="41"/>
      <c r="B523" s="42"/>
      <c r="C523" s="43"/>
      <c r="D523" s="225" t="s">
        <v>138</v>
      </c>
      <c r="E523" s="43"/>
      <c r="F523" s="226" t="s">
        <v>1070</v>
      </c>
      <c r="G523" s="43"/>
      <c r="H523" s="43"/>
      <c r="I523" s="222"/>
      <c r="J523" s="43"/>
      <c r="K523" s="43"/>
      <c r="L523" s="47"/>
      <c r="M523" s="223"/>
      <c r="N523" s="224"/>
      <c r="O523" s="87"/>
      <c r="P523" s="87"/>
      <c r="Q523" s="87"/>
      <c r="R523" s="87"/>
      <c r="S523" s="87"/>
      <c r="T523" s="88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T523" s="19" t="s">
        <v>138</v>
      </c>
      <c r="AU523" s="19" t="s">
        <v>84</v>
      </c>
    </row>
    <row r="524" spans="1:51" s="13" customFormat="1" ht="12">
      <c r="A524" s="13"/>
      <c r="B524" s="227"/>
      <c r="C524" s="228"/>
      <c r="D524" s="220" t="s">
        <v>140</v>
      </c>
      <c r="E524" s="229" t="s">
        <v>21</v>
      </c>
      <c r="F524" s="230" t="s">
        <v>1071</v>
      </c>
      <c r="G524" s="228"/>
      <c r="H524" s="229" t="s">
        <v>21</v>
      </c>
      <c r="I524" s="231"/>
      <c r="J524" s="228"/>
      <c r="K524" s="228"/>
      <c r="L524" s="232"/>
      <c r="M524" s="233"/>
      <c r="N524" s="234"/>
      <c r="O524" s="234"/>
      <c r="P524" s="234"/>
      <c r="Q524" s="234"/>
      <c r="R524" s="234"/>
      <c r="S524" s="234"/>
      <c r="T524" s="23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6" t="s">
        <v>140</v>
      </c>
      <c r="AU524" s="236" t="s">
        <v>84</v>
      </c>
      <c r="AV524" s="13" t="s">
        <v>82</v>
      </c>
      <c r="AW524" s="13" t="s">
        <v>36</v>
      </c>
      <c r="AX524" s="13" t="s">
        <v>74</v>
      </c>
      <c r="AY524" s="236" t="s">
        <v>126</v>
      </c>
    </row>
    <row r="525" spans="1:51" s="14" customFormat="1" ht="12">
      <c r="A525" s="14"/>
      <c r="B525" s="237"/>
      <c r="C525" s="238"/>
      <c r="D525" s="220" t="s">
        <v>140</v>
      </c>
      <c r="E525" s="239" t="s">
        <v>21</v>
      </c>
      <c r="F525" s="240" t="s">
        <v>1072</v>
      </c>
      <c r="G525" s="238"/>
      <c r="H525" s="241">
        <v>14.392</v>
      </c>
      <c r="I525" s="242"/>
      <c r="J525" s="238"/>
      <c r="K525" s="238"/>
      <c r="L525" s="243"/>
      <c r="M525" s="244"/>
      <c r="N525" s="245"/>
      <c r="O525" s="245"/>
      <c r="P525" s="245"/>
      <c r="Q525" s="245"/>
      <c r="R525" s="245"/>
      <c r="S525" s="245"/>
      <c r="T525" s="246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7" t="s">
        <v>140</v>
      </c>
      <c r="AU525" s="247" t="s">
        <v>84</v>
      </c>
      <c r="AV525" s="14" t="s">
        <v>84</v>
      </c>
      <c r="AW525" s="14" t="s">
        <v>36</v>
      </c>
      <c r="AX525" s="14" t="s">
        <v>74</v>
      </c>
      <c r="AY525" s="247" t="s">
        <v>126</v>
      </c>
    </row>
    <row r="526" spans="1:51" s="14" customFormat="1" ht="12">
      <c r="A526" s="14"/>
      <c r="B526" s="237"/>
      <c r="C526" s="238"/>
      <c r="D526" s="220" t="s">
        <v>140</v>
      </c>
      <c r="E526" s="239" t="s">
        <v>21</v>
      </c>
      <c r="F526" s="240" t="s">
        <v>1073</v>
      </c>
      <c r="G526" s="238"/>
      <c r="H526" s="241">
        <v>15.884</v>
      </c>
      <c r="I526" s="242"/>
      <c r="J526" s="238"/>
      <c r="K526" s="238"/>
      <c r="L526" s="243"/>
      <c r="M526" s="244"/>
      <c r="N526" s="245"/>
      <c r="O526" s="245"/>
      <c r="P526" s="245"/>
      <c r="Q526" s="245"/>
      <c r="R526" s="245"/>
      <c r="S526" s="245"/>
      <c r="T526" s="246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7" t="s">
        <v>140</v>
      </c>
      <c r="AU526" s="247" t="s">
        <v>84</v>
      </c>
      <c r="AV526" s="14" t="s">
        <v>84</v>
      </c>
      <c r="AW526" s="14" t="s">
        <v>36</v>
      </c>
      <c r="AX526" s="14" t="s">
        <v>74</v>
      </c>
      <c r="AY526" s="247" t="s">
        <v>126</v>
      </c>
    </row>
    <row r="527" spans="1:51" s="14" customFormat="1" ht="12">
      <c r="A527" s="14"/>
      <c r="B527" s="237"/>
      <c r="C527" s="238"/>
      <c r="D527" s="220" t="s">
        <v>140</v>
      </c>
      <c r="E527" s="239" t="s">
        <v>21</v>
      </c>
      <c r="F527" s="240" t="s">
        <v>1074</v>
      </c>
      <c r="G527" s="238"/>
      <c r="H527" s="241">
        <v>21.391</v>
      </c>
      <c r="I527" s="242"/>
      <c r="J527" s="238"/>
      <c r="K527" s="238"/>
      <c r="L527" s="243"/>
      <c r="M527" s="244"/>
      <c r="N527" s="245"/>
      <c r="O527" s="245"/>
      <c r="P527" s="245"/>
      <c r="Q527" s="245"/>
      <c r="R527" s="245"/>
      <c r="S527" s="245"/>
      <c r="T527" s="246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7" t="s">
        <v>140</v>
      </c>
      <c r="AU527" s="247" t="s">
        <v>84</v>
      </c>
      <c r="AV527" s="14" t="s">
        <v>84</v>
      </c>
      <c r="AW527" s="14" t="s">
        <v>36</v>
      </c>
      <c r="AX527" s="14" t="s">
        <v>74</v>
      </c>
      <c r="AY527" s="247" t="s">
        <v>126</v>
      </c>
    </row>
    <row r="528" spans="1:51" s="14" customFormat="1" ht="12">
      <c r="A528" s="14"/>
      <c r="B528" s="237"/>
      <c r="C528" s="238"/>
      <c r="D528" s="220" t="s">
        <v>140</v>
      </c>
      <c r="E528" s="239" t="s">
        <v>21</v>
      </c>
      <c r="F528" s="240" t="s">
        <v>1075</v>
      </c>
      <c r="G528" s="238"/>
      <c r="H528" s="241">
        <v>9.88</v>
      </c>
      <c r="I528" s="242"/>
      <c r="J528" s="238"/>
      <c r="K528" s="238"/>
      <c r="L528" s="243"/>
      <c r="M528" s="244"/>
      <c r="N528" s="245"/>
      <c r="O528" s="245"/>
      <c r="P528" s="245"/>
      <c r="Q528" s="245"/>
      <c r="R528" s="245"/>
      <c r="S528" s="245"/>
      <c r="T528" s="246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7" t="s">
        <v>140</v>
      </c>
      <c r="AU528" s="247" t="s">
        <v>84</v>
      </c>
      <c r="AV528" s="14" t="s">
        <v>84</v>
      </c>
      <c r="AW528" s="14" t="s">
        <v>36</v>
      </c>
      <c r="AX528" s="14" t="s">
        <v>74</v>
      </c>
      <c r="AY528" s="247" t="s">
        <v>126</v>
      </c>
    </row>
    <row r="529" spans="1:51" s="14" customFormat="1" ht="12">
      <c r="A529" s="14"/>
      <c r="B529" s="237"/>
      <c r="C529" s="238"/>
      <c r="D529" s="220" t="s">
        <v>140</v>
      </c>
      <c r="E529" s="239" t="s">
        <v>21</v>
      </c>
      <c r="F529" s="240" t="s">
        <v>1076</v>
      </c>
      <c r="G529" s="238"/>
      <c r="H529" s="241">
        <v>2.6</v>
      </c>
      <c r="I529" s="242"/>
      <c r="J529" s="238"/>
      <c r="K529" s="238"/>
      <c r="L529" s="243"/>
      <c r="M529" s="244"/>
      <c r="N529" s="245"/>
      <c r="O529" s="245"/>
      <c r="P529" s="245"/>
      <c r="Q529" s="245"/>
      <c r="R529" s="245"/>
      <c r="S529" s="245"/>
      <c r="T529" s="246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7" t="s">
        <v>140</v>
      </c>
      <c r="AU529" s="247" t="s">
        <v>84</v>
      </c>
      <c r="AV529" s="14" t="s">
        <v>84</v>
      </c>
      <c r="AW529" s="14" t="s">
        <v>36</v>
      </c>
      <c r="AX529" s="14" t="s">
        <v>74</v>
      </c>
      <c r="AY529" s="247" t="s">
        <v>126</v>
      </c>
    </row>
    <row r="530" spans="1:51" s="14" customFormat="1" ht="12">
      <c r="A530" s="14"/>
      <c r="B530" s="237"/>
      <c r="C530" s="238"/>
      <c r="D530" s="220" t="s">
        <v>140</v>
      </c>
      <c r="E530" s="239" t="s">
        <v>21</v>
      </c>
      <c r="F530" s="240" t="s">
        <v>1077</v>
      </c>
      <c r="G530" s="238"/>
      <c r="H530" s="241">
        <v>20.88</v>
      </c>
      <c r="I530" s="242"/>
      <c r="J530" s="238"/>
      <c r="K530" s="238"/>
      <c r="L530" s="243"/>
      <c r="M530" s="244"/>
      <c r="N530" s="245"/>
      <c r="O530" s="245"/>
      <c r="P530" s="245"/>
      <c r="Q530" s="245"/>
      <c r="R530" s="245"/>
      <c r="S530" s="245"/>
      <c r="T530" s="246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7" t="s">
        <v>140</v>
      </c>
      <c r="AU530" s="247" t="s">
        <v>84</v>
      </c>
      <c r="AV530" s="14" t="s">
        <v>84</v>
      </c>
      <c r="AW530" s="14" t="s">
        <v>36</v>
      </c>
      <c r="AX530" s="14" t="s">
        <v>74</v>
      </c>
      <c r="AY530" s="247" t="s">
        <v>126</v>
      </c>
    </row>
    <row r="531" spans="1:51" s="14" customFormat="1" ht="12">
      <c r="A531" s="14"/>
      <c r="B531" s="237"/>
      <c r="C531" s="238"/>
      <c r="D531" s="220" t="s">
        <v>140</v>
      </c>
      <c r="E531" s="239" t="s">
        <v>21</v>
      </c>
      <c r="F531" s="240" t="s">
        <v>1078</v>
      </c>
      <c r="G531" s="238"/>
      <c r="H531" s="241">
        <v>9.24</v>
      </c>
      <c r="I531" s="242"/>
      <c r="J531" s="238"/>
      <c r="K531" s="238"/>
      <c r="L531" s="243"/>
      <c r="M531" s="244"/>
      <c r="N531" s="245"/>
      <c r="O531" s="245"/>
      <c r="P531" s="245"/>
      <c r="Q531" s="245"/>
      <c r="R531" s="245"/>
      <c r="S531" s="245"/>
      <c r="T531" s="246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7" t="s">
        <v>140</v>
      </c>
      <c r="AU531" s="247" t="s">
        <v>84</v>
      </c>
      <c r="AV531" s="14" t="s">
        <v>84</v>
      </c>
      <c r="AW531" s="14" t="s">
        <v>36</v>
      </c>
      <c r="AX531" s="14" t="s">
        <v>74</v>
      </c>
      <c r="AY531" s="247" t="s">
        <v>126</v>
      </c>
    </row>
    <row r="532" spans="1:51" s="14" customFormat="1" ht="12">
      <c r="A532" s="14"/>
      <c r="B532" s="237"/>
      <c r="C532" s="238"/>
      <c r="D532" s="220" t="s">
        <v>140</v>
      </c>
      <c r="E532" s="239" t="s">
        <v>21</v>
      </c>
      <c r="F532" s="240" t="s">
        <v>1079</v>
      </c>
      <c r="G532" s="238"/>
      <c r="H532" s="241">
        <v>40</v>
      </c>
      <c r="I532" s="242"/>
      <c r="J532" s="238"/>
      <c r="K532" s="238"/>
      <c r="L532" s="243"/>
      <c r="M532" s="244"/>
      <c r="N532" s="245"/>
      <c r="O532" s="245"/>
      <c r="P532" s="245"/>
      <c r="Q532" s="245"/>
      <c r="R532" s="245"/>
      <c r="S532" s="245"/>
      <c r="T532" s="246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7" t="s">
        <v>140</v>
      </c>
      <c r="AU532" s="247" t="s">
        <v>84</v>
      </c>
      <c r="AV532" s="14" t="s">
        <v>84</v>
      </c>
      <c r="AW532" s="14" t="s">
        <v>36</v>
      </c>
      <c r="AX532" s="14" t="s">
        <v>74</v>
      </c>
      <c r="AY532" s="247" t="s">
        <v>126</v>
      </c>
    </row>
    <row r="533" spans="1:51" s="15" customFormat="1" ht="12">
      <c r="A533" s="15"/>
      <c r="B533" s="248"/>
      <c r="C533" s="249"/>
      <c r="D533" s="220" t="s">
        <v>140</v>
      </c>
      <c r="E533" s="250" t="s">
        <v>21</v>
      </c>
      <c r="F533" s="251" t="s">
        <v>152</v>
      </c>
      <c r="G533" s="249"/>
      <c r="H533" s="252">
        <v>134.267</v>
      </c>
      <c r="I533" s="253"/>
      <c r="J533" s="249"/>
      <c r="K533" s="249"/>
      <c r="L533" s="254"/>
      <c r="M533" s="255"/>
      <c r="N533" s="256"/>
      <c r="O533" s="256"/>
      <c r="P533" s="256"/>
      <c r="Q533" s="256"/>
      <c r="R533" s="256"/>
      <c r="S533" s="256"/>
      <c r="T533" s="257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58" t="s">
        <v>140</v>
      </c>
      <c r="AU533" s="258" t="s">
        <v>84</v>
      </c>
      <c r="AV533" s="15" t="s">
        <v>127</v>
      </c>
      <c r="AW533" s="15" t="s">
        <v>36</v>
      </c>
      <c r="AX533" s="15" t="s">
        <v>74</v>
      </c>
      <c r="AY533" s="258" t="s">
        <v>126</v>
      </c>
    </row>
    <row r="534" spans="1:51" s="13" customFormat="1" ht="12">
      <c r="A534" s="13"/>
      <c r="B534" s="227"/>
      <c r="C534" s="228"/>
      <c r="D534" s="220" t="s">
        <v>140</v>
      </c>
      <c r="E534" s="229" t="s">
        <v>21</v>
      </c>
      <c r="F534" s="230" t="s">
        <v>1080</v>
      </c>
      <c r="G534" s="228"/>
      <c r="H534" s="229" t="s">
        <v>21</v>
      </c>
      <c r="I534" s="231"/>
      <c r="J534" s="228"/>
      <c r="K534" s="228"/>
      <c r="L534" s="232"/>
      <c r="M534" s="233"/>
      <c r="N534" s="234"/>
      <c r="O534" s="234"/>
      <c r="P534" s="234"/>
      <c r="Q534" s="234"/>
      <c r="R534" s="234"/>
      <c r="S534" s="234"/>
      <c r="T534" s="235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6" t="s">
        <v>140</v>
      </c>
      <c r="AU534" s="236" t="s">
        <v>84</v>
      </c>
      <c r="AV534" s="13" t="s">
        <v>82</v>
      </c>
      <c r="AW534" s="13" t="s">
        <v>36</v>
      </c>
      <c r="AX534" s="13" t="s">
        <v>74</v>
      </c>
      <c r="AY534" s="236" t="s">
        <v>126</v>
      </c>
    </row>
    <row r="535" spans="1:51" s="14" customFormat="1" ht="12">
      <c r="A535" s="14"/>
      <c r="B535" s="237"/>
      <c r="C535" s="238"/>
      <c r="D535" s="220" t="s">
        <v>140</v>
      </c>
      <c r="E535" s="239" t="s">
        <v>21</v>
      </c>
      <c r="F535" s="240" t="s">
        <v>1081</v>
      </c>
      <c r="G535" s="238"/>
      <c r="H535" s="241">
        <v>8.65</v>
      </c>
      <c r="I535" s="242"/>
      <c r="J535" s="238"/>
      <c r="K535" s="238"/>
      <c r="L535" s="243"/>
      <c r="M535" s="244"/>
      <c r="N535" s="245"/>
      <c r="O535" s="245"/>
      <c r="P535" s="245"/>
      <c r="Q535" s="245"/>
      <c r="R535" s="245"/>
      <c r="S535" s="245"/>
      <c r="T535" s="246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7" t="s">
        <v>140</v>
      </c>
      <c r="AU535" s="247" t="s">
        <v>84</v>
      </c>
      <c r="AV535" s="14" t="s">
        <v>84</v>
      </c>
      <c r="AW535" s="14" t="s">
        <v>36</v>
      </c>
      <c r="AX535" s="14" t="s">
        <v>74</v>
      </c>
      <c r="AY535" s="247" t="s">
        <v>126</v>
      </c>
    </row>
    <row r="536" spans="1:51" s="14" customFormat="1" ht="12">
      <c r="A536" s="14"/>
      <c r="B536" s="237"/>
      <c r="C536" s="238"/>
      <c r="D536" s="220" t="s">
        <v>140</v>
      </c>
      <c r="E536" s="239" t="s">
        <v>21</v>
      </c>
      <c r="F536" s="240" t="s">
        <v>1082</v>
      </c>
      <c r="G536" s="238"/>
      <c r="H536" s="241">
        <v>16</v>
      </c>
      <c r="I536" s="242"/>
      <c r="J536" s="238"/>
      <c r="K536" s="238"/>
      <c r="L536" s="243"/>
      <c r="M536" s="244"/>
      <c r="N536" s="245"/>
      <c r="O536" s="245"/>
      <c r="P536" s="245"/>
      <c r="Q536" s="245"/>
      <c r="R536" s="245"/>
      <c r="S536" s="245"/>
      <c r="T536" s="246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7" t="s">
        <v>140</v>
      </c>
      <c r="AU536" s="247" t="s">
        <v>84</v>
      </c>
      <c r="AV536" s="14" t="s">
        <v>84</v>
      </c>
      <c r="AW536" s="14" t="s">
        <v>36</v>
      </c>
      <c r="AX536" s="14" t="s">
        <v>74</v>
      </c>
      <c r="AY536" s="247" t="s">
        <v>126</v>
      </c>
    </row>
    <row r="537" spans="1:51" s="14" customFormat="1" ht="12">
      <c r="A537" s="14"/>
      <c r="B537" s="237"/>
      <c r="C537" s="238"/>
      <c r="D537" s="220" t="s">
        <v>140</v>
      </c>
      <c r="E537" s="239" t="s">
        <v>21</v>
      </c>
      <c r="F537" s="240" t="s">
        <v>1083</v>
      </c>
      <c r="G537" s="238"/>
      <c r="H537" s="241">
        <v>14</v>
      </c>
      <c r="I537" s="242"/>
      <c r="J537" s="238"/>
      <c r="K537" s="238"/>
      <c r="L537" s="243"/>
      <c r="M537" s="244"/>
      <c r="N537" s="245"/>
      <c r="O537" s="245"/>
      <c r="P537" s="245"/>
      <c r="Q537" s="245"/>
      <c r="R537" s="245"/>
      <c r="S537" s="245"/>
      <c r="T537" s="246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7" t="s">
        <v>140</v>
      </c>
      <c r="AU537" s="247" t="s">
        <v>84</v>
      </c>
      <c r="AV537" s="14" t="s">
        <v>84</v>
      </c>
      <c r="AW537" s="14" t="s">
        <v>36</v>
      </c>
      <c r="AX537" s="14" t="s">
        <v>74</v>
      </c>
      <c r="AY537" s="247" t="s">
        <v>126</v>
      </c>
    </row>
    <row r="538" spans="1:51" s="15" customFormat="1" ht="12">
      <c r="A538" s="15"/>
      <c r="B538" s="248"/>
      <c r="C538" s="249"/>
      <c r="D538" s="220" t="s">
        <v>140</v>
      </c>
      <c r="E538" s="250" t="s">
        <v>21</v>
      </c>
      <c r="F538" s="251" t="s">
        <v>152</v>
      </c>
      <c r="G538" s="249"/>
      <c r="H538" s="252">
        <v>38.65</v>
      </c>
      <c r="I538" s="253"/>
      <c r="J538" s="249"/>
      <c r="K538" s="249"/>
      <c r="L538" s="254"/>
      <c r="M538" s="255"/>
      <c r="N538" s="256"/>
      <c r="O538" s="256"/>
      <c r="P538" s="256"/>
      <c r="Q538" s="256"/>
      <c r="R538" s="256"/>
      <c r="S538" s="256"/>
      <c r="T538" s="257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58" t="s">
        <v>140</v>
      </c>
      <c r="AU538" s="258" t="s">
        <v>84</v>
      </c>
      <c r="AV538" s="15" t="s">
        <v>127</v>
      </c>
      <c r="AW538" s="15" t="s">
        <v>36</v>
      </c>
      <c r="AX538" s="15" t="s">
        <v>74</v>
      </c>
      <c r="AY538" s="258" t="s">
        <v>126</v>
      </c>
    </row>
    <row r="539" spans="1:51" s="14" customFormat="1" ht="12">
      <c r="A539" s="14"/>
      <c r="B539" s="237"/>
      <c r="C539" s="238"/>
      <c r="D539" s="220" t="s">
        <v>140</v>
      </c>
      <c r="E539" s="239" t="s">
        <v>21</v>
      </c>
      <c r="F539" s="240" t="s">
        <v>1084</v>
      </c>
      <c r="G539" s="238"/>
      <c r="H539" s="241">
        <v>7.4</v>
      </c>
      <c r="I539" s="242"/>
      <c r="J539" s="238"/>
      <c r="K539" s="238"/>
      <c r="L539" s="243"/>
      <c r="M539" s="244"/>
      <c r="N539" s="245"/>
      <c r="O539" s="245"/>
      <c r="P539" s="245"/>
      <c r="Q539" s="245"/>
      <c r="R539" s="245"/>
      <c r="S539" s="245"/>
      <c r="T539" s="246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7" t="s">
        <v>140</v>
      </c>
      <c r="AU539" s="247" t="s">
        <v>84</v>
      </c>
      <c r="AV539" s="14" t="s">
        <v>84</v>
      </c>
      <c r="AW539" s="14" t="s">
        <v>36</v>
      </c>
      <c r="AX539" s="14" t="s">
        <v>74</v>
      </c>
      <c r="AY539" s="247" t="s">
        <v>126</v>
      </c>
    </row>
    <row r="540" spans="1:51" s="16" customFormat="1" ht="12">
      <c r="A540" s="16"/>
      <c r="B540" s="259"/>
      <c r="C540" s="260"/>
      <c r="D540" s="220" t="s">
        <v>140</v>
      </c>
      <c r="E540" s="261" t="s">
        <v>21</v>
      </c>
      <c r="F540" s="262" t="s">
        <v>156</v>
      </c>
      <c r="G540" s="260"/>
      <c r="H540" s="263">
        <v>180.317</v>
      </c>
      <c r="I540" s="264"/>
      <c r="J540" s="260"/>
      <c r="K540" s="260"/>
      <c r="L540" s="265"/>
      <c r="M540" s="266"/>
      <c r="N540" s="267"/>
      <c r="O540" s="267"/>
      <c r="P540" s="267"/>
      <c r="Q540" s="267"/>
      <c r="R540" s="267"/>
      <c r="S540" s="267"/>
      <c r="T540" s="268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T540" s="269" t="s">
        <v>140</v>
      </c>
      <c r="AU540" s="269" t="s">
        <v>84</v>
      </c>
      <c r="AV540" s="16" t="s">
        <v>134</v>
      </c>
      <c r="AW540" s="16" t="s">
        <v>36</v>
      </c>
      <c r="AX540" s="16" t="s">
        <v>82</v>
      </c>
      <c r="AY540" s="269" t="s">
        <v>126</v>
      </c>
    </row>
    <row r="541" spans="1:65" s="2" customFormat="1" ht="21.75" customHeight="1">
      <c r="A541" s="41"/>
      <c r="B541" s="42"/>
      <c r="C541" s="207" t="s">
        <v>1085</v>
      </c>
      <c r="D541" s="207" t="s">
        <v>129</v>
      </c>
      <c r="E541" s="208" t="s">
        <v>1086</v>
      </c>
      <c r="F541" s="209" t="s">
        <v>1087</v>
      </c>
      <c r="G541" s="210" t="s">
        <v>132</v>
      </c>
      <c r="H541" s="211">
        <v>134.267</v>
      </c>
      <c r="I541" s="212"/>
      <c r="J541" s="213">
        <f>ROUND(I541*H541,2)</f>
        <v>0</v>
      </c>
      <c r="K541" s="209" t="s">
        <v>21</v>
      </c>
      <c r="L541" s="47"/>
      <c r="M541" s="214" t="s">
        <v>21</v>
      </c>
      <c r="N541" s="215" t="s">
        <v>45</v>
      </c>
      <c r="O541" s="87"/>
      <c r="P541" s="216">
        <f>O541*H541</f>
        <v>0</v>
      </c>
      <c r="Q541" s="216">
        <v>0.005</v>
      </c>
      <c r="R541" s="216">
        <f>Q541*H541</f>
        <v>0.671335</v>
      </c>
      <c r="S541" s="216">
        <v>0</v>
      </c>
      <c r="T541" s="217">
        <f>S541*H541</f>
        <v>0</v>
      </c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R541" s="218" t="s">
        <v>295</v>
      </c>
      <c r="AT541" s="218" t="s">
        <v>129</v>
      </c>
      <c r="AU541" s="218" t="s">
        <v>84</v>
      </c>
      <c r="AY541" s="19" t="s">
        <v>126</v>
      </c>
      <c r="BE541" s="219">
        <f>IF(N541="základní",J541,0)</f>
        <v>0</v>
      </c>
      <c r="BF541" s="219">
        <f>IF(N541="snížená",J541,0)</f>
        <v>0</v>
      </c>
      <c r="BG541" s="219">
        <f>IF(N541="zákl. přenesená",J541,0)</f>
        <v>0</v>
      </c>
      <c r="BH541" s="219">
        <f>IF(N541="sníž. přenesená",J541,0)</f>
        <v>0</v>
      </c>
      <c r="BI541" s="219">
        <f>IF(N541="nulová",J541,0)</f>
        <v>0</v>
      </c>
      <c r="BJ541" s="19" t="s">
        <v>82</v>
      </c>
      <c r="BK541" s="219">
        <f>ROUND(I541*H541,2)</f>
        <v>0</v>
      </c>
      <c r="BL541" s="19" t="s">
        <v>295</v>
      </c>
      <c r="BM541" s="218" t="s">
        <v>1088</v>
      </c>
    </row>
    <row r="542" spans="1:47" s="2" customFormat="1" ht="12">
      <c r="A542" s="41"/>
      <c r="B542" s="42"/>
      <c r="C542" s="43"/>
      <c r="D542" s="220" t="s">
        <v>136</v>
      </c>
      <c r="E542" s="43"/>
      <c r="F542" s="221" t="s">
        <v>1089</v>
      </c>
      <c r="G542" s="43"/>
      <c r="H542" s="43"/>
      <c r="I542" s="222"/>
      <c r="J542" s="43"/>
      <c r="K542" s="43"/>
      <c r="L542" s="47"/>
      <c r="M542" s="223"/>
      <c r="N542" s="224"/>
      <c r="O542" s="87"/>
      <c r="P542" s="87"/>
      <c r="Q542" s="87"/>
      <c r="R542" s="87"/>
      <c r="S542" s="87"/>
      <c r="T542" s="88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T542" s="19" t="s">
        <v>136</v>
      </c>
      <c r="AU542" s="19" t="s">
        <v>84</v>
      </c>
    </row>
    <row r="543" spans="1:51" s="13" customFormat="1" ht="12">
      <c r="A543" s="13"/>
      <c r="B543" s="227"/>
      <c r="C543" s="228"/>
      <c r="D543" s="220" t="s">
        <v>140</v>
      </c>
      <c r="E543" s="229" t="s">
        <v>21</v>
      </c>
      <c r="F543" s="230" t="s">
        <v>1071</v>
      </c>
      <c r="G543" s="228"/>
      <c r="H543" s="229" t="s">
        <v>21</v>
      </c>
      <c r="I543" s="231"/>
      <c r="J543" s="228"/>
      <c r="K543" s="228"/>
      <c r="L543" s="232"/>
      <c r="M543" s="233"/>
      <c r="N543" s="234"/>
      <c r="O543" s="234"/>
      <c r="P543" s="234"/>
      <c r="Q543" s="234"/>
      <c r="R543" s="234"/>
      <c r="S543" s="234"/>
      <c r="T543" s="235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6" t="s">
        <v>140</v>
      </c>
      <c r="AU543" s="236" t="s">
        <v>84</v>
      </c>
      <c r="AV543" s="13" t="s">
        <v>82</v>
      </c>
      <c r="AW543" s="13" t="s">
        <v>36</v>
      </c>
      <c r="AX543" s="13" t="s">
        <v>74</v>
      </c>
      <c r="AY543" s="236" t="s">
        <v>126</v>
      </c>
    </row>
    <row r="544" spans="1:51" s="14" customFormat="1" ht="12">
      <c r="A544" s="14"/>
      <c r="B544" s="237"/>
      <c r="C544" s="238"/>
      <c r="D544" s="220" t="s">
        <v>140</v>
      </c>
      <c r="E544" s="239" t="s">
        <v>21</v>
      </c>
      <c r="F544" s="240" t="s">
        <v>1072</v>
      </c>
      <c r="G544" s="238"/>
      <c r="H544" s="241">
        <v>14.392</v>
      </c>
      <c r="I544" s="242"/>
      <c r="J544" s="238"/>
      <c r="K544" s="238"/>
      <c r="L544" s="243"/>
      <c r="M544" s="244"/>
      <c r="N544" s="245"/>
      <c r="O544" s="245"/>
      <c r="P544" s="245"/>
      <c r="Q544" s="245"/>
      <c r="R544" s="245"/>
      <c r="S544" s="245"/>
      <c r="T544" s="246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7" t="s">
        <v>140</v>
      </c>
      <c r="AU544" s="247" t="s">
        <v>84</v>
      </c>
      <c r="AV544" s="14" t="s">
        <v>84</v>
      </c>
      <c r="AW544" s="14" t="s">
        <v>36</v>
      </c>
      <c r="AX544" s="14" t="s">
        <v>74</v>
      </c>
      <c r="AY544" s="247" t="s">
        <v>126</v>
      </c>
    </row>
    <row r="545" spans="1:51" s="14" customFormat="1" ht="12">
      <c r="A545" s="14"/>
      <c r="B545" s="237"/>
      <c r="C545" s="238"/>
      <c r="D545" s="220" t="s">
        <v>140</v>
      </c>
      <c r="E545" s="239" t="s">
        <v>21</v>
      </c>
      <c r="F545" s="240" t="s">
        <v>1073</v>
      </c>
      <c r="G545" s="238"/>
      <c r="H545" s="241">
        <v>15.884</v>
      </c>
      <c r="I545" s="242"/>
      <c r="J545" s="238"/>
      <c r="K545" s="238"/>
      <c r="L545" s="243"/>
      <c r="M545" s="244"/>
      <c r="N545" s="245"/>
      <c r="O545" s="245"/>
      <c r="P545" s="245"/>
      <c r="Q545" s="245"/>
      <c r="R545" s="245"/>
      <c r="S545" s="245"/>
      <c r="T545" s="246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7" t="s">
        <v>140</v>
      </c>
      <c r="AU545" s="247" t="s">
        <v>84</v>
      </c>
      <c r="AV545" s="14" t="s">
        <v>84</v>
      </c>
      <c r="AW545" s="14" t="s">
        <v>36</v>
      </c>
      <c r="AX545" s="14" t="s">
        <v>74</v>
      </c>
      <c r="AY545" s="247" t="s">
        <v>126</v>
      </c>
    </row>
    <row r="546" spans="1:51" s="14" customFormat="1" ht="12">
      <c r="A546" s="14"/>
      <c r="B546" s="237"/>
      <c r="C546" s="238"/>
      <c r="D546" s="220" t="s">
        <v>140</v>
      </c>
      <c r="E546" s="239" t="s">
        <v>21</v>
      </c>
      <c r="F546" s="240" t="s">
        <v>1074</v>
      </c>
      <c r="G546" s="238"/>
      <c r="H546" s="241">
        <v>21.391</v>
      </c>
      <c r="I546" s="242"/>
      <c r="J546" s="238"/>
      <c r="K546" s="238"/>
      <c r="L546" s="243"/>
      <c r="M546" s="244"/>
      <c r="N546" s="245"/>
      <c r="O546" s="245"/>
      <c r="P546" s="245"/>
      <c r="Q546" s="245"/>
      <c r="R546" s="245"/>
      <c r="S546" s="245"/>
      <c r="T546" s="246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7" t="s">
        <v>140</v>
      </c>
      <c r="AU546" s="247" t="s">
        <v>84</v>
      </c>
      <c r="AV546" s="14" t="s">
        <v>84</v>
      </c>
      <c r="AW546" s="14" t="s">
        <v>36</v>
      </c>
      <c r="AX546" s="14" t="s">
        <v>74</v>
      </c>
      <c r="AY546" s="247" t="s">
        <v>126</v>
      </c>
    </row>
    <row r="547" spans="1:51" s="14" customFormat="1" ht="12">
      <c r="A547" s="14"/>
      <c r="B547" s="237"/>
      <c r="C547" s="238"/>
      <c r="D547" s="220" t="s">
        <v>140</v>
      </c>
      <c r="E547" s="239" t="s">
        <v>21</v>
      </c>
      <c r="F547" s="240" t="s">
        <v>1075</v>
      </c>
      <c r="G547" s="238"/>
      <c r="H547" s="241">
        <v>9.88</v>
      </c>
      <c r="I547" s="242"/>
      <c r="J547" s="238"/>
      <c r="K547" s="238"/>
      <c r="L547" s="243"/>
      <c r="M547" s="244"/>
      <c r="N547" s="245"/>
      <c r="O547" s="245"/>
      <c r="P547" s="245"/>
      <c r="Q547" s="245"/>
      <c r="R547" s="245"/>
      <c r="S547" s="245"/>
      <c r="T547" s="246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7" t="s">
        <v>140</v>
      </c>
      <c r="AU547" s="247" t="s">
        <v>84</v>
      </c>
      <c r="AV547" s="14" t="s">
        <v>84</v>
      </c>
      <c r="AW547" s="14" t="s">
        <v>36</v>
      </c>
      <c r="AX547" s="14" t="s">
        <v>74</v>
      </c>
      <c r="AY547" s="247" t="s">
        <v>126</v>
      </c>
    </row>
    <row r="548" spans="1:51" s="14" customFormat="1" ht="12">
      <c r="A548" s="14"/>
      <c r="B548" s="237"/>
      <c r="C548" s="238"/>
      <c r="D548" s="220" t="s">
        <v>140</v>
      </c>
      <c r="E548" s="239" t="s">
        <v>21</v>
      </c>
      <c r="F548" s="240" t="s">
        <v>1076</v>
      </c>
      <c r="G548" s="238"/>
      <c r="H548" s="241">
        <v>2.6</v>
      </c>
      <c r="I548" s="242"/>
      <c r="J548" s="238"/>
      <c r="K548" s="238"/>
      <c r="L548" s="243"/>
      <c r="M548" s="244"/>
      <c r="N548" s="245"/>
      <c r="O548" s="245"/>
      <c r="P548" s="245"/>
      <c r="Q548" s="245"/>
      <c r="R548" s="245"/>
      <c r="S548" s="245"/>
      <c r="T548" s="246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7" t="s">
        <v>140</v>
      </c>
      <c r="AU548" s="247" t="s">
        <v>84</v>
      </c>
      <c r="AV548" s="14" t="s">
        <v>84</v>
      </c>
      <c r="AW548" s="14" t="s">
        <v>36</v>
      </c>
      <c r="AX548" s="14" t="s">
        <v>74</v>
      </c>
      <c r="AY548" s="247" t="s">
        <v>126</v>
      </c>
    </row>
    <row r="549" spans="1:51" s="14" customFormat="1" ht="12">
      <c r="A549" s="14"/>
      <c r="B549" s="237"/>
      <c r="C549" s="238"/>
      <c r="D549" s="220" t="s">
        <v>140</v>
      </c>
      <c r="E549" s="239" t="s">
        <v>21</v>
      </c>
      <c r="F549" s="240" t="s">
        <v>1077</v>
      </c>
      <c r="G549" s="238"/>
      <c r="H549" s="241">
        <v>20.88</v>
      </c>
      <c r="I549" s="242"/>
      <c r="J549" s="238"/>
      <c r="K549" s="238"/>
      <c r="L549" s="243"/>
      <c r="M549" s="244"/>
      <c r="N549" s="245"/>
      <c r="O549" s="245"/>
      <c r="P549" s="245"/>
      <c r="Q549" s="245"/>
      <c r="R549" s="245"/>
      <c r="S549" s="245"/>
      <c r="T549" s="246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7" t="s">
        <v>140</v>
      </c>
      <c r="AU549" s="247" t="s">
        <v>84</v>
      </c>
      <c r="AV549" s="14" t="s">
        <v>84</v>
      </c>
      <c r="AW549" s="14" t="s">
        <v>36</v>
      </c>
      <c r="AX549" s="14" t="s">
        <v>74</v>
      </c>
      <c r="AY549" s="247" t="s">
        <v>126</v>
      </c>
    </row>
    <row r="550" spans="1:51" s="14" customFormat="1" ht="12">
      <c r="A550" s="14"/>
      <c r="B550" s="237"/>
      <c r="C550" s="238"/>
      <c r="D550" s="220" t="s">
        <v>140</v>
      </c>
      <c r="E550" s="239" t="s">
        <v>21</v>
      </c>
      <c r="F550" s="240" t="s">
        <v>1078</v>
      </c>
      <c r="G550" s="238"/>
      <c r="H550" s="241">
        <v>9.24</v>
      </c>
      <c r="I550" s="242"/>
      <c r="J550" s="238"/>
      <c r="K550" s="238"/>
      <c r="L550" s="243"/>
      <c r="M550" s="244"/>
      <c r="N550" s="245"/>
      <c r="O550" s="245"/>
      <c r="P550" s="245"/>
      <c r="Q550" s="245"/>
      <c r="R550" s="245"/>
      <c r="S550" s="245"/>
      <c r="T550" s="246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7" t="s">
        <v>140</v>
      </c>
      <c r="AU550" s="247" t="s">
        <v>84</v>
      </c>
      <c r="AV550" s="14" t="s">
        <v>84</v>
      </c>
      <c r="AW550" s="14" t="s">
        <v>36</v>
      </c>
      <c r="AX550" s="14" t="s">
        <v>74</v>
      </c>
      <c r="AY550" s="247" t="s">
        <v>126</v>
      </c>
    </row>
    <row r="551" spans="1:51" s="14" customFormat="1" ht="12">
      <c r="A551" s="14"/>
      <c r="B551" s="237"/>
      <c r="C551" s="238"/>
      <c r="D551" s="220" t="s">
        <v>140</v>
      </c>
      <c r="E551" s="239" t="s">
        <v>21</v>
      </c>
      <c r="F551" s="240" t="s">
        <v>1079</v>
      </c>
      <c r="G551" s="238"/>
      <c r="H551" s="241">
        <v>40</v>
      </c>
      <c r="I551" s="242"/>
      <c r="J551" s="238"/>
      <c r="K551" s="238"/>
      <c r="L551" s="243"/>
      <c r="M551" s="244"/>
      <c r="N551" s="245"/>
      <c r="O551" s="245"/>
      <c r="P551" s="245"/>
      <c r="Q551" s="245"/>
      <c r="R551" s="245"/>
      <c r="S551" s="245"/>
      <c r="T551" s="246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7" t="s">
        <v>140</v>
      </c>
      <c r="AU551" s="247" t="s">
        <v>84</v>
      </c>
      <c r="AV551" s="14" t="s">
        <v>84</v>
      </c>
      <c r="AW551" s="14" t="s">
        <v>36</v>
      </c>
      <c r="AX551" s="14" t="s">
        <v>74</v>
      </c>
      <c r="AY551" s="247" t="s">
        <v>126</v>
      </c>
    </row>
    <row r="552" spans="1:51" s="16" customFormat="1" ht="12">
      <c r="A552" s="16"/>
      <c r="B552" s="259"/>
      <c r="C552" s="260"/>
      <c r="D552" s="220" t="s">
        <v>140</v>
      </c>
      <c r="E552" s="261" t="s">
        <v>21</v>
      </c>
      <c r="F552" s="262" t="s">
        <v>156</v>
      </c>
      <c r="G552" s="260"/>
      <c r="H552" s="263">
        <v>134.267</v>
      </c>
      <c r="I552" s="264"/>
      <c r="J552" s="260"/>
      <c r="K552" s="260"/>
      <c r="L552" s="265"/>
      <c r="M552" s="266"/>
      <c r="N552" s="267"/>
      <c r="O552" s="267"/>
      <c r="P552" s="267"/>
      <c r="Q552" s="267"/>
      <c r="R552" s="267"/>
      <c r="S552" s="267"/>
      <c r="T552" s="268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T552" s="269" t="s">
        <v>140</v>
      </c>
      <c r="AU552" s="269" t="s">
        <v>84</v>
      </c>
      <c r="AV552" s="16" t="s">
        <v>134</v>
      </c>
      <c r="AW552" s="16" t="s">
        <v>36</v>
      </c>
      <c r="AX552" s="16" t="s">
        <v>82</v>
      </c>
      <c r="AY552" s="269" t="s">
        <v>126</v>
      </c>
    </row>
    <row r="553" spans="1:65" s="2" customFormat="1" ht="24.15" customHeight="1">
      <c r="A553" s="41"/>
      <c r="B553" s="42"/>
      <c r="C553" s="207" t="s">
        <v>1090</v>
      </c>
      <c r="D553" s="207" t="s">
        <v>129</v>
      </c>
      <c r="E553" s="208" t="s">
        <v>1091</v>
      </c>
      <c r="F553" s="209" t="s">
        <v>1092</v>
      </c>
      <c r="G553" s="210" t="s">
        <v>132</v>
      </c>
      <c r="H553" s="211">
        <v>134.267</v>
      </c>
      <c r="I553" s="212"/>
      <c r="J553" s="213">
        <f>ROUND(I553*H553,2)</f>
        <v>0</v>
      </c>
      <c r="K553" s="209" t="s">
        <v>133</v>
      </c>
      <c r="L553" s="47"/>
      <c r="M553" s="214" t="s">
        <v>21</v>
      </c>
      <c r="N553" s="215" t="s">
        <v>45</v>
      </c>
      <c r="O553" s="87"/>
      <c r="P553" s="216">
        <f>O553*H553</f>
        <v>0</v>
      </c>
      <c r="Q553" s="216">
        <v>0</v>
      </c>
      <c r="R553" s="216">
        <f>Q553*H553</f>
        <v>0</v>
      </c>
      <c r="S553" s="216">
        <v>0</v>
      </c>
      <c r="T553" s="217">
        <f>S553*H553</f>
        <v>0</v>
      </c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R553" s="218" t="s">
        <v>295</v>
      </c>
      <c r="AT553" s="218" t="s">
        <v>129</v>
      </c>
      <c r="AU553" s="218" t="s">
        <v>84</v>
      </c>
      <c r="AY553" s="19" t="s">
        <v>126</v>
      </c>
      <c r="BE553" s="219">
        <f>IF(N553="základní",J553,0)</f>
        <v>0</v>
      </c>
      <c r="BF553" s="219">
        <f>IF(N553="snížená",J553,0)</f>
        <v>0</v>
      </c>
      <c r="BG553" s="219">
        <f>IF(N553="zákl. přenesená",J553,0)</f>
        <v>0</v>
      </c>
      <c r="BH553" s="219">
        <f>IF(N553="sníž. přenesená",J553,0)</f>
        <v>0</v>
      </c>
      <c r="BI553" s="219">
        <f>IF(N553="nulová",J553,0)</f>
        <v>0</v>
      </c>
      <c r="BJ553" s="19" t="s">
        <v>82</v>
      </c>
      <c r="BK553" s="219">
        <f>ROUND(I553*H553,2)</f>
        <v>0</v>
      </c>
      <c r="BL553" s="19" t="s">
        <v>295</v>
      </c>
      <c r="BM553" s="218" t="s">
        <v>1093</v>
      </c>
    </row>
    <row r="554" spans="1:47" s="2" customFormat="1" ht="12">
      <c r="A554" s="41"/>
      <c r="B554" s="42"/>
      <c r="C554" s="43"/>
      <c r="D554" s="220" t="s">
        <v>136</v>
      </c>
      <c r="E554" s="43"/>
      <c r="F554" s="221" t="s">
        <v>1092</v>
      </c>
      <c r="G554" s="43"/>
      <c r="H554" s="43"/>
      <c r="I554" s="222"/>
      <c r="J554" s="43"/>
      <c r="K554" s="43"/>
      <c r="L554" s="47"/>
      <c r="M554" s="223"/>
      <c r="N554" s="224"/>
      <c r="O554" s="87"/>
      <c r="P554" s="87"/>
      <c r="Q554" s="87"/>
      <c r="R554" s="87"/>
      <c r="S554" s="87"/>
      <c r="T554" s="88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T554" s="19" t="s">
        <v>136</v>
      </c>
      <c r="AU554" s="19" t="s">
        <v>84</v>
      </c>
    </row>
    <row r="555" spans="1:47" s="2" customFormat="1" ht="12">
      <c r="A555" s="41"/>
      <c r="B555" s="42"/>
      <c r="C555" s="43"/>
      <c r="D555" s="225" t="s">
        <v>138</v>
      </c>
      <c r="E555" s="43"/>
      <c r="F555" s="226" t="s">
        <v>1094</v>
      </c>
      <c r="G555" s="43"/>
      <c r="H555" s="43"/>
      <c r="I555" s="222"/>
      <c r="J555" s="43"/>
      <c r="K555" s="43"/>
      <c r="L555" s="47"/>
      <c r="M555" s="223"/>
      <c r="N555" s="224"/>
      <c r="O555" s="87"/>
      <c r="P555" s="87"/>
      <c r="Q555" s="87"/>
      <c r="R555" s="87"/>
      <c r="S555" s="87"/>
      <c r="T555" s="88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T555" s="19" t="s">
        <v>138</v>
      </c>
      <c r="AU555" s="19" t="s">
        <v>84</v>
      </c>
    </row>
    <row r="556" spans="1:51" s="13" customFormat="1" ht="12">
      <c r="A556" s="13"/>
      <c r="B556" s="227"/>
      <c r="C556" s="228"/>
      <c r="D556" s="220" t="s">
        <v>140</v>
      </c>
      <c r="E556" s="229" t="s">
        <v>21</v>
      </c>
      <c r="F556" s="230" t="s">
        <v>1095</v>
      </c>
      <c r="G556" s="228"/>
      <c r="H556" s="229" t="s">
        <v>21</v>
      </c>
      <c r="I556" s="231"/>
      <c r="J556" s="228"/>
      <c r="K556" s="228"/>
      <c r="L556" s="232"/>
      <c r="M556" s="233"/>
      <c r="N556" s="234"/>
      <c r="O556" s="234"/>
      <c r="P556" s="234"/>
      <c r="Q556" s="234"/>
      <c r="R556" s="234"/>
      <c r="S556" s="234"/>
      <c r="T556" s="235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6" t="s">
        <v>140</v>
      </c>
      <c r="AU556" s="236" t="s">
        <v>84</v>
      </c>
      <c r="AV556" s="13" t="s">
        <v>82</v>
      </c>
      <c r="AW556" s="13" t="s">
        <v>36</v>
      </c>
      <c r="AX556" s="13" t="s">
        <v>74</v>
      </c>
      <c r="AY556" s="236" t="s">
        <v>126</v>
      </c>
    </row>
    <row r="557" spans="1:51" s="14" customFormat="1" ht="12">
      <c r="A557" s="14"/>
      <c r="B557" s="237"/>
      <c r="C557" s="238"/>
      <c r="D557" s="220" t="s">
        <v>140</v>
      </c>
      <c r="E557" s="239" t="s">
        <v>21</v>
      </c>
      <c r="F557" s="240" t="s">
        <v>1072</v>
      </c>
      <c r="G557" s="238"/>
      <c r="H557" s="241">
        <v>14.392</v>
      </c>
      <c r="I557" s="242"/>
      <c r="J557" s="238"/>
      <c r="K557" s="238"/>
      <c r="L557" s="243"/>
      <c r="M557" s="244"/>
      <c r="N557" s="245"/>
      <c r="O557" s="245"/>
      <c r="P557" s="245"/>
      <c r="Q557" s="245"/>
      <c r="R557" s="245"/>
      <c r="S557" s="245"/>
      <c r="T557" s="246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7" t="s">
        <v>140</v>
      </c>
      <c r="AU557" s="247" t="s">
        <v>84</v>
      </c>
      <c r="AV557" s="14" t="s">
        <v>84</v>
      </c>
      <c r="AW557" s="14" t="s">
        <v>36</v>
      </c>
      <c r="AX557" s="14" t="s">
        <v>74</v>
      </c>
      <c r="AY557" s="247" t="s">
        <v>126</v>
      </c>
    </row>
    <row r="558" spans="1:51" s="14" customFormat="1" ht="12">
      <c r="A558" s="14"/>
      <c r="B558" s="237"/>
      <c r="C558" s="238"/>
      <c r="D558" s="220" t="s">
        <v>140</v>
      </c>
      <c r="E558" s="239" t="s">
        <v>21</v>
      </c>
      <c r="F558" s="240" t="s">
        <v>1073</v>
      </c>
      <c r="G558" s="238"/>
      <c r="H558" s="241">
        <v>15.884</v>
      </c>
      <c r="I558" s="242"/>
      <c r="J558" s="238"/>
      <c r="K558" s="238"/>
      <c r="L558" s="243"/>
      <c r="M558" s="244"/>
      <c r="N558" s="245"/>
      <c r="O558" s="245"/>
      <c r="P558" s="245"/>
      <c r="Q558" s="245"/>
      <c r="R558" s="245"/>
      <c r="S558" s="245"/>
      <c r="T558" s="246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7" t="s">
        <v>140</v>
      </c>
      <c r="AU558" s="247" t="s">
        <v>84</v>
      </c>
      <c r="AV558" s="14" t="s">
        <v>84</v>
      </c>
      <c r="AW558" s="14" t="s">
        <v>36</v>
      </c>
      <c r="AX558" s="14" t="s">
        <v>74</v>
      </c>
      <c r="AY558" s="247" t="s">
        <v>126</v>
      </c>
    </row>
    <row r="559" spans="1:51" s="14" customFormat="1" ht="12">
      <c r="A559" s="14"/>
      <c r="B559" s="237"/>
      <c r="C559" s="238"/>
      <c r="D559" s="220" t="s">
        <v>140</v>
      </c>
      <c r="E559" s="239" t="s">
        <v>21</v>
      </c>
      <c r="F559" s="240" t="s">
        <v>1074</v>
      </c>
      <c r="G559" s="238"/>
      <c r="H559" s="241">
        <v>21.391</v>
      </c>
      <c r="I559" s="242"/>
      <c r="J559" s="238"/>
      <c r="K559" s="238"/>
      <c r="L559" s="243"/>
      <c r="M559" s="244"/>
      <c r="N559" s="245"/>
      <c r="O559" s="245"/>
      <c r="P559" s="245"/>
      <c r="Q559" s="245"/>
      <c r="R559" s="245"/>
      <c r="S559" s="245"/>
      <c r="T559" s="246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7" t="s">
        <v>140</v>
      </c>
      <c r="AU559" s="247" t="s">
        <v>84</v>
      </c>
      <c r="AV559" s="14" t="s">
        <v>84</v>
      </c>
      <c r="AW559" s="14" t="s">
        <v>36</v>
      </c>
      <c r="AX559" s="14" t="s">
        <v>74</v>
      </c>
      <c r="AY559" s="247" t="s">
        <v>126</v>
      </c>
    </row>
    <row r="560" spans="1:51" s="14" customFormat="1" ht="12">
      <c r="A560" s="14"/>
      <c r="B560" s="237"/>
      <c r="C560" s="238"/>
      <c r="D560" s="220" t="s">
        <v>140</v>
      </c>
      <c r="E560" s="239" t="s">
        <v>21</v>
      </c>
      <c r="F560" s="240" t="s">
        <v>1075</v>
      </c>
      <c r="G560" s="238"/>
      <c r="H560" s="241">
        <v>9.88</v>
      </c>
      <c r="I560" s="242"/>
      <c r="J560" s="238"/>
      <c r="K560" s="238"/>
      <c r="L560" s="243"/>
      <c r="M560" s="244"/>
      <c r="N560" s="245"/>
      <c r="O560" s="245"/>
      <c r="P560" s="245"/>
      <c r="Q560" s="245"/>
      <c r="R560" s="245"/>
      <c r="S560" s="245"/>
      <c r="T560" s="246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7" t="s">
        <v>140</v>
      </c>
      <c r="AU560" s="247" t="s">
        <v>84</v>
      </c>
      <c r="AV560" s="14" t="s">
        <v>84</v>
      </c>
      <c r="AW560" s="14" t="s">
        <v>36</v>
      </c>
      <c r="AX560" s="14" t="s">
        <v>74</v>
      </c>
      <c r="AY560" s="247" t="s">
        <v>126</v>
      </c>
    </row>
    <row r="561" spans="1:51" s="14" customFormat="1" ht="12">
      <c r="A561" s="14"/>
      <c r="B561" s="237"/>
      <c r="C561" s="238"/>
      <c r="D561" s="220" t="s">
        <v>140</v>
      </c>
      <c r="E561" s="239" t="s">
        <v>21</v>
      </c>
      <c r="F561" s="240" t="s">
        <v>1076</v>
      </c>
      <c r="G561" s="238"/>
      <c r="H561" s="241">
        <v>2.6</v>
      </c>
      <c r="I561" s="242"/>
      <c r="J561" s="238"/>
      <c r="K561" s="238"/>
      <c r="L561" s="243"/>
      <c r="M561" s="244"/>
      <c r="N561" s="245"/>
      <c r="O561" s="245"/>
      <c r="P561" s="245"/>
      <c r="Q561" s="245"/>
      <c r="R561" s="245"/>
      <c r="S561" s="245"/>
      <c r="T561" s="246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7" t="s">
        <v>140</v>
      </c>
      <c r="AU561" s="247" t="s">
        <v>84</v>
      </c>
      <c r="AV561" s="14" t="s">
        <v>84</v>
      </c>
      <c r="AW561" s="14" t="s">
        <v>36</v>
      </c>
      <c r="AX561" s="14" t="s">
        <v>74</v>
      </c>
      <c r="AY561" s="247" t="s">
        <v>126</v>
      </c>
    </row>
    <row r="562" spans="1:51" s="14" customFormat="1" ht="12">
      <c r="A562" s="14"/>
      <c r="B562" s="237"/>
      <c r="C562" s="238"/>
      <c r="D562" s="220" t="s">
        <v>140</v>
      </c>
      <c r="E562" s="239" t="s">
        <v>21</v>
      </c>
      <c r="F562" s="240" t="s">
        <v>1077</v>
      </c>
      <c r="G562" s="238"/>
      <c r="H562" s="241">
        <v>20.88</v>
      </c>
      <c r="I562" s="242"/>
      <c r="J562" s="238"/>
      <c r="K562" s="238"/>
      <c r="L562" s="243"/>
      <c r="M562" s="244"/>
      <c r="N562" s="245"/>
      <c r="O562" s="245"/>
      <c r="P562" s="245"/>
      <c r="Q562" s="245"/>
      <c r="R562" s="245"/>
      <c r="S562" s="245"/>
      <c r="T562" s="246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47" t="s">
        <v>140</v>
      </c>
      <c r="AU562" s="247" t="s">
        <v>84</v>
      </c>
      <c r="AV562" s="14" t="s">
        <v>84</v>
      </c>
      <c r="AW562" s="14" t="s">
        <v>36</v>
      </c>
      <c r="AX562" s="14" t="s">
        <v>74</v>
      </c>
      <c r="AY562" s="247" t="s">
        <v>126</v>
      </c>
    </row>
    <row r="563" spans="1:51" s="14" customFormat="1" ht="12">
      <c r="A563" s="14"/>
      <c r="B563" s="237"/>
      <c r="C563" s="238"/>
      <c r="D563" s="220" t="s">
        <v>140</v>
      </c>
      <c r="E563" s="239" t="s">
        <v>21</v>
      </c>
      <c r="F563" s="240" t="s">
        <v>1078</v>
      </c>
      <c r="G563" s="238"/>
      <c r="H563" s="241">
        <v>9.24</v>
      </c>
      <c r="I563" s="242"/>
      <c r="J563" s="238"/>
      <c r="K563" s="238"/>
      <c r="L563" s="243"/>
      <c r="M563" s="244"/>
      <c r="N563" s="245"/>
      <c r="O563" s="245"/>
      <c r="P563" s="245"/>
      <c r="Q563" s="245"/>
      <c r="R563" s="245"/>
      <c r="S563" s="245"/>
      <c r="T563" s="246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7" t="s">
        <v>140</v>
      </c>
      <c r="AU563" s="247" t="s">
        <v>84</v>
      </c>
      <c r="AV563" s="14" t="s">
        <v>84</v>
      </c>
      <c r="AW563" s="14" t="s">
        <v>36</v>
      </c>
      <c r="AX563" s="14" t="s">
        <v>74</v>
      </c>
      <c r="AY563" s="247" t="s">
        <v>126</v>
      </c>
    </row>
    <row r="564" spans="1:51" s="14" customFormat="1" ht="12">
      <c r="A564" s="14"/>
      <c r="B564" s="237"/>
      <c r="C564" s="238"/>
      <c r="D564" s="220" t="s">
        <v>140</v>
      </c>
      <c r="E564" s="239" t="s">
        <v>21</v>
      </c>
      <c r="F564" s="240" t="s">
        <v>1079</v>
      </c>
      <c r="G564" s="238"/>
      <c r="H564" s="241">
        <v>40</v>
      </c>
      <c r="I564" s="242"/>
      <c r="J564" s="238"/>
      <c r="K564" s="238"/>
      <c r="L564" s="243"/>
      <c r="M564" s="244"/>
      <c r="N564" s="245"/>
      <c r="O564" s="245"/>
      <c r="P564" s="245"/>
      <c r="Q564" s="245"/>
      <c r="R564" s="245"/>
      <c r="S564" s="245"/>
      <c r="T564" s="246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7" t="s">
        <v>140</v>
      </c>
      <c r="AU564" s="247" t="s">
        <v>84</v>
      </c>
      <c r="AV564" s="14" t="s">
        <v>84</v>
      </c>
      <c r="AW564" s="14" t="s">
        <v>36</v>
      </c>
      <c r="AX564" s="14" t="s">
        <v>74</v>
      </c>
      <c r="AY564" s="247" t="s">
        <v>126</v>
      </c>
    </row>
    <row r="565" spans="1:51" s="16" customFormat="1" ht="12">
      <c r="A565" s="16"/>
      <c r="B565" s="259"/>
      <c r="C565" s="260"/>
      <c r="D565" s="220" t="s">
        <v>140</v>
      </c>
      <c r="E565" s="261" t="s">
        <v>21</v>
      </c>
      <c r="F565" s="262" t="s">
        <v>156</v>
      </c>
      <c r="G565" s="260"/>
      <c r="H565" s="263">
        <v>134.267</v>
      </c>
      <c r="I565" s="264"/>
      <c r="J565" s="260"/>
      <c r="K565" s="260"/>
      <c r="L565" s="265"/>
      <c r="M565" s="266"/>
      <c r="N565" s="267"/>
      <c r="O565" s="267"/>
      <c r="P565" s="267"/>
      <c r="Q565" s="267"/>
      <c r="R565" s="267"/>
      <c r="S565" s="267"/>
      <c r="T565" s="268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T565" s="269" t="s">
        <v>140</v>
      </c>
      <c r="AU565" s="269" t="s">
        <v>84</v>
      </c>
      <c r="AV565" s="16" t="s">
        <v>134</v>
      </c>
      <c r="AW565" s="16" t="s">
        <v>36</v>
      </c>
      <c r="AX565" s="16" t="s">
        <v>82</v>
      </c>
      <c r="AY565" s="269" t="s">
        <v>126</v>
      </c>
    </row>
    <row r="566" spans="1:65" s="2" customFormat="1" ht="24.15" customHeight="1">
      <c r="A566" s="41"/>
      <c r="B566" s="42"/>
      <c r="C566" s="207" t="s">
        <v>1096</v>
      </c>
      <c r="D566" s="207" t="s">
        <v>129</v>
      </c>
      <c r="E566" s="208" t="s">
        <v>1097</v>
      </c>
      <c r="F566" s="209" t="s">
        <v>1098</v>
      </c>
      <c r="G566" s="210" t="s">
        <v>132</v>
      </c>
      <c r="H566" s="211">
        <v>180.317</v>
      </c>
      <c r="I566" s="212"/>
      <c r="J566" s="213">
        <f>ROUND(I566*H566,2)</f>
        <v>0</v>
      </c>
      <c r="K566" s="209" t="s">
        <v>133</v>
      </c>
      <c r="L566" s="47"/>
      <c r="M566" s="214" t="s">
        <v>21</v>
      </c>
      <c r="N566" s="215" t="s">
        <v>45</v>
      </c>
      <c r="O566" s="87"/>
      <c r="P566" s="216">
        <f>O566*H566</f>
        <v>0</v>
      </c>
      <c r="Q566" s="216">
        <v>0.00014</v>
      </c>
      <c r="R566" s="216">
        <f>Q566*H566</f>
        <v>0.02524438</v>
      </c>
      <c r="S566" s="216">
        <v>0</v>
      </c>
      <c r="T566" s="217">
        <f>S566*H566</f>
        <v>0</v>
      </c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R566" s="218" t="s">
        <v>295</v>
      </c>
      <c r="AT566" s="218" t="s">
        <v>129</v>
      </c>
      <c r="AU566" s="218" t="s">
        <v>84</v>
      </c>
      <c r="AY566" s="19" t="s">
        <v>126</v>
      </c>
      <c r="BE566" s="219">
        <f>IF(N566="základní",J566,0)</f>
        <v>0</v>
      </c>
      <c r="BF566" s="219">
        <f>IF(N566="snížená",J566,0)</f>
        <v>0</v>
      </c>
      <c r="BG566" s="219">
        <f>IF(N566="zákl. přenesená",J566,0)</f>
        <v>0</v>
      </c>
      <c r="BH566" s="219">
        <f>IF(N566="sníž. přenesená",J566,0)</f>
        <v>0</v>
      </c>
      <c r="BI566" s="219">
        <f>IF(N566="nulová",J566,0)</f>
        <v>0</v>
      </c>
      <c r="BJ566" s="19" t="s">
        <v>82</v>
      </c>
      <c r="BK566" s="219">
        <f>ROUND(I566*H566,2)</f>
        <v>0</v>
      </c>
      <c r="BL566" s="19" t="s">
        <v>295</v>
      </c>
      <c r="BM566" s="218" t="s">
        <v>1099</v>
      </c>
    </row>
    <row r="567" spans="1:47" s="2" customFormat="1" ht="12">
      <c r="A567" s="41"/>
      <c r="B567" s="42"/>
      <c r="C567" s="43"/>
      <c r="D567" s="220" t="s">
        <v>136</v>
      </c>
      <c r="E567" s="43"/>
      <c r="F567" s="221" t="s">
        <v>1100</v>
      </c>
      <c r="G567" s="43"/>
      <c r="H567" s="43"/>
      <c r="I567" s="222"/>
      <c r="J567" s="43"/>
      <c r="K567" s="43"/>
      <c r="L567" s="47"/>
      <c r="M567" s="223"/>
      <c r="N567" s="224"/>
      <c r="O567" s="87"/>
      <c r="P567" s="87"/>
      <c r="Q567" s="87"/>
      <c r="R567" s="87"/>
      <c r="S567" s="87"/>
      <c r="T567" s="88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T567" s="19" t="s">
        <v>136</v>
      </c>
      <c r="AU567" s="19" t="s">
        <v>84</v>
      </c>
    </row>
    <row r="568" spans="1:47" s="2" customFormat="1" ht="12">
      <c r="A568" s="41"/>
      <c r="B568" s="42"/>
      <c r="C568" s="43"/>
      <c r="D568" s="225" t="s">
        <v>138</v>
      </c>
      <c r="E568" s="43"/>
      <c r="F568" s="226" t="s">
        <v>1101</v>
      </c>
      <c r="G568" s="43"/>
      <c r="H568" s="43"/>
      <c r="I568" s="222"/>
      <c r="J568" s="43"/>
      <c r="K568" s="43"/>
      <c r="L568" s="47"/>
      <c r="M568" s="223"/>
      <c r="N568" s="224"/>
      <c r="O568" s="87"/>
      <c r="P568" s="87"/>
      <c r="Q568" s="87"/>
      <c r="R568" s="87"/>
      <c r="S568" s="87"/>
      <c r="T568" s="88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T568" s="19" t="s">
        <v>138</v>
      </c>
      <c r="AU568" s="19" t="s">
        <v>84</v>
      </c>
    </row>
    <row r="569" spans="1:51" s="13" customFormat="1" ht="12">
      <c r="A569" s="13"/>
      <c r="B569" s="227"/>
      <c r="C569" s="228"/>
      <c r="D569" s="220" t="s">
        <v>140</v>
      </c>
      <c r="E569" s="229" t="s">
        <v>21</v>
      </c>
      <c r="F569" s="230" t="s">
        <v>1071</v>
      </c>
      <c r="G569" s="228"/>
      <c r="H569" s="229" t="s">
        <v>21</v>
      </c>
      <c r="I569" s="231"/>
      <c r="J569" s="228"/>
      <c r="K569" s="228"/>
      <c r="L569" s="232"/>
      <c r="M569" s="233"/>
      <c r="N569" s="234"/>
      <c r="O569" s="234"/>
      <c r="P569" s="234"/>
      <c r="Q569" s="234"/>
      <c r="R569" s="234"/>
      <c r="S569" s="234"/>
      <c r="T569" s="235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6" t="s">
        <v>140</v>
      </c>
      <c r="AU569" s="236" t="s">
        <v>84</v>
      </c>
      <c r="AV569" s="13" t="s">
        <v>82</v>
      </c>
      <c r="AW569" s="13" t="s">
        <v>36</v>
      </c>
      <c r="AX569" s="13" t="s">
        <v>74</v>
      </c>
      <c r="AY569" s="236" t="s">
        <v>126</v>
      </c>
    </row>
    <row r="570" spans="1:51" s="14" customFormat="1" ht="12">
      <c r="A570" s="14"/>
      <c r="B570" s="237"/>
      <c r="C570" s="238"/>
      <c r="D570" s="220" t="s">
        <v>140</v>
      </c>
      <c r="E570" s="239" t="s">
        <v>21</v>
      </c>
      <c r="F570" s="240" t="s">
        <v>1072</v>
      </c>
      <c r="G570" s="238"/>
      <c r="H570" s="241">
        <v>14.392</v>
      </c>
      <c r="I570" s="242"/>
      <c r="J570" s="238"/>
      <c r="K570" s="238"/>
      <c r="L570" s="243"/>
      <c r="M570" s="244"/>
      <c r="N570" s="245"/>
      <c r="O570" s="245"/>
      <c r="P570" s="245"/>
      <c r="Q570" s="245"/>
      <c r="R570" s="245"/>
      <c r="S570" s="245"/>
      <c r="T570" s="246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7" t="s">
        <v>140</v>
      </c>
      <c r="AU570" s="247" t="s">
        <v>84</v>
      </c>
      <c r="AV570" s="14" t="s">
        <v>84</v>
      </c>
      <c r="AW570" s="14" t="s">
        <v>36</v>
      </c>
      <c r="AX570" s="14" t="s">
        <v>74</v>
      </c>
      <c r="AY570" s="247" t="s">
        <v>126</v>
      </c>
    </row>
    <row r="571" spans="1:51" s="14" customFormat="1" ht="12">
      <c r="A571" s="14"/>
      <c r="B571" s="237"/>
      <c r="C571" s="238"/>
      <c r="D571" s="220" t="s">
        <v>140</v>
      </c>
      <c r="E571" s="239" t="s">
        <v>21</v>
      </c>
      <c r="F571" s="240" t="s">
        <v>1073</v>
      </c>
      <c r="G571" s="238"/>
      <c r="H571" s="241">
        <v>15.884</v>
      </c>
      <c r="I571" s="242"/>
      <c r="J571" s="238"/>
      <c r="K571" s="238"/>
      <c r="L571" s="243"/>
      <c r="M571" s="244"/>
      <c r="N571" s="245"/>
      <c r="O571" s="245"/>
      <c r="P571" s="245"/>
      <c r="Q571" s="245"/>
      <c r="R571" s="245"/>
      <c r="S571" s="245"/>
      <c r="T571" s="246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7" t="s">
        <v>140</v>
      </c>
      <c r="AU571" s="247" t="s">
        <v>84</v>
      </c>
      <c r="AV571" s="14" t="s">
        <v>84</v>
      </c>
      <c r="AW571" s="14" t="s">
        <v>36</v>
      </c>
      <c r="AX571" s="14" t="s">
        <v>74</v>
      </c>
      <c r="AY571" s="247" t="s">
        <v>126</v>
      </c>
    </row>
    <row r="572" spans="1:51" s="14" customFormat="1" ht="12">
      <c r="A572" s="14"/>
      <c r="B572" s="237"/>
      <c r="C572" s="238"/>
      <c r="D572" s="220" t="s">
        <v>140</v>
      </c>
      <c r="E572" s="239" t="s">
        <v>21</v>
      </c>
      <c r="F572" s="240" t="s">
        <v>1074</v>
      </c>
      <c r="G572" s="238"/>
      <c r="H572" s="241">
        <v>21.391</v>
      </c>
      <c r="I572" s="242"/>
      <c r="J572" s="238"/>
      <c r="K572" s="238"/>
      <c r="L572" s="243"/>
      <c r="M572" s="244"/>
      <c r="N572" s="245"/>
      <c r="O572" s="245"/>
      <c r="P572" s="245"/>
      <c r="Q572" s="245"/>
      <c r="R572" s="245"/>
      <c r="S572" s="245"/>
      <c r="T572" s="246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7" t="s">
        <v>140</v>
      </c>
      <c r="AU572" s="247" t="s">
        <v>84</v>
      </c>
      <c r="AV572" s="14" t="s">
        <v>84</v>
      </c>
      <c r="AW572" s="14" t="s">
        <v>36</v>
      </c>
      <c r="AX572" s="14" t="s">
        <v>74</v>
      </c>
      <c r="AY572" s="247" t="s">
        <v>126</v>
      </c>
    </row>
    <row r="573" spans="1:51" s="14" customFormat="1" ht="12">
      <c r="A573" s="14"/>
      <c r="B573" s="237"/>
      <c r="C573" s="238"/>
      <c r="D573" s="220" t="s">
        <v>140</v>
      </c>
      <c r="E573" s="239" t="s">
        <v>21</v>
      </c>
      <c r="F573" s="240" t="s">
        <v>1075</v>
      </c>
      <c r="G573" s="238"/>
      <c r="H573" s="241">
        <v>9.88</v>
      </c>
      <c r="I573" s="242"/>
      <c r="J573" s="238"/>
      <c r="K573" s="238"/>
      <c r="L573" s="243"/>
      <c r="M573" s="244"/>
      <c r="N573" s="245"/>
      <c r="O573" s="245"/>
      <c r="P573" s="245"/>
      <c r="Q573" s="245"/>
      <c r="R573" s="245"/>
      <c r="S573" s="245"/>
      <c r="T573" s="246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7" t="s">
        <v>140</v>
      </c>
      <c r="AU573" s="247" t="s">
        <v>84</v>
      </c>
      <c r="AV573" s="14" t="s">
        <v>84</v>
      </c>
      <c r="AW573" s="14" t="s">
        <v>36</v>
      </c>
      <c r="AX573" s="14" t="s">
        <v>74</v>
      </c>
      <c r="AY573" s="247" t="s">
        <v>126</v>
      </c>
    </row>
    <row r="574" spans="1:51" s="14" customFormat="1" ht="12">
      <c r="A574" s="14"/>
      <c r="B574" s="237"/>
      <c r="C574" s="238"/>
      <c r="D574" s="220" t="s">
        <v>140</v>
      </c>
      <c r="E574" s="239" t="s">
        <v>21</v>
      </c>
      <c r="F574" s="240" t="s">
        <v>1076</v>
      </c>
      <c r="G574" s="238"/>
      <c r="H574" s="241">
        <v>2.6</v>
      </c>
      <c r="I574" s="242"/>
      <c r="J574" s="238"/>
      <c r="K574" s="238"/>
      <c r="L574" s="243"/>
      <c r="M574" s="244"/>
      <c r="N574" s="245"/>
      <c r="O574" s="245"/>
      <c r="P574" s="245"/>
      <c r="Q574" s="245"/>
      <c r="R574" s="245"/>
      <c r="S574" s="245"/>
      <c r="T574" s="246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7" t="s">
        <v>140</v>
      </c>
      <c r="AU574" s="247" t="s">
        <v>84</v>
      </c>
      <c r="AV574" s="14" t="s">
        <v>84</v>
      </c>
      <c r="AW574" s="14" t="s">
        <v>36</v>
      </c>
      <c r="AX574" s="14" t="s">
        <v>74</v>
      </c>
      <c r="AY574" s="247" t="s">
        <v>126</v>
      </c>
    </row>
    <row r="575" spans="1:51" s="14" customFormat="1" ht="12">
      <c r="A575" s="14"/>
      <c r="B575" s="237"/>
      <c r="C575" s="238"/>
      <c r="D575" s="220" t="s">
        <v>140</v>
      </c>
      <c r="E575" s="239" t="s">
        <v>21</v>
      </c>
      <c r="F575" s="240" t="s">
        <v>1077</v>
      </c>
      <c r="G575" s="238"/>
      <c r="H575" s="241">
        <v>20.88</v>
      </c>
      <c r="I575" s="242"/>
      <c r="J575" s="238"/>
      <c r="K575" s="238"/>
      <c r="L575" s="243"/>
      <c r="M575" s="244"/>
      <c r="N575" s="245"/>
      <c r="O575" s="245"/>
      <c r="P575" s="245"/>
      <c r="Q575" s="245"/>
      <c r="R575" s="245"/>
      <c r="S575" s="245"/>
      <c r="T575" s="246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7" t="s">
        <v>140</v>
      </c>
      <c r="AU575" s="247" t="s">
        <v>84</v>
      </c>
      <c r="AV575" s="14" t="s">
        <v>84</v>
      </c>
      <c r="AW575" s="14" t="s">
        <v>36</v>
      </c>
      <c r="AX575" s="14" t="s">
        <v>74</v>
      </c>
      <c r="AY575" s="247" t="s">
        <v>126</v>
      </c>
    </row>
    <row r="576" spans="1:51" s="14" customFormat="1" ht="12">
      <c r="A576" s="14"/>
      <c r="B576" s="237"/>
      <c r="C576" s="238"/>
      <c r="D576" s="220" t="s">
        <v>140</v>
      </c>
      <c r="E576" s="239" t="s">
        <v>21</v>
      </c>
      <c r="F576" s="240" t="s">
        <v>1078</v>
      </c>
      <c r="G576" s="238"/>
      <c r="H576" s="241">
        <v>9.24</v>
      </c>
      <c r="I576" s="242"/>
      <c r="J576" s="238"/>
      <c r="K576" s="238"/>
      <c r="L576" s="243"/>
      <c r="M576" s="244"/>
      <c r="N576" s="245"/>
      <c r="O576" s="245"/>
      <c r="P576" s="245"/>
      <c r="Q576" s="245"/>
      <c r="R576" s="245"/>
      <c r="S576" s="245"/>
      <c r="T576" s="246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47" t="s">
        <v>140</v>
      </c>
      <c r="AU576" s="247" t="s">
        <v>84</v>
      </c>
      <c r="AV576" s="14" t="s">
        <v>84</v>
      </c>
      <c r="AW576" s="14" t="s">
        <v>36</v>
      </c>
      <c r="AX576" s="14" t="s">
        <v>74</v>
      </c>
      <c r="AY576" s="247" t="s">
        <v>126</v>
      </c>
    </row>
    <row r="577" spans="1:51" s="14" customFormat="1" ht="12">
      <c r="A577" s="14"/>
      <c r="B577" s="237"/>
      <c r="C577" s="238"/>
      <c r="D577" s="220" t="s">
        <v>140</v>
      </c>
      <c r="E577" s="239" t="s">
        <v>21</v>
      </c>
      <c r="F577" s="240" t="s">
        <v>1079</v>
      </c>
      <c r="G577" s="238"/>
      <c r="H577" s="241">
        <v>40</v>
      </c>
      <c r="I577" s="242"/>
      <c r="J577" s="238"/>
      <c r="K577" s="238"/>
      <c r="L577" s="243"/>
      <c r="M577" s="244"/>
      <c r="N577" s="245"/>
      <c r="O577" s="245"/>
      <c r="P577" s="245"/>
      <c r="Q577" s="245"/>
      <c r="R577" s="245"/>
      <c r="S577" s="245"/>
      <c r="T577" s="246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7" t="s">
        <v>140</v>
      </c>
      <c r="AU577" s="247" t="s">
        <v>84</v>
      </c>
      <c r="AV577" s="14" t="s">
        <v>84</v>
      </c>
      <c r="AW577" s="14" t="s">
        <v>36</v>
      </c>
      <c r="AX577" s="14" t="s">
        <v>74</v>
      </c>
      <c r="AY577" s="247" t="s">
        <v>126</v>
      </c>
    </row>
    <row r="578" spans="1:51" s="15" customFormat="1" ht="12">
      <c r="A578" s="15"/>
      <c r="B578" s="248"/>
      <c r="C578" s="249"/>
      <c r="D578" s="220" t="s">
        <v>140</v>
      </c>
      <c r="E578" s="250" t="s">
        <v>21</v>
      </c>
      <c r="F578" s="251" t="s">
        <v>152</v>
      </c>
      <c r="G578" s="249"/>
      <c r="H578" s="252">
        <v>134.267</v>
      </c>
      <c r="I578" s="253"/>
      <c r="J578" s="249"/>
      <c r="K578" s="249"/>
      <c r="L578" s="254"/>
      <c r="M578" s="255"/>
      <c r="N578" s="256"/>
      <c r="O578" s="256"/>
      <c r="P578" s="256"/>
      <c r="Q578" s="256"/>
      <c r="R578" s="256"/>
      <c r="S578" s="256"/>
      <c r="T578" s="257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58" t="s">
        <v>140</v>
      </c>
      <c r="AU578" s="258" t="s">
        <v>84</v>
      </c>
      <c r="AV578" s="15" t="s">
        <v>127</v>
      </c>
      <c r="AW578" s="15" t="s">
        <v>36</v>
      </c>
      <c r="AX578" s="15" t="s">
        <v>74</v>
      </c>
      <c r="AY578" s="258" t="s">
        <v>126</v>
      </c>
    </row>
    <row r="579" spans="1:51" s="13" customFormat="1" ht="12">
      <c r="A579" s="13"/>
      <c r="B579" s="227"/>
      <c r="C579" s="228"/>
      <c r="D579" s="220" t="s">
        <v>140</v>
      </c>
      <c r="E579" s="229" t="s">
        <v>21</v>
      </c>
      <c r="F579" s="230" t="s">
        <v>1080</v>
      </c>
      <c r="G579" s="228"/>
      <c r="H579" s="229" t="s">
        <v>21</v>
      </c>
      <c r="I579" s="231"/>
      <c r="J579" s="228"/>
      <c r="K579" s="228"/>
      <c r="L579" s="232"/>
      <c r="M579" s="233"/>
      <c r="N579" s="234"/>
      <c r="O579" s="234"/>
      <c r="P579" s="234"/>
      <c r="Q579" s="234"/>
      <c r="R579" s="234"/>
      <c r="S579" s="234"/>
      <c r="T579" s="235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6" t="s">
        <v>140</v>
      </c>
      <c r="AU579" s="236" t="s">
        <v>84</v>
      </c>
      <c r="AV579" s="13" t="s">
        <v>82</v>
      </c>
      <c r="AW579" s="13" t="s">
        <v>36</v>
      </c>
      <c r="AX579" s="13" t="s">
        <v>74</v>
      </c>
      <c r="AY579" s="236" t="s">
        <v>126</v>
      </c>
    </row>
    <row r="580" spans="1:51" s="14" customFormat="1" ht="12">
      <c r="A580" s="14"/>
      <c r="B580" s="237"/>
      <c r="C580" s="238"/>
      <c r="D580" s="220" t="s">
        <v>140</v>
      </c>
      <c r="E580" s="239" t="s">
        <v>21</v>
      </c>
      <c r="F580" s="240" t="s">
        <v>1081</v>
      </c>
      <c r="G580" s="238"/>
      <c r="H580" s="241">
        <v>8.65</v>
      </c>
      <c r="I580" s="242"/>
      <c r="J580" s="238"/>
      <c r="K580" s="238"/>
      <c r="L580" s="243"/>
      <c r="M580" s="244"/>
      <c r="N580" s="245"/>
      <c r="O580" s="245"/>
      <c r="P580" s="245"/>
      <c r="Q580" s="245"/>
      <c r="R580" s="245"/>
      <c r="S580" s="245"/>
      <c r="T580" s="246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7" t="s">
        <v>140</v>
      </c>
      <c r="AU580" s="247" t="s">
        <v>84</v>
      </c>
      <c r="AV580" s="14" t="s">
        <v>84</v>
      </c>
      <c r="AW580" s="14" t="s">
        <v>36</v>
      </c>
      <c r="AX580" s="14" t="s">
        <v>74</v>
      </c>
      <c r="AY580" s="247" t="s">
        <v>126</v>
      </c>
    </row>
    <row r="581" spans="1:51" s="14" customFormat="1" ht="12">
      <c r="A581" s="14"/>
      <c r="B581" s="237"/>
      <c r="C581" s="238"/>
      <c r="D581" s="220" t="s">
        <v>140</v>
      </c>
      <c r="E581" s="239" t="s">
        <v>21</v>
      </c>
      <c r="F581" s="240" t="s">
        <v>1082</v>
      </c>
      <c r="G581" s="238"/>
      <c r="H581" s="241">
        <v>16</v>
      </c>
      <c r="I581" s="242"/>
      <c r="J581" s="238"/>
      <c r="K581" s="238"/>
      <c r="L581" s="243"/>
      <c r="M581" s="244"/>
      <c r="N581" s="245"/>
      <c r="O581" s="245"/>
      <c r="P581" s="245"/>
      <c r="Q581" s="245"/>
      <c r="R581" s="245"/>
      <c r="S581" s="245"/>
      <c r="T581" s="246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7" t="s">
        <v>140</v>
      </c>
      <c r="AU581" s="247" t="s">
        <v>84</v>
      </c>
      <c r="AV581" s="14" t="s">
        <v>84</v>
      </c>
      <c r="AW581" s="14" t="s">
        <v>36</v>
      </c>
      <c r="AX581" s="14" t="s">
        <v>74</v>
      </c>
      <c r="AY581" s="247" t="s">
        <v>126</v>
      </c>
    </row>
    <row r="582" spans="1:51" s="14" customFormat="1" ht="12">
      <c r="A582" s="14"/>
      <c r="B582" s="237"/>
      <c r="C582" s="238"/>
      <c r="D582" s="220" t="s">
        <v>140</v>
      </c>
      <c r="E582" s="239" t="s">
        <v>21</v>
      </c>
      <c r="F582" s="240" t="s">
        <v>1083</v>
      </c>
      <c r="G582" s="238"/>
      <c r="H582" s="241">
        <v>14</v>
      </c>
      <c r="I582" s="242"/>
      <c r="J582" s="238"/>
      <c r="K582" s="238"/>
      <c r="L582" s="243"/>
      <c r="M582" s="244"/>
      <c r="N582" s="245"/>
      <c r="O582" s="245"/>
      <c r="P582" s="245"/>
      <c r="Q582" s="245"/>
      <c r="R582" s="245"/>
      <c r="S582" s="245"/>
      <c r="T582" s="246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7" t="s">
        <v>140</v>
      </c>
      <c r="AU582" s="247" t="s">
        <v>84</v>
      </c>
      <c r="AV582" s="14" t="s">
        <v>84</v>
      </c>
      <c r="AW582" s="14" t="s">
        <v>36</v>
      </c>
      <c r="AX582" s="14" t="s">
        <v>74</v>
      </c>
      <c r="AY582" s="247" t="s">
        <v>126</v>
      </c>
    </row>
    <row r="583" spans="1:51" s="15" customFormat="1" ht="12">
      <c r="A583" s="15"/>
      <c r="B583" s="248"/>
      <c r="C583" s="249"/>
      <c r="D583" s="220" t="s">
        <v>140</v>
      </c>
      <c r="E583" s="250" t="s">
        <v>21</v>
      </c>
      <c r="F583" s="251" t="s">
        <v>152</v>
      </c>
      <c r="G583" s="249"/>
      <c r="H583" s="252">
        <v>38.65</v>
      </c>
      <c r="I583" s="253"/>
      <c r="J583" s="249"/>
      <c r="K583" s="249"/>
      <c r="L583" s="254"/>
      <c r="M583" s="255"/>
      <c r="N583" s="256"/>
      <c r="O583" s="256"/>
      <c r="P583" s="256"/>
      <c r="Q583" s="256"/>
      <c r="R583" s="256"/>
      <c r="S583" s="256"/>
      <c r="T583" s="257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58" t="s">
        <v>140</v>
      </c>
      <c r="AU583" s="258" t="s">
        <v>84</v>
      </c>
      <c r="AV583" s="15" t="s">
        <v>127</v>
      </c>
      <c r="AW583" s="15" t="s">
        <v>36</v>
      </c>
      <c r="AX583" s="15" t="s">
        <v>74</v>
      </c>
      <c r="AY583" s="258" t="s">
        <v>126</v>
      </c>
    </row>
    <row r="584" spans="1:51" s="14" customFormat="1" ht="12">
      <c r="A584" s="14"/>
      <c r="B584" s="237"/>
      <c r="C584" s="238"/>
      <c r="D584" s="220" t="s">
        <v>140</v>
      </c>
      <c r="E584" s="239" t="s">
        <v>21</v>
      </c>
      <c r="F584" s="240" t="s">
        <v>1084</v>
      </c>
      <c r="G584" s="238"/>
      <c r="H584" s="241">
        <v>7.4</v>
      </c>
      <c r="I584" s="242"/>
      <c r="J584" s="238"/>
      <c r="K584" s="238"/>
      <c r="L584" s="243"/>
      <c r="M584" s="244"/>
      <c r="N584" s="245"/>
      <c r="O584" s="245"/>
      <c r="P584" s="245"/>
      <c r="Q584" s="245"/>
      <c r="R584" s="245"/>
      <c r="S584" s="245"/>
      <c r="T584" s="246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7" t="s">
        <v>140</v>
      </c>
      <c r="AU584" s="247" t="s">
        <v>84</v>
      </c>
      <c r="AV584" s="14" t="s">
        <v>84</v>
      </c>
      <c r="AW584" s="14" t="s">
        <v>36</v>
      </c>
      <c r="AX584" s="14" t="s">
        <v>74</v>
      </c>
      <c r="AY584" s="247" t="s">
        <v>126</v>
      </c>
    </row>
    <row r="585" spans="1:51" s="16" customFormat="1" ht="12">
      <c r="A585" s="16"/>
      <c r="B585" s="259"/>
      <c r="C585" s="260"/>
      <c r="D585" s="220" t="s">
        <v>140</v>
      </c>
      <c r="E585" s="261" t="s">
        <v>21</v>
      </c>
      <c r="F585" s="262" t="s">
        <v>156</v>
      </c>
      <c r="G585" s="260"/>
      <c r="H585" s="263">
        <v>180.317</v>
      </c>
      <c r="I585" s="264"/>
      <c r="J585" s="260"/>
      <c r="K585" s="260"/>
      <c r="L585" s="265"/>
      <c r="M585" s="266"/>
      <c r="N585" s="267"/>
      <c r="O585" s="267"/>
      <c r="P585" s="267"/>
      <c r="Q585" s="267"/>
      <c r="R585" s="267"/>
      <c r="S585" s="267"/>
      <c r="T585" s="268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T585" s="269" t="s">
        <v>140</v>
      </c>
      <c r="AU585" s="269" t="s">
        <v>84</v>
      </c>
      <c r="AV585" s="16" t="s">
        <v>134</v>
      </c>
      <c r="AW585" s="16" t="s">
        <v>36</v>
      </c>
      <c r="AX585" s="16" t="s">
        <v>82</v>
      </c>
      <c r="AY585" s="269" t="s">
        <v>126</v>
      </c>
    </row>
    <row r="586" spans="1:65" s="2" customFormat="1" ht="24.15" customHeight="1">
      <c r="A586" s="41"/>
      <c r="B586" s="42"/>
      <c r="C586" s="207" t="s">
        <v>1102</v>
      </c>
      <c r="D586" s="207" t="s">
        <v>129</v>
      </c>
      <c r="E586" s="208" t="s">
        <v>1103</v>
      </c>
      <c r="F586" s="209" t="s">
        <v>1104</v>
      </c>
      <c r="G586" s="210" t="s">
        <v>132</v>
      </c>
      <c r="H586" s="211">
        <v>180.317</v>
      </c>
      <c r="I586" s="212"/>
      <c r="J586" s="213">
        <f>ROUND(I586*H586,2)</f>
        <v>0</v>
      </c>
      <c r="K586" s="209" t="s">
        <v>133</v>
      </c>
      <c r="L586" s="47"/>
      <c r="M586" s="214" t="s">
        <v>21</v>
      </c>
      <c r="N586" s="215" t="s">
        <v>45</v>
      </c>
      <c r="O586" s="87"/>
      <c r="P586" s="216">
        <f>O586*H586</f>
        <v>0</v>
      </c>
      <c r="Q586" s="216">
        <v>0.00013</v>
      </c>
      <c r="R586" s="216">
        <f>Q586*H586</f>
        <v>0.02344121</v>
      </c>
      <c r="S586" s="216">
        <v>0</v>
      </c>
      <c r="T586" s="217">
        <f>S586*H586</f>
        <v>0</v>
      </c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R586" s="218" t="s">
        <v>295</v>
      </c>
      <c r="AT586" s="218" t="s">
        <v>129</v>
      </c>
      <c r="AU586" s="218" t="s">
        <v>84</v>
      </c>
      <c r="AY586" s="19" t="s">
        <v>126</v>
      </c>
      <c r="BE586" s="219">
        <f>IF(N586="základní",J586,0)</f>
        <v>0</v>
      </c>
      <c r="BF586" s="219">
        <f>IF(N586="snížená",J586,0)</f>
        <v>0</v>
      </c>
      <c r="BG586" s="219">
        <f>IF(N586="zákl. přenesená",J586,0)</f>
        <v>0</v>
      </c>
      <c r="BH586" s="219">
        <f>IF(N586="sníž. přenesená",J586,0)</f>
        <v>0</v>
      </c>
      <c r="BI586" s="219">
        <f>IF(N586="nulová",J586,0)</f>
        <v>0</v>
      </c>
      <c r="BJ586" s="19" t="s">
        <v>82</v>
      </c>
      <c r="BK586" s="219">
        <f>ROUND(I586*H586,2)</f>
        <v>0</v>
      </c>
      <c r="BL586" s="19" t="s">
        <v>295</v>
      </c>
      <c r="BM586" s="218" t="s">
        <v>1105</v>
      </c>
    </row>
    <row r="587" spans="1:47" s="2" customFormat="1" ht="12">
      <c r="A587" s="41"/>
      <c r="B587" s="42"/>
      <c r="C587" s="43"/>
      <c r="D587" s="220" t="s">
        <v>136</v>
      </c>
      <c r="E587" s="43"/>
      <c r="F587" s="221" t="s">
        <v>1106</v>
      </c>
      <c r="G587" s="43"/>
      <c r="H587" s="43"/>
      <c r="I587" s="222"/>
      <c r="J587" s="43"/>
      <c r="K587" s="43"/>
      <c r="L587" s="47"/>
      <c r="M587" s="223"/>
      <c r="N587" s="224"/>
      <c r="O587" s="87"/>
      <c r="P587" s="87"/>
      <c r="Q587" s="87"/>
      <c r="R587" s="87"/>
      <c r="S587" s="87"/>
      <c r="T587" s="88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T587" s="19" t="s">
        <v>136</v>
      </c>
      <c r="AU587" s="19" t="s">
        <v>84</v>
      </c>
    </row>
    <row r="588" spans="1:47" s="2" customFormat="1" ht="12">
      <c r="A588" s="41"/>
      <c r="B588" s="42"/>
      <c r="C588" s="43"/>
      <c r="D588" s="225" t="s">
        <v>138</v>
      </c>
      <c r="E588" s="43"/>
      <c r="F588" s="226" t="s">
        <v>1107</v>
      </c>
      <c r="G588" s="43"/>
      <c r="H588" s="43"/>
      <c r="I588" s="222"/>
      <c r="J588" s="43"/>
      <c r="K588" s="43"/>
      <c r="L588" s="47"/>
      <c r="M588" s="223"/>
      <c r="N588" s="224"/>
      <c r="O588" s="87"/>
      <c r="P588" s="87"/>
      <c r="Q588" s="87"/>
      <c r="R588" s="87"/>
      <c r="S588" s="87"/>
      <c r="T588" s="88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T588" s="19" t="s">
        <v>138</v>
      </c>
      <c r="AU588" s="19" t="s">
        <v>84</v>
      </c>
    </row>
    <row r="589" spans="1:51" s="14" customFormat="1" ht="12">
      <c r="A589" s="14"/>
      <c r="B589" s="237"/>
      <c r="C589" s="238"/>
      <c r="D589" s="220" t="s">
        <v>140</v>
      </c>
      <c r="E589" s="239" t="s">
        <v>21</v>
      </c>
      <c r="F589" s="240" t="s">
        <v>1108</v>
      </c>
      <c r="G589" s="238"/>
      <c r="H589" s="241">
        <v>180.317</v>
      </c>
      <c r="I589" s="242"/>
      <c r="J589" s="238"/>
      <c r="K589" s="238"/>
      <c r="L589" s="243"/>
      <c r="M589" s="244"/>
      <c r="N589" s="245"/>
      <c r="O589" s="245"/>
      <c r="P589" s="245"/>
      <c r="Q589" s="245"/>
      <c r="R589" s="245"/>
      <c r="S589" s="245"/>
      <c r="T589" s="246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7" t="s">
        <v>140</v>
      </c>
      <c r="AU589" s="247" t="s">
        <v>84</v>
      </c>
      <c r="AV589" s="14" t="s">
        <v>84</v>
      </c>
      <c r="AW589" s="14" t="s">
        <v>36</v>
      </c>
      <c r="AX589" s="14" t="s">
        <v>82</v>
      </c>
      <c r="AY589" s="247" t="s">
        <v>126</v>
      </c>
    </row>
    <row r="590" spans="1:65" s="2" customFormat="1" ht="24.15" customHeight="1">
      <c r="A590" s="41"/>
      <c r="B590" s="42"/>
      <c r="C590" s="207" t="s">
        <v>1109</v>
      </c>
      <c r="D590" s="207" t="s">
        <v>129</v>
      </c>
      <c r="E590" s="208" t="s">
        <v>1110</v>
      </c>
      <c r="F590" s="209" t="s">
        <v>1111</v>
      </c>
      <c r="G590" s="210" t="s">
        <v>132</v>
      </c>
      <c r="H590" s="211">
        <v>180.317</v>
      </c>
      <c r="I590" s="212"/>
      <c r="J590" s="213">
        <f>ROUND(I590*H590,2)</f>
        <v>0</v>
      </c>
      <c r="K590" s="209" t="s">
        <v>133</v>
      </c>
      <c r="L590" s="47"/>
      <c r="M590" s="214" t="s">
        <v>21</v>
      </c>
      <c r="N590" s="215" t="s">
        <v>45</v>
      </c>
      <c r="O590" s="87"/>
      <c r="P590" s="216">
        <f>O590*H590</f>
        <v>0</v>
      </c>
      <c r="Q590" s="216">
        <v>0.00013</v>
      </c>
      <c r="R590" s="216">
        <f>Q590*H590</f>
        <v>0.02344121</v>
      </c>
      <c r="S590" s="216">
        <v>0</v>
      </c>
      <c r="T590" s="217">
        <f>S590*H590</f>
        <v>0</v>
      </c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R590" s="218" t="s">
        <v>295</v>
      </c>
      <c r="AT590" s="218" t="s">
        <v>129</v>
      </c>
      <c r="AU590" s="218" t="s">
        <v>84</v>
      </c>
      <c r="AY590" s="19" t="s">
        <v>126</v>
      </c>
      <c r="BE590" s="219">
        <f>IF(N590="základní",J590,0)</f>
        <v>0</v>
      </c>
      <c r="BF590" s="219">
        <f>IF(N590="snížená",J590,0)</f>
        <v>0</v>
      </c>
      <c r="BG590" s="219">
        <f>IF(N590="zákl. přenesená",J590,0)</f>
        <v>0</v>
      </c>
      <c r="BH590" s="219">
        <f>IF(N590="sníž. přenesená",J590,0)</f>
        <v>0</v>
      </c>
      <c r="BI590" s="219">
        <f>IF(N590="nulová",J590,0)</f>
        <v>0</v>
      </c>
      <c r="BJ590" s="19" t="s">
        <v>82</v>
      </c>
      <c r="BK590" s="219">
        <f>ROUND(I590*H590,2)</f>
        <v>0</v>
      </c>
      <c r="BL590" s="19" t="s">
        <v>295</v>
      </c>
      <c r="BM590" s="218" t="s">
        <v>1112</v>
      </c>
    </row>
    <row r="591" spans="1:47" s="2" customFormat="1" ht="12">
      <c r="A591" s="41"/>
      <c r="B591" s="42"/>
      <c r="C591" s="43"/>
      <c r="D591" s="220" t="s">
        <v>136</v>
      </c>
      <c r="E591" s="43"/>
      <c r="F591" s="221" t="s">
        <v>1113</v>
      </c>
      <c r="G591" s="43"/>
      <c r="H591" s="43"/>
      <c r="I591" s="222"/>
      <c r="J591" s="43"/>
      <c r="K591" s="43"/>
      <c r="L591" s="47"/>
      <c r="M591" s="223"/>
      <c r="N591" s="224"/>
      <c r="O591" s="87"/>
      <c r="P591" s="87"/>
      <c r="Q591" s="87"/>
      <c r="R591" s="87"/>
      <c r="S591" s="87"/>
      <c r="T591" s="88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T591" s="19" t="s">
        <v>136</v>
      </c>
      <c r="AU591" s="19" t="s">
        <v>84</v>
      </c>
    </row>
    <row r="592" spans="1:47" s="2" customFormat="1" ht="12">
      <c r="A592" s="41"/>
      <c r="B592" s="42"/>
      <c r="C592" s="43"/>
      <c r="D592" s="225" t="s">
        <v>138</v>
      </c>
      <c r="E592" s="43"/>
      <c r="F592" s="226" t="s">
        <v>1114</v>
      </c>
      <c r="G592" s="43"/>
      <c r="H592" s="43"/>
      <c r="I592" s="222"/>
      <c r="J592" s="43"/>
      <c r="K592" s="43"/>
      <c r="L592" s="47"/>
      <c r="M592" s="223"/>
      <c r="N592" s="224"/>
      <c r="O592" s="87"/>
      <c r="P592" s="87"/>
      <c r="Q592" s="87"/>
      <c r="R592" s="87"/>
      <c r="S592" s="87"/>
      <c r="T592" s="88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T592" s="19" t="s">
        <v>138</v>
      </c>
      <c r="AU592" s="19" t="s">
        <v>84</v>
      </c>
    </row>
    <row r="593" spans="1:51" s="14" customFormat="1" ht="12">
      <c r="A593" s="14"/>
      <c r="B593" s="237"/>
      <c r="C593" s="238"/>
      <c r="D593" s="220" t="s">
        <v>140</v>
      </c>
      <c r="E593" s="239" t="s">
        <v>21</v>
      </c>
      <c r="F593" s="240" t="s">
        <v>1108</v>
      </c>
      <c r="G593" s="238"/>
      <c r="H593" s="241">
        <v>180.317</v>
      </c>
      <c r="I593" s="242"/>
      <c r="J593" s="238"/>
      <c r="K593" s="238"/>
      <c r="L593" s="243"/>
      <c r="M593" s="244"/>
      <c r="N593" s="245"/>
      <c r="O593" s="245"/>
      <c r="P593" s="245"/>
      <c r="Q593" s="245"/>
      <c r="R593" s="245"/>
      <c r="S593" s="245"/>
      <c r="T593" s="246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7" t="s">
        <v>140</v>
      </c>
      <c r="AU593" s="247" t="s">
        <v>84</v>
      </c>
      <c r="AV593" s="14" t="s">
        <v>84</v>
      </c>
      <c r="AW593" s="14" t="s">
        <v>36</v>
      </c>
      <c r="AX593" s="14" t="s">
        <v>82</v>
      </c>
      <c r="AY593" s="247" t="s">
        <v>126</v>
      </c>
    </row>
    <row r="594" spans="1:65" s="2" customFormat="1" ht="37.8" customHeight="1">
      <c r="A594" s="41"/>
      <c r="B594" s="42"/>
      <c r="C594" s="207" t="s">
        <v>1115</v>
      </c>
      <c r="D594" s="207" t="s">
        <v>129</v>
      </c>
      <c r="E594" s="208" t="s">
        <v>1116</v>
      </c>
      <c r="F594" s="209" t="s">
        <v>1117</v>
      </c>
      <c r="G594" s="210" t="s">
        <v>132</v>
      </c>
      <c r="H594" s="211">
        <v>85.88</v>
      </c>
      <c r="I594" s="212"/>
      <c r="J594" s="213">
        <f>ROUND(I594*H594,2)</f>
        <v>0</v>
      </c>
      <c r="K594" s="209" t="s">
        <v>21</v>
      </c>
      <c r="L594" s="47"/>
      <c r="M594" s="214" t="s">
        <v>21</v>
      </c>
      <c r="N594" s="215" t="s">
        <v>45</v>
      </c>
      <c r="O594" s="87"/>
      <c r="P594" s="216">
        <f>O594*H594</f>
        <v>0</v>
      </c>
      <c r="Q594" s="216">
        <v>0.0025</v>
      </c>
      <c r="R594" s="216">
        <f>Q594*H594</f>
        <v>0.2147</v>
      </c>
      <c r="S594" s="216">
        <v>0</v>
      </c>
      <c r="T594" s="217">
        <f>S594*H594</f>
        <v>0</v>
      </c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R594" s="218" t="s">
        <v>295</v>
      </c>
      <c r="AT594" s="218" t="s">
        <v>129</v>
      </c>
      <c r="AU594" s="218" t="s">
        <v>84</v>
      </c>
      <c r="AY594" s="19" t="s">
        <v>126</v>
      </c>
      <c r="BE594" s="219">
        <f>IF(N594="základní",J594,0)</f>
        <v>0</v>
      </c>
      <c r="BF594" s="219">
        <f>IF(N594="snížená",J594,0)</f>
        <v>0</v>
      </c>
      <c r="BG594" s="219">
        <f>IF(N594="zákl. přenesená",J594,0)</f>
        <v>0</v>
      </c>
      <c r="BH594" s="219">
        <f>IF(N594="sníž. přenesená",J594,0)</f>
        <v>0</v>
      </c>
      <c r="BI594" s="219">
        <f>IF(N594="nulová",J594,0)</f>
        <v>0</v>
      </c>
      <c r="BJ594" s="19" t="s">
        <v>82</v>
      </c>
      <c r="BK594" s="219">
        <f>ROUND(I594*H594,2)</f>
        <v>0</v>
      </c>
      <c r="BL594" s="19" t="s">
        <v>295</v>
      </c>
      <c r="BM594" s="218" t="s">
        <v>1118</v>
      </c>
    </row>
    <row r="595" spans="1:47" s="2" customFormat="1" ht="12">
      <c r="A595" s="41"/>
      <c r="B595" s="42"/>
      <c r="C595" s="43"/>
      <c r="D595" s="220" t="s">
        <v>136</v>
      </c>
      <c r="E595" s="43"/>
      <c r="F595" s="221" t="s">
        <v>1119</v>
      </c>
      <c r="G595" s="43"/>
      <c r="H595" s="43"/>
      <c r="I595" s="222"/>
      <c r="J595" s="43"/>
      <c r="K595" s="43"/>
      <c r="L595" s="47"/>
      <c r="M595" s="223"/>
      <c r="N595" s="224"/>
      <c r="O595" s="87"/>
      <c r="P595" s="87"/>
      <c r="Q595" s="87"/>
      <c r="R595" s="87"/>
      <c r="S595" s="87"/>
      <c r="T595" s="88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T595" s="19" t="s">
        <v>136</v>
      </c>
      <c r="AU595" s="19" t="s">
        <v>84</v>
      </c>
    </row>
    <row r="596" spans="1:51" s="14" customFormat="1" ht="12">
      <c r="A596" s="14"/>
      <c r="B596" s="237"/>
      <c r="C596" s="238"/>
      <c r="D596" s="220" t="s">
        <v>140</v>
      </c>
      <c r="E596" s="239" t="s">
        <v>21</v>
      </c>
      <c r="F596" s="240" t="s">
        <v>1120</v>
      </c>
      <c r="G596" s="238"/>
      <c r="H596" s="241">
        <v>85.88</v>
      </c>
      <c r="I596" s="242"/>
      <c r="J596" s="238"/>
      <c r="K596" s="238"/>
      <c r="L596" s="243"/>
      <c r="M596" s="244"/>
      <c r="N596" s="245"/>
      <c r="O596" s="245"/>
      <c r="P596" s="245"/>
      <c r="Q596" s="245"/>
      <c r="R596" s="245"/>
      <c r="S596" s="245"/>
      <c r="T596" s="246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7" t="s">
        <v>140</v>
      </c>
      <c r="AU596" s="247" t="s">
        <v>84</v>
      </c>
      <c r="AV596" s="14" t="s">
        <v>84</v>
      </c>
      <c r="AW596" s="14" t="s">
        <v>36</v>
      </c>
      <c r="AX596" s="14" t="s">
        <v>82</v>
      </c>
      <c r="AY596" s="247" t="s">
        <v>126</v>
      </c>
    </row>
    <row r="597" spans="1:65" s="2" customFormat="1" ht="33" customHeight="1">
      <c r="A597" s="41"/>
      <c r="B597" s="42"/>
      <c r="C597" s="207" t="s">
        <v>1121</v>
      </c>
      <c r="D597" s="207" t="s">
        <v>129</v>
      </c>
      <c r="E597" s="208" t="s">
        <v>1122</v>
      </c>
      <c r="F597" s="209" t="s">
        <v>1123</v>
      </c>
      <c r="G597" s="210" t="s">
        <v>132</v>
      </c>
      <c r="H597" s="211">
        <v>900.304</v>
      </c>
      <c r="I597" s="212"/>
      <c r="J597" s="213">
        <f>ROUND(I597*H597,2)</f>
        <v>0</v>
      </c>
      <c r="K597" s="209" t="s">
        <v>21</v>
      </c>
      <c r="L597" s="47"/>
      <c r="M597" s="214" t="s">
        <v>21</v>
      </c>
      <c r="N597" s="215" t="s">
        <v>45</v>
      </c>
      <c r="O597" s="87"/>
      <c r="P597" s="216">
        <f>O597*H597</f>
        <v>0</v>
      </c>
      <c r="Q597" s="216">
        <v>0.0002</v>
      </c>
      <c r="R597" s="216">
        <f>Q597*H597</f>
        <v>0.1800608</v>
      </c>
      <c r="S597" s="216">
        <v>0</v>
      </c>
      <c r="T597" s="217">
        <f>S597*H597</f>
        <v>0</v>
      </c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R597" s="218" t="s">
        <v>295</v>
      </c>
      <c r="AT597" s="218" t="s">
        <v>129</v>
      </c>
      <c r="AU597" s="218" t="s">
        <v>84</v>
      </c>
      <c r="AY597" s="19" t="s">
        <v>126</v>
      </c>
      <c r="BE597" s="219">
        <f>IF(N597="základní",J597,0)</f>
        <v>0</v>
      </c>
      <c r="BF597" s="219">
        <f>IF(N597="snížená",J597,0)</f>
        <v>0</v>
      </c>
      <c r="BG597" s="219">
        <f>IF(N597="zákl. přenesená",J597,0)</f>
        <v>0</v>
      </c>
      <c r="BH597" s="219">
        <f>IF(N597="sníž. přenesená",J597,0)</f>
        <v>0</v>
      </c>
      <c r="BI597" s="219">
        <f>IF(N597="nulová",J597,0)</f>
        <v>0</v>
      </c>
      <c r="BJ597" s="19" t="s">
        <v>82</v>
      </c>
      <c r="BK597" s="219">
        <f>ROUND(I597*H597,2)</f>
        <v>0</v>
      </c>
      <c r="BL597" s="19" t="s">
        <v>295</v>
      </c>
      <c r="BM597" s="218" t="s">
        <v>1124</v>
      </c>
    </row>
    <row r="598" spans="1:47" s="2" customFormat="1" ht="12">
      <c r="A598" s="41"/>
      <c r="B598" s="42"/>
      <c r="C598" s="43"/>
      <c r="D598" s="220" t="s">
        <v>136</v>
      </c>
      <c r="E598" s="43"/>
      <c r="F598" s="221" t="s">
        <v>1123</v>
      </c>
      <c r="G598" s="43"/>
      <c r="H598" s="43"/>
      <c r="I598" s="222"/>
      <c r="J598" s="43"/>
      <c r="K598" s="43"/>
      <c r="L598" s="47"/>
      <c r="M598" s="223"/>
      <c r="N598" s="224"/>
      <c r="O598" s="87"/>
      <c r="P598" s="87"/>
      <c r="Q598" s="87"/>
      <c r="R598" s="87"/>
      <c r="S598" s="87"/>
      <c r="T598" s="88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T598" s="19" t="s">
        <v>136</v>
      </c>
      <c r="AU598" s="19" t="s">
        <v>84</v>
      </c>
    </row>
    <row r="599" spans="1:51" s="13" customFormat="1" ht="12">
      <c r="A599" s="13"/>
      <c r="B599" s="227"/>
      <c r="C599" s="228"/>
      <c r="D599" s="220" t="s">
        <v>140</v>
      </c>
      <c r="E599" s="229" t="s">
        <v>21</v>
      </c>
      <c r="F599" s="230" t="s">
        <v>682</v>
      </c>
      <c r="G599" s="228"/>
      <c r="H599" s="229" t="s">
        <v>21</v>
      </c>
      <c r="I599" s="231"/>
      <c r="J599" s="228"/>
      <c r="K599" s="228"/>
      <c r="L599" s="232"/>
      <c r="M599" s="233"/>
      <c r="N599" s="234"/>
      <c r="O599" s="234"/>
      <c r="P599" s="234"/>
      <c r="Q599" s="234"/>
      <c r="R599" s="234"/>
      <c r="S599" s="234"/>
      <c r="T599" s="235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6" t="s">
        <v>140</v>
      </c>
      <c r="AU599" s="236" t="s">
        <v>84</v>
      </c>
      <c r="AV599" s="13" t="s">
        <v>82</v>
      </c>
      <c r="AW599" s="13" t="s">
        <v>36</v>
      </c>
      <c r="AX599" s="13" t="s">
        <v>74</v>
      </c>
      <c r="AY599" s="236" t="s">
        <v>126</v>
      </c>
    </row>
    <row r="600" spans="1:51" s="14" customFormat="1" ht="12">
      <c r="A600" s="14"/>
      <c r="B600" s="237"/>
      <c r="C600" s="238"/>
      <c r="D600" s="220" t="s">
        <v>140</v>
      </c>
      <c r="E600" s="239" t="s">
        <v>21</v>
      </c>
      <c r="F600" s="240" t="s">
        <v>683</v>
      </c>
      <c r="G600" s="238"/>
      <c r="H600" s="241">
        <v>17.577</v>
      </c>
      <c r="I600" s="242"/>
      <c r="J600" s="238"/>
      <c r="K600" s="238"/>
      <c r="L600" s="243"/>
      <c r="M600" s="244"/>
      <c r="N600" s="245"/>
      <c r="O600" s="245"/>
      <c r="P600" s="245"/>
      <c r="Q600" s="245"/>
      <c r="R600" s="245"/>
      <c r="S600" s="245"/>
      <c r="T600" s="246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7" t="s">
        <v>140</v>
      </c>
      <c r="AU600" s="247" t="s">
        <v>84</v>
      </c>
      <c r="AV600" s="14" t="s">
        <v>84</v>
      </c>
      <c r="AW600" s="14" t="s">
        <v>36</v>
      </c>
      <c r="AX600" s="14" t="s">
        <v>74</v>
      </c>
      <c r="AY600" s="247" t="s">
        <v>126</v>
      </c>
    </row>
    <row r="601" spans="1:51" s="14" customFormat="1" ht="12">
      <c r="A601" s="14"/>
      <c r="B601" s="237"/>
      <c r="C601" s="238"/>
      <c r="D601" s="220" t="s">
        <v>140</v>
      </c>
      <c r="E601" s="239" t="s">
        <v>21</v>
      </c>
      <c r="F601" s="240" t="s">
        <v>684</v>
      </c>
      <c r="G601" s="238"/>
      <c r="H601" s="241">
        <v>-0.414</v>
      </c>
      <c r="I601" s="242"/>
      <c r="J601" s="238"/>
      <c r="K601" s="238"/>
      <c r="L601" s="243"/>
      <c r="M601" s="244"/>
      <c r="N601" s="245"/>
      <c r="O601" s="245"/>
      <c r="P601" s="245"/>
      <c r="Q601" s="245"/>
      <c r="R601" s="245"/>
      <c r="S601" s="245"/>
      <c r="T601" s="246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7" t="s">
        <v>140</v>
      </c>
      <c r="AU601" s="247" t="s">
        <v>84</v>
      </c>
      <c r="AV601" s="14" t="s">
        <v>84</v>
      </c>
      <c r="AW601" s="14" t="s">
        <v>36</v>
      </c>
      <c r="AX601" s="14" t="s">
        <v>74</v>
      </c>
      <c r="AY601" s="247" t="s">
        <v>126</v>
      </c>
    </row>
    <row r="602" spans="1:51" s="14" customFormat="1" ht="12">
      <c r="A602" s="14"/>
      <c r="B602" s="237"/>
      <c r="C602" s="238"/>
      <c r="D602" s="220" t="s">
        <v>140</v>
      </c>
      <c r="E602" s="239" t="s">
        <v>21</v>
      </c>
      <c r="F602" s="240" t="s">
        <v>685</v>
      </c>
      <c r="G602" s="238"/>
      <c r="H602" s="241">
        <v>-1.276</v>
      </c>
      <c r="I602" s="242"/>
      <c r="J602" s="238"/>
      <c r="K602" s="238"/>
      <c r="L602" s="243"/>
      <c r="M602" s="244"/>
      <c r="N602" s="245"/>
      <c r="O602" s="245"/>
      <c r="P602" s="245"/>
      <c r="Q602" s="245"/>
      <c r="R602" s="245"/>
      <c r="S602" s="245"/>
      <c r="T602" s="246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7" t="s">
        <v>140</v>
      </c>
      <c r="AU602" s="247" t="s">
        <v>84</v>
      </c>
      <c r="AV602" s="14" t="s">
        <v>84</v>
      </c>
      <c r="AW602" s="14" t="s">
        <v>36</v>
      </c>
      <c r="AX602" s="14" t="s">
        <v>74</v>
      </c>
      <c r="AY602" s="247" t="s">
        <v>126</v>
      </c>
    </row>
    <row r="603" spans="1:51" s="14" customFormat="1" ht="12">
      <c r="A603" s="14"/>
      <c r="B603" s="237"/>
      <c r="C603" s="238"/>
      <c r="D603" s="220" t="s">
        <v>140</v>
      </c>
      <c r="E603" s="239" t="s">
        <v>21</v>
      </c>
      <c r="F603" s="240" t="s">
        <v>686</v>
      </c>
      <c r="G603" s="238"/>
      <c r="H603" s="241">
        <v>2.723</v>
      </c>
      <c r="I603" s="242"/>
      <c r="J603" s="238"/>
      <c r="K603" s="238"/>
      <c r="L603" s="243"/>
      <c r="M603" s="244"/>
      <c r="N603" s="245"/>
      <c r="O603" s="245"/>
      <c r="P603" s="245"/>
      <c r="Q603" s="245"/>
      <c r="R603" s="245"/>
      <c r="S603" s="245"/>
      <c r="T603" s="246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7" t="s">
        <v>140</v>
      </c>
      <c r="AU603" s="247" t="s">
        <v>84</v>
      </c>
      <c r="AV603" s="14" t="s">
        <v>84</v>
      </c>
      <c r="AW603" s="14" t="s">
        <v>36</v>
      </c>
      <c r="AX603" s="14" t="s">
        <v>74</v>
      </c>
      <c r="AY603" s="247" t="s">
        <v>126</v>
      </c>
    </row>
    <row r="604" spans="1:51" s="14" customFormat="1" ht="12">
      <c r="A604" s="14"/>
      <c r="B604" s="237"/>
      <c r="C604" s="238"/>
      <c r="D604" s="220" t="s">
        <v>140</v>
      </c>
      <c r="E604" s="239" t="s">
        <v>21</v>
      </c>
      <c r="F604" s="240" t="s">
        <v>687</v>
      </c>
      <c r="G604" s="238"/>
      <c r="H604" s="241">
        <v>24</v>
      </c>
      <c r="I604" s="242"/>
      <c r="J604" s="238"/>
      <c r="K604" s="238"/>
      <c r="L604" s="243"/>
      <c r="M604" s="244"/>
      <c r="N604" s="245"/>
      <c r="O604" s="245"/>
      <c r="P604" s="245"/>
      <c r="Q604" s="245"/>
      <c r="R604" s="245"/>
      <c r="S604" s="245"/>
      <c r="T604" s="246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7" t="s">
        <v>140</v>
      </c>
      <c r="AU604" s="247" t="s">
        <v>84</v>
      </c>
      <c r="AV604" s="14" t="s">
        <v>84</v>
      </c>
      <c r="AW604" s="14" t="s">
        <v>36</v>
      </c>
      <c r="AX604" s="14" t="s">
        <v>74</v>
      </c>
      <c r="AY604" s="247" t="s">
        <v>126</v>
      </c>
    </row>
    <row r="605" spans="1:51" s="14" customFormat="1" ht="12">
      <c r="A605" s="14"/>
      <c r="B605" s="237"/>
      <c r="C605" s="238"/>
      <c r="D605" s="220" t="s">
        <v>140</v>
      </c>
      <c r="E605" s="239" t="s">
        <v>21</v>
      </c>
      <c r="F605" s="240" t="s">
        <v>688</v>
      </c>
      <c r="G605" s="238"/>
      <c r="H605" s="241">
        <v>-0.468</v>
      </c>
      <c r="I605" s="242"/>
      <c r="J605" s="238"/>
      <c r="K605" s="238"/>
      <c r="L605" s="243"/>
      <c r="M605" s="244"/>
      <c r="N605" s="245"/>
      <c r="O605" s="245"/>
      <c r="P605" s="245"/>
      <c r="Q605" s="245"/>
      <c r="R605" s="245"/>
      <c r="S605" s="245"/>
      <c r="T605" s="246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7" t="s">
        <v>140</v>
      </c>
      <c r="AU605" s="247" t="s">
        <v>84</v>
      </c>
      <c r="AV605" s="14" t="s">
        <v>84</v>
      </c>
      <c r="AW605" s="14" t="s">
        <v>36</v>
      </c>
      <c r="AX605" s="14" t="s">
        <v>74</v>
      </c>
      <c r="AY605" s="247" t="s">
        <v>126</v>
      </c>
    </row>
    <row r="606" spans="1:51" s="14" customFormat="1" ht="12">
      <c r="A606" s="14"/>
      <c r="B606" s="237"/>
      <c r="C606" s="238"/>
      <c r="D606" s="220" t="s">
        <v>140</v>
      </c>
      <c r="E606" s="239" t="s">
        <v>21</v>
      </c>
      <c r="F606" s="240" t="s">
        <v>689</v>
      </c>
      <c r="G606" s="238"/>
      <c r="H606" s="241">
        <v>-0.638</v>
      </c>
      <c r="I606" s="242"/>
      <c r="J606" s="238"/>
      <c r="K606" s="238"/>
      <c r="L606" s="243"/>
      <c r="M606" s="244"/>
      <c r="N606" s="245"/>
      <c r="O606" s="245"/>
      <c r="P606" s="245"/>
      <c r="Q606" s="245"/>
      <c r="R606" s="245"/>
      <c r="S606" s="245"/>
      <c r="T606" s="246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7" t="s">
        <v>140</v>
      </c>
      <c r="AU606" s="247" t="s">
        <v>84</v>
      </c>
      <c r="AV606" s="14" t="s">
        <v>84</v>
      </c>
      <c r="AW606" s="14" t="s">
        <v>36</v>
      </c>
      <c r="AX606" s="14" t="s">
        <v>74</v>
      </c>
      <c r="AY606" s="247" t="s">
        <v>126</v>
      </c>
    </row>
    <row r="607" spans="1:51" s="15" customFormat="1" ht="12">
      <c r="A607" s="15"/>
      <c r="B607" s="248"/>
      <c r="C607" s="249"/>
      <c r="D607" s="220" t="s">
        <v>140</v>
      </c>
      <c r="E607" s="250" t="s">
        <v>21</v>
      </c>
      <c r="F607" s="251" t="s">
        <v>152</v>
      </c>
      <c r="G607" s="249"/>
      <c r="H607" s="252">
        <v>41.504</v>
      </c>
      <c r="I607" s="253"/>
      <c r="J607" s="249"/>
      <c r="K607" s="249"/>
      <c r="L607" s="254"/>
      <c r="M607" s="255"/>
      <c r="N607" s="256"/>
      <c r="O607" s="256"/>
      <c r="P607" s="256"/>
      <c r="Q607" s="256"/>
      <c r="R607" s="256"/>
      <c r="S607" s="256"/>
      <c r="T607" s="257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58" t="s">
        <v>140</v>
      </c>
      <c r="AU607" s="258" t="s">
        <v>84</v>
      </c>
      <c r="AV607" s="15" t="s">
        <v>127</v>
      </c>
      <c r="AW607" s="15" t="s">
        <v>36</v>
      </c>
      <c r="AX607" s="15" t="s">
        <v>74</v>
      </c>
      <c r="AY607" s="258" t="s">
        <v>126</v>
      </c>
    </row>
    <row r="608" spans="1:51" s="13" customFormat="1" ht="12">
      <c r="A608" s="13"/>
      <c r="B608" s="227"/>
      <c r="C608" s="228"/>
      <c r="D608" s="220" t="s">
        <v>140</v>
      </c>
      <c r="E608" s="229" t="s">
        <v>21</v>
      </c>
      <c r="F608" s="230" t="s">
        <v>1125</v>
      </c>
      <c r="G608" s="228"/>
      <c r="H608" s="229" t="s">
        <v>21</v>
      </c>
      <c r="I608" s="231"/>
      <c r="J608" s="228"/>
      <c r="K608" s="228"/>
      <c r="L608" s="232"/>
      <c r="M608" s="233"/>
      <c r="N608" s="234"/>
      <c r="O608" s="234"/>
      <c r="P608" s="234"/>
      <c r="Q608" s="234"/>
      <c r="R608" s="234"/>
      <c r="S608" s="234"/>
      <c r="T608" s="235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6" t="s">
        <v>140</v>
      </c>
      <c r="AU608" s="236" t="s">
        <v>84</v>
      </c>
      <c r="AV608" s="13" t="s">
        <v>82</v>
      </c>
      <c r="AW608" s="13" t="s">
        <v>36</v>
      </c>
      <c r="AX608" s="13" t="s">
        <v>74</v>
      </c>
      <c r="AY608" s="236" t="s">
        <v>126</v>
      </c>
    </row>
    <row r="609" spans="1:51" s="14" customFormat="1" ht="12">
      <c r="A609" s="14"/>
      <c r="B609" s="237"/>
      <c r="C609" s="238"/>
      <c r="D609" s="220" t="s">
        <v>140</v>
      </c>
      <c r="E609" s="239" t="s">
        <v>21</v>
      </c>
      <c r="F609" s="240" t="s">
        <v>705</v>
      </c>
      <c r="G609" s="238"/>
      <c r="H609" s="241">
        <v>250.17</v>
      </c>
      <c r="I609" s="242"/>
      <c r="J609" s="238"/>
      <c r="K609" s="238"/>
      <c r="L609" s="243"/>
      <c r="M609" s="244"/>
      <c r="N609" s="245"/>
      <c r="O609" s="245"/>
      <c r="P609" s="245"/>
      <c r="Q609" s="245"/>
      <c r="R609" s="245"/>
      <c r="S609" s="245"/>
      <c r="T609" s="246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47" t="s">
        <v>140</v>
      </c>
      <c r="AU609" s="247" t="s">
        <v>84</v>
      </c>
      <c r="AV609" s="14" t="s">
        <v>84</v>
      </c>
      <c r="AW609" s="14" t="s">
        <v>36</v>
      </c>
      <c r="AX609" s="14" t="s">
        <v>74</v>
      </c>
      <c r="AY609" s="247" t="s">
        <v>126</v>
      </c>
    </row>
    <row r="610" spans="1:51" s="14" customFormat="1" ht="12">
      <c r="A610" s="14"/>
      <c r="B610" s="237"/>
      <c r="C610" s="238"/>
      <c r="D610" s="220" t="s">
        <v>140</v>
      </c>
      <c r="E610" s="239" t="s">
        <v>21</v>
      </c>
      <c r="F610" s="240" t="s">
        <v>706</v>
      </c>
      <c r="G610" s="238"/>
      <c r="H610" s="241">
        <v>-55.966</v>
      </c>
      <c r="I610" s="242"/>
      <c r="J610" s="238"/>
      <c r="K610" s="238"/>
      <c r="L610" s="243"/>
      <c r="M610" s="244"/>
      <c r="N610" s="245"/>
      <c r="O610" s="245"/>
      <c r="P610" s="245"/>
      <c r="Q610" s="245"/>
      <c r="R610" s="245"/>
      <c r="S610" s="245"/>
      <c r="T610" s="246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47" t="s">
        <v>140</v>
      </c>
      <c r="AU610" s="247" t="s">
        <v>84</v>
      </c>
      <c r="AV610" s="14" t="s">
        <v>84</v>
      </c>
      <c r="AW610" s="14" t="s">
        <v>36</v>
      </c>
      <c r="AX610" s="14" t="s">
        <v>74</v>
      </c>
      <c r="AY610" s="247" t="s">
        <v>126</v>
      </c>
    </row>
    <row r="611" spans="1:51" s="14" customFormat="1" ht="12">
      <c r="A611" s="14"/>
      <c r="B611" s="237"/>
      <c r="C611" s="238"/>
      <c r="D611" s="220" t="s">
        <v>140</v>
      </c>
      <c r="E611" s="239" t="s">
        <v>21</v>
      </c>
      <c r="F611" s="240" t="s">
        <v>707</v>
      </c>
      <c r="G611" s="238"/>
      <c r="H611" s="241">
        <v>19.587</v>
      </c>
      <c r="I611" s="242"/>
      <c r="J611" s="238"/>
      <c r="K611" s="238"/>
      <c r="L611" s="243"/>
      <c r="M611" s="244"/>
      <c r="N611" s="245"/>
      <c r="O611" s="245"/>
      <c r="P611" s="245"/>
      <c r="Q611" s="245"/>
      <c r="R611" s="245"/>
      <c r="S611" s="245"/>
      <c r="T611" s="246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7" t="s">
        <v>140</v>
      </c>
      <c r="AU611" s="247" t="s">
        <v>84</v>
      </c>
      <c r="AV611" s="14" t="s">
        <v>84</v>
      </c>
      <c r="AW611" s="14" t="s">
        <v>36</v>
      </c>
      <c r="AX611" s="14" t="s">
        <v>74</v>
      </c>
      <c r="AY611" s="247" t="s">
        <v>126</v>
      </c>
    </row>
    <row r="612" spans="1:51" s="14" customFormat="1" ht="12">
      <c r="A612" s="14"/>
      <c r="B612" s="237"/>
      <c r="C612" s="238"/>
      <c r="D612" s="220" t="s">
        <v>140</v>
      </c>
      <c r="E612" s="239" t="s">
        <v>21</v>
      </c>
      <c r="F612" s="240" t="s">
        <v>708</v>
      </c>
      <c r="G612" s="238"/>
      <c r="H612" s="241">
        <v>-4.386</v>
      </c>
      <c r="I612" s="242"/>
      <c r="J612" s="238"/>
      <c r="K612" s="238"/>
      <c r="L612" s="243"/>
      <c r="M612" s="244"/>
      <c r="N612" s="245"/>
      <c r="O612" s="245"/>
      <c r="P612" s="245"/>
      <c r="Q612" s="245"/>
      <c r="R612" s="245"/>
      <c r="S612" s="245"/>
      <c r="T612" s="246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7" t="s">
        <v>140</v>
      </c>
      <c r="AU612" s="247" t="s">
        <v>84</v>
      </c>
      <c r="AV612" s="14" t="s">
        <v>84</v>
      </c>
      <c r="AW612" s="14" t="s">
        <v>36</v>
      </c>
      <c r="AX612" s="14" t="s">
        <v>74</v>
      </c>
      <c r="AY612" s="247" t="s">
        <v>126</v>
      </c>
    </row>
    <row r="613" spans="1:51" s="14" customFormat="1" ht="12">
      <c r="A613" s="14"/>
      <c r="B613" s="237"/>
      <c r="C613" s="238"/>
      <c r="D613" s="220" t="s">
        <v>140</v>
      </c>
      <c r="E613" s="239" t="s">
        <v>21</v>
      </c>
      <c r="F613" s="240" t="s">
        <v>709</v>
      </c>
      <c r="G613" s="238"/>
      <c r="H613" s="241">
        <v>-0.276</v>
      </c>
      <c r="I613" s="242"/>
      <c r="J613" s="238"/>
      <c r="K613" s="238"/>
      <c r="L613" s="243"/>
      <c r="M613" s="244"/>
      <c r="N613" s="245"/>
      <c r="O613" s="245"/>
      <c r="P613" s="245"/>
      <c r="Q613" s="245"/>
      <c r="R613" s="245"/>
      <c r="S613" s="245"/>
      <c r="T613" s="246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7" t="s">
        <v>140</v>
      </c>
      <c r="AU613" s="247" t="s">
        <v>84</v>
      </c>
      <c r="AV613" s="14" t="s">
        <v>84</v>
      </c>
      <c r="AW613" s="14" t="s">
        <v>36</v>
      </c>
      <c r="AX613" s="14" t="s">
        <v>74</v>
      </c>
      <c r="AY613" s="247" t="s">
        <v>126</v>
      </c>
    </row>
    <row r="614" spans="1:51" s="14" customFormat="1" ht="12">
      <c r="A614" s="14"/>
      <c r="B614" s="237"/>
      <c r="C614" s="238"/>
      <c r="D614" s="220" t="s">
        <v>140</v>
      </c>
      <c r="E614" s="239" t="s">
        <v>21</v>
      </c>
      <c r="F614" s="240" t="s">
        <v>710</v>
      </c>
      <c r="G614" s="238"/>
      <c r="H614" s="241">
        <v>-0.92</v>
      </c>
      <c r="I614" s="242"/>
      <c r="J614" s="238"/>
      <c r="K614" s="238"/>
      <c r="L614" s="243"/>
      <c r="M614" s="244"/>
      <c r="N614" s="245"/>
      <c r="O614" s="245"/>
      <c r="P614" s="245"/>
      <c r="Q614" s="245"/>
      <c r="R614" s="245"/>
      <c r="S614" s="245"/>
      <c r="T614" s="246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7" t="s">
        <v>140</v>
      </c>
      <c r="AU614" s="247" t="s">
        <v>84</v>
      </c>
      <c r="AV614" s="14" t="s">
        <v>84</v>
      </c>
      <c r="AW614" s="14" t="s">
        <v>36</v>
      </c>
      <c r="AX614" s="14" t="s">
        <v>74</v>
      </c>
      <c r="AY614" s="247" t="s">
        <v>126</v>
      </c>
    </row>
    <row r="615" spans="1:51" s="15" customFormat="1" ht="12">
      <c r="A615" s="15"/>
      <c r="B615" s="248"/>
      <c r="C615" s="249"/>
      <c r="D615" s="220" t="s">
        <v>140</v>
      </c>
      <c r="E615" s="250" t="s">
        <v>21</v>
      </c>
      <c r="F615" s="251" t="s">
        <v>152</v>
      </c>
      <c r="G615" s="249"/>
      <c r="H615" s="252">
        <v>208.20899999999997</v>
      </c>
      <c r="I615" s="253"/>
      <c r="J615" s="249"/>
      <c r="K615" s="249"/>
      <c r="L615" s="254"/>
      <c r="M615" s="255"/>
      <c r="N615" s="256"/>
      <c r="O615" s="256"/>
      <c r="P615" s="256"/>
      <c r="Q615" s="256"/>
      <c r="R615" s="256"/>
      <c r="S615" s="256"/>
      <c r="T615" s="257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58" t="s">
        <v>140</v>
      </c>
      <c r="AU615" s="258" t="s">
        <v>84</v>
      </c>
      <c r="AV615" s="15" t="s">
        <v>127</v>
      </c>
      <c r="AW615" s="15" t="s">
        <v>36</v>
      </c>
      <c r="AX615" s="15" t="s">
        <v>74</v>
      </c>
      <c r="AY615" s="258" t="s">
        <v>126</v>
      </c>
    </row>
    <row r="616" spans="1:51" s="14" customFormat="1" ht="12">
      <c r="A616" s="14"/>
      <c r="B616" s="237"/>
      <c r="C616" s="238"/>
      <c r="D616" s="220" t="s">
        <v>140</v>
      </c>
      <c r="E616" s="239" t="s">
        <v>21</v>
      </c>
      <c r="F616" s="240" t="s">
        <v>711</v>
      </c>
      <c r="G616" s="238"/>
      <c r="H616" s="241">
        <v>18.83</v>
      </c>
      <c r="I616" s="242"/>
      <c r="J616" s="238"/>
      <c r="K616" s="238"/>
      <c r="L616" s="243"/>
      <c r="M616" s="244"/>
      <c r="N616" s="245"/>
      <c r="O616" s="245"/>
      <c r="P616" s="245"/>
      <c r="Q616" s="245"/>
      <c r="R616" s="245"/>
      <c r="S616" s="245"/>
      <c r="T616" s="246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7" t="s">
        <v>140</v>
      </c>
      <c r="AU616" s="247" t="s">
        <v>84</v>
      </c>
      <c r="AV616" s="14" t="s">
        <v>84</v>
      </c>
      <c r="AW616" s="14" t="s">
        <v>36</v>
      </c>
      <c r="AX616" s="14" t="s">
        <v>74</v>
      </c>
      <c r="AY616" s="247" t="s">
        <v>126</v>
      </c>
    </row>
    <row r="617" spans="1:51" s="15" customFormat="1" ht="12">
      <c r="A617" s="15"/>
      <c r="B617" s="248"/>
      <c r="C617" s="249"/>
      <c r="D617" s="220" t="s">
        <v>140</v>
      </c>
      <c r="E617" s="250" t="s">
        <v>21</v>
      </c>
      <c r="F617" s="251" t="s">
        <v>152</v>
      </c>
      <c r="G617" s="249"/>
      <c r="H617" s="252">
        <v>18.83</v>
      </c>
      <c r="I617" s="253"/>
      <c r="J617" s="249"/>
      <c r="K617" s="249"/>
      <c r="L617" s="254"/>
      <c r="M617" s="255"/>
      <c r="N617" s="256"/>
      <c r="O617" s="256"/>
      <c r="P617" s="256"/>
      <c r="Q617" s="256"/>
      <c r="R617" s="256"/>
      <c r="S617" s="256"/>
      <c r="T617" s="257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58" t="s">
        <v>140</v>
      </c>
      <c r="AU617" s="258" t="s">
        <v>84</v>
      </c>
      <c r="AV617" s="15" t="s">
        <v>127</v>
      </c>
      <c r="AW617" s="15" t="s">
        <v>36</v>
      </c>
      <c r="AX617" s="15" t="s">
        <v>74</v>
      </c>
      <c r="AY617" s="258" t="s">
        <v>126</v>
      </c>
    </row>
    <row r="618" spans="1:51" s="13" customFormat="1" ht="12">
      <c r="A618" s="13"/>
      <c r="B618" s="227"/>
      <c r="C618" s="228"/>
      <c r="D618" s="220" t="s">
        <v>140</v>
      </c>
      <c r="E618" s="229" t="s">
        <v>21</v>
      </c>
      <c r="F618" s="230" t="s">
        <v>712</v>
      </c>
      <c r="G618" s="228"/>
      <c r="H618" s="229" t="s">
        <v>21</v>
      </c>
      <c r="I618" s="231"/>
      <c r="J618" s="228"/>
      <c r="K618" s="228"/>
      <c r="L618" s="232"/>
      <c r="M618" s="233"/>
      <c r="N618" s="234"/>
      <c r="O618" s="234"/>
      <c r="P618" s="234"/>
      <c r="Q618" s="234"/>
      <c r="R618" s="234"/>
      <c r="S618" s="234"/>
      <c r="T618" s="235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6" t="s">
        <v>140</v>
      </c>
      <c r="AU618" s="236" t="s">
        <v>84</v>
      </c>
      <c r="AV618" s="13" t="s">
        <v>82</v>
      </c>
      <c r="AW618" s="13" t="s">
        <v>36</v>
      </c>
      <c r="AX618" s="13" t="s">
        <v>74</v>
      </c>
      <c r="AY618" s="236" t="s">
        <v>126</v>
      </c>
    </row>
    <row r="619" spans="1:51" s="14" customFormat="1" ht="12">
      <c r="A619" s="14"/>
      <c r="B619" s="237"/>
      <c r="C619" s="238"/>
      <c r="D619" s="220" t="s">
        <v>140</v>
      </c>
      <c r="E619" s="239" t="s">
        <v>21</v>
      </c>
      <c r="F619" s="240" t="s">
        <v>713</v>
      </c>
      <c r="G619" s="238"/>
      <c r="H619" s="241">
        <v>556.83</v>
      </c>
      <c r="I619" s="242"/>
      <c r="J619" s="238"/>
      <c r="K619" s="238"/>
      <c r="L619" s="243"/>
      <c r="M619" s="244"/>
      <c r="N619" s="245"/>
      <c r="O619" s="245"/>
      <c r="P619" s="245"/>
      <c r="Q619" s="245"/>
      <c r="R619" s="245"/>
      <c r="S619" s="245"/>
      <c r="T619" s="246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7" t="s">
        <v>140</v>
      </c>
      <c r="AU619" s="247" t="s">
        <v>84</v>
      </c>
      <c r="AV619" s="14" t="s">
        <v>84</v>
      </c>
      <c r="AW619" s="14" t="s">
        <v>36</v>
      </c>
      <c r="AX619" s="14" t="s">
        <v>74</v>
      </c>
      <c r="AY619" s="247" t="s">
        <v>126</v>
      </c>
    </row>
    <row r="620" spans="1:51" s="14" customFormat="1" ht="12">
      <c r="A620" s="14"/>
      <c r="B620" s="237"/>
      <c r="C620" s="238"/>
      <c r="D620" s="220" t="s">
        <v>140</v>
      </c>
      <c r="E620" s="239" t="s">
        <v>21</v>
      </c>
      <c r="F620" s="240" t="s">
        <v>714</v>
      </c>
      <c r="G620" s="238"/>
      <c r="H620" s="241">
        <v>-43.138</v>
      </c>
      <c r="I620" s="242"/>
      <c r="J620" s="238"/>
      <c r="K620" s="238"/>
      <c r="L620" s="243"/>
      <c r="M620" s="244"/>
      <c r="N620" s="245"/>
      <c r="O620" s="245"/>
      <c r="P620" s="245"/>
      <c r="Q620" s="245"/>
      <c r="R620" s="245"/>
      <c r="S620" s="245"/>
      <c r="T620" s="246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47" t="s">
        <v>140</v>
      </c>
      <c r="AU620" s="247" t="s">
        <v>84</v>
      </c>
      <c r="AV620" s="14" t="s">
        <v>84</v>
      </c>
      <c r="AW620" s="14" t="s">
        <v>36</v>
      </c>
      <c r="AX620" s="14" t="s">
        <v>74</v>
      </c>
      <c r="AY620" s="247" t="s">
        <v>126</v>
      </c>
    </row>
    <row r="621" spans="1:51" s="14" customFormat="1" ht="12">
      <c r="A621" s="14"/>
      <c r="B621" s="237"/>
      <c r="C621" s="238"/>
      <c r="D621" s="220" t="s">
        <v>140</v>
      </c>
      <c r="E621" s="239" t="s">
        <v>21</v>
      </c>
      <c r="F621" s="240" t="s">
        <v>715</v>
      </c>
      <c r="G621" s="238"/>
      <c r="H621" s="241">
        <v>-43.138</v>
      </c>
      <c r="I621" s="242"/>
      <c r="J621" s="238"/>
      <c r="K621" s="238"/>
      <c r="L621" s="243"/>
      <c r="M621" s="244"/>
      <c r="N621" s="245"/>
      <c r="O621" s="245"/>
      <c r="P621" s="245"/>
      <c r="Q621" s="245"/>
      <c r="R621" s="245"/>
      <c r="S621" s="245"/>
      <c r="T621" s="246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7" t="s">
        <v>140</v>
      </c>
      <c r="AU621" s="247" t="s">
        <v>84</v>
      </c>
      <c r="AV621" s="14" t="s">
        <v>84</v>
      </c>
      <c r="AW621" s="14" t="s">
        <v>36</v>
      </c>
      <c r="AX621" s="14" t="s">
        <v>74</v>
      </c>
      <c r="AY621" s="247" t="s">
        <v>126</v>
      </c>
    </row>
    <row r="622" spans="1:51" s="14" customFormat="1" ht="12">
      <c r="A622" s="14"/>
      <c r="B622" s="237"/>
      <c r="C622" s="238"/>
      <c r="D622" s="220" t="s">
        <v>140</v>
      </c>
      <c r="E622" s="239" t="s">
        <v>21</v>
      </c>
      <c r="F622" s="240" t="s">
        <v>716</v>
      </c>
      <c r="G622" s="238"/>
      <c r="H622" s="241">
        <v>8.07</v>
      </c>
      <c r="I622" s="242"/>
      <c r="J622" s="238"/>
      <c r="K622" s="238"/>
      <c r="L622" s="243"/>
      <c r="M622" s="244"/>
      <c r="N622" s="245"/>
      <c r="O622" s="245"/>
      <c r="P622" s="245"/>
      <c r="Q622" s="245"/>
      <c r="R622" s="245"/>
      <c r="S622" s="245"/>
      <c r="T622" s="246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7" t="s">
        <v>140</v>
      </c>
      <c r="AU622" s="247" t="s">
        <v>84</v>
      </c>
      <c r="AV622" s="14" t="s">
        <v>84</v>
      </c>
      <c r="AW622" s="14" t="s">
        <v>36</v>
      </c>
      <c r="AX622" s="14" t="s">
        <v>74</v>
      </c>
      <c r="AY622" s="247" t="s">
        <v>126</v>
      </c>
    </row>
    <row r="623" spans="1:51" s="14" customFormat="1" ht="12">
      <c r="A623" s="14"/>
      <c r="B623" s="237"/>
      <c r="C623" s="238"/>
      <c r="D623" s="220" t="s">
        <v>140</v>
      </c>
      <c r="E623" s="239" t="s">
        <v>21</v>
      </c>
      <c r="F623" s="240" t="s">
        <v>717</v>
      </c>
      <c r="G623" s="238"/>
      <c r="H623" s="241">
        <v>5.91</v>
      </c>
      <c r="I623" s="242"/>
      <c r="J623" s="238"/>
      <c r="K623" s="238"/>
      <c r="L623" s="243"/>
      <c r="M623" s="244"/>
      <c r="N623" s="245"/>
      <c r="O623" s="245"/>
      <c r="P623" s="245"/>
      <c r="Q623" s="245"/>
      <c r="R623" s="245"/>
      <c r="S623" s="245"/>
      <c r="T623" s="246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47" t="s">
        <v>140</v>
      </c>
      <c r="AU623" s="247" t="s">
        <v>84</v>
      </c>
      <c r="AV623" s="14" t="s">
        <v>84</v>
      </c>
      <c r="AW623" s="14" t="s">
        <v>36</v>
      </c>
      <c r="AX623" s="14" t="s">
        <v>74</v>
      </c>
      <c r="AY623" s="247" t="s">
        <v>126</v>
      </c>
    </row>
    <row r="624" spans="1:51" s="14" customFormat="1" ht="12">
      <c r="A624" s="14"/>
      <c r="B624" s="237"/>
      <c r="C624" s="238"/>
      <c r="D624" s="220" t="s">
        <v>140</v>
      </c>
      <c r="E624" s="239" t="s">
        <v>21</v>
      </c>
      <c r="F624" s="240" t="s">
        <v>718</v>
      </c>
      <c r="G624" s="238"/>
      <c r="H624" s="241">
        <v>1.8</v>
      </c>
      <c r="I624" s="242"/>
      <c r="J624" s="238"/>
      <c r="K624" s="238"/>
      <c r="L624" s="243"/>
      <c r="M624" s="244"/>
      <c r="N624" s="245"/>
      <c r="O624" s="245"/>
      <c r="P624" s="245"/>
      <c r="Q624" s="245"/>
      <c r="R624" s="245"/>
      <c r="S624" s="245"/>
      <c r="T624" s="246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7" t="s">
        <v>140</v>
      </c>
      <c r="AU624" s="247" t="s">
        <v>84</v>
      </c>
      <c r="AV624" s="14" t="s">
        <v>84</v>
      </c>
      <c r="AW624" s="14" t="s">
        <v>36</v>
      </c>
      <c r="AX624" s="14" t="s">
        <v>74</v>
      </c>
      <c r="AY624" s="247" t="s">
        <v>126</v>
      </c>
    </row>
    <row r="625" spans="1:51" s="14" customFormat="1" ht="12">
      <c r="A625" s="14"/>
      <c r="B625" s="237"/>
      <c r="C625" s="238"/>
      <c r="D625" s="220" t="s">
        <v>140</v>
      </c>
      <c r="E625" s="239" t="s">
        <v>21</v>
      </c>
      <c r="F625" s="240" t="s">
        <v>719</v>
      </c>
      <c r="G625" s="238"/>
      <c r="H625" s="241">
        <v>9.677</v>
      </c>
      <c r="I625" s="242"/>
      <c r="J625" s="238"/>
      <c r="K625" s="238"/>
      <c r="L625" s="243"/>
      <c r="M625" s="244"/>
      <c r="N625" s="245"/>
      <c r="O625" s="245"/>
      <c r="P625" s="245"/>
      <c r="Q625" s="245"/>
      <c r="R625" s="245"/>
      <c r="S625" s="245"/>
      <c r="T625" s="246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7" t="s">
        <v>140</v>
      </c>
      <c r="AU625" s="247" t="s">
        <v>84</v>
      </c>
      <c r="AV625" s="14" t="s">
        <v>84</v>
      </c>
      <c r="AW625" s="14" t="s">
        <v>36</v>
      </c>
      <c r="AX625" s="14" t="s">
        <v>74</v>
      </c>
      <c r="AY625" s="247" t="s">
        <v>126</v>
      </c>
    </row>
    <row r="626" spans="1:51" s="14" customFormat="1" ht="12">
      <c r="A626" s="14"/>
      <c r="B626" s="237"/>
      <c r="C626" s="238"/>
      <c r="D626" s="220" t="s">
        <v>140</v>
      </c>
      <c r="E626" s="239" t="s">
        <v>21</v>
      </c>
      <c r="F626" s="240" t="s">
        <v>720</v>
      </c>
      <c r="G626" s="238"/>
      <c r="H626" s="241">
        <v>1.6</v>
      </c>
      <c r="I626" s="242"/>
      <c r="J626" s="238"/>
      <c r="K626" s="238"/>
      <c r="L626" s="243"/>
      <c r="M626" s="244"/>
      <c r="N626" s="245"/>
      <c r="O626" s="245"/>
      <c r="P626" s="245"/>
      <c r="Q626" s="245"/>
      <c r="R626" s="245"/>
      <c r="S626" s="245"/>
      <c r="T626" s="246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7" t="s">
        <v>140</v>
      </c>
      <c r="AU626" s="247" t="s">
        <v>84</v>
      </c>
      <c r="AV626" s="14" t="s">
        <v>84</v>
      </c>
      <c r="AW626" s="14" t="s">
        <v>36</v>
      </c>
      <c r="AX626" s="14" t="s">
        <v>74</v>
      </c>
      <c r="AY626" s="247" t="s">
        <v>126</v>
      </c>
    </row>
    <row r="627" spans="1:51" s="14" customFormat="1" ht="12">
      <c r="A627" s="14"/>
      <c r="B627" s="237"/>
      <c r="C627" s="238"/>
      <c r="D627" s="220" t="s">
        <v>140</v>
      </c>
      <c r="E627" s="239" t="s">
        <v>21</v>
      </c>
      <c r="F627" s="240" t="s">
        <v>721</v>
      </c>
      <c r="G627" s="238"/>
      <c r="H627" s="241">
        <v>14.31</v>
      </c>
      <c r="I627" s="242"/>
      <c r="J627" s="238"/>
      <c r="K627" s="238"/>
      <c r="L627" s="243"/>
      <c r="M627" s="244"/>
      <c r="N627" s="245"/>
      <c r="O627" s="245"/>
      <c r="P627" s="245"/>
      <c r="Q627" s="245"/>
      <c r="R627" s="245"/>
      <c r="S627" s="245"/>
      <c r="T627" s="246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47" t="s">
        <v>140</v>
      </c>
      <c r="AU627" s="247" t="s">
        <v>84</v>
      </c>
      <c r="AV627" s="14" t="s">
        <v>84</v>
      </c>
      <c r="AW627" s="14" t="s">
        <v>36</v>
      </c>
      <c r="AX627" s="14" t="s">
        <v>74</v>
      </c>
      <c r="AY627" s="247" t="s">
        <v>126</v>
      </c>
    </row>
    <row r="628" spans="1:51" s="15" customFormat="1" ht="12">
      <c r="A628" s="15"/>
      <c r="B628" s="248"/>
      <c r="C628" s="249"/>
      <c r="D628" s="220" t="s">
        <v>140</v>
      </c>
      <c r="E628" s="250" t="s">
        <v>21</v>
      </c>
      <c r="F628" s="251" t="s">
        <v>152</v>
      </c>
      <c r="G628" s="249"/>
      <c r="H628" s="252">
        <v>511.9210000000001</v>
      </c>
      <c r="I628" s="253"/>
      <c r="J628" s="249"/>
      <c r="K628" s="249"/>
      <c r="L628" s="254"/>
      <c r="M628" s="255"/>
      <c r="N628" s="256"/>
      <c r="O628" s="256"/>
      <c r="P628" s="256"/>
      <c r="Q628" s="256"/>
      <c r="R628" s="256"/>
      <c r="S628" s="256"/>
      <c r="T628" s="257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58" t="s">
        <v>140</v>
      </c>
      <c r="AU628" s="258" t="s">
        <v>84</v>
      </c>
      <c r="AV628" s="15" t="s">
        <v>127</v>
      </c>
      <c r="AW628" s="15" t="s">
        <v>36</v>
      </c>
      <c r="AX628" s="15" t="s">
        <v>74</v>
      </c>
      <c r="AY628" s="258" t="s">
        <v>126</v>
      </c>
    </row>
    <row r="629" spans="1:51" s="14" customFormat="1" ht="12">
      <c r="A629" s="14"/>
      <c r="B629" s="237"/>
      <c r="C629" s="238"/>
      <c r="D629" s="220" t="s">
        <v>140</v>
      </c>
      <c r="E629" s="239" t="s">
        <v>21</v>
      </c>
      <c r="F629" s="240" t="s">
        <v>722</v>
      </c>
      <c r="G629" s="238"/>
      <c r="H629" s="241">
        <v>69.94</v>
      </c>
      <c r="I629" s="242"/>
      <c r="J629" s="238"/>
      <c r="K629" s="238"/>
      <c r="L629" s="243"/>
      <c r="M629" s="244"/>
      <c r="N629" s="245"/>
      <c r="O629" s="245"/>
      <c r="P629" s="245"/>
      <c r="Q629" s="245"/>
      <c r="R629" s="245"/>
      <c r="S629" s="245"/>
      <c r="T629" s="246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7" t="s">
        <v>140</v>
      </c>
      <c r="AU629" s="247" t="s">
        <v>84</v>
      </c>
      <c r="AV629" s="14" t="s">
        <v>84</v>
      </c>
      <c r="AW629" s="14" t="s">
        <v>36</v>
      </c>
      <c r="AX629" s="14" t="s">
        <v>74</v>
      </c>
      <c r="AY629" s="247" t="s">
        <v>126</v>
      </c>
    </row>
    <row r="630" spans="1:51" s="15" customFormat="1" ht="12">
      <c r="A630" s="15"/>
      <c r="B630" s="248"/>
      <c r="C630" s="249"/>
      <c r="D630" s="220" t="s">
        <v>140</v>
      </c>
      <c r="E630" s="250" t="s">
        <v>21</v>
      </c>
      <c r="F630" s="251" t="s">
        <v>152</v>
      </c>
      <c r="G630" s="249"/>
      <c r="H630" s="252">
        <v>69.94</v>
      </c>
      <c r="I630" s="253"/>
      <c r="J630" s="249"/>
      <c r="K630" s="249"/>
      <c r="L630" s="254"/>
      <c r="M630" s="255"/>
      <c r="N630" s="256"/>
      <c r="O630" s="256"/>
      <c r="P630" s="256"/>
      <c r="Q630" s="256"/>
      <c r="R630" s="256"/>
      <c r="S630" s="256"/>
      <c r="T630" s="257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58" t="s">
        <v>140</v>
      </c>
      <c r="AU630" s="258" t="s">
        <v>84</v>
      </c>
      <c r="AV630" s="15" t="s">
        <v>127</v>
      </c>
      <c r="AW630" s="15" t="s">
        <v>36</v>
      </c>
      <c r="AX630" s="15" t="s">
        <v>74</v>
      </c>
      <c r="AY630" s="258" t="s">
        <v>126</v>
      </c>
    </row>
    <row r="631" spans="1:51" s="14" customFormat="1" ht="12">
      <c r="A631" s="14"/>
      <c r="B631" s="237"/>
      <c r="C631" s="238"/>
      <c r="D631" s="220" t="s">
        <v>140</v>
      </c>
      <c r="E631" s="239" t="s">
        <v>21</v>
      </c>
      <c r="F631" s="240" t="s">
        <v>723</v>
      </c>
      <c r="G631" s="238"/>
      <c r="H631" s="241">
        <v>49.9</v>
      </c>
      <c r="I631" s="242"/>
      <c r="J631" s="238"/>
      <c r="K631" s="238"/>
      <c r="L631" s="243"/>
      <c r="M631" s="244"/>
      <c r="N631" s="245"/>
      <c r="O631" s="245"/>
      <c r="P631" s="245"/>
      <c r="Q631" s="245"/>
      <c r="R631" s="245"/>
      <c r="S631" s="245"/>
      <c r="T631" s="246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47" t="s">
        <v>140</v>
      </c>
      <c r="AU631" s="247" t="s">
        <v>84</v>
      </c>
      <c r="AV631" s="14" t="s">
        <v>84</v>
      </c>
      <c r="AW631" s="14" t="s">
        <v>36</v>
      </c>
      <c r="AX631" s="14" t="s">
        <v>74</v>
      </c>
      <c r="AY631" s="247" t="s">
        <v>126</v>
      </c>
    </row>
    <row r="632" spans="1:51" s="15" customFormat="1" ht="12">
      <c r="A632" s="15"/>
      <c r="B632" s="248"/>
      <c r="C632" s="249"/>
      <c r="D632" s="220" t="s">
        <v>140</v>
      </c>
      <c r="E632" s="250" t="s">
        <v>21</v>
      </c>
      <c r="F632" s="251" t="s">
        <v>152</v>
      </c>
      <c r="G632" s="249"/>
      <c r="H632" s="252">
        <v>49.9</v>
      </c>
      <c r="I632" s="253"/>
      <c r="J632" s="249"/>
      <c r="K632" s="249"/>
      <c r="L632" s="254"/>
      <c r="M632" s="255"/>
      <c r="N632" s="256"/>
      <c r="O632" s="256"/>
      <c r="P632" s="256"/>
      <c r="Q632" s="256"/>
      <c r="R632" s="256"/>
      <c r="S632" s="256"/>
      <c r="T632" s="257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58" t="s">
        <v>140</v>
      </c>
      <c r="AU632" s="258" t="s">
        <v>84</v>
      </c>
      <c r="AV632" s="15" t="s">
        <v>127</v>
      </c>
      <c r="AW632" s="15" t="s">
        <v>36</v>
      </c>
      <c r="AX632" s="15" t="s">
        <v>74</v>
      </c>
      <c r="AY632" s="258" t="s">
        <v>126</v>
      </c>
    </row>
    <row r="633" spans="1:51" s="16" customFormat="1" ht="12">
      <c r="A633" s="16"/>
      <c r="B633" s="259"/>
      <c r="C633" s="260"/>
      <c r="D633" s="220" t="s">
        <v>140</v>
      </c>
      <c r="E633" s="261" t="s">
        <v>21</v>
      </c>
      <c r="F633" s="262" t="s">
        <v>156</v>
      </c>
      <c r="G633" s="260"/>
      <c r="H633" s="263">
        <v>900.304</v>
      </c>
      <c r="I633" s="264"/>
      <c r="J633" s="260"/>
      <c r="K633" s="260"/>
      <c r="L633" s="265"/>
      <c r="M633" s="266"/>
      <c r="N633" s="267"/>
      <c r="O633" s="267"/>
      <c r="P633" s="267"/>
      <c r="Q633" s="267"/>
      <c r="R633" s="267"/>
      <c r="S633" s="267"/>
      <c r="T633" s="268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T633" s="269" t="s">
        <v>140</v>
      </c>
      <c r="AU633" s="269" t="s">
        <v>84</v>
      </c>
      <c r="AV633" s="16" t="s">
        <v>134</v>
      </c>
      <c r="AW633" s="16" t="s">
        <v>36</v>
      </c>
      <c r="AX633" s="16" t="s">
        <v>82</v>
      </c>
      <c r="AY633" s="269" t="s">
        <v>126</v>
      </c>
    </row>
    <row r="634" spans="1:65" s="2" customFormat="1" ht="44.25" customHeight="1">
      <c r="A634" s="41"/>
      <c r="B634" s="42"/>
      <c r="C634" s="207" t="s">
        <v>1126</v>
      </c>
      <c r="D634" s="207" t="s">
        <v>129</v>
      </c>
      <c r="E634" s="208" t="s">
        <v>1127</v>
      </c>
      <c r="F634" s="209" t="s">
        <v>1128</v>
      </c>
      <c r="G634" s="210" t="s">
        <v>132</v>
      </c>
      <c r="H634" s="211">
        <v>116.912</v>
      </c>
      <c r="I634" s="212"/>
      <c r="J634" s="213">
        <f>ROUND(I634*H634,2)</f>
        <v>0</v>
      </c>
      <c r="K634" s="209" t="s">
        <v>21</v>
      </c>
      <c r="L634" s="47"/>
      <c r="M634" s="214" t="s">
        <v>21</v>
      </c>
      <c r="N634" s="215" t="s">
        <v>45</v>
      </c>
      <c r="O634" s="87"/>
      <c r="P634" s="216">
        <f>O634*H634</f>
        <v>0</v>
      </c>
      <c r="Q634" s="216">
        <v>0.0003</v>
      </c>
      <c r="R634" s="216">
        <f>Q634*H634</f>
        <v>0.035073599999999996</v>
      </c>
      <c r="S634" s="216">
        <v>0</v>
      </c>
      <c r="T634" s="217">
        <f>S634*H634</f>
        <v>0</v>
      </c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R634" s="218" t="s">
        <v>295</v>
      </c>
      <c r="AT634" s="218" t="s">
        <v>129</v>
      </c>
      <c r="AU634" s="218" t="s">
        <v>84</v>
      </c>
      <c r="AY634" s="19" t="s">
        <v>126</v>
      </c>
      <c r="BE634" s="219">
        <f>IF(N634="základní",J634,0)</f>
        <v>0</v>
      </c>
      <c r="BF634" s="219">
        <f>IF(N634="snížená",J634,0)</f>
        <v>0</v>
      </c>
      <c r="BG634" s="219">
        <f>IF(N634="zákl. přenesená",J634,0)</f>
        <v>0</v>
      </c>
      <c r="BH634" s="219">
        <f>IF(N634="sníž. přenesená",J634,0)</f>
        <v>0</v>
      </c>
      <c r="BI634" s="219">
        <f>IF(N634="nulová",J634,0)</f>
        <v>0</v>
      </c>
      <c r="BJ634" s="19" t="s">
        <v>82</v>
      </c>
      <c r="BK634" s="219">
        <f>ROUND(I634*H634,2)</f>
        <v>0</v>
      </c>
      <c r="BL634" s="19" t="s">
        <v>295</v>
      </c>
      <c r="BM634" s="218" t="s">
        <v>1129</v>
      </c>
    </row>
    <row r="635" spans="1:47" s="2" customFormat="1" ht="12">
      <c r="A635" s="41"/>
      <c r="B635" s="42"/>
      <c r="C635" s="43"/>
      <c r="D635" s="220" t="s">
        <v>136</v>
      </c>
      <c r="E635" s="43"/>
      <c r="F635" s="221" t="s">
        <v>1130</v>
      </c>
      <c r="G635" s="43"/>
      <c r="H635" s="43"/>
      <c r="I635" s="222"/>
      <c r="J635" s="43"/>
      <c r="K635" s="43"/>
      <c r="L635" s="47"/>
      <c r="M635" s="223"/>
      <c r="N635" s="224"/>
      <c r="O635" s="87"/>
      <c r="P635" s="87"/>
      <c r="Q635" s="87"/>
      <c r="R635" s="87"/>
      <c r="S635" s="87"/>
      <c r="T635" s="88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T635" s="19" t="s">
        <v>136</v>
      </c>
      <c r="AU635" s="19" t="s">
        <v>84</v>
      </c>
    </row>
    <row r="636" spans="1:51" s="13" customFormat="1" ht="12">
      <c r="A636" s="13"/>
      <c r="B636" s="227"/>
      <c r="C636" s="228"/>
      <c r="D636" s="220" t="s">
        <v>140</v>
      </c>
      <c r="E636" s="229" t="s">
        <v>21</v>
      </c>
      <c r="F636" s="230" t="s">
        <v>1131</v>
      </c>
      <c r="G636" s="228"/>
      <c r="H636" s="229" t="s">
        <v>21</v>
      </c>
      <c r="I636" s="231"/>
      <c r="J636" s="228"/>
      <c r="K636" s="228"/>
      <c r="L636" s="232"/>
      <c r="M636" s="233"/>
      <c r="N636" s="234"/>
      <c r="O636" s="234"/>
      <c r="P636" s="234"/>
      <c r="Q636" s="234"/>
      <c r="R636" s="234"/>
      <c r="S636" s="234"/>
      <c r="T636" s="235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6" t="s">
        <v>140</v>
      </c>
      <c r="AU636" s="236" t="s">
        <v>84</v>
      </c>
      <c r="AV636" s="13" t="s">
        <v>82</v>
      </c>
      <c r="AW636" s="13" t="s">
        <v>36</v>
      </c>
      <c r="AX636" s="13" t="s">
        <v>74</v>
      </c>
      <c r="AY636" s="236" t="s">
        <v>126</v>
      </c>
    </row>
    <row r="637" spans="1:51" s="13" customFormat="1" ht="12">
      <c r="A637" s="13"/>
      <c r="B637" s="227"/>
      <c r="C637" s="228"/>
      <c r="D637" s="220" t="s">
        <v>140</v>
      </c>
      <c r="E637" s="229" t="s">
        <v>21</v>
      </c>
      <c r="F637" s="230" t="s">
        <v>1132</v>
      </c>
      <c r="G637" s="228"/>
      <c r="H637" s="229" t="s">
        <v>21</v>
      </c>
      <c r="I637" s="231"/>
      <c r="J637" s="228"/>
      <c r="K637" s="228"/>
      <c r="L637" s="232"/>
      <c r="M637" s="233"/>
      <c r="N637" s="234"/>
      <c r="O637" s="234"/>
      <c r="P637" s="234"/>
      <c r="Q637" s="234"/>
      <c r="R637" s="234"/>
      <c r="S637" s="234"/>
      <c r="T637" s="235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36" t="s">
        <v>140</v>
      </c>
      <c r="AU637" s="236" t="s">
        <v>84</v>
      </c>
      <c r="AV637" s="13" t="s">
        <v>82</v>
      </c>
      <c r="AW637" s="13" t="s">
        <v>36</v>
      </c>
      <c r="AX637" s="13" t="s">
        <v>74</v>
      </c>
      <c r="AY637" s="236" t="s">
        <v>126</v>
      </c>
    </row>
    <row r="638" spans="1:51" s="14" customFormat="1" ht="12">
      <c r="A638" s="14"/>
      <c r="B638" s="237"/>
      <c r="C638" s="238"/>
      <c r="D638" s="220" t="s">
        <v>140</v>
      </c>
      <c r="E638" s="239" t="s">
        <v>21</v>
      </c>
      <c r="F638" s="240" t="s">
        <v>1133</v>
      </c>
      <c r="G638" s="238"/>
      <c r="H638" s="241">
        <v>20.077</v>
      </c>
      <c r="I638" s="242"/>
      <c r="J638" s="238"/>
      <c r="K638" s="238"/>
      <c r="L638" s="243"/>
      <c r="M638" s="244"/>
      <c r="N638" s="245"/>
      <c r="O638" s="245"/>
      <c r="P638" s="245"/>
      <c r="Q638" s="245"/>
      <c r="R638" s="245"/>
      <c r="S638" s="245"/>
      <c r="T638" s="246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47" t="s">
        <v>140</v>
      </c>
      <c r="AU638" s="247" t="s">
        <v>84</v>
      </c>
      <c r="AV638" s="14" t="s">
        <v>84</v>
      </c>
      <c r="AW638" s="14" t="s">
        <v>36</v>
      </c>
      <c r="AX638" s="14" t="s">
        <v>74</v>
      </c>
      <c r="AY638" s="247" t="s">
        <v>126</v>
      </c>
    </row>
    <row r="639" spans="1:51" s="14" customFormat="1" ht="12">
      <c r="A639" s="14"/>
      <c r="B639" s="237"/>
      <c r="C639" s="238"/>
      <c r="D639" s="220" t="s">
        <v>140</v>
      </c>
      <c r="E639" s="239" t="s">
        <v>21</v>
      </c>
      <c r="F639" s="240" t="s">
        <v>1134</v>
      </c>
      <c r="G639" s="238"/>
      <c r="H639" s="241">
        <v>-0.484</v>
      </c>
      <c r="I639" s="242"/>
      <c r="J639" s="238"/>
      <c r="K639" s="238"/>
      <c r="L639" s="243"/>
      <c r="M639" s="244"/>
      <c r="N639" s="245"/>
      <c r="O639" s="245"/>
      <c r="P639" s="245"/>
      <c r="Q639" s="245"/>
      <c r="R639" s="245"/>
      <c r="S639" s="245"/>
      <c r="T639" s="246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7" t="s">
        <v>140</v>
      </c>
      <c r="AU639" s="247" t="s">
        <v>84</v>
      </c>
      <c r="AV639" s="14" t="s">
        <v>84</v>
      </c>
      <c r="AW639" s="14" t="s">
        <v>36</v>
      </c>
      <c r="AX639" s="14" t="s">
        <v>74</v>
      </c>
      <c r="AY639" s="247" t="s">
        <v>126</v>
      </c>
    </row>
    <row r="640" spans="1:51" s="14" customFormat="1" ht="12">
      <c r="A640" s="14"/>
      <c r="B640" s="237"/>
      <c r="C640" s="238"/>
      <c r="D640" s="220" t="s">
        <v>140</v>
      </c>
      <c r="E640" s="239" t="s">
        <v>21</v>
      </c>
      <c r="F640" s="240" t="s">
        <v>1135</v>
      </c>
      <c r="G640" s="238"/>
      <c r="H640" s="241">
        <v>-1.416</v>
      </c>
      <c r="I640" s="242"/>
      <c r="J640" s="238"/>
      <c r="K640" s="238"/>
      <c r="L640" s="243"/>
      <c r="M640" s="244"/>
      <c r="N640" s="245"/>
      <c r="O640" s="245"/>
      <c r="P640" s="245"/>
      <c r="Q640" s="245"/>
      <c r="R640" s="245"/>
      <c r="S640" s="245"/>
      <c r="T640" s="246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47" t="s">
        <v>140</v>
      </c>
      <c r="AU640" s="247" t="s">
        <v>84</v>
      </c>
      <c r="AV640" s="14" t="s">
        <v>84</v>
      </c>
      <c r="AW640" s="14" t="s">
        <v>36</v>
      </c>
      <c r="AX640" s="14" t="s">
        <v>74</v>
      </c>
      <c r="AY640" s="247" t="s">
        <v>126</v>
      </c>
    </row>
    <row r="641" spans="1:51" s="14" customFormat="1" ht="12">
      <c r="A641" s="14"/>
      <c r="B641" s="237"/>
      <c r="C641" s="238"/>
      <c r="D641" s="220" t="s">
        <v>140</v>
      </c>
      <c r="E641" s="239" t="s">
        <v>21</v>
      </c>
      <c r="F641" s="240" t="s">
        <v>1136</v>
      </c>
      <c r="G641" s="238"/>
      <c r="H641" s="241">
        <v>3.211</v>
      </c>
      <c r="I641" s="242"/>
      <c r="J641" s="238"/>
      <c r="K641" s="238"/>
      <c r="L641" s="243"/>
      <c r="M641" s="244"/>
      <c r="N641" s="245"/>
      <c r="O641" s="245"/>
      <c r="P641" s="245"/>
      <c r="Q641" s="245"/>
      <c r="R641" s="245"/>
      <c r="S641" s="245"/>
      <c r="T641" s="246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7" t="s">
        <v>140</v>
      </c>
      <c r="AU641" s="247" t="s">
        <v>84</v>
      </c>
      <c r="AV641" s="14" t="s">
        <v>84</v>
      </c>
      <c r="AW641" s="14" t="s">
        <v>36</v>
      </c>
      <c r="AX641" s="14" t="s">
        <v>74</v>
      </c>
      <c r="AY641" s="247" t="s">
        <v>126</v>
      </c>
    </row>
    <row r="642" spans="1:51" s="14" customFormat="1" ht="12">
      <c r="A642" s="14"/>
      <c r="B642" s="237"/>
      <c r="C642" s="238"/>
      <c r="D642" s="220" t="s">
        <v>140</v>
      </c>
      <c r="E642" s="239" t="s">
        <v>21</v>
      </c>
      <c r="F642" s="240" t="s">
        <v>1137</v>
      </c>
      <c r="G642" s="238"/>
      <c r="H642" s="241">
        <v>26.5</v>
      </c>
      <c r="I642" s="242"/>
      <c r="J642" s="238"/>
      <c r="K642" s="238"/>
      <c r="L642" s="243"/>
      <c r="M642" s="244"/>
      <c r="N642" s="245"/>
      <c r="O642" s="245"/>
      <c r="P642" s="245"/>
      <c r="Q642" s="245"/>
      <c r="R642" s="245"/>
      <c r="S642" s="245"/>
      <c r="T642" s="246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7" t="s">
        <v>140</v>
      </c>
      <c r="AU642" s="247" t="s">
        <v>84</v>
      </c>
      <c r="AV642" s="14" t="s">
        <v>84</v>
      </c>
      <c r="AW642" s="14" t="s">
        <v>36</v>
      </c>
      <c r="AX642" s="14" t="s">
        <v>74</v>
      </c>
      <c r="AY642" s="247" t="s">
        <v>126</v>
      </c>
    </row>
    <row r="643" spans="1:51" s="14" customFormat="1" ht="12">
      <c r="A643" s="14"/>
      <c r="B643" s="237"/>
      <c r="C643" s="238"/>
      <c r="D643" s="220" t="s">
        <v>140</v>
      </c>
      <c r="E643" s="239" t="s">
        <v>21</v>
      </c>
      <c r="F643" s="240" t="s">
        <v>688</v>
      </c>
      <c r="G643" s="238"/>
      <c r="H643" s="241">
        <v>-0.468</v>
      </c>
      <c r="I643" s="242"/>
      <c r="J643" s="238"/>
      <c r="K643" s="238"/>
      <c r="L643" s="243"/>
      <c r="M643" s="244"/>
      <c r="N643" s="245"/>
      <c r="O643" s="245"/>
      <c r="P643" s="245"/>
      <c r="Q643" s="245"/>
      <c r="R643" s="245"/>
      <c r="S643" s="245"/>
      <c r="T643" s="246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7" t="s">
        <v>140</v>
      </c>
      <c r="AU643" s="247" t="s">
        <v>84</v>
      </c>
      <c r="AV643" s="14" t="s">
        <v>84</v>
      </c>
      <c r="AW643" s="14" t="s">
        <v>36</v>
      </c>
      <c r="AX643" s="14" t="s">
        <v>74</v>
      </c>
      <c r="AY643" s="247" t="s">
        <v>126</v>
      </c>
    </row>
    <row r="644" spans="1:51" s="14" customFormat="1" ht="12">
      <c r="A644" s="14"/>
      <c r="B644" s="237"/>
      <c r="C644" s="238"/>
      <c r="D644" s="220" t="s">
        <v>140</v>
      </c>
      <c r="E644" s="239" t="s">
        <v>21</v>
      </c>
      <c r="F644" s="240" t="s">
        <v>1138</v>
      </c>
      <c r="G644" s="238"/>
      <c r="H644" s="241">
        <v>-0.698</v>
      </c>
      <c r="I644" s="242"/>
      <c r="J644" s="238"/>
      <c r="K644" s="238"/>
      <c r="L644" s="243"/>
      <c r="M644" s="244"/>
      <c r="N644" s="245"/>
      <c r="O644" s="245"/>
      <c r="P644" s="245"/>
      <c r="Q644" s="245"/>
      <c r="R644" s="245"/>
      <c r="S644" s="245"/>
      <c r="T644" s="246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7" t="s">
        <v>140</v>
      </c>
      <c r="AU644" s="247" t="s">
        <v>84</v>
      </c>
      <c r="AV644" s="14" t="s">
        <v>84</v>
      </c>
      <c r="AW644" s="14" t="s">
        <v>36</v>
      </c>
      <c r="AX644" s="14" t="s">
        <v>74</v>
      </c>
      <c r="AY644" s="247" t="s">
        <v>126</v>
      </c>
    </row>
    <row r="645" spans="1:51" s="15" customFormat="1" ht="12">
      <c r="A645" s="15"/>
      <c r="B645" s="248"/>
      <c r="C645" s="249"/>
      <c r="D645" s="220" t="s">
        <v>140</v>
      </c>
      <c r="E645" s="250" t="s">
        <v>21</v>
      </c>
      <c r="F645" s="251" t="s">
        <v>152</v>
      </c>
      <c r="G645" s="249"/>
      <c r="H645" s="252">
        <v>46.722</v>
      </c>
      <c r="I645" s="253"/>
      <c r="J645" s="249"/>
      <c r="K645" s="249"/>
      <c r="L645" s="254"/>
      <c r="M645" s="255"/>
      <c r="N645" s="256"/>
      <c r="O645" s="256"/>
      <c r="P645" s="256"/>
      <c r="Q645" s="256"/>
      <c r="R645" s="256"/>
      <c r="S645" s="256"/>
      <c r="T645" s="257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T645" s="258" t="s">
        <v>140</v>
      </c>
      <c r="AU645" s="258" t="s">
        <v>84</v>
      </c>
      <c r="AV645" s="15" t="s">
        <v>127</v>
      </c>
      <c r="AW645" s="15" t="s">
        <v>36</v>
      </c>
      <c r="AX645" s="15" t="s">
        <v>74</v>
      </c>
      <c r="AY645" s="258" t="s">
        <v>126</v>
      </c>
    </row>
    <row r="646" spans="1:51" s="13" customFormat="1" ht="12">
      <c r="A646" s="13"/>
      <c r="B646" s="227"/>
      <c r="C646" s="228"/>
      <c r="D646" s="220" t="s">
        <v>140</v>
      </c>
      <c r="E646" s="229" t="s">
        <v>21</v>
      </c>
      <c r="F646" s="230" t="s">
        <v>1139</v>
      </c>
      <c r="G646" s="228"/>
      <c r="H646" s="229" t="s">
        <v>21</v>
      </c>
      <c r="I646" s="231"/>
      <c r="J646" s="228"/>
      <c r="K646" s="228"/>
      <c r="L646" s="232"/>
      <c r="M646" s="233"/>
      <c r="N646" s="234"/>
      <c r="O646" s="234"/>
      <c r="P646" s="234"/>
      <c r="Q646" s="234"/>
      <c r="R646" s="234"/>
      <c r="S646" s="234"/>
      <c r="T646" s="235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6" t="s">
        <v>140</v>
      </c>
      <c r="AU646" s="236" t="s">
        <v>84</v>
      </c>
      <c r="AV646" s="13" t="s">
        <v>82</v>
      </c>
      <c r="AW646" s="13" t="s">
        <v>36</v>
      </c>
      <c r="AX646" s="13" t="s">
        <v>74</v>
      </c>
      <c r="AY646" s="236" t="s">
        <v>126</v>
      </c>
    </row>
    <row r="647" spans="1:51" s="14" customFormat="1" ht="12">
      <c r="A647" s="14"/>
      <c r="B647" s="237"/>
      <c r="C647" s="238"/>
      <c r="D647" s="220" t="s">
        <v>140</v>
      </c>
      <c r="E647" s="239" t="s">
        <v>21</v>
      </c>
      <c r="F647" s="240" t="s">
        <v>1140</v>
      </c>
      <c r="G647" s="238"/>
      <c r="H647" s="241">
        <v>1.248</v>
      </c>
      <c r="I647" s="242"/>
      <c r="J647" s="238"/>
      <c r="K647" s="238"/>
      <c r="L647" s="243"/>
      <c r="M647" s="244"/>
      <c r="N647" s="245"/>
      <c r="O647" s="245"/>
      <c r="P647" s="245"/>
      <c r="Q647" s="245"/>
      <c r="R647" s="245"/>
      <c r="S647" s="245"/>
      <c r="T647" s="246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7" t="s">
        <v>140</v>
      </c>
      <c r="AU647" s="247" t="s">
        <v>84</v>
      </c>
      <c r="AV647" s="14" t="s">
        <v>84</v>
      </c>
      <c r="AW647" s="14" t="s">
        <v>36</v>
      </c>
      <c r="AX647" s="14" t="s">
        <v>74</v>
      </c>
      <c r="AY647" s="247" t="s">
        <v>126</v>
      </c>
    </row>
    <row r="648" spans="1:51" s="14" customFormat="1" ht="12">
      <c r="A648" s="14"/>
      <c r="B648" s="237"/>
      <c r="C648" s="238"/>
      <c r="D648" s="220" t="s">
        <v>140</v>
      </c>
      <c r="E648" s="239" t="s">
        <v>21</v>
      </c>
      <c r="F648" s="240" t="s">
        <v>1141</v>
      </c>
      <c r="G648" s="238"/>
      <c r="H648" s="241">
        <v>1.428</v>
      </c>
      <c r="I648" s="242"/>
      <c r="J648" s="238"/>
      <c r="K648" s="238"/>
      <c r="L648" s="243"/>
      <c r="M648" s="244"/>
      <c r="N648" s="245"/>
      <c r="O648" s="245"/>
      <c r="P648" s="245"/>
      <c r="Q648" s="245"/>
      <c r="R648" s="245"/>
      <c r="S648" s="245"/>
      <c r="T648" s="246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47" t="s">
        <v>140</v>
      </c>
      <c r="AU648" s="247" t="s">
        <v>84</v>
      </c>
      <c r="AV648" s="14" t="s">
        <v>84</v>
      </c>
      <c r="AW648" s="14" t="s">
        <v>36</v>
      </c>
      <c r="AX648" s="14" t="s">
        <v>74</v>
      </c>
      <c r="AY648" s="247" t="s">
        <v>126</v>
      </c>
    </row>
    <row r="649" spans="1:51" s="14" customFormat="1" ht="12">
      <c r="A649" s="14"/>
      <c r="B649" s="237"/>
      <c r="C649" s="238"/>
      <c r="D649" s="220" t="s">
        <v>140</v>
      </c>
      <c r="E649" s="239" t="s">
        <v>21</v>
      </c>
      <c r="F649" s="240" t="s">
        <v>1142</v>
      </c>
      <c r="G649" s="238"/>
      <c r="H649" s="241">
        <v>1.428</v>
      </c>
      <c r="I649" s="242"/>
      <c r="J649" s="238"/>
      <c r="K649" s="238"/>
      <c r="L649" s="243"/>
      <c r="M649" s="244"/>
      <c r="N649" s="245"/>
      <c r="O649" s="245"/>
      <c r="P649" s="245"/>
      <c r="Q649" s="245"/>
      <c r="R649" s="245"/>
      <c r="S649" s="245"/>
      <c r="T649" s="246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7" t="s">
        <v>140</v>
      </c>
      <c r="AU649" s="247" t="s">
        <v>84</v>
      </c>
      <c r="AV649" s="14" t="s">
        <v>84</v>
      </c>
      <c r="AW649" s="14" t="s">
        <v>36</v>
      </c>
      <c r="AX649" s="14" t="s">
        <v>74</v>
      </c>
      <c r="AY649" s="247" t="s">
        <v>126</v>
      </c>
    </row>
    <row r="650" spans="1:51" s="15" customFormat="1" ht="12">
      <c r="A650" s="15"/>
      <c r="B650" s="248"/>
      <c r="C650" s="249"/>
      <c r="D650" s="220" t="s">
        <v>140</v>
      </c>
      <c r="E650" s="250" t="s">
        <v>21</v>
      </c>
      <c r="F650" s="251" t="s">
        <v>152</v>
      </c>
      <c r="G650" s="249"/>
      <c r="H650" s="252">
        <v>4.104</v>
      </c>
      <c r="I650" s="253"/>
      <c r="J650" s="249"/>
      <c r="K650" s="249"/>
      <c r="L650" s="254"/>
      <c r="M650" s="255"/>
      <c r="N650" s="256"/>
      <c r="O650" s="256"/>
      <c r="P650" s="256"/>
      <c r="Q650" s="256"/>
      <c r="R650" s="256"/>
      <c r="S650" s="256"/>
      <c r="T650" s="257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58" t="s">
        <v>140</v>
      </c>
      <c r="AU650" s="258" t="s">
        <v>84</v>
      </c>
      <c r="AV650" s="15" t="s">
        <v>127</v>
      </c>
      <c r="AW650" s="15" t="s">
        <v>36</v>
      </c>
      <c r="AX650" s="15" t="s">
        <v>74</v>
      </c>
      <c r="AY650" s="258" t="s">
        <v>126</v>
      </c>
    </row>
    <row r="651" spans="1:51" s="14" customFormat="1" ht="12">
      <c r="A651" s="14"/>
      <c r="B651" s="237"/>
      <c r="C651" s="238"/>
      <c r="D651" s="220" t="s">
        <v>140</v>
      </c>
      <c r="E651" s="239" t="s">
        <v>21</v>
      </c>
      <c r="F651" s="240" t="s">
        <v>1143</v>
      </c>
      <c r="G651" s="238"/>
      <c r="H651" s="241">
        <v>4.588</v>
      </c>
      <c r="I651" s="242"/>
      <c r="J651" s="238"/>
      <c r="K651" s="238"/>
      <c r="L651" s="243"/>
      <c r="M651" s="244"/>
      <c r="N651" s="245"/>
      <c r="O651" s="245"/>
      <c r="P651" s="245"/>
      <c r="Q651" s="245"/>
      <c r="R651" s="245"/>
      <c r="S651" s="245"/>
      <c r="T651" s="246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7" t="s">
        <v>140</v>
      </c>
      <c r="AU651" s="247" t="s">
        <v>84</v>
      </c>
      <c r="AV651" s="14" t="s">
        <v>84</v>
      </c>
      <c r="AW651" s="14" t="s">
        <v>36</v>
      </c>
      <c r="AX651" s="14" t="s">
        <v>74</v>
      </c>
      <c r="AY651" s="247" t="s">
        <v>126</v>
      </c>
    </row>
    <row r="652" spans="1:51" s="14" customFormat="1" ht="12">
      <c r="A652" s="14"/>
      <c r="B652" s="237"/>
      <c r="C652" s="238"/>
      <c r="D652" s="220" t="s">
        <v>140</v>
      </c>
      <c r="E652" s="239" t="s">
        <v>21</v>
      </c>
      <c r="F652" s="240" t="s">
        <v>1144</v>
      </c>
      <c r="G652" s="238"/>
      <c r="H652" s="241">
        <v>9.8</v>
      </c>
      <c r="I652" s="242"/>
      <c r="J652" s="238"/>
      <c r="K652" s="238"/>
      <c r="L652" s="243"/>
      <c r="M652" s="244"/>
      <c r="N652" s="245"/>
      <c r="O652" s="245"/>
      <c r="P652" s="245"/>
      <c r="Q652" s="245"/>
      <c r="R652" s="245"/>
      <c r="S652" s="245"/>
      <c r="T652" s="246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7" t="s">
        <v>140</v>
      </c>
      <c r="AU652" s="247" t="s">
        <v>84</v>
      </c>
      <c r="AV652" s="14" t="s">
        <v>84</v>
      </c>
      <c r="AW652" s="14" t="s">
        <v>36</v>
      </c>
      <c r="AX652" s="14" t="s">
        <v>74</v>
      </c>
      <c r="AY652" s="247" t="s">
        <v>126</v>
      </c>
    </row>
    <row r="653" spans="1:51" s="15" customFormat="1" ht="12">
      <c r="A653" s="15"/>
      <c r="B653" s="248"/>
      <c r="C653" s="249"/>
      <c r="D653" s="220" t="s">
        <v>140</v>
      </c>
      <c r="E653" s="250" t="s">
        <v>21</v>
      </c>
      <c r="F653" s="251" t="s">
        <v>152</v>
      </c>
      <c r="G653" s="249"/>
      <c r="H653" s="252">
        <v>14.388000000000002</v>
      </c>
      <c r="I653" s="253"/>
      <c r="J653" s="249"/>
      <c r="K653" s="249"/>
      <c r="L653" s="254"/>
      <c r="M653" s="255"/>
      <c r="N653" s="256"/>
      <c r="O653" s="256"/>
      <c r="P653" s="256"/>
      <c r="Q653" s="256"/>
      <c r="R653" s="256"/>
      <c r="S653" s="256"/>
      <c r="T653" s="257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58" t="s">
        <v>140</v>
      </c>
      <c r="AU653" s="258" t="s">
        <v>84</v>
      </c>
      <c r="AV653" s="15" t="s">
        <v>127</v>
      </c>
      <c r="AW653" s="15" t="s">
        <v>36</v>
      </c>
      <c r="AX653" s="15" t="s">
        <v>74</v>
      </c>
      <c r="AY653" s="258" t="s">
        <v>126</v>
      </c>
    </row>
    <row r="654" spans="1:51" s="13" customFormat="1" ht="12">
      <c r="A654" s="13"/>
      <c r="B654" s="227"/>
      <c r="C654" s="228"/>
      <c r="D654" s="220" t="s">
        <v>140</v>
      </c>
      <c r="E654" s="229" t="s">
        <v>21</v>
      </c>
      <c r="F654" s="230" t="s">
        <v>1145</v>
      </c>
      <c r="G654" s="228"/>
      <c r="H654" s="229" t="s">
        <v>21</v>
      </c>
      <c r="I654" s="231"/>
      <c r="J654" s="228"/>
      <c r="K654" s="228"/>
      <c r="L654" s="232"/>
      <c r="M654" s="233"/>
      <c r="N654" s="234"/>
      <c r="O654" s="234"/>
      <c r="P654" s="234"/>
      <c r="Q654" s="234"/>
      <c r="R654" s="234"/>
      <c r="S654" s="234"/>
      <c r="T654" s="235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36" t="s">
        <v>140</v>
      </c>
      <c r="AU654" s="236" t="s">
        <v>84</v>
      </c>
      <c r="AV654" s="13" t="s">
        <v>82</v>
      </c>
      <c r="AW654" s="13" t="s">
        <v>36</v>
      </c>
      <c r="AX654" s="13" t="s">
        <v>74</v>
      </c>
      <c r="AY654" s="236" t="s">
        <v>126</v>
      </c>
    </row>
    <row r="655" spans="1:51" s="14" customFormat="1" ht="12">
      <c r="A655" s="14"/>
      <c r="B655" s="237"/>
      <c r="C655" s="238"/>
      <c r="D655" s="220" t="s">
        <v>140</v>
      </c>
      <c r="E655" s="239" t="s">
        <v>21</v>
      </c>
      <c r="F655" s="240" t="s">
        <v>1146</v>
      </c>
      <c r="G655" s="238"/>
      <c r="H655" s="241">
        <v>5.608</v>
      </c>
      <c r="I655" s="242"/>
      <c r="J655" s="238"/>
      <c r="K655" s="238"/>
      <c r="L655" s="243"/>
      <c r="M655" s="244"/>
      <c r="N655" s="245"/>
      <c r="O655" s="245"/>
      <c r="P655" s="245"/>
      <c r="Q655" s="245"/>
      <c r="R655" s="245"/>
      <c r="S655" s="245"/>
      <c r="T655" s="246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7" t="s">
        <v>140</v>
      </c>
      <c r="AU655" s="247" t="s">
        <v>84</v>
      </c>
      <c r="AV655" s="14" t="s">
        <v>84</v>
      </c>
      <c r="AW655" s="14" t="s">
        <v>36</v>
      </c>
      <c r="AX655" s="14" t="s">
        <v>74</v>
      </c>
      <c r="AY655" s="247" t="s">
        <v>126</v>
      </c>
    </row>
    <row r="656" spans="1:51" s="14" customFormat="1" ht="12">
      <c r="A656" s="14"/>
      <c r="B656" s="237"/>
      <c r="C656" s="238"/>
      <c r="D656" s="220" t="s">
        <v>140</v>
      </c>
      <c r="E656" s="239" t="s">
        <v>21</v>
      </c>
      <c r="F656" s="240" t="s">
        <v>1147</v>
      </c>
      <c r="G656" s="238"/>
      <c r="H656" s="241">
        <v>6.26</v>
      </c>
      <c r="I656" s="242"/>
      <c r="J656" s="238"/>
      <c r="K656" s="238"/>
      <c r="L656" s="243"/>
      <c r="M656" s="244"/>
      <c r="N656" s="245"/>
      <c r="O656" s="245"/>
      <c r="P656" s="245"/>
      <c r="Q656" s="245"/>
      <c r="R656" s="245"/>
      <c r="S656" s="245"/>
      <c r="T656" s="246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7" t="s">
        <v>140</v>
      </c>
      <c r="AU656" s="247" t="s">
        <v>84</v>
      </c>
      <c r="AV656" s="14" t="s">
        <v>84</v>
      </c>
      <c r="AW656" s="14" t="s">
        <v>36</v>
      </c>
      <c r="AX656" s="14" t="s">
        <v>74</v>
      </c>
      <c r="AY656" s="247" t="s">
        <v>126</v>
      </c>
    </row>
    <row r="657" spans="1:51" s="14" customFormat="1" ht="12">
      <c r="A657" s="14"/>
      <c r="B657" s="237"/>
      <c r="C657" s="238"/>
      <c r="D657" s="220" t="s">
        <v>140</v>
      </c>
      <c r="E657" s="239" t="s">
        <v>21</v>
      </c>
      <c r="F657" s="240" t="s">
        <v>1148</v>
      </c>
      <c r="G657" s="238"/>
      <c r="H657" s="241">
        <v>5.636</v>
      </c>
      <c r="I657" s="242"/>
      <c r="J657" s="238"/>
      <c r="K657" s="238"/>
      <c r="L657" s="243"/>
      <c r="M657" s="244"/>
      <c r="N657" s="245"/>
      <c r="O657" s="245"/>
      <c r="P657" s="245"/>
      <c r="Q657" s="245"/>
      <c r="R657" s="245"/>
      <c r="S657" s="245"/>
      <c r="T657" s="246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7" t="s">
        <v>140</v>
      </c>
      <c r="AU657" s="247" t="s">
        <v>84</v>
      </c>
      <c r="AV657" s="14" t="s">
        <v>84</v>
      </c>
      <c r="AW657" s="14" t="s">
        <v>36</v>
      </c>
      <c r="AX657" s="14" t="s">
        <v>74</v>
      </c>
      <c r="AY657" s="247" t="s">
        <v>126</v>
      </c>
    </row>
    <row r="658" spans="1:51" s="14" customFormat="1" ht="12">
      <c r="A658" s="14"/>
      <c r="B658" s="237"/>
      <c r="C658" s="238"/>
      <c r="D658" s="220" t="s">
        <v>140</v>
      </c>
      <c r="E658" s="239" t="s">
        <v>21</v>
      </c>
      <c r="F658" s="240" t="s">
        <v>1149</v>
      </c>
      <c r="G658" s="238"/>
      <c r="H658" s="241">
        <v>3.976</v>
      </c>
      <c r="I658" s="242"/>
      <c r="J658" s="238"/>
      <c r="K658" s="238"/>
      <c r="L658" s="243"/>
      <c r="M658" s="244"/>
      <c r="N658" s="245"/>
      <c r="O658" s="245"/>
      <c r="P658" s="245"/>
      <c r="Q658" s="245"/>
      <c r="R658" s="245"/>
      <c r="S658" s="245"/>
      <c r="T658" s="246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7" t="s">
        <v>140</v>
      </c>
      <c r="AU658" s="247" t="s">
        <v>84</v>
      </c>
      <c r="AV658" s="14" t="s">
        <v>84</v>
      </c>
      <c r="AW658" s="14" t="s">
        <v>36</v>
      </c>
      <c r="AX658" s="14" t="s">
        <v>74</v>
      </c>
      <c r="AY658" s="247" t="s">
        <v>126</v>
      </c>
    </row>
    <row r="659" spans="1:51" s="14" customFormat="1" ht="12">
      <c r="A659" s="14"/>
      <c r="B659" s="237"/>
      <c r="C659" s="238"/>
      <c r="D659" s="220" t="s">
        <v>140</v>
      </c>
      <c r="E659" s="239" t="s">
        <v>21</v>
      </c>
      <c r="F659" s="240" t="s">
        <v>1150</v>
      </c>
      <c r="G659" s="238"/>
      <c r="H659" s="241">
        <v>0.88</v>
      </c>
      <c r="I659" s="242"/>
      <c r="J659" s="238"/>
      <c r="K659" s="238"/>
      <c r="L659" s="243"/>
      <c r="M659" s="244"/>
      <c r="N659" s="245"/>
      <c r="O659" s="245"/>
      <c r="P659" s="245"/>
      <c r="Q659" s="245"/>
      <c r="R659" s="245"/>
      <c r="S659" s="245"/>
      <c r="T659" s="246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47" t="s">
        <v>140</v>
      </c>
      <c r="AU659" s="247" t="s">
        <v>84</v>
      </c>
      <c r="AV659" s="14" t="s">
        <v>84</v>
      </c>
      <c r="AW659" s="14" t="s">
        <v>36</v>
      </c>
      <c r="AX659" s="14" t="s">
        <v>74</v>
      </c>
      <c r="AY659" s="247" t="s">
        <v>126</v>
      </c>
    </row>
    <row r="660" spans="1:51" s="15" customFormat="1" ht="12">
      <c r="A660" s="15"/>
      <c r="B660" s="248"/>
      <c r="C660" s="249"/>
      <c r="D660" s="220" t="s">
        <v>140</v>
      </c>
      <c r="E660" s="250" t="s">
        <v>21</v>
      </c>
      <c r="F660" s="251" t="s">
        <v>152</v>
      </c>
      <c r="G660" s="249"/>
      <c r="H660" s="252">
        <v>22.359999999999996</v>
      </c>
      <c r="I660" s="253"/>
      <c r="J660" s="249"/>
      <c r="K660" s="249"/>
      <c r="L660" s="254"/>
      <c r="M660" s="255"/>
      <c r="N660" s="256"/>
      <c r="O660" s="256"/>
      <c r="P660" s="256"/>
      <c r="Q660" s="256"/>
      <c r="R660" s="256"/>
      <c r="S660" s="256"/>
      <c r="T660" s="257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T660" s="258" t="s">
        <v>140</v>
      </c>
      <c r="AU660" s="258" t="s">
        <v>84</v>
      </c>
      <c r="AV660" s="15" t="s">
        <v>127</v>
      </c>
      <c r="AW660" s="15" t="s">
        <v>36</v>
      </c>
      <c r="AX660" s="15" t="s">
        <v>74</v>
      </c>
      <c r="AY660" s="258" t="s">
        <v>126</v>
      </c>
    </row>
    <row r="661" spans="1:51" s="14" customFormat="1" ht="12">
      <c r="A661" s="14"/>
      <c r="B661" s="237"/>
      <c r="C661" s="238"/>
      <c r="D661" s="220" t="s">
        <v>140</v>
      </c>
      <c r="E661" s="239" t="s">
        <v>21</v>
      </c>
      <c r="F661" s="240" t="s">
        <v>1151</v>
      </c>
      <c r="G661" s="238"/>
      <c r="H661" s="241">
        <v>1.04</v>
      </c>
      <c r="I661" s="242"/>
      <c r="J661" s="238"/>
      <c r="K661" s="238"/>
      <c r="L661" s="243"/>
      <c r="M661" s="244"/>
      <c r="N661" s="245"/>
      <c r="O661" s="245"/>
      <c r="P661" s="245"/>
      <c r="Q661" s="245"/>
      <c r="R661" s="245"/>
      <c r="S661" s="245"/>
      <c r="T661" s="246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47" t="s">
        <v>140</v>
      </c>
      <c r="AU661" s="247" t="s">
        <v>84</v>
      </c>
      <c r="AV661" s="14" t="s">
        <v>84</v>
      </c>
      <c r="AW661" s="14" t="s">
        <v>36</v>
      </c>
      <c r="AX661" s="14" t="s">
        <v>74</v>
      </c>
      <c r="AY661" s="247" t="s">
        <v>126</v>
      </c>
    </row>
    <row r="662" spans="1:51" s="14" customFormat="1" ht="12">
      <c r="A662" s="14"/>
      <c r="B662" s="237"/>
      <c r="C662" s="238"/>
      <c r="D662" s="220" t="s">
        <v>140</v>
      </c>
      <c r="E662" s="239" t="s">
        <v>21</v>
      </c>
      <c r="F662" s="240" t="s">
        <v>1152</v>
      </c>
      <c r="G662" s="238"/>
      <c r="H662" s="241">
        <v>0.9</v>
      </c>
      <c r="I662" s="242"/>
      <c r="J662" s="238"/>
      <c r="K662" s="238"/>
      <c r="L662" s="243"/>
      <c r="M662" s="244"/>
      <c r="N662" s="245"/>
      <c r="O662" s="245"/>
      <c r="P662" s="245"/>
      <c r="Q662" s="245"/>
      <c r="R662" s="245"/>
      <c r="S662" s="245"/>
      <c r="T662" s="246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7" t="s">
        <v>140</v>
      </c>
      <c r="AU662" s="247" t="s">
        <v>84</v>
      </c>
      <c r="AV662" s="14" t="s">
        <v>84</v>
      </c>
      <c r="AW662" s="14" t="s">
        <v>36</v>
      </c>
      <c r="AX662" s="14" t="s">
        <v>74</v>
      </c>
      <c r="AY662" s="247" t="s">
        <v>126</v>
      </c>
    </row>
    <row r="663" spans="1:51" s="14" customFormat="1" ht="12">
      <c r="A663" s="14"/>
      <c r="B663" s="237"/>
      <c r="C663" s="238"/>
      <c r="D663" s="220" t="s">
        <v>140</v>
      </c>
      <c r="E663" s="239" t="s">
        <v>21</v>
      </c>
      <c r="F663" s="240" t="s">
        <v>1153</v>
      </c>
      <c r="G663" s="238"/>
      <c r="H663" s="241">
        <v>10.44</v>
      </c>
      <c r="I663" s="242"/>
      <c r="J663" s="238"/>
      <c r="K663" s="238"/>
      <c r="L663" s="243"/>
      <c r="M663" s="244"/>
      <c r="N663" s="245"/>
      <c r="O663" s="245"/>
      <c r="P663" s="245"/>
      <c r="Q663" s="245"/>
      <c r="R663" s="245"/>
      <c r="S663" s="245"/>
      <c r="T663" s="246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47" t="s">
        <v>140</v>
      </c>
      <c r="AU663" s="247" t="s">
        <v>84</v>
      </c>
      <c r="AV663" s="14" t="s">
        <v>84</v>
      </c>
      <c r="AW663" s="14" t="s">
        <v>36</v>
      </c>
      <c r="AX663" s="14" t="s">
        <v>74</v>
      </c>
      <c r="AY663" s="247" t="s">
        <v>126</v>
      </c>
    </row>
    <row r="664" spans="1:51" s="15" customFormat="1" ht="12">
      <c r="A664" s="15"/>
      <c r="B664" s="248"/>
      <c r="C664" s="249"/>
      <c r="D664" s="220" t="s">
        <v>140</v>
      </c>
      <c r="E664" s="250" t="s">
        <v>21</v>
      </c>
      <c r="F664" s="251" t="s">
        <v>152</v>
      </c>
      <c r="G664" s="249"/>
      <c r="H664" s="252">
        <v>12.379999999999999</v>
      </c>
      <c r="I664" s="253"/>
      <c r="J664" s="249"/>
      <c r="K664" s="249"/>
      <c r="L664" s="254"/>
      <c r="M664" s="255"/>
      <c r="N664" s="256"/>
      <c r="O664" s="256"/>
      <c r="P664" s="256"/>
      <c r="Q664" s="256"/>
      <c r="R664" s="256"/>
      <c r="S664" s="256"/>
      <c r="T664" s="257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58" t="s">
        <v>140</v>
      </c>
      <c r="AU664" s="258" t="s">
        <v>84</v>
      </c>
      <c r="AV664" s="15" t="s">
        <v>127</v>
      </c>
      <c r="AW664" s="15" t="s">
        <v>36</v>
      </c>
      <c r="AX664" s="15" t="s">
        <v>74</v>
      </c>
      <c r="AY664" s="258" t="s">
        <v>126</v>
      </c>
    </row>
    <row r="665" spans="1:51" s="14" customFormat="1" ht="12">
      <c r="A665" s="14"/>
      <c r="B665" s="237"/>
      <c r="C665" s="238"/>
      <c r="D665" s="220" t="s">
        <v>140</v>
      </c>
      <c r="E665" s="239" t="s">
        <v>21</v>
      </c>
      <c r="F665" s="240" t="s">
        <v>1154</v>
      </c>
      <c r="G665" s="238"/>
      <c r="H665" s="241">
        <v>14.45</v>
      </c>
      <c r="I665" s="242"/>
      <c r="J665" s="238"/>
      <c r="K665" s="238"/>
      <c r="L665" s="243"/>
      <c r="M665" s="244"/>
      <c r="N665" s="245"/>
      <c r="O665" s="245"/>
      <c r="P665" s="245"/>
      <c r="Q665" s="245"/>
      <c r="R665" s="245"/>
      <c r="S665" s="245"/>
      <c r="T665" s="246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7" t="s">
        <v>140</v>
      </c>
      <c r="AU665" s="247" t="s">
        <v>84</v>
      </c>
      <c r="AV665" s="14" t="s">
        <v>84</v>
      </c>
      <c r="AW665" s="14" t="s">
        <v>36</v>
      </c>
      <c r="AX665" s="14" t="s">
        <v>74</v>
      </c>
      <c r="AY665" s="247" t="s">
        <v>126</v>
      </c>
    </row>
    <row r="666" spans="1:51" s="14" customFormat="1" ht="12">
      <c r="A666" s="14"/>
      <c r="B666" s="237"/>
      <c r="C666" s="238"/>
      <c r="D666" s="220" t="s">
        <v>140</v>
      </c>
      <c r="E666" s="239" t="s">
        <v>21</v>
      </c>
      <c r="F666" s="240" t="s">
        <v>1155</v>
      </c>
      <c r="G666" s="238"/>
      <c r="H666" s="241">
        <v>2.508</v>
      </c>
      <c r="I666" s="242"/>
      <c r="J666" s="238"/>
      <c r="K666" s="238"/>
      <c r="L666" s="243"/>
      <c r="M666" s="244"/>
      <c r="N666" s="245"/>
      <c r="O666" s="245"/>
      <c r="P666" s="245"/>
      <c r="Q666" s="245"/>
      <c r="R666" s="245"/>
      <c r="S666" s="245"/>
      <c r="T666" s="246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7" t="s">
        <v>140</v>
      </c>
      <c r="AU666" s="247" t="s">
        <v>84</v>
      </c>
      <c r="AV666" s="14" t="s">
        <v>84</v>
      </c>
      <c r="AW666" s="14" t="s">
        <v>36</v>
      </c>
      <c r="AX666" s="14" t="s">
        <v>74</v>
      </c>
      <c r="AY666" s="247" t="s">
        <v>126</v>
      </c>
    </row>
    <row r="667" spans="1:51" s="15" customFormat="1" ht="12">
      <c r="A667" s="15"/>
      <c r="B667" s="248"/>
      <c r="C667" s="249"/>
      <c r="D667" s="220" t="s">
        <v>140</v>
      </c>
      <c r="E667" s="250" t="s">
        <v>21</v>
      </c>
      <c r="F667" s="251" t="s">
        <v>152</v>
      </c>
      <c r="G667" s="249"/>
      <c r="H667" s="252">
        <v>16.958</v>
      </c>
      <c r="I667" s="253"/>
      <c r="J667" s="249"/>
      <c r="K667" s="249"/>
      <c r="L667" s="254"/>
      <c r="M667" s="255"/>
      <c r="N667" s="256"/>
      <c r="O667" s="256"/>
      <c r="P667" s="256"/>
      <c r="Q667" s="256"/>
      <c r="R667" s="256"/>
      <c r="S667" s="256"/>
      <c r="T667" s="257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58" t="s">
        <v>140</v>
      </c>
      <c r="AU667" s="258" t="s">
        <v>84</v>
      </c>
      <c r="AV667" s="15" t="s">
        <v>127</v>
      </c>
      <c r="AW667" s="15" t="s">
        <v>36</v>
      </c>
      <c r="AX667" s="15" t="s">
        <v>74</v>
      </c>
      <c r="AY667" s="258" t="s">
        <v>126</v>
      </c>
    </row>
    <row r="668" spans="1:51" s="16" customFormat="1" ht="12">
      <c r="A668" s="16"/>
      <c r="B668" s="259"/>
      <c r="C668" s="260"/>
      <c r="D668" s="220" t="s">
        <v>140</v>
      </c>
      <c r="E668" s="261" t="s">
        <v>21</v>
      </c>
      <c r="F668" s="262" t="s">
        <v>156</v>
      </c>
      <c r="G668" s="260"/>
      <c r="H668" s="263">
        <v>116.912</v>
      </c>
      <c r="I668" s="264"/>
      <c r="J668" s="260"/>
      <c r="K668" s="260"/>
      <c r="L668" s="265"/>
      <c r="M668" s="266"/>
      <c r="N668" s="267"/>
      <c r="O668" s="267"/>
      <c r="P668" s="267"/>
      <c r="Q668" s="267"/>
      <c r="R668" s="267"/>
      <c r="S668" s="267"/>
      <c r="T668" s="268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T668" s="269" t="s">
        <v>140</v>
      </c>
      <c r="AU668" s="269" t="s">
        <v>84</v>
      </c>
      <c r="AV668" s="16" t="s">
        <v>134</v>
      </c>
      <c r="AW668" s="16" t="s">
        <v>36</v>
      </c>
      <c r="AX668" s="16" t="s">
        <v>82</v>
      </c>
      <c r="AY668" s="269" t="s">
        <v>126</v>
      </c>
    </row>
    <row r="669" spans="1:65" s="2" customFormat="1" ht="24.15" customHeight="1">
      <c r="A669" s="41"/>
      <c r="B669" s="42"/>
      <c r="C669" s="207" t="s">
        <v>1156</v>
      </c>
      <c r="D669" s="207" t="s">
        <v>129</v>
      </c>
      <c r="E669" s="208" t="s">
        <v>1157</v>
      </c>
      <c r="F669" s="209" t="s">
        <v>1158</v>
      </c>
      <c r="G669" s="210" t="s">
        <v>132</v>
      </c>
      <c r="H669" s="211">
        <v>900.304</v>
      </c>
      <c r="I669" s="212"/>
      <c r="J669" s="213">
        <f>ROUND(I669*H669,2)</f>
        <v>0</v>
      </c>
      <c r="K669" s="209" t="s">
        <v>21</v>
      </c>
      <c r="L669" s="47"/>
      <c r="M669" s="214" t="s">
        <v>21</v>
      </c>
      <c r="N669" s="215" t="s">
        <v>45</v>
      </c>
      <c r="O669" s="87"/>
      <c r="P669" s="216">
        <f>O669*H669</f>
        <v>0</v>
      </c>
      <c r="Q669" s="216">
        <v>0.00103</v>
      </c>
      <c r="R669" s="216">
        <f>Q669*H669</f>
        <v>0.9273131200000001</v>
      </c>
      <c r="S669" s="216">
        <v>0</v>
      </c>
      <c r="T669" s="217">
        <f>S669*H669</f>
        <v>0</v>
      </c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R669" s="218" t="s">
        <v>295</v>
      </c>
      <c r="AT669" s="218" t="s">
        <v>129</v>
      </c>
      <c r="AU669" s="218" t="s">
        <v>84</v>
      </c>
      <c r="AY669" s="19" t="s">
        <v>126</v>
      </c>
      <c r="BE669" s="219">
        <f>IF(N669="základní",J669,0)</f>
        <v>0</v>
      </c>
      <c r="BF669" s="219">
        <f>IF(N669="snížená",J669,0)</f>
        <v>0</v>
      </c>
      <c r="BG669" s="219">
        <f>IF(N669="zákl. přenesená",J669,0)</f>
        <v>0</v>
      </c>
      <c r="BH669" s="219">
        <f>IF(N669="sníž. přenesená",J669,0)</f>
        <v>0</v>
      </c>
      <c r="BI669" s="219">
        <f>IF(N669="nulová",J669,0)</f>
        <v>0</v>
      </c>
      <c r="BJ669" s="19" t="s">
        <v>82</v>
      </c>
      <c r="BK669" s="219">
        <f>ROUND(I669*H669,2)</f>
        <v>0</v>
      </c>
      <c r="BL669" s="19" t="s">
        <v>295</v>
      </c>
      <c r="BM669" s="218" t="s">
        <v>1159</v>
      </c>
    </row>
    <row r="670" spans="1:47" s="2" customFormat="1" ht="12">
      <c r="A670" s="41"/>
      <c r="B670" s="42"/>
      <c r="C670" s="43"/>
      <c r="D670" s="220" t="s">
        <v>136</v>
      </c>
      <c r="E670" s="43"/>
      <c r="F670" s="221" t="s">
        <v>1160</v>
      </c>
      <c r="G670" s="43"/>
      <c r="H670" s="43"/>
      <c r="I670" s="222"/>
      <c r="J670" s="43"/>
      <c r="K670" s="43"/>
      <c r="L670" s="47"/>
      <c r="M670" s="223"/>
      <c r="N670" s="224"/>
      <c r="O670" s="87"/>
      <c r="P670" s="87"/>
      <c r="Q670" s="87"/>
      <c r="R670" s="87"/>
      <c r="S670" s="87"/>
      <c r="T670" s="88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T670" s="19" t="s">
        <v>136</v>
      </c>
      <c r="AU670" s="19" t="s">
        <v>84</v>
      </c>
    </row>
    <row r="671" spans="1:51" s="14" customFormat="1" ht="12">
      <c r="A671" s="14"/>
      <c r="B671" s="237"/>
      <c r="C671" s="238"/>
      <c r="D671" s="220" t="s">
        <v>140</v>
      </c>
      <c r="E671" s="239" t="s">
        <v>21</v>
      </c>
      <c r="F671" s="240" t="s">
        <v>1161</v>
      </c>
      <c r="G671" s="238"/>
      <c r="H671" s="241">
        <v>900.304</v>
      </c>
      <c r="I671" s="242"/>
      <c r="J671" s="238"/>
      <c r="K671" s="238"/>
      <c r="L671" s="243"/>
      <c r="M671" s="244"/>
      <c r="N671" s="245"/>
      <c r="O671" s="245"/>
      <c r="P671" s="245"/>
      <c r="Q671" s="245"/>
      <c r="R671" s="245"/>
      <c r="S671" s="245"/>
      <c r="T671" s="246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7" t="s">
        <v>140</v>
      </c>
      <c r="AU671" s="247" t="s">
        <v>84</v>
      </c>
      <c r="AV671" s="14" t="s">
        <v>84</v>
      </c>
      <c r="AW671" s="14" t="s">
        <v>36</v>
      </c>
      <c r="AX671" s="14" t="s">
        <v>82</v>
      </c>
      <c r="AY671" s="247" t="s">
        <v>126</v>
      </c>
    </row>
    <row r="672" spans="1:65" s="2" customFormat="1" ht="37.8" customHeight="1">
      <c r="A672" s="41"/>
      <c r="B672" s="42"/>
      <c r="C672" s="207" t="s">
        <v>1162</v>
      </c>
      <c r="D672" s="207" t="s">
        <v>129</v>
      </c>
      <c r="E672" s="208" t="s">
        <v>1163</v>
      </c>
      <c r="F672" s="209" t="s">
        <v>1164</v>
      </c>
      <c r="G672" s="210" t="s">
        <v>132</v>
      </c>
      <c r="H672" s="211">
        <v>103.144</v>
      </c>
      <c r="I672" s="212"/>
      <c r="J672" s="213">
        <f>ROUND(I672*H672,2)</f>
        <v>0</v>
      </c>
      <c r="K672" s="209" t="s">
        <v>21</v>
      </c>
      <c r="L672" s="47"/>
      <c r="M672" s="214" t="s">
        <v>21</v>
      </c>
      <c r="N672" s="215" t="s">
        <v>45</v>
      </c>
      <c r="O672" s="87"/>
      <c r="P672" s="216">
        <f>O672*H672</f>
        <v>0</v>
      </c>
      <c r="Q672" s="216">
        <v>0.00033</v>
      </c>
      <c r="R672" s="216">
        <f>Q672*H672</f>
        <v>0.03403752</v>
      </c>
      <c r="S672" s="216">
        <v>0</v>
      </c>
      <c r="T672" s="217">
        <f>S672*H672</f>
        <v>0</v>
      </c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R672" s="218" t="s">
        <v>295</v>
      </c>
      <c r="AT672" s="218" t="s">
        <v>129</v>
      </c>
      <c r="AU672" s="218" t="s">
        <v>84</v>
      </c>
      <c r="AY672" s="19" t="s">
        <v>126</v>
      </c>
      <c r="BE672" s="219">
        <f>IF(N672="základní",J672,0)</f>
        <v>0</v>
      </c>
      <c r="BF672" s="219">
        <f>IF(N672="snížená",J672,0)</f>
        <v>0</v>
      </c>
      <c r="BG672" s="219">
        <f>IF(N672="zákl. přenesená",J672,0)</f>
        <v>0</v>
      </c>
      <c r="BH672" s="219">
        <f>IF(N672="sníž. přenesená",J672,0)</f>
        <v>0</v>
      </c>
      <c r="BI672" s="219">
        <f>IF(N672="nulová",J672,0)</f>
        <v>0</v>
      </c>
      <c r="BJ672" s="19" t="s">
        <v>82</v>
      </c>
      <c r="BK672" s="219">
        <f>ROUND(I672*H672,2)</f>
        <v>0</v>
      </c>
      <c r="BL672" s="19" t="s">
        <v>295</v>
      </c>
      <c r="BM672" s="218" t="s">
        <v>1165</v>
      </c>
    </row>
    <row r="673" spans="1:47" s="2" customFormat="1" ht="12">
      <c r="A673" s="41"/>
      <c r="B673" s="42"/>
      <c r="C673" s="43"/>
      <c r="D673" s="220" t="s">
        <v>136</v>
      </c>
      <c r="E673" s="43"/>
      <c r="F673" s="221" t="s">
        <v>1166</v>
      </c>
      <c r="G673" s="43"/>
      <c r="H673" s="43"/>
      <c r="I673" s="222"/>
      <c r="J673" s="43"/>
      <c r="K673" s="43"/>
      <c r="L673" s="47"/>
      <c r="M673" s="223"/>
      <c r="N673" s="224"/>
      <c r="O673" s="87"/>
      <c r="P673" s="87"/>
      <c r="Q673" s="87"/>
      <c r="R673" s="87"/>
      <c r="S673" s="87"/>
      <c r="T673" s="88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T673" s="19" t="s">
        <v>136</v>
      </c>
      <c r="AU673" s="19" t="s">
        <v>84</v>
      </c>
    </row>
    <row r="674" spans="1:51" s="13" customFormat="1" ht="12">
      <c r="A674" s="13"/>
      <c r="B674" s="227"/>
      <c r="C674" s="228"/>
      <c r="D674" s="220" t="s">
        <v>140</v>
      </c>
      <c r="E674" s="229" t="s">
        <v>21</v>
      </c>
      <c r="F674" s="230" t="s">
        <v>1167</v>
      </c>
      <c r="G674" s="228"/>
      <c r="H674" s="229" t="s">
        <v>21</v>
      </c>
      <c r="I674" s="231"/>
      <c r="J674" s="228"/>
      <c r="K674" s="228"/>
      <c r="L674" s="232"/>
      <c r="M674" s="233"/>
      <c r="N674" s="234"/>
      <c r="O674" s="234"/>
      <c r="P674" s="234"/>
      <c r="Q674" s="234"/>
      <c r="R674" s="234"/>
      <c r="S674" s="234"/>
      <c r="T674" s="235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6" t="s">
        <v>140</v>
      </c>
      <c r="AU674" s="236" t="s">
        <v>84</v>
      </c>
      <c r="AV674" s="13" t="s">
        <v>82</v>
      </c>
      <c r="AW674" s="13" t="s">
        <v>36</v>
      </c>
      <c r="AX674" s="13" t="s">
        <v>74</v>
      </c>
      <c r="AY674" s="236" t="s">
        <v>126</v>
      </c>
    </row>
    <row r="675" spans="1:51" s="14" customFormat="1" ht="12">
      <c r="A675" s="14"/>
      <c r="B675" s="237"/>
      <c r="C675" s="238"/>
      <c r="D675" s="220" t="s">
        <v>140</v>
      </c>
      <c r="E675" s="239" t="s">
        <v>21</v>
      </c>
      <c r="F675" s="240" t="s">
        <v>1168</v>
      </c>
      <c r="G675" s="238"/>
      <c r="H675" s="241">
        <v>43.077</v>
      </c>
      <c r="I675" s="242"/>
      <c r="J675" s="238"/>
      <c r="K675" s="238"/>
      <c r="L675" s="243"/>
      <c r="M675" s="244"/>
      <c r="N675" s="245"/>
      <c r="O675" s="245"/>
      <c r="P675" s="245"/>
      <c r="Q675" s="245"/>
      <c r="R675" s="245"/>
      <c r="S675" s="245"/>
      <c r="T675" s="246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7" t="s">
        <v>140</v>
      </c>
      <c r="AU675" s="247" t="s">
        <v>84</v>
      </c>
      <c r="AV675" s="14" t="s">
        <v>84</v>
      </c>
      <c r="AW675" s="14" t="s">
        <v>36</v>
      </c>
      <c r="AX675" s="14" t="s">
        <v>74</v>
      </c>
      <c r="AY675" s="247" t="s">
        <v>126</v>
      </c>
    </row>
    <row r="676" spans="1:51" s="14" customFormat="1" ht="12">
      <c r="A676" s="14"/>
      <c r="B676" s="237"/>
      <c r="C676" s="238"/>
      <c r="D676" s="220" t="s">
        <v>140</v>
      </c>
      <c r="E676" s="239" t="s">
        <v>21</v>
      </c>
      <c r="F676" s="240" t="s">
        <v>1169</v>
      </c>
      <c r="G676" s="238"/>
      <c r="H676" s="241">
        <v>-0.502</v>
      </c>
      <c r="I676" s="242"/>
      <c r="J676" s="238"/>
      <c r="K676" s="238"/>
      <c r="L676" s="243"/>
      <c r="M676" s="244"/>
      <c r="N676" s="245"/>
      <c r="O676" s="245"/>
      <c r="P676" s="245"/>
      <c r="Q676" s="245"/>
      <c r="R676" s="245"/>
      <c r="S676" s="245"/>
      <c r="T676" s="246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47" t="s">
        <v>140</v>
      </c>
      <c r="AU676" s="247" t="s">
        <v>84</v>
      </c>
      <c r="AV676" s="14" t="s">
        <v>84</v>
      </c>
      <c r="AW676" s="14" t="s">
        <v>36</v>
      </c>
      <c r="AX676" s="14" t="s">
        <v>74</v>
      </c>
      <c r="AY676" s="247" t="s">
        <v>126</v>
      </c>
    </row>
    <row r="677" spans="1:51" s="14" customFormat="1" ht="12">
      <c r="A677" s="14"/>
      <c r="B677" s="237"/>
      <c r="C677" s="238"/>
      <c r="D677" s="220" t="s">
        <v>140</v>
      </c>
      <c r="E677" s="239" t="s">
        <v>21</v>
      </c>
      <c r="F677" s="240" t="s">
        <v>1170</v>
      </c>
      <c r="G677" s="238"/>
      <c r="H677" s="241">
        <v>-2.106</v>
      </c>
      <c r="I677" s="242"/>
      <c r="J677" s="238"/>
      <c r="K677" s="238"/>
      <c r="L677" s="243"/>
      <c r="M677" s="244"/>
      <c r="N677" s="245"/>
      <c r="O677" s="245"/>
      <c r="P677" s="245"/>
      <c r="Q677" s="245"/>
      <c r="R677" s="245"/>
      <c r="S677" s="245"/>
      <c r="T677" s="246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7" t="s">
        <v>140</v>
      </c>
      <c r="AU677" s="247" t="s">
        <v>84</v>
      </c>
      <c r="AV677" s="14" t="s">
        <v>84</v>
      </c>
      <c r="AW677" s="14" t="s">
        <v>36</v>
      </c>
      <c r="AX677" s="14" t="s">
        <v>74</v>
      </c>
      <c r="AY677" s="247" t="s">
        <v>126</v>
      </c>
    </row>
    <row r="678" spans="1:51" s="14" customFormat="1" ht="12">
      <c r="A678" s="14"/>
      <c r="B678" s="237"/>
      <c r="C678" s="238"/>
      <c r="D678" s="220" t="s">
        <v>140</v>
      </c>
      <c r="E678" s="239" t="s">
        <v>21</v>
      </c>
      <c r="F678" s="240" t="s">
        <v>1171</v>
      </c>
      <c r="G678" s="238"/>
      <c r="H678" s="241">
        <v>49.375</v>
      </c>
      <c r="I678" s="242"/>
      <c r="J678" s="238"/>
      <c r="K678" s="238"/>
      <c r="L678" s="243"/>
      <c r="M678" s="244"/>
      <c r="N678" s="245"/>
      <c r="O678" s="245"/>
      <c r="P678" s="245"/>
      <c r="Q678" s="245"/>
      <c r="R678" s="245"/>
      <c r="S678" s="245"/>
      <c r="T678" s="246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47" t="s">
        <v>140</v>
      </c>
      <c r="AU678" s="247" t="s">
        <v>84</v>
      </c>
      <c r="AV678" s="14" t="s">
        <v>84</v>
      </c>
      <c r="AW678" s="14" t="s">
        <v>36</v>
      </c>
      <c r="AX678" s="14" t="s">
        <v>74</v>
      </c>
      <c r="AY678" s="247" t="s">
        <v>126</v>
      </c>
    </row>
    <row r="679" spans="1:51" s="14" customFormat="1" ht="12">
      <c r="A679" s="14"/>
      <c r="B679" s="237"/>
      <c r="C679" s="238"/>
      <c r="D679" s="220" t="s">
        <v>140</v>
      </c>
      <c r="E679" s="239" t="s">
        <v>21</v>
      </c>
      <c r="F679" s="240" t="s">
        <v>688</v>
      </c>
      <c r="G679" s="238"/>
      <c r="H679" s="241">
        <v>-0.468</v>
      </c>
      <c r="I679" s="242"/>
      <c r="J679" s="238"/>
      <c r="K679" s="238"/>
      <c r="L679" s="243"/>
      <c r="M679" s="244"/>
      <c r="N679" s="245"/>
      <c r="O679" s="245"/>
      <c r="P679" s="245"/>
      <c r="Q679" s="245"/>
      <c r="R679" s="245"/>
      <c r="S679" s="245"/>
      <c r="T679" s="246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7" t="s">
        <v>140</v>
      </c>
      <c r="AU679" s="247" t="s">
        <v>84</v>
      </c>
      <c r="AV679" s="14" t="s">
        <v>84</v>
      </c>
      <c r="AW679" s="14" t="s">
        <v>36</v>
      </c>
      <c r="AX679" s="14" t="s">
        <v>74</v>
      </c>
      <c r="AY679" s="247" t="s">
        <v>126</v>
      </c>
    </row>
    <row r="680" spans="1:51" s="14" customFormat="1" ht="12">
      <c r="A680" s="14"/>
      <c r="B680" s="237"/>
      <c r="C680" s="238"/>
      <c r="D680" s="220" t="s">
        <v>140</v>
      </c>
      <c r="E680" s="239" t="s">
        <v>21</v>
      </c>
      <c r="F680" s="240" t="s">
        <v>1172</v>
      </c>
      <c r="G680" s="238"/>
      <c r="H680" s="241">
        <v>-0.62</v>
      </c>
      <c r="I680" s="242"/>
      <c r="J680" s="238"/>
      <c r="K680" s="238"/>
      <c r="L680" s="243"/>
      <c r="M680" s="244"/>
      <c r="N680" s="245"/>
      <c r="O680" s="245"/>
      <c r="P680" s="245"/>
      <c r="Q680" s="245"/>
      <c r="R680" s="245"/>
      <c r="S680" s="245"/>
      <c r="T680" s="246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7" t="s">
        <v>140</v>
      </c>
      <c r="AU680" s="247" t="s">
        <v>84</v>
      </c>
      <c r="AV680" s="14" t="s">
        <v>84</v>
      </c>
      <c r="AW680" s="14" t="s">
        <v>36</v>
      </c>
      <c r="AX680" s="14" t="s">
        <v>74</v>
      </c>
      <c r="AY680" s="247" t="s">
        <v>126</v>
      </c>
    </row>
    <row r="681" spans="1:51" s="15" customFormat="1" ht="12">
      <c r="A681" s="15"/>
      <c r="B681" s="248"/>
      <c r="C681" s="249"/>
      <c r="D681" s="220" t="s">
        <v>140</v>
      </c>
      <c r="E681" s="250" t="s">
        <v>21</v>
      </c>
      <c r="F681" s="251" t="s">
        <v>152</v>
      </c>
      <c r="G681" s="249"/>
      <c r="H681" s="252">
        <v>88.75599999999999</v>
      </c>
      <c r="I681" s="253"/>
      <c r="J681" s="249"/>
      <c r="K681" s="249"/>
      <c r="L681" s="254"/>
      <c r="M681" s="255"/>
      <c r="N681" s="256"/>
      <c r="O681" s="256"/>
      <c r="P681" s="256"/>
      <c r="Q681" s="256"/>
      <c r="R681" s="256"/>
      <c r="S681" s="256"/>
      <c r="T681" s="257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258" t="s">
        <v>140</v>
      </c>
      <c r="AU681" s="258" t="s">
        <v>84</v>
      </c>
      <c r="AV681" s="15" t="s">
        <v>127</v>
      </c>
      <c r="AW681" s="15" t="s">
        <v>36</v>
      </c>
      <c r="AX681" s="15" t="s">
        <v>74</v>
      </c>
      <c r="AY681" s="258" t="s">
        <v>126</v>
      </c>
    </row>
    <row r="682" spans="1:51" s="14" customFormat="1" ht="12">
      <c r="A682" s="14"/>
      <c r="B682" s="237"/>
      <c r="C682" s="238"/>
      <c r="D682" s="220" t="s">
        <v>140</v>
      </c>
      <c r="E682" s="239" t="s">
        <v>21</v>
      </c>
      <c r="F682" s="240" t="s">
        <v>1143</v>
      </c>
      <c r="G682" s="238"/>
      <c r="H682" s="241">
        <v>4.588</v>
      </c>
      <c r="I682" s="242"/>
      <c r="J682" s="238"/>
      <c r="K682" s="238"/>
      <c r="L682" s="243"/>
      <c r="M682" s="244"/>
      <c r="N682" s="245"/>
      <c r="O682" s="245"/>
      <c r="P682" s="245"/>
      <c r="Q682" s="245"/>
      <c r="R682" s="245"/>
      <c r="S682" s="245"/>
      <c r="T682" s="246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47" t="s">
        <v>140</v>
      </c>
      <c r="AU682" s="247" t="s">
        <v>84</v>
      </c>
      <c r="AV682" s="14" t="s">
        <v>84</v>
      </c>
      <c r="AW682" s="14" t="s">
        <v>36</v>
      </c>
      <c r="AX682" s="14" t="s">
        <v>74</v>
      </c>
      <c r="AY682" s="247" t="s">
        <v>126</v>
      </c>
    </row>
    <row r="683" spans="1:51" s="14" customFormat="1" ht="12">
      <c r="A683" s="14"/>
      <c r="B683" s="237"/>
      <c r="C683" s="238"/>
      <c r="D683" s="220" t="s">
        <v>140</v>
      </c>
      <c r="E683" s="239" t="s">
        <v>21</v>
      </c>
      <c r="F683" s="240" t="s">
        <v>1144</v>
      </c>
      <c r="G683" s="238"/>
      <c r="H683" s="241">
        <v>9.8</v>
      </c>
      <c r="I683" s="242"/>
      <c r="J683" s="238"/>
      <c r="K683" s="238"/>
      <c r="L683" s="243"/>
      <c r="M683" s="244"/>
      <c r="N683" s="245"/>
      <c r="O683" s="245"/>
      <c r="P683" s="245"/>
      <c r="Q683" s="245"/>
      <c r="R683" s="245"/>
      <c r="S683" s="245"/>
      <c r="T683" s="246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7" t="s">
        <v>140</v>
      </c>
      <c r="AU683" s="247" t="s">
        <v>84</v>
      </c>
      <c r="AV683" s="14" t="s">
        <v>84</v>
      </c>
      <c r="AW683" s="14" t="s">
        <v>36</v>
      </c>
      <c r="AX683" s="14" t="s">
        <v>74</v>
      </c>
      <c r="AY683" s="247" t="s">
        <v>126</v>
      </c>
    </row>
    <row r="684" spans="1:51" s="15" customFormat="1" ht="12">
      <c r="A684" s="15"/>
      <c r="B684" s="248"/>
      <c r="C684" s="249"/>
      <c r="D684" s="220" t="s">
        <v>140</v>
      </c>
      <c r="E684" s="250" t="s">
        <v>21</v>
      </c>
      <c r="F684" s="251" t="s">
        <v>152</v>
      </c>
      <c r="G684" s="249"/>
      <c r="H684" s="252">
        <v>14.388000000000002</v>
      </c>
      <c r="I684" s="253"/>
      <c r="J684" s="249"/>
      <c r="K684" s="249"/>
      <c r="L684" s="254"/>
      <c r="M684" s="255"/>
      <c r="N684" s="256"/>
      <c r="O684" s="256"/>
      <c r="P684" s="256"/>
      <c r="Q684" s="256"/>
      <c r="R684" s="256"/>
      <c r="S684" s="256"/>
      <c r="T684" s="257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58" t="s">
        <v>140</v>
      </c>
      <c r="AU684" s="258" t="s">
        <v>84</v>
      </c>
      <c r="AV684" s="15" t="s">
        <v>127</v>
      </c>
      <c r="AW684" s="15" t="s">
        <v>36</v>
      </c>
      <c r="AX684" s="15" t="s">
        <v>74</v>
      </c>
      <c r="AY684" s="258" t="s">
        <v>126</v>
      </c>
    </row>
    <row r="685" spans="1:51" s="16" customFormat="1" ht="12">
      <c r="A685" s="16"/>
      <c r="B685" s="259"/>
      <c r="C685" s="260"/>
      <c r="D685" s="220" t="s">
        <v>140</v>
      </c>
      <c r="E685" s="261" t="s">
        <v>21</v>
      </c>
      <c r="F685" s="262" t="s">
        <v>156</v>
      </c>
      <c r="G685" s="260"/>
      <c r="H685" s="263">
        <v>103.14399999999998</v>
      </c>
      <c r="I685" s="264"/>
      <c r="J685" s="260"/>
      <c r="K685" s="260"/>
      <c r="L685" s="265"/>
      <c r="M685" s="266"/>
      <c r="N685" s="267"/>
      <c r="O685" s="267"/>
      <c r="P685" s="267"/>
      <c r="Q685" s="267"/>
      <c r="R685" s="267"/>
      <c r="S685" s="267"/>
      <c r="T685" s="268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T685" s="269" t="s">
        <v>140</v>
      </c>
      <c r="AU685" s="269" t="s">
        <v>84</v>
      </c>
      <c r="AV685" s="16" t="s">
        <v>134</v>
      </c>
      <c r="AW685" s="16" t="s">
        <v>36</v>
      </c>
      <c r="AX685" s="16" t="s">
        <v>82</v>
      </c>
      <c r="AY685" s="269" t="s">
        <v>126</v>
      </c>
    </row>
    <row r="686" spans="1:65" s="2" customFormat="1" ht="24.15" customHeight="1">
      <c r="A686" s="41"/>
      <c r="B686" s="42"/>
      <c r="C686" s="207" t="s">
        <v>1173</v>
      </c>
      <c r="D686" s="207" t="s">
        <v>129</v>
      </c>
      <c r="E686" s="208" t="s">
        <v>1174</v>
      </c>
      <c r="F686" s="209" t="s">
        <v>1175</v>
      </c>
      <c r="G686" s="210" t="s">
        <v>132</v>
      </c>
      <c r="H686" s="211">
        <v>850.404</v>
      </c>
      <c r="I686" s="212"/>
      <c r="J686" s="213">
        <f>ROUND(I686*H686,2)</f>
        <v>0</v>
      </c>
      <c r="K686" s="209" t="s">
        <v>133</v>
      </c>
      <c r="L686" s="47"/>
      <c r="M686" s="214" t="s">
        <v>21</v>
      </c>
      <c r="N686" s="215" t="s">
        <v>45</v>
      </c>
      <c r="O686" s="87"/>
      <c r="P686" s="216">
        <f>O686*H686</f>
        <v>0</v>
      </c>
      <c r="Q686" s="216">
        <v>0</v>
      </c>
      <c r="R686" s="216">
        <f>Q686*H686</f>
        <v>0</v>
      </c>
      <c r="S686" s="216">
        <v>0</v>
      </c>
      <c r="T686" s="217">
        <f>S686*H686</f>
        <v>0</v>
      </c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R686" s="218" t="s">
        <v>295</v>
      </c>
      <c r="AT686" s="218" t="s">
        <v>129</v>
      </c>
      <c r="AU686" s="218" t="s">
        <v>84</v>
      </c>
      <c r="AY686" s="19" t="s">
        <v>126</v>
      </c>
      <c r="BE686" s="219">
        <f>IF(N686="základní",J686,0)</f>
        <v>0</v>
      </c>
      <c r="BF686" s="219">
        <f>IF(N686="snížená",J686,0)</f>
        <v>0</v>
      </c>
      <c r="BG686" s="219">
        <f>IF(N686="zákl. přenesená",J686,0)</f>
        <v>0</v>
      </c>
      <c r="BH686" s="219">
        <f>IF(N686="sníž. přenesená",J686,0)</f>
        <v>0</v>
      </c>
      <c r="BI686" s="219">
        <f>IF(N686="nulová",J686,0)</f>
        <v>0</v>
      </c>
      <c r="BJ686" s="19" t="s">
        <v>82</v>
      </c>
      <c r="BK686" s="219">
        <f>ROUND(I686*H686,2)</f>
        <v>0</v>
      </c>
      <c r="BL686" s="19" t="s">
        <v>295</v>
      </c>
      <c r="BM686" s="218" t="s">
        <v>1176</v>
      </c>
    </row>
    <row r="687" spans="1:47" s="2" customFormat="1" ht="12">
      <c r="A687" s="41"/>
      <c r="B687" s="42"/>
      <c r="C687" s="43"/>
      <c r="D687" s="220" t="s">
        <v>136</v>
      </c>
      <c r="E687" s="43"/>
      <c r="F687" s="221" t="s">
        <v>1177</v>
      </c>
      <c r="G687" s="43"/>
      <c r="H687" s="43"/>
      <c r="I687" s="222"/>
      <c r="J687" s="43"/>
      <c r="K687" s="43"/>
      <c r="L687" s="47"/>
      <c r="M687" s="223"/>
      <c r="N687" s="224"/>
      <c r="O687" s="87"/>
      <c r="P687" s="87"/>
      <c r="Q687" s="87"/>
      <c r="R687" s="87"/>
      <c r="S687" s="87"/>
      <c r="T687" s="88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T687" s="19" t="s">
        <v>136</v>
      </c>
      <c r="AU687" s="19" t="s">
        <v>84</v>
      </c>
    </row>
    <row r="688" spans="1:47" s="2" customFormat="1" ht="12">
      <c r="A688" s="41"/>
      <c r="B688" s="42"/>
      <c r="C688" s="43"/>
      <c r="D688" s="225" t="s">
        <v>138</v>
      </c>
      <c r="E688" s="43"/>
      <c r="F688" s="226" t="s">
        <v>1178</v>
      </c>
      <c r="G688" s="43"/>
      <c r="H688" s="43"/>
      <c r="I688" s="222"/>
      <c r="J688" s="43"/>
      <c r="K688" s="43"/>
      <c r="L688" s="47"/>
      <c r="M688" s="223"/>
      <c r="N688" s="224"/>
      <c r="O688" s="87"/>
      <c r="P688" s="87"/>
      <c r="Q688" s="87"/>
      <c r="R688" s="87"/>
      <c r="S688" s="87"/>
      <c r="T688" s="88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T688" s="19" t="s">
        <v>138</v>
      </c>
      <c r="AU688" s="19" t="s">
        <v>84</v>
      </c>
    </row>
    <row r="689" spans="1:51" s="14" customFormat="1" ht="12">
      <c r="A689" s="14"/>
      <c r="B689" s="237"/>
      <c r="C689" s="238"/>
      <c r="D689" s="220" t="s">
        <v>140</v>
      </c>
      <c r="E689" s="239" t="s">
        <v>21</v>
      </c>
      <c r="F689" s="240" t="s">
        <v>1179</v>
      </c>
      <c r="G689" s="238"/>
      <c r="H689" s="241">
        <v>900.304</v>
      </c>
      <c r="I689" s="242"/>
      <c r="J689" s="238"/>
      <c r="K689" s="238"/>
      <c r="L689" s="243"/>
      <c r="M689" s="244"/>
      <c r="N689" s="245"/>
      <c r="O689" s="245"/>
      <c r="P689" s="245"/>
      <c r="Q689" s="245"/>
      <c r="R689" s="245"/>
      <c r="S689" s="245"/>
      <c r="T689" s="246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7" t="s">
        <v>140</v>
      </c>
      <c r="AU689" s="247" t="s">
        <v>84</v>
      </c>
      <c r="AV689" s="14" t="s">
        <v>84</v>
      </c>
      <c r="AW689" s="14" t="s">
        <v>36</v>
      </c>
      <c r="AX689" s="14" t="s">
        <v>74</v>
      </c>
      <c r="AY689" s="247" t="s">
        <v>126</v>
      </c>
    </row>
    <row r="690" spans="1:51" s="14" customFormat="1" ht="12">
      <c r="A690" s="14"/>
      <c r="B690" s="237"/>
      <c r="C690" s="238"/>
      <c r="D690" s="220" t="s">
        <v>140</v>
      </c>
      <c r="E690" s="239" t="s">
        <v>21</v>
      </c>
      <c r="F690" s="240" t="s">
        <v>1180</v>
      </c>
      <c r="G690" s="238"/>
      <c r="H690" s="241">
        <v>-49.9</v>
      </c>
      <c r="I690" s="242"/>
      <c r="J690" s="238"/>
      <c r="K690" s="238"/>
      <c r="L690" s="243"/>
      <c r="M690" s="244"/>
      <c r="N690" s="245"/>
      <c r="O690" s="245"/>
      <c r="P690" s="245"/>
      <c r="Q690" s="245"/>
      <c r="R690" s="245"/>
      <c r="S690" s="245"/>
      <c r="T690" s="246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7" t="s">
        <v>140</v>
      </c>
      <c r="AU690" s="247" t="s">
        <v>84</v>
      </c>
      <c r="AV690" s="14" t="s">
        <v>84</v>
      </c>
      <c r="AW690" s="14" t="s">
        <v>36</v>
      </c>
      <c r="AX690" s="14" t="s">
        <v>74</v>
      </c>
      <c r="AY690" s="247" t="s">
        <v>126</v>
      </c>
    </row>
    <row r="691" spans="1:51" s="16" customFormat="1" ht="12">
      <c r="A691" s="16"/>
      <c r="B691" s="259"/>
      <c r="C691" s="260"/>
      <c r="D691" s="220" t="s">
        <v>140</v>
      </c>
      <c r="E691" s="261" t="s">
        <v>21</v>
      </c>
      <c r="F691" s="262" t="s">
        <v>156</v>
      </c>
      <c r="G691" s="260"/>
      <c r="H691" s="263">
        <v>850.404</v>
      </c>
      <c r="I691" s="264"/>
      <c r="J691" s="260"/>
      <c r="K691" s="260"/>
      <c r="L691" s="265"/>
      <c r="M691" s="266"/>
      <c r="N691" s="267"/>
      <c r="O691" s="267"/>
      <c r="P691" s="267"/>
      <c r="Q691" s="267"/>
      <c r="R691" s="267"/>
      <c r="S691" s="267"/>
      <c r="T691" s="268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T691" s="269" t="s">
        <v>140</v>
      </c>
      <c r="AU691" s="269" t="s">
        <v>84</v>
      </c>
      <c r="AV691" s="16" t="s">
        <v>134</v>
      </c>
      <c r="AW691" s="16" t="s">
        <v>36</v>
      </c>
      <c r="AX691" s="16" t="s">
        <v>82</v>
      </c>
      <c r="AY691" s="269" t="s">
        <v>126</v>
      </c>
    </row>
    <row r="692" spans="1:65" s="2" customFormat="1" ht="37.8" customHeight="1">
      <c r="A692" s="41"/>
      <c r="B692" s="42"/>
      <c r="C692" s="207" t="s">
        <v>1181</v>
      </c>
      <c r="D692" s="207" t="s">
        <v>129</v>
      </c>
      <c r="E692" s="208" t="s">
        <v>1182</v>
      </c>
      <c r="F692" s="209" t="s">
        <v>1183</v>
      </c>
      <c r="G692" s="210" t="s">
        <v>132</v>
      </c>
      <c r="H692" s="211">
        <v>720.243</v>
      </c>
      <c r="I692" s="212"/>
      <c r="J692" s="213">
        <f>ROUND(I692*H692,2)</f>
        <v>0</v>
      </c>
      <c r="K692" s="209" t="s">
        <v>21</v>
      </c>
      <c r="L692" s="47"/>
      <c r="M692" s="214" t="s">
        <v>21</v>
      </c>
      <c r="N692" s="215" t="s">
        <v>45</v>
      </c>
      <c r="O692" s="87"/>
      <c r="P692" s="216">
        <f>O692*H692</f>
        <v>0</v>
      </c>
      <c r="Q692" s="216">
        <v>3E-05</v>
      </c>
      <c r="R692" s="216">
        <f>Q692*H692</f>
        <v>0.02160729</v>
      </c>
      <c r="S692" s="216">
        <v>0</v>
      </c>
      <c r="T692" s="217">
        <f>S692*H692</f>
        <v>0</v>
      </c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R692" s="218" t="s">
        <v>295</v>
      </c>
      <c r="AT692" s="218" t="s">
        <v>129</v>
      </c>
      <c r="AU692" s="218" t="s">
        <v>84</v>
      </c>
      <c r="AY692" s="19" t="s">
        <v>126</v>
      </c>
      <c r="BE692" s="219">
        <f>IF(N692="základní",J692,0)</f>
        <v>0</v>
      </c>
      <c r="BF692" s="219">
        <f>IF(N692="snížená",J692,0)</f>
        <v>0</v>
      </c>
      <c r="BG692" s="219">
        <f>IF(N692="zákl. přenesená",J692,0)</f>
        <v>0</v>
      </c>
      <c r="BH692" s="219">
        <f>IF(N692="sníž. přenesená",J692,0)</f>
        <v>0</v>
      </c>
      <c r="BI692" s="219">
        <f>IF(N692="nulová",J692,0)</f>
        <v>0</v>
      </c>
      <c r="BJ692" s="19" t="s">
        <v>82</v>
      </c>
      <c r="BK692" s="219">
        <f>ROUND(I692*H692,2)</f>
        <v>0</v>
      </c>
      <c r="BL692" s="19" t="s">
        <v>295</v>
      </c>
      <c r="BM692" s="218" t="s">
        <v>1184</v>
      </c>
    </row>
    <row r="693" spans="1:47" s="2" customFormat="1" ht="12">
      <c r="A693" s="41"/>
      <c r="B693" s="42"/>
      <c r="C693" s="43"/>
      <c r="D693" s="220" t="s">
        <v>136</v>
      </c>
      <c r="E693" s="43"/>
      <c r="F693" s="221" t="s">
        <v>1185</v>
      </c>
      <c r="G693" s="43"/>
      <c r="H693" s="43"/>
      <c r="I693" s="222"/>
      <c r="J693" s="43"/>
      <c r="K693" s="43"/>
      <c r="L693" s="47"/>
      <c r="M693" s="223"/>
      <c r="N693" s="224"/>
      <c r="O693" s="87"/>
      <c r="P693" s="87"/>
      <c r="Q693" s="87"/>
      <c r="R693" s="87"/>
      <c r="S693" s="87"/>
      <c r="T693" s="88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T693" s="19" t="s">
        <v>136</v>
      </c>
      <c r="AU693" s="19" t="s">
        <v>84</v>
      </c>
    </row>
    <row r="694" spans="1:51" s="14" customFormat="1" ht="12">
      <c r="A694" s="14"/>
      <c r="B694" s="237"/>
      <c r="C694" s="238"/>
      <c r="D694" s="220" t="s">
        <v>140</v>
      </c>
      <c r="E694" s="239" t="s">
        <v>21</v>
      </c>
      <c r="F694" s="240" t="s">
        <v>1186</v>
      </c>
      <c r="G694" s="238"/>
      <c r="H694" s="241">
        <v>720.243</v>
      </c>
      <c r="I694" s="242"/>
      <c r="J694" s="238"/>
      <c r="K694" s="238"/>
      <c r="L694" s="243"/>
      <c r="M694" s="244"/>
      <c r="N694" s="245"/>
      <c r="O694" s="245"/>
      <c r="P694" s="245"/>
      <c r="Q694" s="245"/>
      <c r="R694" s="245"/>
      <c r="S694" s="245"/>
      <c r="T694" s="246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7" t="s">
        <v>140</v>
      </c>
      <c r="AU694" s="247" t="s">
        <v>84</v>
      </c>
      <c r="AV694" s="14" t="s">
        <v>84</v>
      </c>
      <c r="AW694" s="14" t="s">
        <v>36</v>
      </c>
      <c r="AX694" s="14" t="s">
        <v>82</v>
      </c>
      <c r="AY694" s="247" t="s">
        <v>126</v>
      </c>
    </row>
    <row r="695" spans="1:65" s="2" customFormat="1" ht="37.8" customHeight="1">
      <c r="A695" s="41"/>
      <c r="B695" s="42"/>
      <c r="C695" s="207" t="s">
        <v>1187</v>
      </c>
      <c r="D695" s="207" t="s">
        <v>129</v>
      </c>
      <c r="E695" s="208" t="s">
        <v>1188</v>
      </c>
      <c r="F695" s="209" t="s">
        <v>1189</v>
      </c>
      <c r="G695" s="210" t="s">
        <v>293</v>
      </c>
      <c r="H695" s="211">
        <v>3</v>
      </c>
      <c r="I695" s="212"/>
      <c r="J695" s="213">
        <f>ROUND(I695*H695,2)</f>
        <v>0</v>
      </c>
      <c r="K695" s="209" t="s">
        <v>21</v>
      </c>
      <c r="L695" s="47"/>
      <c r="M695" s="214" t="s">
        <v>21</v>
      </c>
      <c r="N695" s="215" t="s">
        <v>45</v>
      </c>
      <c r="O695" s="87"/>
      <c r="P695" s="216">
        <f>O695*H695</f>
        <v>0</v>
      </c>
      <c r="Q695" s="216">
        <v>0</v>
      </c>
      <c r="R695" s="216">
        <f>Q695*H695</f>
        <v>0</v>
      </c>
      <c r="S695" s="216">
        <v>0</v>
      </c>
      <c r="T695" s="217">
        <f>S695*H695</f>
        <v>0</v>
      </c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R695" s="218" t="s">
        <v>295</v>
      </c>
      <c r="AT695" s="218" t="s">
        <v>129</v>
      </c>
      <c r="AU695" s="218" t="s">
        <v>84</v>
      </c>
      <c r="AY695" s="19" t="s">
        <v>126</v>
      </c>
      <c r="BE695" s="219">
        <f>IF(N695="základní",J695,0)</f>
        <v>0</v>
      </c>
      <c r="BF695" s="219">
        <f>IF(N695="snížená",J695,0)</f>
        <v>0</v>
      </c>
      <c r="BG695" s="219">
        <f>IF(N695="zákl. přenesená",J695,0)</f>
        <v>0</v>
      </c>
      <c r="BH695" s="219">
        <f>IF(N695="sníž. přenesená",J695,0)</f>
        <v>0</v>
      </c>
      <c r="BI695" s="219">
        <f>IF(N695="nulová",J695,0)</f>
        <v>0</v>
      </c>
      <c r="BJ695" s="19" t="s">
        <v>82</v>
      </c>
      <c r="BK695" s="219">
        <f>ROUND(I695*H695,2)</f>
        <v>0</v>
      </c>
      <c r="BL695" s="19" t="s">
        <v>295</v>
      </c>
      <c r="BM695" s="218" t="s">
        <v>1190</v>
      </c>
    </row>
    <row r="696" spans="1:47" s="2" customFormat="1" ht="12">
      <c r="A696" s="41"/>
      <c r="B696" s="42"/>
      <c r="C696" s="43"/>
      <c r="D696" s="220" t="s">
        <v>136</v>
      </c>
      <c r="E696" s="43"/>
      <c r="F696" s="221" t="s">
        <v>1189</v>
      </c>
      <c r="G696" s="43"/>
      <c r="H696" s="43"/>
      <c r="I696" s="222"/>
      <c r="J696" s="43"/>
      <c r="K696" s="43"/>
      <c r="L696" s="47"/>
      <c r="M696" s="284"/>
      <c r="N696" s="285"/>
      <c r="O696" s="286"/>
      <c r="P696" s="286"/>
      <c r="Q696" s="286"/>
      <c r="R696" s="286"/>
      <c r="S696" s="286"/>
      <c r="T696" s="287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T696" s="19" t="s">
        <v>136</v>
      </c>
      <c r="AU696" s="19" t="s">
        <v>84</v>
      </c>
    </row>
    <row r="697" spans="1:31" s="2" customFormat="1" ht="6.95" customHeight="1">
      <c r="A697" s="41"/>
      <c r="B697" s="62"/>
      <c r="C697" s="63"/>
      <c r="D697" s="63"/>
      <c r="E697" s="63"/>
      <c r="F697" s="63"/>
      <c r="G697" s="63"/>
      <c r="H697" s="63"/>
      <c r="I697" s="63"/>
      <c r="J697" s="63"/>
      <c r="K697" s="63"/>
      <c r="L697" s="47"/>
      <c r="M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</row>
  </sheetData>
  <sheetProtection password="CC35" sheet="1" objects="1" scenarios="1" formatColumns="0" formatRows="0" autoFilter="0"/>
  <autoFilter ref="C91:K696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7" r:id="rId1" display="https://podminky.urs.cz/item/CS_URS_2022_01/310237241"/>
    <hyperlink ref="F102" r:id="rId2" display="https://podminky.urs.cz/item/CS_URS_2022_01/619996135"/>
    <hyperlink ref="F106" r:id="rId3" display="https://podminky.urs.cz/item/CS_URS_2022_01/619996145"/>
    <hyperlink ref="F110" r:id="rId4" display="https://podminky.urs.cz/item/CS_URS_2022_01/622135000"/>
    <hyperlink ref="F125" r:id="rId5" display="https://podminky.urs.cz/item/CS_URS_2022_01/622311141"/>
    <hyperlink ref="F206" r:id="rId6" display="https://podminky.urs.cz/item/CS_URS_2022_01/629991011"/>
    <hyperlink ref="F222" r:id="rId7" display="https://podminky.urs.cz/item/CS_URS_2022_01/629999042"/>
    <hyperlink ref="F255" r:id="rId8" display="https://podminky.urs.cz/item/CS_URS_2022_01/941111132"/>
    <hyperlink ref="F259" r:id="rId9" display="https://podminky.urs.cz/item/CS_URS_2022_01/941111232"/>
    <hyperlink ref="F264" r:id="rId10" display="https://podminky.urs.cz/item/CS_URS_2022_01/941111832"/>
    <hyperlink ref="F267" r:id="rId11" display="https://podminky.urs.cz/item/CS_URS_2022_01/944511111"/>
    <hyperlink ref="F271" r:id="rId12" display="https://podminky.urs.cz/item/CS_URS_2022_01/944511211"/>
    <hyperlink ref="F276" r:id="rId13" display="https://podminky.urs.cz/item/CS_URS_2022_01/944511811"/>
    <hyperlink ref="F279" r:id="rId14" display="https://podminky.urs.cz/item/CS_URS_2022_01/944711112"/>
    <hyperlink ref="F282" r:id="rId15" display="https://podminky.urs.cz/item/CS_URS_2022_01/944711212"/>
    <hyperlink ref="F287" r:id="rId16" display="https://podminky.urs.cz/item/CS_URS_2022_01/944711812"/>
    <hyperlink ref="F290" r:id="rId17" display="https://podminky.urs.cz/item/CS_URS_2022_01/949511112"/>
    <hyperlink ref="F293" r:id="rId18" display="https://podminky.urs.cz/item/CS_URS_2022_01/949511212"/>
    <hyperlink ref="F298" r:id="rId19" display="https://podminky.urs.cz/item/CS_URS_2022_01/949511812"/>
    <hyperlink ref="F301" r:id="rId20" display="https://podminky.urs.cz/item/CS_URS_2022_01/952901108"/>
    <hyperlink ref="F307" r:id="rId21" display="https://podminky.urs.cz/item/CS_URS_2022_01/952901124"/>
    <hyperlink ref="F311" r:id="rId22" display="https://podminky.urs.cz/item/CS_URS_2022_01/952901131"/>
    <hyperlink ref="F315" r:id="rId23" display="https://podminky.urs.cz/item/CS_URS_2022_01/952902121"/>
    <hyperlink ref="F321" r:id="rId24" display="https://podminky.urs.cz/item/CS_URS_2022_01/952902151"/>
    <hyperlink ref="F325" r:id="rId25" display="https://podminky.urs.cz/item/CS_URS_2022_01/952902221"/>
    <hyperlink ref="F329" r:id="rId26" display="https://podminky.urs.cz/item/CS_URS_2022_01/952902231"/>
    <hyperlink ref="F333" r:id="rId27" display="https://podminky.urs.cz/item/CS_URS_2022_01/952902511"/>
    <hyperlink ref="F353" r:id="rId28" display="https://podminky.urs.cz/item/CS_URS_2022_01/967031732"/>
    <hyperlink ref="F359" r:id="rId29" display="https://podminky.urs.cz/item/CS_URS_2022_01/978015391"/>
    <hyperlink ref="F367" r:id="rId30" display="https://podminky.urs.cz/item/CS_URS_2022_01/978019321"/>
    <hyperlink ref="F371" r:id="rId31" display="https://podminky.urs.cz/item/CS_URS_2022_01/978059641"/>
    <hyperlink ref="F389" r:id="rId32" display="https://podminky.urs.cz/item/CS_URS_2022_01/997013157"/>
    <hyperlink ref="F392" r:id="rId33" display="https://podminky.urs.cz/item/CS_URS_2022_01/997013501"/>
    <hyperlink ref="F395" r:id="rId34" display="https://podminky.urs.cz/item/CS_URS_2022_01/997013509"/>
    <hyperlink ref="F399" r:id="rId35" display="https://podminky.urs.cz/item/CS_URS_2022_01/997013631"/>
    <hyperlink ref="F403" r:id="rId36" display="https://podminky.urs.cz/item/CS_URS_2022_01/998017003"/>
    <hyperlink ref="F408" r:id="rId37" display="https://podminky.urs.cz/item/CS_URS_2022_01/721140806"/>
    <hyperlink ref="F415" r:id="rId38" display="https://podminky.urs.cz/item/CS_URS_2022_01/998741202"/>
    <hyperlink ref="F427" r:id="rId39" display="https://podminky.urs.cz/item/CS_URS_2022_01/998742203"/>
    <hyperlink ref="F431" r:id="rId40" display="https://podminky.urs.cz/item/CS_URS_2022_01/764002841"/>
    <hyperlink ref="F435" r:id="rId41" display="https://podminky.urs.cz/item/CS_URS_2022_01/764004831"/>
    <hyperlink ref="F438" r:id="rId42" display="https://podminky.urs.cz/item/CS_URS_2022_01/764004861"/>
    <hyperlink ref="F442" r:id="rId43" display="https://podminky.urs.cz/item/CS_URS_2022_01/764004863"/>
    <hyperlink ref="F446" r:id="rId44" display="https://podminky.urs.cz/item/CS_URS_2022_01/764214411"/>
    <hyperlink ref="F450" r:id="rId45" display="https://podminky.urs.cz/item/CS_URS_2022_01/764215446"/>
    <hyperlink ref="F457" r:id="rId46" display="https://podminky.urs.cz/item/CS_URS_2022_01/764518424"/>
    <hyperlink ref="F466" r:id="rId47" display="https://podminky.urs.cz/item/CS_URS_2022_01/998764203"/>
    <hyperlink ref="F474" r:id="rId48" display="https://podminky.urs.cz/item/CS_URS_2022_01/998767203"/>
    <hyperlink ref="F478" r:id="rId49" display="https://podminky.urs.cz/item/CS_URS_2022_01/783301313"/>
    <hyperlink ref="F485" r:id="rId50" display="https://podminky.urs.cz/item/CS_URS_2022_01/783301401"/>
    <hyperlink ref="F492" r:id="rId51" display="https://podminky.urs.cz/item/CS_URS_2022_01/783306809"/>
    <hyperlink ref="F499" r:id="rId52" display="https://podminky.urs.cz/item/CS_URS_2022_01/783314201"/>
    <hyperlink ref="F506" r:id="rId53" display="https://podminky.urs.cz/item/CS_URS_2022_01/783315101"/>
    <hyperlink ref="F513" r:id="rId54" display="https://podminky.urs.cz/item/CS_URS_2022_01/783317101"/>
    <hyperlink ref="F523" r:id="rId55" display="https://podminky.urs.cz/item/CS_URS_2022_01/783401311"/>
    <hyperlink ref="F555" r:id="rId56" display="https://podminky.urs.cz/item/CS_URS_2022_01/783406811"/>
    <hyperlink ref="F568" r:id="rId57" display="https://podminky.urs.cz/item/CS_URS_2022_01/783414201"/>
    <hyperlink ref="F588" r:id="rId58" display="https://podminky.urs.cz/item/CS_URS_2022_01/783415101"/>
    <hyperlink ref="F592" r:id="rId59" display="https://podminky.urs.cz/item/CS_URS_2022_01/783417101"/>
    <hyperlink ref="F688" r:id="rId60" display="https://podminky.urs.cz/item/CS_URS_2022_01/7838976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84</v>
      </c>
    </row>
    <row r="4" spans="2:46" s="1" customFormat="1" ht="24.95" customHeight="1">
      <c r="B4" s="22"/>
      <c r="D4" s="133" t="s">
        <v>91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Oprava uliční fasády a výměna oken ZŠ a MŠ Grafická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92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1191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21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12. 4. 2022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28</v>
      </c>
      <c r="E14" s="41"/>
      <c r="F14" s="41"/>
      <c r="G14" s="41"/>
      <c r="H14" s="41"/>
      <c r="I14" s="135" t="s">
        <v>29</v>
      </c>
      <c r="J14" s="139" t="s">
        <v>21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30</v>
      </c>
      <c r="F15" s="41"/>
      <c r="G15" s="41"/>
      <c r="H15" s="41"/>
      <c r="I15" s="135" t="s">
        <v>31</v>
      </c>
      <c r="J15" s="139" t="s">
        <v>21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32</v>
      </c>
      <c r="E17" s="41"/>
      <c r="F17" s="41"/>
      <c r="G17" s="41"/>
      <c r="H17" s="41"/>
      <c r="I17" s="135" t="s">
        <v>29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31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34</v>
      </c>
      <c r="E20" s="41"/>
      <c r="F20" s="41"/>
      <c r="G20" s="41"/>
      <c r="H20" s="41"/>
      <c r="I20" s="135" t="s">
        <v>29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31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37</v>
      </c>
      <c r="E23" s="41"/>
      <c r="F23" s="41"/>
      <c r="G23" s="41"/>
      <c r="H23" s="41"/>
      <c r="I23" s="135" t="s">
        <v>29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31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38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21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40</v>
      </c>
      <c r="E30" s="41"/>
      <c r="F30" s="41"/>
      <c r="G30" s="41"/>
      <c r="H30" s="41"/>
      <c r="I30" s="41"/>
      <c r="J30" s="147">
        <f>ROUND(J84,2)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42</v>
      </c>
      <c r="G32" s="41"/>
      <c r="H32" s="41"/>
      <c r="I32" s="148" t="s">
        <v>41</v>
      </c>
      <c r="J32" s="148" t="s">
        <v>43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44</v>
      </c>
      <c r="E33" s="135" t="s">
        <v>45</v>
      </c>
      <c r="F33" s="150">
        <f>ROUND((SUM(BE84:BE110)),2)</f>
        <v>0</v>
      </c>
      <c r="G33" s="41"/>
      <c r="H33" s="41"/>
      <c r="I33" s="151">
        <v>0.21</v>
      </c>
      <c r="J33" s="150">
        <f>ROUND(((SUM(BE84:BE110))*I33),2)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46</v>
      </c>
      <c r="F34" s="150">
        <f>ROUND((SUM(BF84:BF110)),2)</f>
        <v>0</v>
      </c>
      <c r="G34" s="41"/>
      <c r="H34" s="41"/>
      <c r="I34" s="151">
        <v>0.15</v>
      </c>
      <c r="J34" s="150">
        <f>ROUND(((SUM(BF84:BF110))*I34),2)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47</v>
      </c>
      <c r="F35" s="150">
        <f>ROUND((SUM(BG84:BG110)),2)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48</v>
      </c>
      <c r="F36" s="150">
        <f>ROUND((SUM(BH84:BH110)),2)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49</v>
      </c>
      <c r="F37" s="150">
        <f>ROUND((SUM(BI84:BI110)),2)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50</v>
      </c>
      <c r="E39" s="154"/>
      <c r="F39" s="154"/>
      <c r="G39" s="155" t="s">
        <v>51</v>
      </c>
      <c r="H39" s="156" t="s">
        <v>52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94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uliční fasády a výměna oken ZŠ a MŠ Grafická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92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VRN - Vedlejší rozpočtové náklady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>Grafická 13/1060, Praha 5</v>
      </c>
      <c r="G52" s="43"/>
      <c r="H52" s="43"/>
      <c r="I52" s="34" t="s">
        <v>24</v>
      </c>
      <c r="J52" s="75" t="str">
        <f>IF(J12="","",J12)</f>
        <v>12. 4. 2022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4" t="s">
        <v>28</v>
      </c>
      <c r="D54" s="43"/>
      <c r="E54" s="43"/>
      <c r="F54" s="29" t="str">
        <f>E15</f>
        <v>MČ Praha 5, Nám. 14. října 4/1381, Praha 5</v>
      </c>
      <c r="G54" s="43"/>
      <c r="H54" s="43"/>
      <c r="I54" s="34" t="s">
        <v>34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32</v>
      </c>
      <c r="D55" s="43"/>
      <c r="E55" s="43"/>
      <c r="F55" s="29" t="str">
        <f>IF(E18="","",E18)</f>
        <v>Vyplň údaj</v>
      </c>
      <c r="G55" s="43"/>
      <c r="H55" s="43"/>
      <c r="I55" s="34" t="s">
        <v>37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95</v>
      </c>
      <c r="D57" s="165"/>
      <c r="E57" s="165"/>
      <c r="F57" s="165"/>
      <c r="G57" s="165"/>
      <c r="H57" s="165"/>
      <c r="I57" s="165"/>
      <c r="J57" s="166" t="s">
        <v>96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72</v>
      </c>
      <c r="D59" s="43"/>
      <c r="E59" s="43"/>
      <c r="F59" s="43"/>
      <c r="G59" s="43"/>
      <c r="H59" s="43"/>
      <c r="I59" s="43"/>
      <c r="J59" s="105">
        <f>J84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97</v>
      </c>
    </row>
    <row r="60" spans="1:31" s="9" customFormat="1" ht="24.95" customHeight="1">
      <c r="A60" s="9"/>
      <c r="B60" s="168"/>
      <c r="C60" s="169"/>
      <c r="D60" s="170" t="s">
        <v>1191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1192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1193</v>
      </c>
      <c r="E62" s="177"/>
      <c r="F62" s="177"/>
      <c r="G62" s="177"/>
      <c r="H62" s="177"/>
      <c r="I62" s="177"/>
      <c r="J62" s="178">
        <f>J90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1194</v>
      </c>
      <c r="E63" s="177"/>
      <c r="F63" s="177"/>
      <c r="G63" s="177"/>
      <c r="H63" s="177"/>
      <c r="I63" s="177"/>
      <c r="J63" s="178">
        <f>J96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1195</v>
      </c>
      <c r="E64" s="177"/>
      <c r="F64" s="177"/>
      <c r="G64" s="177"/>
      <c r="H64" s="177"/>
      <c r="I64" s="177"/>
      <c r="J64" s="178">
        <f>J102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5" t="s">
        <v>111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4" t="s">
        <v>16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163" t="str">
        <f>E7</f>
        <v>Oprava uliční fasády a výměna oken ZŠ a MŠ Grafická</v>
      </c>
      <c r="F74" s="34"/>
      <c r="G74" s="34"/>
      <c r="H74" s="34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4" t="s">
        <v>92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72" t="str">
        <f>E9</f>
        <v>VRN - Vedlejší rozpočtové náklady</v>
      </c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4" t="s">
        <v>22</v>
      </c>
      <c r="D78" s="43"/>
      <c r="E78" s="43"/>
      <c r="F78" s="29" t="str">
        <f>F12</f>
        <v>Grafická 13/1060, Praha 5</v>
      </c>
      <c r="G78" s="43"/>
      <c r="H78" s="43"/>
      <c r="I78" s="34" t="s">
        <v>24</v>
      </c>
      <c r="J78" s="75" t="str">
        <f>IF(J12="","",J12)</f>
        <v>12. 4. 2022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4" t="s">
        <v>28</v>
      </c>
      <c r="D80" s="43"/>
      <c r="E80" s="43"/>
      <c r="F80" s="29" t="str">
        <f>E15</f>
        <v>MČ Praha 5, Nám. 14. října 4/1381, Praha 5</v>
      </c>
      <c r="G80" s="43"/>
      <c r="H80" s="43"/>
      <c r="I80" s="34" t="s">
        <v>34</v>
      </c>
      <c r="J80" s="39" t="str">
        <f>E21</f>
        <v xml:space="preserve"> 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5.15" customHeight="1">
      <c r="A81" s="41"/>
      <c r="B81" s="42"/>
      <c r="C81" s="34" t="s">
        <v>32</v>
      </c>
      <c r="D81" s="43"/>
      <c r="E81" s="43"/>
      <c r="F81" s="29" t="str">
        <f>IF(E18="","",E18)</f>
        <v>Vyplň údaj</v>
      </c>
      <c r="G81" s="43"/>
      <c r="H81" s="43"/>
      <c r="I81" s="34" t="s">
        <v>37</v>
      </c>
      <c r="J81" s="39" t="str">
        <f>E24</f>
        <v xml:space="preserve"> 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0.3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11" customFormat="1" ht="29.25" customHeight="1">
      <c r="A83" s="180"/>
      <c r="B83" s="181"/>
      <c r="C83" s="182" t="s">
        <v>112</v>
      </c>
      <c r="D83" s="183" t="s">
        <v>59</v>
      </c>
      <c r="E83" s="183" t="s">
        <v>55</v>
      </c>
      <c r="F83" s="183" t="s">
        <v>56</v>
      </c>
      <c r="G83" s="183" t="s">
        <v>113</v>
      </c>
      <c r="H83" s="183" t="s">
        <v>114</v>
      </c>
      <c r="I83" s="183" t="s">
        <v>115</v>
      </c>
      <c r="J83" s="183" t="s">
        <v>96</v>
      </c>
      <c r="K83" s="184" t="s">
        <v>116</v>
      </c>
      <c r="L83" s="185"/>
      <c r="M83" s="95" t="s">
        <v>21</v>
      </c>
      <c r="N83" s="96" t="s">
        <v>44</v>
      </c>
      <c r="O83" s="96" t="s">
        <v>117</v>
      </c>
      <c r="P83" s="96" t="s">
        <v>118</v>
      </c>
      <c r="Q83" s="96" t="s">
        <v>119</v>
      </c>
      <c r="R83" s="96" t="s">
        <v>120</v>
      </c>
      <c r="S83" s="96" t="s">
        <v>121</v>
      </c>
      <c r="T83" s="97" t="s">
        <v>122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1"/>
      <c r="B84" s="42"/>
      <c r="C84" s="102" t="s">
        <v>123</v>
      </c>
      <c r="D84" s="43"/>
      <c r="E84" s="43"/>
      <c r="F84" s="43"/>
      <c r="G84" s="43"/>
      <c r="H84" s="43"/>
      <c r="I84" s="43"/>
      <c r="J84" s="186">
        <f>BK84</f>
        <v>0</v>
      </c>
      <c r="K84" s="43"/>
      <c r="L84" s="47"/>
      <c r="M84" s="98"/>
      <c r="N84" s="187"/>
      <c r="O84" s="99"/>
      <c r="P84" s="188">
        <f>P85</f>
        <v>0</v>
      </c>
      <c r="Q84" s="99"/>
      <c r="R84" s="188">
        <f>R85</f>
        <v>0</v>
      </c>
      <c r="S84" s="99"/>
      <c r="T84" s="189">
        <f>T85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19" t="s">
        <v>73</v>
      </c>
      <c r="AU84" s="19" t="s">
        <v>97</v>
      </c>
      <c r="BK84" s="190">
        <f>BK85</f>
        <v>0</v>
      </c>
    </row>
    <row r="85" spans="1:63" s="12" customFormat="1" ht="25.9" customHeight="1">
      <c r="A85" s="12"/>
      <c r="B85" s="191"/>
      <c r="C85" s="192"/>
      <c r="D85" s="193" t="s">
        <v>73</v>
      </c>
      <c r="E85" s="194" t="s">
        <v>88</v>
      </c>
      <c r="F85" s="194" t="s">
        <v>89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P86+P90+P96+P102</f>
        <v>0</v>
      </c>
      <c r="Q85" s="199"/>
      <c r="R85" s="200">
        <f>R86+R90+R96+R102</f>
        <v>0</v>
      </c>
      <c r="S85" s="199"/>
      <c r="T85" s="201">
        <f>T86+T90+T96+T102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179</v>
      </c>
      <c r="AT85" s="203" t="s">
        <v>73</v>
      </c>
      <c r="AU85" s="203" t="s">
        <v>74</v>
      </c>
      <c r="AY85" s="202" t="s">
        <v>126</v>
      </c>
      <c r="BK85" s="204">
        <f>BK86+BK90+BK96+BK102</f>
        <v>0</v>
      </c>
    </row>
    <row r="86" spans="1:63" s="12" customFormat="1" ht="22.8" customHeight="1">
      <c r="A86" s="12"/>
      <c r="B86" s="191"/>
      <c r="C86" s="192"/>
      <c r="D86" s="193" t="s">
        <v>73</v>
      </c>
      <c r="E86" s="205" t="s">
        <v>1196</v>
      </c>
      <c r="F86" s="205" t="s">
        <v>1197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SUM(P87:P89)</f>
        <v>0</v>
      </c>
      <c r="Q86" s="199"/>
      <c r="R86" s="200">
        <f>SUM(R87:R89)</f>
        <v>0</v>
      </c>
      <c r="S86" s="199"/>
      <c r="T86" s="201">
        <f>SUM(T87:T89)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179</v>
      </c>
      <c r="AT86" s="203" t="s">
        <v>73</v>
      </c>
      <c r="AU86" s="203" t="s">
        <v>82</v>
      </c>
      <c r="AY86" s="202" t="s">
        <v>126</v>
      </c>
      <c r="BK86" s="204">
        <f>SUM(BK87:BK89)</f>
        <v>0</v>
      </c>
    </row>
    <row r="87" spans="1:65" s="2" customFormat="1" ht="21.75" customHeight="1">
      <c r="A87" s="41"/>
      <c r="B87" s="42"/>
      <c r="C87" s="207" t="s">
        <v>82</v>
      </c>
      <c r="D87" s="207" t="s">
        <v>129</v>
      </c>
      <c r="E87" s="208" t="s">
        <v>1198</v>
      </c>
      <c r="F87" s="209" t="s">
        <v>1199</v>
      </c>
      <c r="G87" s="210" t="s">
        <v>726</v>
      </c>
      <c r="H87" s="211">
        <v>1</v>
      </c>
      <c r="I87" s="212"/>
      <c r="J87" s="213">
        <f>ROUND(I87*H87,2)</f>
        <v>0</v>
      </c>
      <c r="K87" s="209" t="s">
        <v>133</v>
      </c>
      <c r="L87" s="47"/>
      <c r="M87" s="214" t="s">
        <v>21</v>
      </c>
      <c r="N87" s="215" t="s">
        <v>45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1200</v>
      </c>
      <c r="AT87" s="218" t="s">
        <v>129</v>
      </c>
      <c r="AU87" s="218" t="s">
        <v>84</v>
      </c>
      <c r="AY87" s="19" t="s">
        <v>126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82</v>
      </c>
      <c r="BK87" s="219">
        <f>ROUND(I87*H87,2)</f>
        <v>0</v>
      </c>
      <c r="BL87" s="19" t="s">
        <v>1200</v>
      </c>
      <c r="BM87" s="218" t="s">
        <v>1201</v>
      </c>
    </row>
    <row r="88" spans="1:47" s="2" customFormat="1" ht="12">
      <c r="A88" s="41"/>
      <c r="B88" s="42"/>
      <c r="C88" s="43"/>
      <c r="D88" s="220" t="s">
        <v>136</v>
      </c>
      <c r="E88" s="43"/>
      <c r="F88" s="221" t="s">
        <v>1202</v>
      </c>
      <c r="G88" s="43"/>
      <c r="H88" s="43"/>
      <c r="I88" s="222"/>
      <c r="J88" s="43"/>
      <c r="K88" s="43"/>
      <c r="L88" s="47"/>
      <c r="M88" s="223"/>
      <c r="N88" s="224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136</v>
      </c>
      <c r="AU88" s="19" t="s">
        <v>84</v>
      </c>
    </row>
    <row r="89" spans="1:47" s="2" customFormat="1" ht="12">
      <c r="A89" s="41"/>
      <c r="B89" s="42"/>
      <c r="C89" s="43"/>
      <c r="D89" s="225" t="s">
        <v>138</v>
      </c>
      <c r="E89" s="43"/>
      <c r="F89" s="226" t="s">
        <v>1203</v>
      </c>
      <c r="G89" s="43"/>
      <c r="H89" s="43"/>
      <c r="I89" s="222"/>
      <c r="J89" s="43"/>
      <c r="K89" s="43"/>
      <c r="L89" s="47"/>
      <c r="M89" s="223"/>
      <c r="N89" s="224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138</v>
      </c>
      <c r="AU89" s="19" t="s">
        <v>84</v>
      </c>
    </row>
    <row r="90" spans="1:63" s="12" customFormat="1" ht="22.8" customHeight="1">
      <c r="A90" s="12"/>
      <c r="B90" s="191"/>
      <c r="C90" s="192"/>
      <c r="D90" s="193" t="s">
        <v>73</v>
      </c>
      <c r="E90" s="205" t="s">
        <v>1204</v>
      </c>
      <c r="F90" s="205" t="s">
        <v>1205</v>
      </c>
      <c r="G90" s="192"/>
      <c r="H90" s="192"/>
      <c r="I90" s="195"/>
      <c r="J90" s="206">
        <f>BK90</f>
        <v>0</v>
      </c>
      <c r="K90" s="192"/>
      <c r="L90" s="197"/>
      <c r="M90" s="198"/>
      <c r="N90" s="199"/>
      <c r="O90" s="199"/>
      <c r="P90" s="200">
        <f>SUM(P91:P95)</f>
        <v>0</v>
      </c>
      <c r="Q90" s="199"/>
      <c r="R90" s="200">
        <f>SUM(R91:R95)</f>
        <v>0</v>
      </c>
      <c r="S90" s="199"/>
      <c r="T90" s="201">
        <f>SUM(T91:T95)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179</v>
      </c>
      <c r="AT90" s="203" t="s">
        <v>73</v>
      </c>
      <c r="AU90" s="203" t="s">
        <v>82</v>
      </c>
      <c r="AY90" s="202" t="s">
        <v>126</v>
      </c>
      <c r="BK90" s="204">
        <f>SUM(BK91:BK95)</f>
        <v>0</v>
      </c>
    </row>
    <row r="91" spans="1:65" s="2" customFormat="1" ht="16.5" customHeight="1">
      <c r="A91" s="41"/>
      <c r="B91" s="42"/>
      <c r="C91" s="207" t="s">
        <v>84</v>
      </c>
      <c r="D91" s="207" t="s">
        <v>129</v>
      </c>
      <c r="E91" s="208" t="s">
        <v>1206</v>
      </c>
      <c r="F91" s="209" t="s">
        <v>1205</v>
      </c>
      <c r="G91" s="210" t="s">
        <v>726</v>
      </c>
      <c r="H91" s="211">
        <v>1</v>
      </c>
      <c r="I91" s="212"/>
      <c r="J91" s="213">
        <f>ROUND(I91*H91,2)</f>
        <v>0</v>
      </c>
      <c r="K91" s="209" t="s">
        <v>133</v>
      </c>
      <c r="L91" s="47"/>
      <c r="M91" s="214" t="s">
        <v>21</v>
      </c>
      <c r="N91" s="215" t="s">
        <v>45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1200</v>
      </c>
      <c r="AT91" s="218" t="s">
        <v>129</v>
      </c>
      <c r="AU91" s="218" t="s">
        <v>84</v>
      </c>
      <c r="AY91" s="19" t="s">
        <v>126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82</v>
      </c>
      <c r="BK91" s="219">
        <f>ROUND(I91*H91,2)</f>
        <v>0</v>
      </c>
      <c r="BL91" s="19" t="s">
        <v>1200</v>
      </c>
      <c r="BM91" s="218" t="s">
        <v>1207</v>
      </c>
    </row>
    <row r="92" spans="1:47" s="2" customFormat="1" ht="12">
      <c r="A92" s="41"/>
      <c r="B92" s="42"/>
      <c r="C92" s="43"/>
      <c r="D92" s="220" t="s">
        <v>136</v>
      </c>
      <c r="E92" s="43"/>
      <c r="F92" s="221" t="s">
        <v>1205</v>
      </c>
      <c r="G92" s="43"/>
      <c r="H92" s="43"/>
      <c r="I92" s="222"/>
      <c r="J92" s="43"/>
      <c r="K92" s="43"/>
      <c r="L92" s="47"/>
      <c r="M92" s="223"/>
      <c r="N92" s="22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136</v>
      </c>
      <c r="AU92" s="19" t="s">
        <v>84</v>
      </c>
    </row>
    <row r="93" spans="1:47" s="2" customFormat="1" ht="12">
      <c r="A93" s="41"/>
      <c r="B93" s="42"/>
      <c r="C93" s="43"/>
      <c r="D93" s="225" t="s">
        <v>138</v>
      </c>
      <c r="E93" s="43"/>
      <c r="F93" s="226" t="s">
        <v>1208</v>
      </c>
      <c r="G93" s="43"/>
      <c r="H93" s="43"/>
      <c r="I93" s="222"/>
      <c r="J93" s="43"/>
      <c r="K93" s="43"/>
      <c r="L93" s="47"/>
      <c r="M93" s="223"/>
      <c r="N93" s="22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138</v>
      </c>
      <c r="AU93" s="19" t="s">
        <v>84</v>
      </c>
    </row>
    <row r="94" spans="1:65" s="2" customFormat="1" ht="24.15" customHeight="1">
      <c r="A94" s="41"/>
      <c r="B94" s="42"/>
      <c r="C94" s="207" t="s">
        <v>127</v>
      </c>
      <c r="D94" s="207" t="s">
        <v>129</v>
      </c>
      <c r="E94" s="208" t="s">
        <v>1209</v>
      </c>
      <c r="F94" s="209" t="s">
        <v>1210</v>
      </c>
      <c r="G94" s="210" t="s">
        <v>726</v>
      </c>
      <c r="H94" s="211">
        <v>1</v>
      </c>
      <c r="I94" s="212"/>
      <c r="J94" s="213">
        <f>ROUND(I94*H94,2)</f>
        <v>0</v>
      </c>
      <c r="K94" s="209" t="s">
        <v>21</v>
      </c>
      <c r="L94" s="47"/>
      <c r="M94" s="214" t="s">
        <v>21</v>
      </c>
      <c r="N94" s="215" t="s">
        <v>45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1200</v>
      </c>
      <c r="AT94" s="218" t="s">
        <v>129</v>
      </c>
      <c r="AU94" s="218" t="s">
        <v>84</v>
      </c>
      <c r="AY94" s="19" t="s">
        <v>126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82</v>
      </c>
      <c r="BK94" s="219">
        <f>ROUND(I94*H94,2)</f>
        <v>0</v>
      </c>
      <c r="BL94" s="19" t="s">
        <v>1200</v>
      </c>
      <c r="BM94" s="218" t="s">
        <v>1211</v>
      </c>
    </row>
    <row r="95" spans="1:47" s="2" customFormat="1" ht="12">
      <c r="A95" s="41"/>
      <c r="B95" s="42"/>
      <c r="C95" s="43"/>
      <c r="D95" s="220" t="s">
        <v>136</v>
      </c>
      <c r="E95" s="43"/>
      <c r="F95" s="221" t="s">
        <v>1210</v>
      </c>
      <c r="G95" s="43"/>
      <c r="H95" s="43"/>
      <c r="I95" s="222"/>
      <c r="J95" s="43"/>
      <c r="K95" s="43"/>
      <c r="L95" s="47"/>
      <c r="M95" s="223"/>
      <c r="N95" s="22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136</v>
      </c>
      <c r="AU95" s="19" t="s">
        <v>84</v>
      </c>
    </row>
    <row r="96" spans="1:63" s="12" customFormat="1" ht="22.8" customHeight="1">
      <c r="A96" s="12"/>
      <c r="B96" s="191"/>
      <c r="C96" s="192"/>
      <c r="D96" s="193" t="s">
        <v>73</v>
      </c>
      <c r="E96" s="205" t="s">
        <v>1212</v>
      </c>
      <c r="F96" s="205" t="s">
        <v>1213</v>
      </c>
      <c r="G96" s="192"/>
      <c r="H96" s="192"/>
      <c r="I96" s="195"/>
      <c r="J96" s="206">
        <f>BK96</f>
        <v>0</v>
      </c>
      <c r="K96" s="192"/>
      <c r="L96" s="197"/>
      <c r="M96" s="198"/>
      <c r="N96" s="199"/>
      <c r="O96" s="199"/>
      <c r="P96" s="200">
        <f>SUM(P97:P101)</f>
        <v>0</v>
      </c>
      <c r="Q96" s="199"/>
      <c r="R96" s="200">
        <f>SUM(R97:R101)</f>
        <v>0</v>
      </c>
      <c r="S96" s="199"/>
      <c r="T96" s="201">
        <f>SUM(T97:T101)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179</v>
      </c>
      <c r="AT96" s="203" t="s">
        <v>73</v>
      </c>
      <c r="AU96" s="203" t="s">
        <v>82</v>
      </c>
      <c r="AY96" s="202" t="s">
        <v>126</v>
      </c>
      <c r="BK96" s="204">
        <f>SUM(BK97:BK101)</f>
        <v>0</v>
      </c>
    </row>
    <row r="97" spans="1:65" s="2" customFormat="1" ht="16.5" customHeight="1">
      <c r="A97" s="41"/>
      <c r="B97" s="42"/>
      <c r="C97" s="207" t="s">
        <v>134</v>
      </c>
      <c r="D97" s="207" t="s">
        <v>129</v>
      </c>
      <c r="E97" s="208" t="s">
        <v>1214</v>
      </c>
      <c r="F97" s="209" t="s">
        <v>1215</v>
      </c>
      <c r="G97" s="210" t="s">
        <v>726</v>
      </c>
      <c r="H97" s="211">
        <v>1</v>
      </c>
      <c r="I97" s="212"/>
      <c r="J97" s="213">
        <f>ROUND(I97*H97,2)</f>
        <v>0</v>
      </c>
      <c r="K97" s="209" t="s">
        <v>133</v>
      </c>
      <c r="L97" s="47"/>
      <c r="M97" s="214" t="s">
        <v>21</v>
      </c>
      <c r="N97" s="215" t="s">
        <v>45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1200</v>
      </c>
      <c r="AT97" s="218" t="s">
        <v>129</v>
      </c>
      <c r="AU97" s="218" t="s">
        <v>84</v>
      </c>
      <c r="AY97" s="19" t="s">
        <v>126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82</v>
      </c>
      <c r="BK97" s="219">
        <f>ROUND(I97*H97,2)</f>
        <v>0</v>
      </c>
      <c r="BL97" s="19" t="s">
        <v>1200</v>
      </c>
      <c r="BM97" s="218" t="s">
        <v>1216</v>
      </c>
    </row>
    <row r="98" spans="1:47" s="2" customFormat="1" ht="12">
      <c r="A98" s="41"/>
      <c r="B98" s="42"/>
      <c r="C98" s="43"/>
      <c r="D98" s="220" t="s">
        <v>136</v>
      </c>
      <c r="E98" s="43"/>
      <c r="F98" s="221" t="s">
        <v>1215</v>
      </c>
      <c r="G98" s="43"/>
      <c r="H98" s="43"/>
      <c r="I98" s="222"/>
      <c r="J98" s="43"/>
      <c r="K98" s="43"/>
      <c r="L98" s="47"/>
      <c r="M98" s="223"/>
      <c r="N98" s="22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19" t="s">
        <v>136</v>
      </c>
      <c r="AU98" s="19" t="s">
        <v>84</v>
      </c>
    </row>
    <row r="99" spans="1:47" s="2" customFormat="1" ht="12">
      <c r="A99" s="41"/>
      <c r="B99" s="42"/>
      <c r="C99" s="43"/>
      <c r="D99" s="225" t="s">
        <v>138</v>
      </c>
      <c r="E99" s="43"/>
      <c r="F99" s="226" t="s">
        <v>1217</v>
      </c>
      <c r="G99" s="43"/>
      <c r="H99" s="43"/>
      <c r="I99" s="222"/>
      <c r="J99" s="43"/>
      <c r="K99" s="43"/>
      <c r="L99" s="47"/>
      <c r="M99" s="223"/>
      <c r="N99" s="22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19" t="s">
        <v>138</v>
      </c>
      <c r="AU99" s="19" t="s">
        <v>84</v>
      </c>
    </row>
    <row r="100" spans="1:65" s="2" customFormat="1" ht="33" customHeight="1">
      <c r="A100" s="41"/>
      <c r="B100" s="42"/>
      <c r="C100" s="207" t="s">
        <v>179</v>
      </c>
      <c r="D100" s="207" t="s">
        <v>129</v>
      </c>
      <c r="E100" s="208" t="s">
        <v>1218</v>
      </c>
      <c r="F100" s="209" t="s">
        <v>1219</v>
      </c>
      <c r="G100" s="210" t="s">
        <v>726</v>
      </c>
      <c r="H100" s="211">
        <v>1</v>
      </c>
      <c r="I100" s="212"/>
      <c r="J100" s="213">
        <f>ROUND(I100*H100,2)</f>
        <v>0</v>
      </c>
      <c r="K100" s="209" t="s">
        <v>21</v>
      </c>
      <c r="L100" s="47"/>
      <c r="M100" s="214" t="s">
        <v>21</v>
      </c>
      <c r="N100" s="215" t="s">
        <v>45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1200</v>
      </c>
      <c r="AT100" s="218" t="s">
        <v>129</v>
      </c>
      <c r="AU100" s="218" t="s">
        <v>84</v>
      </c>
      <c r="AY100" s="19" t="s">
        <v>126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82</v>
      </c>
      <c r="BK100" s="219">
        <f>ROUND(I100*H100,2)</f>
        <v>0</v>
      </c>
      <c r="BL100" s="19" t="s">
        <v>1200</v>
      </c>
      <c r="BM100" s="218" t="s">
        <v>1220</v>
      </c>
    </row>
    <row r="101" spans="1:47" s="2" customFormat="1" ht="12">
      <c r="A101" s="41"/>
      <c r="B101" s="42"/>
      <c r="C101" s="43"/>
      <c r="D101" s="220" t="s">
        <v>136</v>
      </c>
      <c r="E101" s="43"/>
      <c r="F101" s="221" t="s">
        <v>1221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136</v>
      </c>
      <c r="AU101" s="19" t="s">
        <v>84</v>
      </c>
    </row>
    <row r="102" spans="1:63" s="12" customFormat="1" ht="22.8" customHeight="1">
      <c r="A102" s="12"/>
      <c r="B102" s="191"/>
      <c r="C102" s="192"/>
      <c r="D102" s="193" t="s">
        <v>73</v>
      </c>
      <c r="E102" s="205" t="s">
        <v>1222</v>
      </c>
      <c r="F102" s="205" t="s">
        <v>1223</v>
      </c>
      <c r="G102" s="192"/>
      <c r="H102" s="192"/>
      <c r="I102" s="195"/>
      <c r="J102" s="206">
        <f>BK102</f>
        <v>0</v>
      </c>
      <c r="K102" s="192"/>
      <c r="L102" s="197"/>
      <c r="M102" s="198"/>
      <c r="N102" s="199"/>
      <c r="O102" s="199"/>
      <c r="P102" s="200">
        <f>SUM(P103:P110)</f>
        <v>0</v>
      </c>
      <c r="Q102" s="199"/>
      <c r="R102" s="200">
        <f>SUM(R103:R110)</f>
        <v>0</v>
      </c>
      <c r="S102" s="199"/>
      <c r="T102" s="201">
        <f>SUM(T103:T110)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2" t="s">
        <v>179</v>
      </c>
      <c r="AT102" s="203" t="s">
        <v>73</v>
      </c>
      <c r="AU102" s="203" t="s">
        <v>82</v>
      </c>
      <c r="AY102" s="202" t="s">
        <v>126</v>
      </c>
      <c r="BK102" s="204">
        <f>SUM(BK103:BK110)</f>
        <v>0</v>
      </c>
    </row>
    <row r="103" spans="1:65" s="2" customFormat="1" ht="16.5" customHeight="1">
      <c r="A103" s="41"/>
      <c r="B103" s="42"/>
      <c r="C103" s="207" t="s">
        <v>143</v>
      </c>
      <c r="D103" s="207" t="s">
        <v>129</v>
      </c>
      <c r="E103" s="208" t="s">
        <v>1224</v>
      </c>
      <c r="F103" s="209" t="s">
        <v>1225</v>
      </c>
      <c r="G103" s="210" t="s">
        <v>726</v>
      </c>
      <c r="H103" s="211">
        <v>1</v>
      </c>
      <c r="I103" s="212"/>
      <c r="J103" s="213">
        <f>ROUND(I103*H103,2)</f>
        <v>0</v>
      </c>
      <c r="K103" s="209" t="s">
        <v>133</v>
      </c>
      <c r="L103" s="47"/>
      <c r="M103" s="214" t="s">
        <v>21</v>
      </c>
      <c r="N103" s="215" t="s">
        <v>45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1200</v>
      </c>
      <c r="AT103" s="218" t="s">
        <v>129</v>
      </c>
      <c r="AU103" s="218" t="s">
        <v>84</v>
      </c>
      <c r="AY103" s="19" t="s">
        <v>126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82</v>
      </c>
      <c r="BK103" s="219">
        <f>ROUND(I103*H103,2)</f>
        <v>0</v>
      </c>
      <c r="BL103" s="19" t="s">
        <v>1200</v>
      </c>
      <c r="BM103" s="218" t="s">
        <v>1226</v>
      </c>
    </row>
    <row r="104" spans="1:47" s="2" customFormat="1" ht="12">
      <c r="A104" s="41"/>
      <c r="B104" s="42"/>
      <c r="C104" s="43"/>
      <c r="D104" s="220" t="s">
        <v>136</v>
      </c>
      <c r="E104" s="43"/>
      <c r="F104" s="221" t="s">
        <v>1225</v>
      </c>
      <c r="G104" s="43"/>
      <c r="H104" s="43"/>
      <c r="I104" s="222"/>
      <c r="J104" s="43"/>
      <c r="K104" s="43"/>
      <c r="L104" s="47"/>
      <c r="M104" s="223"/>
      <c r="N104" s="22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136</v>
      </c>
      <c r="AU104" s="19" t="s">
        <v>84</v>
      </c>
    </row>
    <row r="105" spans="1:47" s="2" customFormat="1" ht="12">
      <c r="A105" s="41"/>
      <c r="B105" s="42"/>
      <c r="C105" s="43"/>
      <c r="D105" s="225" t="s">
        <v>138</v>
      </c>
      <c r="E105" s="43"/>
      <c r="F105" s="226" t="s">
        <v>1227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138</v>
      </c>
      <c r="AU105" s="19" t="s">
        <v>84</v>
      </c>
    </row>
    <row r="106" spans="1:65" s="2" customFormat="1" ht="21.75" customHeight="1">
      <c r="A106" s="41"/>
      <c r="B106" s="42"/>
      <c r="C106" s="207" t="s">
        <v>196</v>
      </c>
      <c r="D106" s="207" t="s">
        <v>129</v>
      </c>
      <c r="E106" s="208" t="s">
        <v>1228</v>
      </c>
      <c r="F106" s="209" t="s">
        <v>1229</v>
      </c>
      <c r="G106" s="210" t="s">
        <v>726</v>
      </c>
      <c r="H106" s="211">
        <v>1</v>
      </c>
      <c r="I106" s="212"/>
      <c r="J106" s="213">
        <f>ROUND(I106*H106,2)</f>
        <v>0</v>
      </c>
      <c r="K106" s="209" t="s">
        <v>133</v>
      </c>
      <c r="L106" s="47"/>
      <c r="M106" s="214" t="s">
        <v>21</v>
      </c>
      <c r="N106" s="215" t="s">
        <v>45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1200</v>
      </c>
      <c r="AT106" s="218" t="s">
        <v>129</v>
      </c>
      <c r="AU106" s="218" t="s">
        <v>84</v>
      </c>
      <c r="AY106" s="19" t="s">
        <v>126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82</v>
      </c>
      <c r="BK106" s="219">
        <f>ROUND(I106*H106,2)</f>
        <v>0</v>
      </c>
      <c r="BL106" s="19" t="s">
        <v>1200</v>
      </c>
      <c r="BM106" s="218" t="s">
        <v>1230</v>
      </c>
    </row>
    <row r="107" spans="1:47" s="2" customFormat="1" ht="12">
      <c r="A107" s="41"/>
      <c r="B107" s="42"/>
      <c r="C107" s="43"/>
      <c r="D107" s="220" t="s">
        <v>136</v>
      </c>
      <c r="E107" s="43"/>
      <c r="F107" s="221" t="s">
        <v>1229</v>
      </c>
      <c r="G107" s="43"/>
      <c r="H107" s="43"/>
      <c r="I107" s="222"/>
      <c r="J107" s="43"/>
      <c r="K107" s="43"/>
      <c r="L107" s="47"/>
      <c r="M107" s="223"/>
      <c r="N107" s="22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136</v>
      </c>
      <c r="AU107" s="19" t="s">
        <v>84</v>
      </c>
    </row>
    <row r="108" spans="1:47" s="2" customFormat="1" ht="12">
      <c r="A108" s="41"/>
      <c r="B108" s="42"/>
      <c r="C108" s="43"/>
      <c r="D108" s="225" t="s">
        <v>138</v>
      </c>
      <c r="E108" s="43"/>
      <c r="F108" s="226" t="s">
        <v>1231</v>
      </c>
      <c r="G108" s="43"/>
      <c r="H108" s="43"/>
      <c r="I108" s="222"/>
      <c r="J108" s="43"/>
      <c r="K108" s="43"/>
      <c r="L108" s="47"/>
      <c r="M108" s="223"/>
      <c r="N108" s="22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138</v>
      </c>
      <c r="AU108" s="19" t="s">
        <v>84</v>
      </c>
    </row>
    <row r="109" spans="1:65" s="2" customFormat="1" ht="16.5" customHeight="1">
      <c r="A109" s="41"/>
      <c r="B109" s="42"/>
      <c r="C109" s="207" t="s">
        <v>191</v>
      </c>
      <c r="D109" s="207" t="s">
        <v>129</v>
      </c>
      <c r="E109" s="208" t="s">
        <v>1232</v>
      </c>
      <c r="F109" s="209" t="s">
        <v>1233</v>
      </c>
      <c r="G109" s="210" t="s">
        <v>726</v>
      </c>
      <c r="H109" s="211">
        <v>1</v>
      </c>
      <c r="I109" s="212"/>
      <c r="J109" s="213">
        <f>ROUND(I109*H109,2)</f>
        <v>0</v>
      </c>
      <c r="K109" s="209" t="s">
        <v>21</v>
      </c>
      <c r="L109" s="47"/>
      <c r="M109" s="214" t="s">
        <v>21</v>
      </c>
      <c r="N109" s="215" t="s">
        <v>45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1200</v>
      </c>
      <c r="AT109" s="218" t="s">
        <v>129</v>
      </c>
      <c r="AU109" s="218" t="s">
        <v>84</v>
      </c>
      <c r="AY109" s="19" t="s">
        <v>126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82</v>
      </c>
      <c r="BK109" s="219">
        <f>ROUND(I109*H109,2)</f>
        <v>0</v>
      </c>
      <c r="BL109" s="19" t="s">
        <v>1200</v>
      </c>
      <c r="BM109" s="218" t="s">
        <v>1234</v>
      </c>
    </row>
    <row r="110" spans="1:47" s="2" customFormat="1" ht="12">
      <c r="A110" s="41"/>
      <c r="B110" s="42"/>
      <c r="C110" s="43"/>
      <c r="D110" s="220" t="s">
        <v>136</v>
      </c>
      <c r="E110" s="43"/>
      <c r="F110" s="221" t="s">
        <v>1235</v>
      </c>
      <c r="G110" s="43"/>
      <c r="H110" s="43"/>
      <c r="I110" s="222"/>
      <c r="J110" s="43"/>
      <c r="K110" s="43"/>
      <c r="L110" s="47"/>
      <c r="M110" s="284"/>
      <c r="N110" s="285"/>
      <c r="O110" s="286"/>
      <c r="P110" s="286"/>
      <c r="Q110" s="286"/>
      <c r="R110" s="286"/>
      <c r="S110" s="286"/>
      <c r="T110" s="287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136</v>
      </c>
      <c r="AU110" s="19" t="s">
        <v>84</v>
      </c>
    </row>
    <row r="111" spans="1:31" s="2" customFormat="1" ht="6.95" customHeight="1">
      <c r="A111" s="41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47"/>
      <c r="M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</row>
  </sheetData>
  <sheetProtection password="CC35" sheet="1" objects="1" scenarios="1" formatColumns="0" formatRows="0" autoFilter="0"/>
  <autoFilter ref="C83:K11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2_01/013294000"/>
    <hyperlink ref="F93" r:id="rId2" display="https://podminky.urs.cz/item/CS_URS_2022_01/030001000"/>
    <hyperlink ref="F99" r:id="rId3" display="https://podminky.urs.cz/item/CS_URS_2022_01/045002000"/>
    <hyperlink ref="F105" r:id="rId4" display="https://podminky.urs.cz/item/CS_URS_2022_01/071002000"/>
    <hyperlink ref="F108" r:id="rId5" display="https://podminky.urs.cz/item/CS_URS_2022_01/072103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8" customWidth="1"/>
    <col min="2" max="2" width="1.7109375" style="288" customWidth="1"/>
    <col min="3" max="4" width="5.00390625" style="288" customWidth="1"/>
    <col min="5" max="5" width="11.7109375" style="288" customWidth="1"/>
    <col min="6" max="6" width="9.140625" style="288" customWidth="1"/>
    <col min="7" max="7" width="5.00390625" style="288" customWidth="1"/>
    <col min="8" max="8" width="77.8515625" style="288" customWidth="1"/>
    <col min="9" max="10" width="20.00390625" style="288" customWidth="1"/>
    <col min="11" max="11" width="1.7109375" style="288" customWidth="1"/>
  </cols>
  <sheetData>
    <row r="1" s="1" customFormat="1" ht="37.5" customHeight="1"/>
    <row r="2" spans="2:11" s="1" customFormat="1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pans="2:11" s="17" customFormat="1" ht="45" customHeight="1">
      <c r="B3" s="292"/>
      <c r="C3" s="293" t="s">
        <v>1236</v>
      </c>
      <c r="D3" s="293"/>
      <c r="E3" s="293"/>
      <c r="F3" s="293"/>
      <c r="G3" s="293"/>
      <c r="H3" s="293"/>
      <c r="I3" s="293"/>
      <c r="J3" s="293"/>
      <c r="K3" s="294"/>
    </row>
    <row r="4" spans="2:11" s="1" customFormat="1" ht="25.5" customHeight="1">
      <c r="B4" s="295"/>
      <c r="C4" s="296" t="s">
        <v>1237</v>
      </c>
      <c r="D4" s="296"/>
      <c r="E4" s="296"/>
      <c r="F4" s="296"/>
      <c r="G4" s="296"/>
      <c r="H4" s="296"/>
      <c r="I4" s="296"/>
      <c r="J4" s="296"/>
      <c r="K4" s="297"/>
    </row>
    <row r="5" spans="2:11" s="1" customFormat="1" ht="5.25" customHeight="1">
      <c r="B5" s="295"/>
      <c r="C5" s="298"/>
      <c r="D5" s="298"/>
      <c r="E5" s="298"/>
      <c r="F5" s="298"/>
      <c r="G5" s="298"/>
      <c r="H5" s="298"/>
      <c r="I5" s="298"/>
      <c r="J5" s="298"/>
      <c r="K5" s="297"/>
    </row>
    <row r="6" spans="2:11" s="1" customFormat="1" ht="15" customHeight="1">
      <c r="B6" s="295"/>
      <c r="C6" s="299" t="s">
        <v>1238</v>
      </c>
      <c r="D6" s="299"/>
      <c r="E6" s="299"/>
      <c r="F6" s="299"/>
      <c r="G6" s="299"/>
      <c r="H6" s="299"/>
      <c r="I6" s="299"/>
      <c r="J6" s="299"/>
      <c r="K6" s="297"/>
    </row>
    <row r="7" spans="2:11" s="1" customFormat="1" ht="15" customHeight="1">
      <c r="B7" s="300"/>
      <c r="C7" s="299" t="s">
        <v>1239</v>
      </c>
      <c r="D7" s="299"/>
      <c r="E7" s="299"/>
      <c r="F7" s="299"/>
      <c r="G7" s="299"/>
      <c r="H7" s="299"/>
      <c r="I7" s="299"/>
      <c r="J7" s="299"/>
      <c r="K7" s="297"/>
    </row>
    <row r="8" spans="2:11" s="1" customFormat="1" ht="12.75" customHeight="1">
      <c r="B8" s="300"/>
      <c r="C8" s="299"/>
      <c r="D8" s="299"/>
      <c r="E8" s="299"/>
      <c r="F8" s="299"/>
      <c r="G8" s="299"/>
      <c r="H8" s="299"/>
      <c r="I8" s="299"/>
      <c r="J8" s="299"/>
      <c r="K8" s="297"/>
    </row>
    <row r="9" spans="2:11" s="1" customFormat="1" ht="15" customHeight="1">
      <c r="B9" s="300"/>
      <c r="C9" s="299" t="s">
        <v>1240</v>
      </c>
      <c r="D9" s="299"/>
      <c r="E9" s="299"/>
      <c r="F9" s="299"/>
      <c r="G9" s="299"/>
      <c r="H9" s="299"/>
      <c r="I9" s="299"/>
      <c r="J9" s="299"/>
      <c r="K9" s="297"/>
    </row>
    <row r="10" spans="2:11" s="1" customFormat="1" ht="15" customHeight="1">
      <c r="B10" s="300"/>
      <c r="C10" s="299"/>
      <c r="D10" s="299" t="s">
        <v>1241</v>
      </c>
      <c r="E10" s="299"/>
      <c r="F10" s="299"/>
      <c r="G10" s="299"/>
      <c r="H10" s="299"/>
      <c r="I10" s="299"/>
      <c r="J10" s="299"/>
      <c r="K10" s="297"/>
    </row>
    <row r="11" spans="2:11" s="1" customFormat="1" ht="15" customHeight="1">
      <c r="B11" s="300"/>
      <c r="C11" s="301"/>
      <c r="D11" s="299" t="s">
        <v>1242</v>
      </c>
      <c r="E11" s="299"/>
      <c r="F11" s="299"/>
      <c r="G11" s="299"/>
      <c r="H11" s="299"/>
      <c r="I11" s="299"/>
      <c r="J11" s="299"/>
      <c r="K11" s="297"/>
    </row>
    <row r="12" spans="2:11" s="1" customFormat="1" ht="15" customHeight="1">
      <c r="B12" s="300"/>
      <c r="C12" s="301"/>
      <c r="D12" s="299"/>
      <c r="E12" s="299"/>
      <c r="F12" s="299"/>
      <c r="G12" s="299"/>
      <c r="H12" s="299"/>
      <c r="I12" s="299"/>
      <c r="J12" s="299"/>
      <c r="K12" s="297"/>
    </row>
    <row r="13" spans="2:11" s="1" customFormat="1" ht="15" customHeight="1">
      <c r="B13" s="300"/>
      <c r="C13" s="301"/>
      <c r="D13" s="302" t="s">
        <v>1243</v>
      </c>
      <c r="E13" s="299"/>
      <c r="F13" s="299"/>
      <c r="G13" s="299"/>
      <c r="H13" s="299"/>
      <c r="I13" s="299"/>
      <c r="J13" s="299"/>
      <c r="K13" s="297"/>
    </row>
    <row r="14" spans="2:11" s="1" customFormat="1" ht="12.7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297"/>
    </row>
    <row r="15" spans="2:11" s="1" customFormat="1" ht="15" customHeight="1">
      <c r="B15" s="300"/>
      <c r="C15" s="301"/>
      <c r="D15" s="299" t="s">
        <v>1244</v>
      </c>
      <c r="E15" s="299"/>
      <c r="F15" s="299"/>
      <c r="G15" s="299"/>
      <c r="H15" s="299"/>
      <c r="I15" s="299"/>
      <c r="J15" s="299"/>
      <c r="K15" s="297"/>
    </row>
    <row r="16" spans="2:11" s="1" customFormat="1" ht="15" customHeight="1">
      <c r="B16" s="300"/>
      <c r="C16" s="301"/>
      <c r="D16" s="299" t="s">
        <v>1245</v>
      </c>
      <c r="E16" s="299"/>
      <c r="F16" s="299"/>
      <c r="G16" s="299"/>
      <c r="H16" s="299"/>
      <c r="I16" s="299"/>
      <c r="J16" s="299"/>
      <c r="K16" s="297"/>
    </row>
    <row r="17" spans="2:11" s="1" customFormat="1" ht="15" customHeight="1">
      <c r="B17" s="300"/>
      <c r="C17" s="301"/>
      <c r="D17" s="299" t="s">
        <v>1246</v>
      </c>
      <c r="E17" s="299"/>
      <c r="F17" s="299"/>
      <c r="G17" s="299"/>
      <c r="H17" s="299"/>
      <c r="I17" s="299"/>
      <c r="J17" s="299"/>
      <c r="K17" s="297"/>
    </row>
    <row r="18" spans="2:11" s="1" customFormat="1" ht="15" customHeight="1">
      <c r="B18" s="300"/>
      <c r="C18" s="301"/>
      <c r="D18" s="301"/>
      <c r="E18" s="303" t="s">
        <v>81</v>
      </c>
      <c r="F18" s="299" t="s">
        <v>1247</v>
      </c>
      <c r="G18" s="299"/>
      <c r="H18" s="299"/>
      <c r="I18" s="299"/>
      <c r="J18" s="299"/>
      <c r="K18" s="297"/>
    </row>
    <row r="19" spans="2:11" s="1" customFormat="1" ht="15" customHeight="1">
      <c r="B19" s="300"/>
      <c r="C19" s="301"/>
      <c r="D19" s="301"/>
      <c r="E19" s="303" t="s">
        <v>1248</v>
      </c>
      <c r="F19" s="299" t="s">
        <v>1249</v>
      </c>
      <c r="G19" s="299"/>
      <c r="H19" s="299"/>
      <c r="I19" s="299"/>
      <c r="J19" s="299"/>
      <c r="K19" s="297"/>
    </row>
    <row r="20" spans="2:11" s="1" customFormat="1" ht="15" customHeight="1">
      <c r="B20" s="300"/>
      <c r="C20" s="301"/>
      <c r="D20" s="301"/>
      <c r="E20" s="303" t="s">
        <v>1250</v>
      </c>
      <c r="F20" s="299" t="s">
        <v>1251</v>
      </c>
      <c r="G20" s="299"/>
      <c r="H20" s="299"/>
      <c r="I20" s="299"/>
      <c r="J20" s="299"/>
      <c r="K20" s="297"/>
    </row>
    <row r="21" spans="2:11" s="1" customFormat="1" ht="15" customHeight="1">
      <c r="B21" s="300"/>
      <c r="C21" s="301"/>
      <c r="D21" s="301"/>
      <c r="E21" s="303" t="s">
        <v>1252</v>
      </c>
      <c r="F21" s="299" t="s">
        <v>1253</v>
      </c>
      <c r="G21" s="299"/>
      <c r="H21" s="299"/>
      <c r="I21" s="299"/>
      <c r="J21" s="299"/>
      <c r="K21" s="297"/>
    </row>
    <row r="22" spans="2:11" s="1" customFormat="1" ht="15" customHeight="1">
      <c r="B22" s="300"/>
      <c r="C22" s="301"/>
      <c r="D22" s="301"/>
      <c r="E22" s="303" t="s">
        <v>1254</v>
      </c>
      <c r="F22" s="299" t="s">
        <v>1255</v>
      </c>
      <c r="G22" s="299"/>
      <c r="H22" s="299"/>
      <c r="I22" s="299"/>
      <c r="J22" s="299"/>
      <c r="K22" s="297"/>
    </row>
    <row r="23" spans="2:11" s="1" customFormat="1" ht="15" customHeight="1">
      <c r="B23" s="300"/>
      <c r="C23" s="301"/>
      <c r="D23" s="301"/>
      <c r="E23" s="303" t="s">
        <v>1256</v>
      </c>
      <c r="F23" s="299" t="s">
        <v>1257</v>
      </c>
      <c r="G23" s="299"/>
      <c r="H23" s="299"/>
      <c r="I23" s="299"/>
      <c r="J23" s="299"/>
      <c r="K23" s="297"/>
    </row>
    <row r="24" spans="2:11" s="1" customFormat="1" ht="12.7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297"/>
    </row>
    <row r="25" spans="2:11" s="1" customFormat="1" ht="15" customHeight="1">
      <c r="B25" s="300"/>
      <c r="C25" s="299" t="s">
        <v>1258</v>
      </c>
      <c r="D25" s="299"/>
      <c r="E25" s="299"/>
      <c r="F25" s="299"/>
      <c r="G25" s="299"/>
      <c r="H25" s="299"/>
      <c r="I25" s="299"/>
      <c r="J25" s="299"/>
      <c r="K25" s="297"/>
    </row>
    <row r="26" spans="2:11" s="1" customFormat="1" ht="15" customHeight="1">
      <c r="B26" s="300"/>
      <c r="C26" s="299" t="s">
        <v>1259</v>
      </c>
      <c r="D26" s="299"/>
      <c r="E26" s="299"/>
      <c r="F26" s="299"/>
      <c r="G26" s="299"/>
      <c r="H26" s="299"/>
      <c r="I26" s="299"/>
      <c r="J26" s="299"/>
      <c r="K26" s="297"/>
    </row>
    <row r="27" spans="2:11" s="1" customFormat="1" ht="15" customHeight="1">
      <c r="B27" s="300"/>
      <c r="C27" s="299"/>
      <c r="D27" s="299" t="s">
        <v>1260</v>
      </c>
      <c r="E27" s="299"/>
      <c r="F27" s="299"/>
      <c r="G27" s="299"/>
      <c r="H27" s="299"/>
      <c r="I27" s="299"/>
      <c r="J27" s="299"/>
      <c r="K27" s="297"/>
    </row>
    <row r="28" spans="2:11" s="1" customFormat="1" ht="15" customHeight="1">
      <c r="B28" s="300"/>
      <c r="C28" s="301"/>
      <c r="D28" s="299" t="s">
        <v>1261</v>
      </c>
      <c r="E28" s="299"/>
      <c r="F28" s="299"/>
      <c r="G28" s="299"/>
      <c r="H28" s="299"/>
      <c r="I28" s="299"/>
      <c r="J28" s="299"/>
      <c r="K28" s="297"/>
    </row>
    <row r="29" spans="2:11" s="1" customFormat="1" ht="12.75" customHeight="1">
      <c r="B29" s="300"/>
      <c r="C29" s="301"/>
      <c r="D29" s="301"/>
      <c r="E29" s="301"/>
      <c r="F29" s="301"/>
      <c r="G29" s="301"/>
      <c r="H29" s="301"/>
      <c r="I29" s="301"/>
      <c r="J29" s="301"/>
      <c r="K29" s="297"/>
    </row>
    <row r="30" spans="2:11" s="1" customFormat="1" ht="15" customHeight="1">
      <c r="B30" s="300"/>
      <c r="C30" s="301"/>
      <c r="D30" s="299" t="s">
        <v>1262</v>
      </c>
      <c r="E30" s="299"/>
      <c r="F30" s="299"/>
      <c r="G30" s="299"/>
      <c r="H30" s="299"/>
      <c r="I30" s="299"/>
      <c r="J30" s="299"/>
      <c r="K30" s="297"/>
    </row>
    <row r="31" spans="2:11" s="1" customFormat="1" ht="15" customHeight="1">
      <c r="B31" s="300"/>
      <c r="C31" s="301"/>
      <c r="D31" s="299" t="s">
        <v>1263</v>
      </c>
      <c r="E31" s="299"/>
      <c r="F31" s="299"/>
      <c r="G31" s="299"/>
      <c r="H31" s="299"/>
      <c r="I31" s="299"/>
      <c r="J31" s="299"/>
      <c r="K31" s="297"/>
    </row>
    <row r="32" spans="2:11" s="1" customFormat="1" ht="12.75" customHeight="1">
      <c r="B32" s="300"/>
      <c r="C32" s="301"/>
      <c r="D32" s="301"/>
      <c r="E32" s="301"/>
      <c r="F32" s="301"/>
      <c r="G32" s="301"/>
      <c r="H32" s="301"/>
      <c r="I32" s="301"/>
      <c r="J32" s="301"/>
      <c r="K32" s="297"/>
    </row>
    <row r="33" spans="2:11" s="1" customFormat="1" ht="15" customHeight="1">
      <c r="B33" s="300"/>
      <c r="C33" s="301"/>
      <c r="D33" s="299" t="s">
        <v>1264</v>
      </c>
      <c r="E33" s="299"/>
      <c r="F33" s="299"/>
      <c r="G33" s="299"/>
      <c r="H33" s="299"/>
      <c r="I33" s="299"/>
      <c r="J33" s="299"/>
      <c r="K33" s="297"/>
    </row>
    <row r="34" spans="2:11" s="1" customFormat="1" ht="15" customHeight="1">
      <c r="B34" s="300"/>
      <c r="C34" s="301"/>
      <c r="D34" s="299" t="s">
        <v>1265</v>
      </c>
      <c r="E34" s="299"/>
      <c r="F34" s="299"/>
      <c r="G34" s="299"/>
      <c r="H34" s="299"/>
      <c r="I34" s="299"/>
      <c r="J34" s="299"/>
      <c r="K34" s="297"/>
    </row>
    <row r="35" spans="2:11" s="1" customFormat="1" ht="15" customHeight="1">
      <c r="B35" s="300"/>
      <c r="C35" s="301"/>
      <c r="D35" s="299" t="s">
        <v>1266</v>
      </c>
      <c r="E35" s="299"/>
      <c r="F35" s="299"/>
      <c r="G35" s="299"/>
      <c r="H35" s="299"/>
      <c r="I35" s="299"/>
      <c r="J35" s="299"/>
      <c r="K35" s="297"/>
    </row>
    <row r="36" spans="2:11" s="1" customFormat="1" ht="15" customHeight="1">
      <c r="B36" s="300"/>
      <c r="C36" s="301"/>
      <c r="D36" s="299"/>
      <c r="E36" s="302" t="s">
        <v>112</v>
      </c>
      <c r="F36" s="299"/>
      <c r="G36" s="299" t="s">
        <v>1267</v>
      </c>
      <c r="H36" s="299"/>
      <c r="I36" s="299"/>
      <c r="J36" s="299"/>
      <c r="K36" s="297"/>
    </row>
    <row r="37" spans="2:11" s="1" customFormat="1" ht="30.75" customHeight="1">
      <c r="B37" s="300"/>
      <c r="C37" s="301"/>
      <c r="D37" s="299"/>
      <c r="E37" s="302" t="s">
        <v>1268</v>
      </c>
      <c r="F37" s="299"/>
      <c r="G37" s="299" t="s">
        <v>1269</v>
      </c>
      <c r="H37" s="299"/>
      <c r="I37" s="299"/>
      <c r="J37" s="299"/>
      <c r="K37" s="297"/>
    </row>
    <row r="38" spans="2:11" s="1" customFormat="1" ht="15" customHeight="1">
      <c r="B38" s="300"/>
      <c r="C38" s="301"/>
      <c r="D38" s="299"/>
      <c r="E38" s="302" t="s">
        <v>55</v>
      </c>
      <c r="F38" s="299"/>
      <c r="G38" s="299" t="s">
        <v>1270</v>
      </c>
      <c r="H38" s="299"/>
      <c r="I38" s="299"/>
      <c r="J38" s="299"/>
      <c r="K38" s="297"/>
    </row>
    <row r="39" spans="2:11" s="1" customFormat="1" ht="15" customHeight="1">
      <c r="B39" s="300"/>
      <c r="C39" s="301"/>
      <c r="D39" s="299"/>
      <c r="E39" s="302" t="s">
        <v>56</v>
      </c>
      <c r="F39" s="299"/>
      <c r="G39" s="299" t="s">
        <v>1271</v>
      </c>
      <c r="H39" s="299"/>
      <c r="I39" s="299"/>
      <c r="J39" s="299"/>
      <c r="K39" s="297"/>
    </row>
    <row r="40" spans="2:11" s="1" customFormat="1" ht="15" customHeight="1">
      <c r="B40" s="300"/>
      <c r="C40" s="301"/>
      <c r="D40" s="299"/>
      <c r="E40" s="302" t="s">
        <v>113</v>
      </c>
      <c r="F40" s="299"/>
      <c r="G40" s="299" t="s">
        <v>1272</v>
      </c>
      <c r="H40" s="299"/>
      <c r="I40" s="299"/>
      <c r="J40" s="299"/>
      <c r="K40" s="297"/>
    </row>
    <row r="41" spans="2:11" s="1" customFormat="1" ht="15" customHeight="1">
      <c r="B41" s="300"/>
      <c r="C41" s="301"/>
      <c r="D41" s="299"/>
      <c r="E41" s="302" t="s">
        <v>114</v>
      </c>
      <c r="F41" s="299"/>
      <c r="G41" s="299" t="s">
        <v>1273</v>
      </c>
      <c r="H41" s="299"/>
      <c r="I41" s="299"/>
      <c r="J41" s="299"/>
      <c r="K41" s="297"/>
    </row>
    <row r="42" spans="2:11" s="1" customFormat="1" ht="15" customHeight="1">
      <c r="B42" s="300"/>
      <c r="C42" s="301"/>
      <c r="D42" s="299"/>
      <c r="E42" s="302" t="s">
        <v>1274</v>
      </c>
      <c r="F42" s="299"/>
      <c r="G42" s="299" t="s">
        <v>1275</v>
      </c>
      <c r="H42" s="299"/>
      <c r="I42" s="299"/>
      <c r="J42" s="299"/>
      <c r="K42" s="297"/>
    </row>
    <row r="43" spans="2:11" s="1" customFormat="1" ht="15" customHeight="1">
      <c r="B43" s="300"/>
      <c r="C43" s="301"/>
      <c r="D43" s="299"/>
      <c r="E43" s="302"/>
      <c r="F43" s="299"/>
      <c r="G43" s="299" t="s">
        <v>1276</v>
      </c>
      <c r="H43" s="299"/>
      <c r="I43" s="299"/>
      <c r="J43" s="299"/>
      <c r="K43" s="297"/>
    </row>
    <row r="44" spans="2:11" s="1" customFormat="1" ht="15" customHeight="1">
      <c r="B44" s="300"/>
      <c r="C44" s="301"/>
      <c r="D44" s="299"/>
      <c r="E44" s="302" t="s">
        <v>1277</v>
      </c>
      <c r="F44" s="299"/>
      <c r="G44" s="299" t="s">
        <v>1278</v>
      </c>
      <c r="H44" s="299"/>
      <c r="I44" s="299"/>
      <c r="J44" s="299"/>
      <c r="K44" s="297"/>
    </row>
    <row r="45" spans="2:11" s="1" customFormat="1" ht="15" customHeight="1">
      <c r="B45" s="300"/>
      <c r="C45" s="301"/>
      <c r="D45" s="299"/>
      <c r="E45" s="302" t="s">
        <v>116</v>
      </c>
      <c r="F45" s="299"/>
      <c r="G45" s="299" t="s">
        <v>1279</v>
      </c>
      <c r="H45" s="299"/>
      <c r="I45" s="299"/>
      <c r="J45" s="299"/>
      <c r="K45" s="297"/>
    </row>
    <row r="46" spans="2:11" s="1" customFormat="1" ht="12.75" customHeight="1">
      <c r="B46" s="300"/>
      <c r="C46" s="301"/>
      <c r="D46" s="299"/>
      <c r="E46" s="299"/>
      <c r="F46" s="299"/>
      <c r="G46" s="299"/>
      <c r="H46" s="299"/>
      <c r="I46" s="299"/>
      <c r="J46" s="299"/>
      <c r="K46" s="297"/>
    </row>
    <row r="47" spans="2:11" s="1" customFormat="1" ht="15" customHeight="1">
      <c r="B47" s="300"/>
      <c r="C47" s="301"/>
      <c r="D47" s="299" t="s">
        <v>1280</v>
      </c>
      <c r="E47" s="299"/>
      <c r="F47" s="299"/>
      <c r="G47" s="299"/>
      <c r="H47" s="299"/>
      <c r="I47" s="299"/>
      <c r="J47" s="299"/>
      <c r="K47" s="297"/>
    </row>
    <row r="48" spans="2:11" s="1" customFormat="1" ht="15" customHeight="1">
      <c r="B48" s="300"/>
      <c r="C48" s="301"/>
      <c r="D48" s="301"/>
      <c r="E48" s="299" t="s">
        <v>1281</v>
      </c>
      <c r="F48" s="299"/>
      <c r="G48" s="299"/>
      <c r="H48" s="299"/>
      <c r="I48" s="299"/>
      <c r="J48" s="299"/>
      <c r="K48" s="297"/>
    </row>
    <row r="49" spans="2:11" s="1" customFormat="1" ht="15" customHeight="1">
      <c r="B49" s="300"/>
      <c r="C49" s="301"/>
      <c r="D49" s="301"/>
      <c r="E49" s="299" t="s">
        <v>1282</v>
      </c>
      <c r="F49" s="299"/>
      <c r="G49" s="299"/>
      <c r="H49" s="299"/>
      <c r="I49" s="299"/>
      <c r="J49" s="299"/>
      <c r="K49" s="297"/>
    </row>
    <row r="50" spans="2:11" s="1" customFormat="1" ht="15" customHeight="1">
      <c r="B50" s="300"/>
      <c r="C50" s="301"/>
      <c r="D50" s="301"/>
      <c r="E50" s="299" t="s">
        <v>1283</v>
      </c>
      <c r="F50" s="299"/>
      <c r="G50" s="299"/>
      <c r="H50" s="299"/>
      <c r="I50" s="299"/>
      <c r="J50" s="299"/>
      <c r="K50" s="297"/>
    </row>
    <row r="51" spans="2:11" s="1" customFormat="1" ht="15" customHeight="1">
      <c r="B51" s="300"/>
      <c r="C51" s="301"/>
      <c r="D51" s="299" t="s">
        <v>1284</v>
      </c>
      <c r="E51" s="299"/>
      <c r="F51" s="299"/>
      <c r="G51" s="299"/>
      <c r="H51" s="299"/>
      <c r="I51" s="299"/>
      <c r="J51" s="299"/>
      <c r="K51" s="297"/>
    </row>
    <row r="52" spans="2:11" s="1" customFormat="1" ht="25.5" customHeight="1">
      <c r="B52" s="295"/>
      <c r="C52" s="296" t="s">
        <v>1285</v>
      </c>
      <c r="D52" s="296"/>
      <c r="E52" s="296"/>
      <c r="F52" s="296"/>
      <c r="G52" s="296"/>
      <c r="H52" s="296"/>
      <c r="I52" s="296"/>
      <c r="J52" s="296"/>
      <c r="K52" s="297"/>
    </row>
    <row r="53" spans="2:11" s="1" customFormat="1" ht="5.25" customHeight="1">
      <c r="B53" s="295"/>
      <c r="C53" s="298"/>
      <c r="D53" s="298"/>
      <c r="E53" s="298"/>
      <c r="F53" s="298"/>
      <c r="G53" s="298"/>
      <c r="H53" s="298"/>
      <c r="I53" s="298"/>
      <c r="J53" s="298"/>
      <c r="K53" s="297"/>
    </row>
    <row r="54" spans="2:11" s="1" customFormat="1" ht="15" customHeight="1">
      <c r="B54" s="295"/>
      <c r="C54" s="299" t="s">
        <v>1286</v>
      </c>
      <c r="D54" s="299"/>
      <c r="E54" s="299"/>
      <c r="F54" s="299"/>
      <c r="G54" s="299"/>
      <c r="H54" s="299"/>
      <c r="I54" s="299"/>
      <c r="J54" s="299"/>
      <c r="K54" s="297"/>
    </row>
    <row r="55" spans="2:11" s="1" customFormat="1" ht="15" customHeight="1">
      <c r="B55" s="295"/>
      <c r="C55" s="299" t="s">
        <v>1287</v>
      </c>
      <c r="D55" s="299"/>
      <c r="E55" s="299"/>
      <c r="F55" s="299"/>
      <c r="G55" s="299"/>
      <c r="H55" s="299"/>
      <c r="I55" s="299"/>
      <c r="J55" s="299"/>
      <c r="K55" s="297"/>
    </row>
    <row r="56" spans="2:11" s="1" customFormat="1" ht="12.75" customHeight="1">
      <c r="B56" s="295"/>
      <c r="C56" s="299"/>
      <c r="D56" s="299"/>
      <c r="E56" s="299"/>
      <c r="F56" s="299"/>
      <c r="G56" s="299"/>
      <c r="H56" s="299"/>
      <c r="I56" s="299"/>
      <c r="J56" s="299"/>
      <c r="K56" s="297"/>
    </row>
    <row r="57" spans="2:11" s="1" customFormat="1" ht="15" customHeight="1">
      <c r="B57" s="295"/>
      <c r="C57" s="299" t="s">
        <v>1288</v>
      </c>
      <c r="D57" s="299"/>
      <c r="E57" s="299"/>
      <c r="F57" s="299"/>
      <c r="G57" s="299"/>
      <c r="H57" s="299"/>
      <c r="I57" s="299"/>
      <c r="J57" s="299"/>
      <c r="K57" s="297"/>
    </row>
    <row r="58" spans="2:11" s="1" customFormat="1" ht="15" customHeight="1">
      <c r="B58" s="295"/>
      <c r="C58" s="301"/>
      <c r="D58" s="299" t="s">
        <v>1289</v>
      </c>
      <c r="E58" s="299"/>
      <c r="F58" s="299"/>
      <c r="G58" s="299"/>
      <c r="H58" s="299"/>
      <c r="I58" s="299"/>
      <c r="J58" s="299"/>
      <c r="K58" s="297"/>
    </row>
    <row r="59" spans="2:11" s="1" customFormat="1" ht="15" customHeight="1">
      <c r="B59" s="295"/>
      <c r="C59" s="301"/>
      <c r="D59" s="299" t="s">
        <v>1290</v>
      </c>
      <c r="E59" s="299"/>
      <c r="F59" s="299"/>
      <c r="G59" s="299"/>
      <c r="H59" s="299"/>
      <c r="I59" s="299"/>
      <c r="J59" s="299"/>
      <c r="K59" s="297"/>
    </row>
    <row r="60" spans="2:11" s="1" customFormat="1" ht="15" customHeight="1">
      <c r="B60" s="295"/>
      <c r="C60" s="301"/>
      <c r="D60" s="299" t="s">
        <v>1291</v>
      </c>
      <c r="E60" s="299"/>
      <c r="F60" s="299"/>
      <c r="G60" s="299"/>
      <c r="H60" s="299"/>
      <c r="I60" s="299"/>
      <c r="J60" s="299"/>
      <c r="K60" s="297"/>
    </row>
    <row r="61" spans="2:11" s="1" customFormat="1" ht="15" customHeight="1">
      <c r="B61" s="295"/>
      <c r="C61" s="301"/>
      <c r="D61" s="299" t="s">
        <v>1292</v>
      </c>
      <c r="E61" s="299"/>
      <c r="F61" s="299"/>
      <c r="G61" s="299"/>
      <c r="H61" s="299"/>
      <c r="I61" s="299"/>
      <c r="J61" s="299"/>
      <c r="K61" s="297"/>
    </row>
    <row r="62" spans="2:11" s="1" customFormat="1" ht="15" customHeight="1">
      <c r="B62" s="295"/>
      <c r="C62" s="301"/>
      <c r="D62" s="304" t="s">
        <v>1293</v>
      </c>
      <c r="E62" s="304"/>
      <c r="F62" s="304"/>
      <c r="G62" s="304"/>
      <c r="H62" s="304"/>
      <c r="I62" s="304"/>
      <c r="J62" s="304"/>
      <c r="K62" s="297"/>
    </row>
    <row r="63" spans="2:11" s="1" customFormat="1" ht="15" customHeight="1">
      <c r="B63" s="295"/>
      <c r="C63" s="301"/>
      <c r="D63" s="299" t="s">
        <v>1294</v>
      </c>
      <c r="E63" s="299"/>
      <c r="F63" s="299"/>
      <c r="G63" s="299"/>
      <c r="H63" s="299"/>
      <c r="I63" s="299"/>
      <c r="J63" s="299"/>
      <c r="K63" s="297"/>
    </row>
    <row r="64" spans="2:11" s="1" customFormat="1" ht="12.75" customHeight="1">
      <c r="B64" s="295"/>
      <c r="C64" s="301"/>
      <c r="D64" s="301"/>
      <c r="E64" s="305"/>
      <c r="F64" s="301"/>
      <c r="G64" s="301"/>
      <c r="H64" s="301"/>
      <c r="I64" s="301"/>
      <c r="J64" s="301"/>
      <c r="K64" s="297"/>
    </row>
    <row r="65" spans="2:11" s="1" customFormat="1" ht="15" customHeight="1">
      <c r="B65" s="295"/>
      <c r="C65" s="301"/>
      <c r="D65" s="299" t="s">
        <v>1295</v>
      </c>
      <c r="E65" s="299"/>
      <c r="F65" s="299"/>
      <c r="G65" s="299"/>
      <c r="H65" s="299"/>
      <c r="I65" s="299"/>
      <c r="J65" s="299"/>
      <c r="K65" s="297"/>
    </row>
    <row r="66" spans="2:11" s="1" customFormat="1" ht="15" customHeight="1">
      <c r="B66" s="295"/>
      <c r="C66" s="301"/>
      <c r="D66" s="304" t="s">
        <v>1296</v>
      </c>
      <c r="E66" s="304"/>
      <c r="F66" s="304"/>
      <c r="G66" s="304"/>
      <c r="H66" s="304"/>
      <c r="I66" s="304"/>
      <c r="J66" s="304"/>
      <c r="K66" s="297"/>
    </row>
    <row r="67" spans="2:11" s="1" customFormat="1" ht="15" customHeight="1">
      <c r="B67" s="295"/>
      <c r="C67" s="301"/>
      <c r="D67" s="299" t="s">
        <v>1297</v>
      </c>
      <c r="E67" s="299"/>
      <c r="F67" s="299"/>
      <c r="G67" s="299"/>
      <c r="H67" s="299"/>
      <c r="I67" s="299"/>
      <c r="J67" s="299"/>
      <c r="K67" s="297"/>
    </row>
    <row r="68" spans="2:11" s="1" customFormat="1" ht="15" customHeight="1">
      <c r="B68" s="295"/>
      <c r="C68" s="301"/>
      <c r="D68" s="299" t="s">
        <v>1298</v>
      </c>
      <c r="E68" s="299"/>
      <c r="F68" s="299"/>
      <c r="G68" s="299"/>
      <c r="H68" s="299"/>
      <c r="I68" s="299"/>
      <c r="J68" s="299"/>
      <c r="K68" s="297"/>
    </row>
    <row r="69" spans="2:11" s="1" customFormat="1" ht="15" customHeight="1">
      <c r="B69" s="295"/>
      <c r="C69" s="301"/>
      <c r="D69" s="299" t="s">
        <v>1299</v>
      </c>
      <c r="E69" s="299"/>
      <c r="F69" s="299"/>
      <c r="G69" s="299"/>
      <c r="H69" s="299"/>
      <c r="I69" s="299"/>
      <c r="J69" s="299"/>
      <c r="K69" s="297"/>
    </row>
    <row r="70" spans="2:11" s="1" customFormat="1" ht="15" customHeight="1">
      <c r="B70" s="295"/>
      <c r="C70" s="301"/>
      <c r="D70" s="299" t="s">
        <v>1300</v>
      </c>
      <c r="E70" s="299"/>
      <c r="F70" s="299"/>
      <c r="G70" s="299"/>
      <c r="H70" s="299"/>
      <c r="I70" s="299"/>
      <c r="J70" s="299"/>
      <c r="K70" s="297"/>
    </row>
    <row r="71" spans="2:11" s="1" customFormat="1" ht="12.7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8"/>
    </row>
    <row r="72" spans="2:11" s="1" customFormat="1" ht="18.7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s="1" customFormat="1" ht="18.75" customHeight="1"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spans="2:11" s="1" customFormat="1" ht="7.5" customHeight="1">
      <c r="B74" s="311"/>
      <c r="C74" s="312"/>
      <c r="D74" s="312"/>
      <c r="E74" s="312"/>
      <c r="F74" s="312"/>
      <c r="G74" s="312"/>
      <c r="H74" s="312"/>
      <c r="I74" s="312"/>
      <c r="J74" s="312"/>
      <c r="K74" s="313"/>
    </row>
    <row r="75" spans="2:11" s="1" customFormat="1" ht="45" customHeight="1">
      <c r="B75" s="314"/>
      <c r="C75" s="315" t="s">
        <v>1301</v>
      </c>
      <c r="D75" s="315"/>
      <c r="E75" s="315"/>
      <c r="F75" s="315"/>
      <c r="G75" s="315"/>
      <c r="H75" s="315"/>
      <c r="I75" s="315"/>
      <c r="J75" s="315"/>
      <c r="K75" s="316"/>
    </row>
    <row r="76" spans="2:11" s="1" customFormat="1" ht="17.25" customHeight="1">
      <c r="B76" s="314"/>
      <c r="C76" s="317" t="s">
        <v>1302</v>
      </c>
      <c r="D76" s="317"/>
      <c r="E76" s="317"/>
      <c r="F76" s="317" t="s">
        <v>1303</v>
      </c>
      <c r="G76" s="318"/>
      <c r="H76" s="317" t="s">
        <v>56</v>
      </c>
      <c r="I76" s="317" t="s">
        <v>59</v>
      </c>
      <c r="J76" s="317" t="s">
        <v>1304</v>
      </c>
      <c r="K76" s="316"/>
    </row>
    <row r="77" spans="2:11" s="1" customFormat="1" ht="17.25" customHeight="1">
      <c r="B77" s="314"/>
      <c r="C77" s="319" t="s">
        <v>1305</v>
      </c>
      <c r="D77" s="319"/>
      <c r="E77" s="319"/>
      <c r="F77" s="320" t="s">
        <v>1306</v>
      </c>
      <c r="G77" s="321"/>
      <c r="H77" s="319"/>
      <c r="I77" s="319"/>
      <c r="J77" s="319" t="s">
        <v>1307</v>
      </c>
      <c r="K77" s="316"/>
    </row>
    <row r="78" spans="2:11" s="1" customFormat="1" ht="5.25" customHeight="1">
      <c r="B78" s="314"/>
      <c r="C78" s="322"/>
      <c r="D78" s="322"/>
      <c r="E78" s="322"/>
      <c r="F78" s="322"/>
      <c r="G78" s="323"/>
      <c r="H78" s="322"/>
      <c r="I78" s="322"/>
      <c r="J78" s="322"/>
      <c r="K78" s="316"/>
    </row>
    <row r="79" spans="2:11" s="1" customFormat="1" ht="15" customHeight="1">
      <c r="B79" s="314"/>
      <c r="C79" s="302" t="s">
        <v>55</v>
      </c>
      <c r="D79" s="324"/>
      <c r="E79" s="324"/>
      <c r="F79" s="325" t="s">
        <v>1308</v>
      </c>
      <c r="G79" s="326"/>
      <c r="H79" s="302" t="s">
        <v>1309</v>
      </c>
      <c r="I79" s="302" t="s">
        <v>1310</v>
      </c>
      <c r="J79" s="302">
        <v>20</v>
      </c>
      <c r="K79" s="316"/>
    </row>
    <row r="80" spans="2:11" s="1" customFormat="1" ht="15" customHeight="1">
      <c r="B80" s="314"/>
      <c r="C80" s="302" t="s">
        <v>1311</v>
      </c>
      <c r="D80" s="302"/>
      <c r="E80" s="302"/>
      <c r="F80" s="325" t="s">
        <v>1308</v>
      </c>
      <c r="G80" s="326"/>
      <c r="H80" s="302" t="s">
        <v>1312</v>
      </c>
      <c r="I80" s="302" t="s">
        <v>1310</v>
      </c>
      <c r="J80" s="302">
        <v>120</v>
      </c>
      <c r="K80" s="316"/>
    </row>
    <row r="81" spans="2:11" s="1" customFormat="1" ht="15" customHeight="1">
      <c r="B81" s="327"/>
      <c r="C81" s="302" t="s">
        <v>1313</v>
      </c>
      <c r="D81" s="302"/>
      <c r="E81" s="302"/>
      <c r="F81" s="325" t="s">
        <v>1314</v>
      </c>
      <c r="G81" s="326"/>
      <c r="H81" s="302" t="s">
        <v>1315</v>
      </c>
      <c r="I81" s="302" t="s">
        <v>1310</v>
      </c>
      <c r="J81" s="302">
        <v>50</v>
      </c>
      <c r="K81" s="316"/>
    </row>
    <row r="82" spans="2:11" s="1" customFormat="1" ht="15" customHeight="1">
      <c r="B82" s="327"/>
      <c r="C82" s="302" t="s">
        <v>1316</v>
      </c>
      <c r="D82" s="302"/>
      <c r="E82" s="302"/>
      <c r="F82" s="325" t="s">
        <v>1308</v>
      </c>
      <c r="G82" s="326"/>
      <c r="H82" s="302" t="s">
        <v>1317</v>
      </c>
      <c r="I82" s="302" t="s">
        <v>1318</v>
      </c>
      <c r="J82" s="302"/>
      <c r="K82" s="316"/>
    </row>
    <row r="83" spans="2:11" s="1" customFormat="1" ht="15" customHeight="1">
      <c r="B83" s="327"/>
      <c r="C83" s="328" t="s">
        <v>1319</v>
      </c>
      <c r="D83" s="328"/>
      <c r="E83" s="328"/>
      <c r="F83" s="329" t="s">
        <v>1314</v>
      </c>
      <c r="G83" s="328"/>
      <c r="H83" s="328" t="s">
        <v>1320</v>
      </c>
      <c r="I83" s="328" t="s">
        <v>1310</v>
      </c>
      <c r="J83" s="328">
        <v>15</v>
      </c>
      <c r="K83" s="316"/>
    </row>
    <row r="84" spans="2:11" s="1" customFormat="1" ht="15" customHeight="1">
      <c r="B84" s="327"/>
      <c r="C84" s="328" t="s">
        <v>1321</v>
      </c>
      <c r="D84" s="328"/>
      <c r="E84" s="328"/>
      <c r="F84" s="329" t="s">
        <v>1314</v>
      </c>
      <c r="G84" s="328"/>
      <c r="H84" s="328" t="s">
        <v>1322</v>
      </c>
      <c r="I84" s="328" t="s">
        <v>1310</v>
      </c>
      <c r="J84" s="328">
        <v>15</v>
      </c>
      <c r="K84" s="316"/>
    </row>
    <row r="85" spans="2:11" s="1" customFormat="1" ht="15" customHeight="1">
      <c r="B85" s="327"/>
      <c r="C85" s="328" t="s">
        <v>1323</v>
      </c>
      <c r="D85" s="328"/>
      <c r="E85" s="328"/>
      <c r="F85" s="329" t="s">
        <v>1314</v>
      </c>
      <c r="G85" s="328"/>
      <c r="H85" s="328" t="s">
        <v>1324</v>
      </c>
      <c r="I85" s="328" t="s">
        <v>1310</v>
      </c>
      <c r="J85" s="328">
        <v>20</v>
      </c>
      <c r="K85" s="316"/>
    </row>
    <row r="86" spans="2:11" s="1" customFormat="1" ht="15" customHeight="1">
      <c r="B86" s="327"/>
      <c r="C86" s="328" t="s">
        <v>1325</v>
      </c>
      <c r="D86" s="328"/>
      <c r="E86" s="328"/>
      <c r="F86" s="329" t="s">
        <v>1314</v>
      </c>
      <c r="G86" s="328"/>
      <c r="H86" s="328" t="s">
        <v>1326</v>
      </c>
      <c r="I86" s="328" t="s">
        <v>1310</v>
      </c>
      <c r="J86" s="328">
        <v>20</v>
      </c>
      <c r="K86" s="316"/>
    </row>
    <row r="87" spans="2:11" s="1" customFormat="1" ht="15" customHeight="1">
      <c r="B87" s="327"/>
      <c r="C87" s="302" t="s">
        <v>1327</v>
      </c>
      <c r="D87" s="302"/>
      <c r="E87" s="302"/>
      <c r="F87" s="325" t="s">
        <v>1314</v>
      </c>
      <c r="G87" s="326"/>
      <c r="H87" s="302" t="s">
        <v>1328</v>
      </c>
      <c r="I87" s="302" t="s">
        <v>1310</v>
      </c>
      <c r="J87" s="302">
        <v>50</v>
      </c>
      <c r="K87" s="316"/>
    </row>
    <row r="88" spans="2:11" s="1" customFormat="1" ht="15" customHeight="1">
      <c r="B88" s="327"/>
      <c r="C88" s="302" t="s">
        <v>1329</v>
      </c>
      <c r="D88" s="302"/>
      <c r="E88" s="302"/>
      <c r="F88" s="325" t="s">
        <v>1314</v>
      </c>
      <c r="G88" s="326"/>
      <c r="H88" s="302" t="s">
        <v>1330</v>
      </c>
      <c r="I88" s="302" t="s">
        <v>1310</v>
      </c>
      <c r="J88" s="302">
        <v>20</v>
      </c>
      <c r="K88" s="316"/>
    </row>
    <row r="89" spans="2:11" s="1" customFormat="1" ht="15" customHeight="1">
      <c r="B89" s="327"/>
      <c r="C89" s="302" t="s">
        <v>1331</v>
      </c>
      <c r="D89" s="302"/>
      <c r="E89" s="302"/>
      <c r="F89" s="325" t="s">
        <v>1314</v>
      </c>
      <c r="G89" s="326"/>
      <c r="H89" s="302" t="s">
        <v>1332</v>
      </c>
      <c r="I89" s="302" t="s">
        <v>1310</v>
      </c>
      <c r="J89" s="302">
        <v>20</v>
      </c>
      <c r="K89" s="316"/>
    </row>
    <row r="90" spans="2:11" s="1" customFormat="1" ht="15" customHeight="1">
      <c r="B90" s="327"/>
      <c r="C90" s="302" t="s">
        <v>1333</v>
      </c>
      <c r="D90" s="302"/>
      <c r="E90" s="302"/>
      <c r="F90" s="325" t="s">
        <v>1314</v>
      </c>
      <c r="G90" s="326"/>
      <c r="H90" s="302" t="s">
        <v>1334</v>
      </c>
      <c r="I90" s="302" t="s">
        <v>1310</v>
      </c>
      <c r="J90" s="302">
        <v>50</v>
      </c>
      <c r="K90" s="316"/>
    </row>
    <row r="91" spans="2:11" s="1" customFormat="1" ht="15" customHeight="1">
      <c r="B91" s="327"/>
      <c r="C91" s="302" t="s">
        <v>1335</v>
      </c>
      <c r="D91" s="302"/>
      <c r="E91" s="302"/>
      <c r="F91" s="325" t="s">
        <v>1314</v>
      </c>
      <c r="G91" s="326"/>
      <c r="H91" s="302" t="s">
        <v>1335</v>
      </c>
      <c r="I91" s="302" t="s">
        <v>1310</v>
      </c>
      <c r="J91" s="302">
        <v>50</v>
      </c>
      <c r="K91" s="316"/>
    </row>
    <row r="92" spans="2:11" s="1" customFormat="1" ht="15" customHeight="1">
      <c r="B92" s="327"/>
      <c r="C92" s="302" t="s">
        <v>1336</v>
      </c>
      <c r="D92" s="302"/>
      <c r="E92" s="302"/>
      <c r="F92" s="325" t="s">
        <v>1314</v>
      </c>
      <c r="G92" s="326"/>
      <c r="H92" s="302" t="s">
        <v>1337</v>
      </c>
      <c r="I92" s="302" t="s">
        <v>1310</v>
      </c>
      <c r="J92" s="302">
        <v>255</v>
      </c>
      <c r="K92" s="316"/>
    </row>
    <row r="93" spans="2:11" s="1" customFormat="1" ht="15" customHeight="1">
      <c r="B93" s="327"/>
      <c r="C93" s="302" t="s">
        <v>1338</v>
      </c>
      <c r="D93" s="302"/>
      <c r="E93" s="302"/>
      <c r="F93" s="325" t="s">
        <v>1308</v>
      </c>
      <c r="G93" s="326"/>
      <c r="H93" s="302" t="s">
        <v>1339</v>
      </c>
      <c r="I93" s="302" t="s">
        <v>1340</v>
      </c>
      <c r="J93" s="302"/>
      <c r="K93" s="316"/>
    </row>
    <row r="94" spans="2:11" s="1" customFormat="1" ht="15" customHeight="1">
      <c r="B94" s="327"/>
      <c r="C94" s="302" t="s">
        <v>1341</v>
      </c>
      <c r="D94" s="302"/>
      <c r="E94" s="302"/>
      <c r="F94" s="325" t="s">
        <v>1308</v>
      </c>
      <c r="G94" s="326"/>
      <c r="H94" s="302" t="s">
        <v>1342</v>
      </c>
      <c r="I94" s="302" t="s">
        <v>1343</v>
      </c>
      <c r="J94" s="302"/>
      <c r="K94" s="316"/>
    </row>
    <row r="95" spans="2:11" s="1" customFormat="1" ht="15" customHeight="1">
      <c r="B95" s="327"/>
      <c r="C95" s="302" t="s">
        <v>1344</v>
      </c>
      <c r="D95" s="302"/>
      <c r="E95" s="302"/>
      <c r="F95" s="325" t="s">
        <v>1308</v>
      </c>
      <c r="G95" s="326"/>
      <c r="H95" s="302" t="s">
        <v>1344</v>
      </c>
      <c r="I95" s="302" t="s">
        <v>1343</v>
      </c>
      <c r="J95" s="302"/>
      <c r="K95" s="316"/>
    </row>
    <row r="96" spans="2:11" s="1" customFormat="1" ht="15" customHeight="1">
      <c r="B96" s="327"/>
      <c r="C96" s="302" t="s">
        <v>40</v>
      </c>
      <c r="D96" s="302"/>
      <c r="E96" s="302"/>
      <c r="F96" s="325" t="s">
        <v>1308</v>
      </c>
      <c r="G96" s="326"/>
      <c r="H96" s="302" t="s">
        <v>1345</v>
      </c>
      <c r="I96" s="302" t="s">
        <v>1343</v>
      </c>
      <c r="J96" s="302"/>
      <c r="K96" s="316"/>
    </row>
    <row r="97" spans="2:11" s="1" customFormat="1" ht="15" customHeight="1">
      <c r="B97" s="327"/>
      <c r="C97" s="302" t="s">
        <v>50</v>
      </c>
      <c r="D97" s="302"/>
      <c r="E97" s="302"/>
      <c r="F97" s="325" t="s">
        <v>1308</v>
      </c>
      <c r="G97" s="326"/>
      <c r="H97" s="302" t="s">
        <v>1346</v>
      </c>
      <c r="I97" s="302" t="s">
        <v>1343</v>
      </c>
      <c r="J97" s="302"/>
      <c r="K97" s="316"/>
    </row>
    <row r="98" spans="2:11" s="1" customFormat="1" ht="15" customHeight="1">
      <c r="B98" s="330"/>
      <c r="C98" s="331"/>
      <c r="D98" s="331"/>
      <c r="E98" s="331"/>
      <c r="F98" s="331"/>
      <c r="G98" s="331"/>
      <c r="H98" s="331"/>
      <c r="I98" s="331"/>
      <c r="J98" s="331"/>
      <c r="K98" s="332"/>
    </row>
    <row r="99" spans="2:11" s="1" customFormat="1" ht="18.75" customHeight="1">
      <c r="B99" s="333"/>
      <c r="C99" s="334"/>
      <c r="D99" s="334"/>
      <c r="E99" s="334"/>
      <c r="F99" s="334"/>
      <c r="G99" s="334"/>
      <c r="H99" s="334"/>
      <c r="I99" s="334"/>
      <c r="J99" s="334"/>
      <c r="K99" s="333"/>
    </row>
    <row r="100" spans="2:11" s="1" customFormat="1" ht="18.75" customHeight="1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</row>
    <row r="101" spans="2:11" s="1" customFormat="1" ht="7.5" customHeight="1">
      <c r="B101" s="311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spans="2:11" s="1" customFormat="1" ht="45" customHeight="1">
      <c r="B102" s="314"/>
      <c r="C102" s="315" t="s">
        <v>1347</v>
      </c>
      <c r="D102" s="315"/>
      <c r="E102" s="315"/>
      <c r="F102" s="315"/>
      <c r="G102" s="315"/>
      <c r="H102" s="315"/>
      <c r="I102" s="315"/>
      <c r="J102" s="315"/>
      <c r="K102" s="316"/>
    </row>
    <row r="103" spans="2:11" s="1" customFormat="1" ht="17.25" customHeight="1">
      <c r="B103" s="314"/>
      <c r="C103" s="317" t="s">
        <v>1302</v>
      </c>
      <c r="D103" s="317"/>
      <c r="E103" s="317"/>
      <c r="F103" s="317" t="s">
        <v>1303</v>
      </c>
      <c r="G103" s="318"/>
      <c r="H103" s="317" t="s">
        <v>56</v>
      </c>
      <c r="I103" s="317" t="s">
        <v>59</v>
      </c>
      <c r="J103" s="317" t="s">
        <v>1304</v>
      </c>
      <c r="K103" s="316"/>
    </row>
    <row r="104" spans="2:11" s="1" customFormat="1" ht="17.25" customHeight="1">
      <c r="B104" s="314"/>
      <c r="C104" s="319" t="s">
        <v>1305</v>
      </c>
      <c r="D104" s="319"/>
      <c r="E104" s="319"/>
      <c r="F104" s="320" t="s">
        <v>1306</v>
      </c>
      <c r="G104" s="321"/>
      <c r="H104" s="319"/>
      <c r="I104" s="319"/>
      <c r="J104" s="319" t="s">
        <v>1307</v>
      </c>
      <c r="K104" s="316"/>
    </row>
    <row r="105" spans="2:11" s="1" customFormat="1" ht="5.25" customHeight="1">
      <c r="B105" s="314"/>
      <c r="C105" s="317"/>
      <c r="D105" s="317"/>
      <c r="E105" s="317"/>
      <c r="F105" s="317"/>
      <c r="G105" s="335"/>
      <c r="H105" s="317"/>
      <c r="I105" s="317"/>
      <c r="J105" s="317"/>
      <c r="K105" s="316"/>
    </row>
    <row r="106" spans="2:11" s="1" customFormat="1" ht="15" customHeight="1">
      <c r="B106" s="314"/>
      <c r="C106" s="302" t="s">
        <v>55</v>
      </c>
      <c r="D106" s="324"/>
      <c r="E106" s="324"/>
      <c r="F106" s="325" t="s">
        <v>1308</v>
      </c>
      <c r="G106" s="302"/>
      <c r="H106" s="302" t="s">
        <v>1348</v>
      </c>
      <c r="I106" s="302" t="s">
        <v>1310</v>
      </c>
      <c r="J106" s="302">
        <v>20</v>
      </c>
      <c r="K106" s="316"/>
    </row>
    <row r="107" spans="2:11" s="1" customFormat="1" ht="15" customHeight="1">
      <c r="B107" s="314"/>
      <c r="C107" s="302" t="s">
        <v>1311</v>
      </c>
      <c r="D107" s="302"/>
      <c r="E107" s="302"/>
      <c r="F107" s="325" t="s">
        <v>1308</v>
      </c>
      <c r="G107" s="302"/>
      <c r="H107" s="302" t="s">
        <v>1348</v>
      </c>
      <c r="I107" s="302" t="s">
        <v>1310</v>
      </c>
      <c r="J107" s="302">
        <v>120</v>
      </c>
      <c r="K107" s="316"/>
    </row>
    <row r="108" spans="2:11" s="1" customFormat="1" ht="15" customHeight="1">
      <c r="B108" s="327"/>
      <c r="C108" s="302" t="s">
        <v>1313</v>
      </c>
      <c r="D108" s="302"/>
      <c r="E108" s="302"/>
      <c r="F108" s="325" t="s">
        <v>1314</v>
      </c>
      <c r="G108" s="302"/>
      <c r="H108" s="302" t="s">
        <v>1348</v>
      </c>
      <c r="I108" s="302" t="s">
        <v>1310</v>
      </c>
      <c r="J108" s="302">
        <v>50</v>
      </c>
      <c r="K108" s="316"/>
    </row>
    <row r="109" spans="2:11" s="1" customFormat="1" ht="15" customHeight="1">
      <c r="B109" s="327"/>
      <c r="C109" s="302" t="s">
        <v>1316</v>
      </c>
      <c r="D109" s="302"/>
      <c r="E109" s="302"/>
      <c r="F109" s="325" t="s">
        <v>1308</v>
      </c>
      <c r="G109" s="302"/>
      <c r="H109" s="302" t="s">
        <v>1348</v>
      </c>
      <c r="I109" s="302" t="s">
        <v>1318</v>
      </c>
      <c r="J109" s="302"/>
      <c r="K109" s="316"/>
    </row>
    <row r="110" spans="2:11" s="1" customFormat="1" ht="15" customHeight="1">
      <c r="B110" s="327"/>
      <c r="C110" s="302" t="s">
        <v>1327</v>
      </c>
      <c r="D110" s="302"/>
      <c r="E110" s="302"/>
      <c r="F110" s="325" t="s">
        <v>1314</v>
      </c>
      <c r="G110" s="302"/>
      <c r="H110" s="302" t="s">
        <v>1348</v>
      </c>
      <c r="I110" s="302" t="s">
        <v>1310</v>
      </c>
      <c r="J110" s="302">
        <v>50</v>
      </c>
      <c r="K110" s="316"/>
    </row>
    <row r="111" spans="2:11" s="1" customFormat="1" ht="15" customHeight="1">
      <c r="B111" s="327"/>
      <c r="C111" s="302" t="s">
        <v>1335</v>
      </c>
      <c r="D111" s="302"/>
      <c r="E111" s="302"/>
      <c r="F111" s="325" t="s">
        <v>1314</v>
      </c>
      <c r="G111" s="302"/>
      <c r="H111" s="302" t="s">
        <v>1348</v>
      </c>
      <c r="I111" s="302" t="s">
        <v>1310</v>
      </c>
      <c r="J111" s="302">
        <v>50</v>
      </c>
      <c r="K111" s="316"/>
    </row>
    <row r="112" spans="2:11" s="1" customFormat="1" ht="15" customHeight="1">
      <c r="B112" s="327"/>
      <c r="C112" s="302" t="s">
        <v>1333</v>
      </c>
      <c r="D112" s="302"/>
      <c r="E112" s="302"/>
      <c r="F112" s="325" t="s">
        <v>1314</v>
      </c>
      <c r="G112" s="302"/>
      <c r="H112" s="302" t="s">
        <v>1348</v>
      </c>
      <c r="I112" s="302" t="s">
        <v>1310</v>
      </c>
      <c r="J112" s="302">
        <v>50</v>
      </c>
      <c r="K112" s="316"/>
    </row>
    <row r="113" spans="2:11" s="1" customFormat="1" ht="15" customHeight="1">
      <c r="B113" s="327"/>
      <c r="C113" s="302" t="s">
        <v>55</v>
      </c>
      <c r="D113" s="302"/>
      <c r="E113" s="302"/>
      <c r="F113" s="325" t="s">
        <v>1308</v>
      </c>
      <c r="G113" s="302"/>
      <c r="H113" s="302" t="s">
        <v>1349</v>
      </c>
      <c r="I113" s="302" t="s">
        <v>1310</v>
      </c>
      <c r="J113" s="302">
        <v>20</v>
      </c>
      <c r="K113" s="316"/>
    </row>
    <row r="114" spans="2:11" s="1" customFormat="1" ht="15" customHeight="1">
      <c r="B114" s="327"/>
      <c r="C114" s="302" t="s">
        <v>1350</v>
      </c>
      <c r="D114" s="302"/>
      <c r="E114" s="302"/>
      <c r="F114" s="325" t="s">
        <v>1308</v>
      </c>
      <c r="G114" s="302"/>
      <c r="H114" s="302" t="s">
        <v>1351</v>
      </c>
      <c r="I114" s="302" t="s">
        <v>1310</v>
      </c>
      <c r="J114" s="302">
        <v>120</v>
      </c>
      <c r="K114" s="316"/>
    </row>
    <row r="115" spans="2:11" s="1" customFormat="1" ht="15" customHeight="1">
      <c r="B115" s="327"/>
      <c r="C115" s="302" t="s">
        <v>40</v>
      </c>
      <c r="D115" s="302"/>
      <c r="E115" s="302"/>
      <c r="F115" s="325" t="s">
        <v>1308</v>
      </c>
      <c r="G115" s="302"/>
      <c r="H115" s="302" t="s">
        <v>1352</v>
      </c>
      <c r="I115" s="302" t="s">
        <v>1343</v>
      </c>
      <c r="J115" s="302"/>
      <c r="K115" s="316"/>
    </row>
    <row r="116" spans="2:11" s="1" customFormat="1" ht="15" customHeight="1">
      <c r="B116" s="327"/>
      <c r="C116" s="302" t="s">
        <v>50</v>
      </c>
      <c r="D116" s="302"/>
      <c r="E116" s="302"/>
      <c r="F116" s="325" t="s">
        <v>1308</v>
      </c>
      <c r="G116" s="302"/>
      <c r="H116" s="302" t="s">
        <v>1353</v>
      </c>
      <c r="I116" s="302" t="s">
        <v>1343</v>
      </c>
      <c r="J116" s="302"/>
      <c r="K116" s="316"/>
    </row>
    <row r="117" spans="2:11" s="1" customFormat="1" ht="15" customHeight="1">
      <c r="B117" s="327"/>
      <c r="C117" s="302" t="s">
        <v>59</v>
      </c>
      <c r="D117" s="302"/>
      <c r="E117" s="302"/>
      <c r="F117" s="325" t="s">
        <v>1308</v>
      </c>
      <c r="G117" s="302"/>
      <c r="H117" s="302" t="s">
        <v>1354</v>
      </c>
      <c r="I117" s="302" t="s">
        <v>1355</v>
      </c>
      <c r="J117" s="302"/>
      <c r="K117" s="316"/>
    </row>
    <row r="118" spans="2:11" s="1" customFormat="1" ht="15" customHeight="1">
      <c r="B118" s="330"/>
      <c r="C118" s="336"/>
      <c r="D118" s="336"/>
      <c r="E118" s="336"/>
      <c r="F118" s="336"/>
      <c r="G118" s="336"/>
      <c r="H118" s="336"/>
      <c r="I118" s="336"/>
      <c r="J118" s="336"/>
      <c r="K118" s="332"/>
    </row>
    <row r="119" spans="2:11" s="1" customFormat="1" ht="18.75" customHeight="1">
      <c r="B119" s="337"/>
      <c r="C119" s="338"/>
      <c r="D119" s="338"/>
      <c r="E119" s="338"/>
      <c r="F119" s="339"/>
      <c r="G119" s="338"/>
      <c r="H119" s="338"/>
      <c r="I119" s="338"/>
      <c r="J119" s="338"/>
      <c r="K119" s="337"/>
    </row>
    <row r="120" spans="2:11" s="1" customFormat="1" ht="18.75" customHeight="1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spans="2:11" s="1" customFormat="1" ht="7.5" customHeight="1">
      <c r="B121" s="340"/>
      <c r="C121" s="341"/>
      <c r="D121" s="341"/>
      <c r="E121" s="341"/>
      <c r="F121" s="341"/>
      <c r="G121" s="341"/>
      <c r="H121" s="341"/>
      <c r="I121" s="341"/>
      <c r="J121" s="341"/>
      <c r="K121" s="342"/>
    </row>
    <row r="122" spans="2:11" s="1" customFormat="1" ht="45" customHeight="1">
      <c r="B122" s="343"/>
      <c r="C122" s="293" t="s">
        <v>1356</v>
      </c>
      <c r="D122" s="293"/>
      <c r="E122" s="293"/>
      <c r="F122" s="293"/>
      <c r="G122" s="293"/>
      <c r="H122" s="293"/>
      <c r="I122" s="293"/>
      <c r="J122" s="293"/>
      <c r="K122" s="344"/>
    </row>
    <row r="123" spans="2:11" s="1" customFormat="1" ht="17.25" customHeight="1">
      <c r="B123" s="345"/>
      <c r="C123" s="317" t="s">
        <v>1302</v>
      </c>
      <c r="D123" s="317"/>
      <c r="E123" s="317"/>
      <c r="F123" s="317" t="s">
        <v>1303</v>
      </c>
      <c r="G123" s="318"/>
      <c r="H123" s="317" t="s">
        <v>56</v>
      </c>
      <c r="I123" s="317" t="s">
        <v>59</v>
      </c>
      <c r="J123" s="317" t="s">
        <v>1304</v>
      </c>
      <c r="K123" s="346"/>
    </row>
    <row r="124" spans="2:11" s="1" customFormat="1" ht="17.25" customHeight="1">
      <c r="B124" s="345"/>
      <c r="C124" s="319" t="s">
        <v>1305</v>
      </c>
      <c r="D124" s="319"/>
      <c r="E124" s="319"/>
      <c r="F124" s="320" t="s">
        <v>1306</v>
      </c>
      <c r="G124" s="321"/>
      <c r="H124" s="319"/>
      <c r="I124" s="319"/>
      <c r="J124" s="319" t="s">
        <v>1307</v>
      </c>
      <c r="K124" s="346"/>
    </row>
    <row r="125" spans="2:11" s="1" customFormat="1" ht="5.25" customHeight="1">
      <c r="B125" s="347"/>
      <c r="C125" s="322"/>
      <c r="D125" s="322"/>
      <c r="E125" s="322"/>
      <c r="F125" s="322"/>
      <c r="G125" s="348"/>
      <c r="H125" s="322"/>
      <c r="I125" s="322"/>
      <c r="J125" s="322"/>
      <c r="K125" s="349"/>
    </row>
    <row r="126" spans="2:11" s="1" customFormat="1" ht="15" customHeight="1">
      <c r="B126" s="347"/>
      <c r="C126" s="302" t="s">
        <v>1311</v>
      </c>
      <c r="D126" s="324"/>
      <c r="E126" s="324"/>
      <c r="F126" s="325" t="s">
        <v>1308</v>
      </c>
      <c r="G126" s="302"/>
      <c r="H126" s="302" t="s">
        <v>1348</v>
      </c>
      <c r="I126" s="302" t="s">
        <v>1310</v>
      </c>
      <c r="J126" s="302">
        <v>120</v>
      </c>
      <c r="K126" s="350"/>
    </row>
    <row r="127" spans="2:11" s="1" customFormat="1" ht="15" customHeight="1">
      <c r="B127" s="347"/>
      <c r="C127" s="302" t="s">
        <v>1357</v>
      </c>
      <c r="D127" s="302"/>
      <c r="E127" s="302"/>
      <c r="F127" s="325" t="s">
        <v>1308</v>
      </c>
      <c r="G127" s="302"/>
      <c r="H127" s="302" t="s">
        <v>1358</v>
      </c>
      <c r="I127" s="302" t="s">
        <v>1310</v>
      </c>
      <c r="J127" s="302" t="s">
        <v>1359</v>
      </c>
      <c r="K127" s="350"/>
    </row>
    <row r="128" spans="2:11" s="1" customFormat="1" ht="15" customHeight="1">
      <c r="B128" s="347"/>
      <c r="C128" s="302" t="s">
        <v>1256</v>
      </c>
      <c r="D128" s="302"/>
      <c r="E128" s="302"/>
      <c r="F128" s="325" t="s">
        <v>1308</v>
      </c>
      <c r="G128" s="302"/>
      <c r="H128" s="302" t="s">
        <v>1360</v>
      </c>
      <c r="I128" s="302" t="s">
        <v>1310</v>
      </c>
      <c r="J128" s="302" t="s">
        <v>1359</v>
      </c>
      <c r="K128" s="350"/>
    </row>
    <row r="129" spans="2:11" s="1" customFormat="1" ht="15" customHeight="1">
      <c r="B129" s="347"/>
      <c r="C129" s="302" t="s">
        <v>1319</v>
      </c>
      <c r="D129" s="302"/>
      <c r="E129" s="302"/>
      <c r="F129" s="325" t="s">
        <v>1314</v>
      </c>
      <c r="G129" s="302"/>
      <c r="H129" s="302" t="s">
        <v>1320</v>
      </c>
      <c r="I129" s="302" t="s">
        <v>1310</v>
      </c>
      <c r="J129" s="302">
        <v>15</v>
      </c>
      <c r="K129" s="350"/>
    </row>
    <row r="130" spans="2:11" s="1" customFormat="1" ht="15" customHeight="1">
      <c r="B130" s="347"/>
      <c r="C130" s="328" t="s">
        <v>1321</v>
      </c>
      <c r="D130" s="328"/>
      <c r="E130" s="328"/>
      <c r="F130" s="329" t="s">
        <v>1314</v>
      </c>
      <c r="G130" s="328"/>
      <c r="H130" s="328" t="s">
        <v>1322</v>
      </c>
      <c r="I130" s="328" t="s">
        <v>1310</v>
      </c>
      <c r="J130" s="328">
        <v>15</v>
      </c>
      <c r="K130" s="350"/>
    </row>
    <row r="131" spans="2:11" s="1" customFormat="1" ht="15" customHeight="1">
      <c r="B131" s="347"/>
      <c r="C131" s="328" t="s">
        <v>1323</v>
      </c>
      <c r="D131" s="328"/>
      <c r="E131" s="328"/>
      <c r="F131" s="329" t="s">
        <v>1314</v>
      </c>
      <c r="G131" s="328"/>
      <c r="H131" s="328" t="s">
        <v>1324</v>
      </c>
      <c r="I131" s="328" t="s">
        <v>1310</v>
      </c>
      <c r="J131" s="328">
        <v>20</v>
      </c>
      <c r="K131" s="350"/>
    </row>
    <row r="132" spans="2:11" s="1" customFormat="1" ht="15" customHeight="1">
      <c r="B132" s="347"/>
      <c r="C132" s="328" t="s">
        <v>1325</v>
      </c>
      <c r="D132" s="328"/>
      <c r="E132" s="328"/>
      <c r="F132" s="329" t="s">
        <v>1314</v>
      </c>
      <c r="G132" s="328"/>
      <c r="H132" s="328" t="s">
        <v>1326</v>
      </c>
      <c r="I132" s="328" t="s">
        <v>1310</v>
      </c>
      <c r="J132" s="328">
        <v>20</v>
      </c>
      <c r="K132" s="350"/>
    </row>
    <row r="133" spans="2:11" s="1" customFormat="1" ht="15" customHeight="1">
      <c r="B133" s="347"/>
      <c r="C133" s="302" t="s">
        <v>1313</v>
      </c>
      <c r="D133" s="302"/>
      <c r="E133" s="302"/>
      <c r="F133" s="325" t="s">
        <v>1314</v>
      </c>
      <c r="G133" s="302"/>
      <c r="H133" s="302" t="s">
        <v>1348</v>
      </c>
      <c r="I133" s="302" t="s">
        <v>1310</v>
      </c>
      <c r="J133" s="302">
        <v>50</v>
      </c>
      <c r="K133" s="350"/>
    </row>
    <row r="134" spans="2:11" s="1" customFormat="1" ht="15" customHeight="1">
      <c r="B134" s="347"/>
      <c r="C134" s="302" t="s">
        <v>1327</v>
      </c>
      <c r="D134" s="302"/>
      <c r="E134" s="302"/>
      <c r="F134" s="325" t="s">
        <v>1314</v>
      </c>
      <c r="G134" s="302"/>
      <c r="H134" s="302" t="s">
        <v>1348</v>
      </c>
      <c r="I134" s="302" t="s">
        <v>1310</v>
      </c>
      <c r="J134" s="302">
        <v>50</v>
      </c>
      <c r="K134" s="350"/>
    </row>
    <row r="135" spans="2:11" s="1" customFormat="1" ht="15" customHeight="1">
      <c r="B135" s="347"/>
      <c r="C135" s="302" t="s">
        <v>1333</v>
      </c>
      <c r="D135" s="302"/>
      <c r="E135" s="302"/>
      <c r="F135" s="325" t="s">
        <v>1314</v>
      </c>
      <c r="G135" s="302"/>
      <c r="H135" s="302" t="s">
        <v>1348</v>
      </c>
      <c r="I135" s="302" t="s">
        <v>1310</v>
      </c>
      <c r="J135" s="302">
        <v>50</v>
      </c>
      <c r="K135" s="350"/>
    </row>
    <row r="136" spans="2:11" s="1" customFormat="1" ht="15" customHeight="1">
      <c r="B136" s="347"/>
      <c r="C136" s="302" t="s">
        <v>1335</v>
      </c>
      <c r="D136" s="302"/>
      <c r="E136" s="302"/>
      <c r="F136" s="325" t="s">
        <v>1314</v>
      </c>
      <c r="G136" s="302"/>
      <c r="H136" s="302" t="s">
        <v>1348</v>
      </c>
      <c r="I136" s="302" t="s">
        <v>1310</v>
      </c>
      <c r="J136" s="302">
        <v>50</v>
      </c>
      <c r="K136" s="350"/>
    </row>
    <row r="137" spans="2:11" s="1" customFormat="1" ht="15" customHeight="1">
      <c r="B137" s="347"/>
      <c r="C137" s="302" t="s">
        <v>1336</v>
      </c>
      <c r="D137" s="302"/>
      <c r="E137" s="302"/>
      <c r="F137" s="325" t="s">
        <v>1314</v>
      </c>
      <c r="G137" s="302"/>
      <c r="H137" s="302" t="s">
        <v>1361</v>
      </c>
      <c r="I137" s="302" t="s">
        <v>1310</v>
      </c>
      <c r="J137" s="302">
        <v>255</v>
      </c>
      <c r="K137" s="350"/>
    </row>
    <row r="138" spans="2:11" s="1" customFormat="1" ht="15" customHeight="1">
      <c r="B138" s="347"/>
      <c r="C138" s="302" t="s">
        <v>1338</v>
      </c>
      <c r="D138" s="302"/>
      <c r="E138" s="302"/>
      <c r="F138" s="325" t="s">
        <v>1308</v>
      </c>
      <c r="G138" s="302"/>
      <c r="H138" s="302" t="s">
        <v>1362</v>
      </c>
      <c r="I138" s="302" t="s">
        <v>1340</v>
      </c>
      <c r="J138" s="302"/>
      <c r="K138" s="350"/>
    </row>
    <row r="139" spans="2:11" s="1" customFormat="1" ht="15" customHeight="1">
      <c r="B139" s="347"/>
      <c r="C139" s="302" t="s">
        <v>1341</v>
      </c>
      <c r="D139" s="302"/>
      <c r="E139" s="302"/>
      <c r="F139" s="325" t="s">
        <v>1308</v>
      </c>
      <c r="G139" s="302"/>
      <c r="H139" s="302" t="s">
        <v>1363</v>
      </c>
      <c r="I139" s="302" t="s">
        <v>1343</v>
      </c>
      <c r="J139" s="302"/>
      <c r="K139" s="350"/>
    </row>
    <row r="140" spans="2:11" s="1" customFormat="1" ht="15" customHeight="1">
      <c r="B140" s="347"/>
      <c r="C140" s="302" t="s">
        <v>1344</v>
      </c>
      <c r="D140" s="302"/>
      <c r="E140" s="302"/>
      <c r="F140" s="325" t="s">
        <v>1308</v>
      </c>
      <c r="G140" s="302"/>
      <c r="H140" s="302" t="s">
        <v>1344</v>
      </c>
      <c r="I140" s="302" t="s">
        <v>1343</v>
      </c>
      <c r="J140" s="302"/>
      <c r="K140" s="350"/>
    </row>
    <row r="141" spans="2:11" s="1" customFormat="1" ht="15" customHeight="1">
      <c r="B141" s="347"/>
      <c r="C141" s="302" t="s">
        <v>40</v>
      </c>
      <c r="D141" s="302"/>
      <c r="E141" s="302"/>
      <c r="F141" s="325" t="s">
        <v>1308</v>
      </c>
      <c r="G141" s="302"/>
      <c r="H141" s="302" t="s">
        <v>1364</v>
      </c>
      <c r="I141" s="302" t="s">
        <v>1343</v>
      </c>
      <c r="J141" s="302"/>
      <c r="K141" s="350"/>
    </row>
    <row r="142" spans="2:11" s="1" customFormat="1" ht="15" customHeight="1">
      <c r="B142" s="347"/>
      <c r="C142" s="302" t="s">
        <v>1365</v>
      </c>
      <c r="D142" s="302"/>
      <c r="E142" s="302"/>
      <c r="F142" s="325" t="s">
        <v>1308</v>
      </c>
      <c r="G142" s="302"/>
      <c r="H142" s="302" t="s">
        <v>1366</v>
      </c>
      <c r="I142" s="302" t="s">
        <v>1343</v>
      </c>
      <c r="J142" s="302"/>
      <c r="K142" s="350"/>
    </row>
    <row r="143" spans="2:11" s="1" customFormat="1" ht="15" customHeight="1">
      <c r="B143" s="351"/>
      <c r="C143" s="352"/>
      <c r="D143" s="352"/>
      <c r="E143" s="352"/>
      <c r="F143" s="352"/>
      <c r="G143" s="352"/>
      <c r="H143" s="352"/>
      <c r="I143" s="352"/>
      <c r="J143" s="352"/>
      <c r="K143" s="353"/>
    </row>
    <row r="144" spans="2:11" s="1" customFormat="1" ht="18.75" customHeight="1">
      <c r="B144" s="338"/>
      <c r="C144" s="338"/>
      <c r="D144" s="338"/>
      <c r="E144" s="338"/>
      <c r="F144" s="339"/>
      <c r="G144" s="338"/>
      <c r="H144" s="338"/>
      <c r="I144" s="338"/>
      <c r="J144" s="338"/>
      <c r="K144" s="338"/>
    </row>
    <row r="145" spans="2:11" s="1" customFormat="1" ht="18.7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spans="2:11" s="1" customFormat="1" ht="7.5" customHeight="1">
      <c r="B146" s="311"/>
      <c r="C146" s="312"/>
      <c r="D146" s="312"/>
      <c r="E146" s="312"/>
      <c r="F146" s="312"/>
      <c r="G146" s="312"/>
      <c r="H146" s="312"/>
      <c r="I146" s="312"/>
      <c r="J146" s="312"/>
      <c r="K146" s="313"/>
    </row>
    <row r="147" spans="2:11" s="1" customFormat="1" ht="45" customHeight="1">
      <c r="B147" s="314"/>
      <c r="C147" s="315" t="s">
        <v>1367</v>
      </c>
      <c r="D147" s="315"/>
      <c r="E147" s="315"/>
      <c r="F147" s="315"/>
      <c r="G147" s="315"/>
      <c r="H147" s="315"/>
      <c r="I147" s="315"/>
      <c r="J147" s="315"/>
      <c r="K147" s="316"/>
    </row>
    <row r="148" spans="2:11" s="1" customFormat="1" ht="17.25" customHeight="1">
      <c r="B148" s="314"/>
      <c r="C148" s="317" t="s">
        <v>1302</v>
      </c>
      <c r="D148" s="317"/>
      <c r="E148" s="317"/>
      <c r="F148" s="317" t="s">
        <v>1303</v>
      </c>
      <c r="G148" s="318"/>
      <c r="H148" s="317" t="s">
        <v>56</v>
      </c>
      <c r="I148" s="317" t="s">
        <v>59</v>
      </c>
      <c r="J148" s="317" t="s">
        <v>1304</v>
      </c>
      <c r="K148" s="316"/>
    </row>
    <row r="149" spans="2:11" s="1" customFormat="1" ht="17.25" customHeight="1">
      <c r="B149" s="314"/>
      <c r="C149" s="319" t="s">
        <v>1305</v>
      </c>
      <c r="D149" s="319"/>
      <c r="E149" s="319"/>
      <c r="F149" s="320" t="s">
        <v>1306</v>
      </c>
      <c r="G149" s="321"/>
      <c r="H149" s="319"/>
      <c r="I149" s="319"/>
      <c r="J149" s="319" t="s">
        <v>1307</v>
      </c>
      <c r="K149" s="316"/>
    </row>
    <row r="150" spans="2:11" s="1" customFormat="1" ht="5.25" customHeight="1">
      <c r="B150" s="327"/>
      <c r="C150" s="322"/>
      <c r="D150" s="322"/>
      <c r="E150" s="322"/>
      <c r="F150" s="322"/>
      <c r="G150" s="323"/>
      <c r="H150" s="322"/>
      <c r="I150" s="322"/>
      <c r="J150" s="322"/>
      <c r="K150" s="350"/>
    </row>
    <row r="151" spans="2:11" s="1" customFormat="1" ht="15" customHeight="1">
      <c r="B151" s="327"/>
      <c r="C151" s="354" t="s">
        <v>1311</v>
      </c>
      <c r="D151" s="302"/>
      <c r="E151" s="302"/>
      <c r="F151" s="355" t="s">
        <v>1308</v>
      </c>
      <c r="G151" s="302"/>
      <c r="H151" s="354" t="s">
        <v>1348</v>
      </c>
      <c r="I151" s="354" t="s">
        <v>1310</v>
      </c>
      <c r="J151" s="354">
        <v>120</v>
      </c>
      <c r="K151" s="350"/>
    </row>
    <row r="152" spans="2:11" s="1" customFormat="1" ht="15" customHeight="1">
      <c r="B152" s="327"/>
      <c r="C152" s="354" t="s">
        <v>1357</v>
      </c>
      <c r="D152" s="302"/>
      <c r="E152" s="302"/>
      <c r="F152" s="355" t="s">
        <v>1308</v>
      </c>
      <c r="G152" s="302"/>
      <c r="H152" s="354" t="s">
        <v>1368</v>
      </c>
      <c r="I152" s="354" t="s">
        <v>1310</v>
      </c>
      <c r="J152" s="354" t="s">
        <v>1359</v>
      </c>
      <c r="K152" s="350"/>
    </row>
    <row r="153" spans="2:11" s="1" customFormat="1" ht="15" customHeight="1">
      <c r="B153" s="327"/>
      <c r="C153" s="354" t="s">
        <v>1256</v>
      </c>
      <c r="D153" s="302"/>
      <c r="E153" s="302"/>
      <c r="F153" s="355" t="s">
        <v>1308</v>
      </c>
      <c r="G153" s="302"/>
      <c r="H153" s="354" t="s">
        <v>1369</v>
      </c>
      <c r="I153" s="354" t="s">
        <v>1310</v>
      </c>
      <c r="J153" s="354" t="s">
        <v>1359</v>
      </c>
      <c r="K153" s="350"/>
    </row>
    <row r="154" spans="2:11" s="1" customFormat="1" ht="15" customHeight="1">
      <c r="B154" s="327"/>
      <c r="C154" s="354" t="s">
        <v>1313</v>
      </c>
      <c r="D154" s="302"/>
      <c r="E154" s="302"/>
      <c r="F154" s="355" t="s">
        <v>1314</v>
      </c>
      <c r="G154" s="302"/>
      <c r="H154" s="354" t="s">
        <v>1348</v>
      </c>
      <c r="I154" s="354" t="s">
        <v>1310</v>
      </c>
      <c r="J154" s="354">
        <v>50</v>
      </c>
      <c r="K154" s="350"/>
    </row>
    <row r="155" spans="2:11" s="1" customFormat="1" ht="15" customHeight="1">
      <c r="B155" s="327"/>
      <c r="C155" s="354" t="s">
        <v>1316</v>
      </c>
      <c r="D155" s="302"/>
      <c r="E155" s="302"/>
      <c r="F155" s="355" t="s">
        <v>1308</v>
      </c>
      <c r="G155" s="302"/>
      <c r="H155" s="354" t="s">
        <v>1348</v>
      </c>
      <c r="I155" s="354" t="s">
        <v>1318</v>
      </c>
      <c r="J155" s="354"/>
      <c r="K155" s="350"/>
    </row>
    <row r="156" spans="2:11" s="1" customFormat="1" ht="15" customHeight="1">
      <c r="B156" s="327"/>
      <c r="C156" s="354" t="s">
        <v>1327</v>
      </c>
      <c r="D156" s="302"/>
      <c r="E156" s="302"/>
      <c r="F156" s="355" t="s">
        <v>1314</v>
      </c>
      <c r="G156" s="302"/>
      <c r="H156" s="354" t="s">
        <v>1348</v>
      </c>
      <c r="I156" s="354" t="s">
        <v>1310</v>
      </c>
      <c r="J156" s="354">
        <v>50</v>
      </c>
      <c r="K156" s="350"/>
    </row>
    <row r="157" spans="2:11" s="1" customFormat="1" ht="15" customHeight="1">
      <c r="B157" s="327"/>
      <c r="C157" s="354" t="s">
        <v>1335</v>
      </c>
      <c r="D157" s="302"/>
      <c r="E157" s="302"/>
      <c r="F157" s="355" t="s">
        <v>1314</v>
      </c>
      <c r="G157" s="302"/>
      <c r="H157" s="354" t="s">
        <v>1348</v>
      </c>
      <c r="I157" s="354" t="s">
        <v>1310</v>
      </c>
      <c r="J157" s="354">
        <v>50</v>
      </c>
      <c r="K157" s="350"/>
    </row>
    <row r="158" spans="2:11" s="1" customFormat="1" ht="15" customHeight="1">
      <c r="B158" s="327"/>
      <c r="C158" s="354" t="s">
        <v>1333</v>
      </c>
      <c r="D158" s="302"/>
      <c r="E158" s="302"/>
      <c r="F158" s="355" t="s">
        <v>1314</v>
      </c>
      <c r="G158" s="302"/>
      <c r="H158" s="354" t="s">
        <v>1348</v>
      </c>
      <c r="I158" s="354" t="s">
        <v>1310</v>
      </c>
      <c r="J158" s="354">
        <v>50</v>
      </c>
      <c r="K158" s="350"/>
    </row>
    <row r="159" spans="2:11" s="1" customFormat="1" ht="15" customHeight="1">
      <c r="B159" s="327"/>
      <c r="C159" s="354" t="s">
        <v>95</v>
      </c>
      <c r="D159" s="302"/>
      <c r="E159" s="302"/>
      <c r="F159" s="355" t="s">
        <v>1308</v>
      </c>
      <c r="G159" s="302"/>
      <c r="H159" s="354" t="s">
        <v>1370</v>
      </c>
      <c r="I159" s="354" t="s">
        <v>1310</v>
      </c>
      <c r="J159" s="354" t="s">
        <v>1371</v>
      </c>
      <c r="K159" s="350"/>
    </row>
    <row r="160" spans="2:11" s="1" customFormat="1" ht="15" customHeight="1">
      <c r="B160" s="327"/>
      <c r="C160" s="354" t="s">
        <v>1372</v>
      </c>
      <c r="D160" s="302"/>
      <c r="E160" s="302"/>
      <c r="F160" s="355" t="s">
        <v>1308</v>
      </c>
      <c r="G160" s="302"/>
      <c r="H160" s="354" t="s">
        <v>1373</v>
      </c>
      <c r="I160" s="354" t="s">
        <v>1343</v>
      </c>
      <c r="J160" s="354"/>
      <c r="K160" s="350"/>
    </row>
    <row r="161" spans="2:11" s="1" customFormat="1" ht="15" customHeight="1">
      <c r="B161" s="356"/>
      <c r="C161" s="336"/>
      <c r="D161" s="336"/>
      <c r="E161" s="336"/>
      <c r="F161" s="336"/>
      <c r="G161" s="336"/>
      <c r="H161" s="336"/>
      <c r="I161" s="336"/>
      <c r="J161" s="336"/>
      <c r="K161" s="357"/>
    </row>
    <row r="162" spans="2:11" s="1" customFormat="1" ht="18.75" customHeight="1">
      <c r="B162" s="338"/>
      <c r="C162" s="348"/>
      <c r="D162" s="348"/>
      <c r="E162" s="348"/>
      <c r="F162" s="358"/>
      <c r="G162" s="348"/>
      <c r="H162" s="348"/>
      <c r="I162" s="348"/>
      <c r="J162" s="348"/>
      <c r="K162" s="338"/>
    </row>
    <row r="163" spans="2:11" s="1" customFormat="1" ht="18.75" customHeight="1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</row>
    <row r="164" spans="2:11" s="1" customFormat="1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spans="2:11" s="1" customFormat="1" ht="45" customHeight="1">
      <c r="B165" s="292"/>
      <c r="C165" s="293" t="s">
        <v>1374</v>
      </c>
      <c r="D165" s="293"/>
      <c r="E165" s="293"/>
      <c r="F165" s="293"/>
      <c r="G165" s="293"/>
      <c r="H165" s="293"/>
      <c r="I165" s="293"/>
      <c r="J165" s="293"/>
      <c r="K165" s="294"/>
    </row>
    <row r="166" spans="2:11" s="1" customFormat="1" ht="17.25" customHeight="1">
      <c r="B166" s="292"/>
      <c r="C166" s="317" t="s">
        <v>1302</v>
      </c>
      <c r="D166" s="317"/>
      <c r="E166" s="317"/>
      <c r="F166" s="317" t="s">
        <v>1303</v>
      </c>
      <c r="G166" s="359"/>
      <c r="H166" s="360" t="s">
        <v>56</v>
      </c>
      <c r="I166" s="360" t="s">
        <v>59</v>
      </c>
      <c r="J166" s="317" t="s">
        <v>1304</v>
      </c>
      <c r="K166" s="294"/>
    </row>
    <row r="167" spans="2:11" s="1" customFormat="1" ht="17.25" customHeight="1">
      <c r="B167" s="295"/>
      <c r="C167" s="319" t="s">
        <v>1305</v>
      </c>
      <c r="D167" s="319"/>
      <c r="E167" s="319"/>
      <c r="F167" s="320" t="s">
        <v>1306</v>
      </c>
      <c r="G167" s="361"/>
      <c r="H167" s="362"/>
      <c r="I167" s="362"/>
      <c r="J167" s="319" t="s">
        <v>1307</v>
      </c>
      <c r="K167" s="297"/>
    </row>
    <row r="168" spans="2:11" s="1" customFormat="1" ht="5.25" customHeight="1">
      <c r="B168" s="327"/>
      <c r="C168" s="322"/>
      <c r="D168" s="322"/>
      <c r="E168" s="322"/>
      <c r="F168" s="322"/>
      <c r="G168" s="323"/>
      <c r="H168" s="322"/>
      <c r="I168" s="322"/>
      <c r="J168" s="322"/>
      <c r="K168" s="350"/>
    </row>
    <row r="169" spans="2:11" s="1" customFormat="1" ht="15" customHeight="1">
      <c r="B169" s="327"/>
      <c r="C169" s="302" t="s">
        <v>1311</v>
      </c>
      <c r="D169" s="302"/>
      <c r="E169" s="302"/>
      <c r="F169" s="325" t="s">
        <v>1308</v>
      </c>
      <c r="G169" s="302"/>
      <c r="H169" s="302" t="s">
        <v>1348</v>
      </c>
      <c r="I169" s="302" t="s">
        <v>1310</v>
      </c>
      <c r="J169" s="302">
        <v>120</v>
      </c>
      <c r="K169" s="350"/>
    </row>
    <row r="170" spans="2:11" s="1" customFormat="1" ht="15" customHeight="1">
      <c r="B170" s="327"/>
      <c r="C170" s="302" t="s">
        <v>1357</v>
      </c>
      <c r="D170" s="302"/>
      <c r="E170" s="302"/>
      <c r="F170" s="325" t="s">
        <v>1308</v>
      </c>
      <c r="G170" s="302"/>
      <c r="H170" s="302" t="s">
        <v>1358</v>
      </c>
      <c r="I170" s="302" t="s">
        <v>1310</v>
      </c>
      <c r="J170" s="302" t="s">
        <v>1359</v>
      </c>
      <c r="K170" s="350"/>
    </row>
    <row r="171" spans="2:11" s="1" customFormat="1" ht="15" customHeight="1">
      <c r="B171" s="327"/>
      <c r="C171" s="302" t="s">
        <v>1256</v>
      </c>
      <c r="D171" s="302"/>
      <c r="E171" s="302"/>
      <c r="F171" s="325" t="s">
        <v>1308</v>
      </c>
      <c r="G171" s="302"/>
      <c r="H171" s="302" t="s">
        <v>1375</v>
      </c>
      <c r="I171" s="302" t="s">
        <v>1310</v>
      </c>
      <c r="J171" s="302" t="s">
        <v>1359</v>
      </c>
      <c r="K171" s="350"/>
    </row>
    <row r="172" spans="2:11" s="1" customFormat="1" ht="15" customHeight="1">
      <c r="B172" s="327"/>
      <c r="C172" s="302" t="s">
        <v>1313</v>
      </c>
      <c r="D172" s="302"/>
      <c r="E172" s="302"/>
      <c r="F172" s="325" t="s">
        <v>1314</v>
      </c>
      <c r="G172" s="302"/>
      <c r="H172" s="302" t="s">
        <v>1375</v>
      </c>
      <c r="I172" s="302" t="s">
        <v>1310</v>
      </c>
      <c r="J172" s="302">
        <v>50</v>
      </c>
      <c r="K172" s="350"/>
    </row>
    <row r="173" spans="2:11" s="1" customFormat="1" ht="15" customHeight="1">
      <c r="B173" s="327"/>
      <c r="C173" s="302" t="s">
        <v>1316</v>
      </c>
      <c r="D173" s="302"/>
      <c r="E173" s="302"/>
      <c r="F173" s="325" t="s">
        <v>1308</v>
      </c>
      <c r="G173" s="302"/>
      <c r="H173" s="302" t="s">
        <v>1375</v>
      </c>
      <c r="I173" s="302" t="s">
        <v>1318</v>
      </c>
      <c r="J173" s="302"/>
      <c r="K173" s="350"/>
    </row>
    <row r="174" spans="2:11" s="1" customFormat="1" ht="15" customHeight="1">
      <c r="B174" s="327"/>
      <c r="C174" s="302" t="s">
        <v>1327</v>
      </c>
      <c r="D174" s="302"/>
      <c r="E174" s="302"/>
      <c r="F174" s="325" t="s">
        <v>1314</v>
      </c>
      <c r="G174" s="302"/>
      <c r="H174" s="302" t="s">
        <v>1375</v>
      </c>
      <c r="I174" s="302" t="s">
        <v>1310</v>
      </c>
      <c r="J174" s="302">
        <v>50</v>
      </c>
      <c r="K174" s="350"/>
    </row>
    <row r="175" spans="2:11" s="1" customFormat="1" ht="15" customHeight="1">
      <c r="B175" s="327"/>
      <c r="C175" s="302" t="s">
        <v>1335</v>
      </c>
      <c r="D175" s="302"/>
      <c r="E175" s="302"/>
      <c r="F175" s="325" t="s">
        <v>1314</v>
      </c>
      <c r="G175" s="302"/>
      <c r="H175" s="302" t="s">
        <v>1375</v>
      </c>
      <c r="I175" s="302" t="s">
        <v>1310</v>
      </c>
      <c r="J175" s="302">
        <v>50</v>
      </c>
      <c r="K175" s="350"/>
    </row>
    <row r="176" spans="2:11" s="1" customFormat="1" ht="15" customHeight="1">
      <c r="B176" s="327"/>
      <c r="C176" s="302" t="s">
        <v>1333</v>
      </c>
      <c r="D176" s="302"/>
      <c r="E176" s="302"/>
      <c r="F176" s="325" t="s">
        <v>1314</v>
      </c>
      <c r="G176" s="302"/>
      <c r="H176" s="302" t="s">
        <v>1375</v>
      </c>
      <c r="I176" s="302" t="s">
        <v>1310</v>
      </c>
      <c r="J176" s="302">
        <v>50</v>
      </c>
      <c r="K176" s="350"/>
    </row>
    <row r="177" spans="2:11" s="1" customFormat="1" ht="15" customHeight="1">
      <c r="B177" s="327"/>
      <c r="C177" s="302" t="s">
        <v>112</v>
      </c>
      <c r="D177" s="302"/>
      <c r="E177" s="302"/>
      <c r="F177" s="325" t="s">
        <v>1308</v>
      </c>
      <c r="G177" s="302"/>
      <c r="H177" s="302" t="s">
        <v>1376</v>
      </c>
      <c r="I177" s="302" t="s">
        <v>1377</v>
      </c>
      <c r="J177" s="302"/>
      <c r="K177" s="350"/>
    </row>
    <row r="178" spans="2:11" s="1" customFormat="1" ht="15" customHeight="1">
      <c r="B178" s="327"/>
      <c r="C178" s="302" t="s">
        <v>59</v>
      </c>
      <c r="D178" s="302"/>
      <c r="E178" s="302"/>
      <c r="F178" s="325" t="s">
        <v>1308</v>
      </c>
      <c r="G178" s="302"/>
      <c r="H178" s="302" t="s">
        <v>1378</v>
      </c>
      <c r="I178" s="302" t="s">
        <v>1379</v>
      </c>
      <c r="J178" s="302">
        <v>1</v>
      </c>
      <c r="K178" s="350"/>
    </row>
    <row r="179" spans="2:11" s="1" customFormat="1" ht="15" customHeight="1">
      <c r="B179" s="327"/>
      <c r="C179" s="302" t="s">
        <v>55</v>
      </c>
      <c r="D179" s="302"/>
      <c r="E179" s="302"/>
      <c r="F179" s="325" t="s">
        <v>1308</v>
      </c>
      <c r="G179" s="302"/>
      <c r="H179" s="302" t="s">
        <v>1380</v>
      </c>
      <c r="I179" s="302" t="s">
        <v>1310</v>
      </c>
      <c r="J179" s="302">
        <v>20</v>
      </c>
      <c r="K179" s="350"/>
    </row>
    <row r="180" spans="2:11" s="1" customFormat="1" ht="15" customHeight="1">
      <c r="B180" s="327"/>
      <c r="C180" s="302" t="s">
        <v>56</v>
      </c>
      <c r="D180" s="302"/>
      <c r="E180" s="302"/>
      <c r="F180" s="325" t="s">
        <v>1308</v>
      </c>
      <c r="G180" s="302"/>
      <c r="H180" s="302" t="s">
        <v>1381</v>
      </c>
      <c r="I180" s="302" t="s">
        <v>1310</v>
      </c>
      <c r="J180" s="302">
        <v>255</v>
      </c>
      <c r="K180" s="350"/>
    </row>
    <row r="181" spans="2:11" s="1" customFormat="1" ht="15" customHeight="1">
      <c r="B181" s="327"/>
      <c r="C181" s="302" t="s">
        <v>113</v>
      </c>
      <c r="D181" s="302"/>
      <c r="E181" s="302"/>
      <c r="F181" s="325" t="s">
        <v>1308</v>
      </c>
      <c r="G181" s="302"/>
      <c r="H181" s="302" t="s">
        <v>1272</v>
      </c>
      <c r="I181" s="302" t="s">
        <v>1310</v>
      </c>
      <c r="J181" s="302">
        <v>10</v>
      </c>
      <c r="K181" s="350"/>
    </row>
    <row r="182" spans="2:11" s="1" customFormat="1" ht="15" customHeight="1">
      <c r="B182" s="327"/>
      <c r="C182" s="302" t="s">
        <v>114</v>
      </c>
      <c r="D182" s="302"/>
      <c r="E182" s="302"/>
      <c r="F182" s="325" t="s">
        <v>1308</v>
      </c>
      <c r="G182" s="302"/>
      <c r="H182" s="302" t="s">
        <v>1382</v>
      </c>
      <c r="I182" s="302" t="s">
        <v>1343</v>
      </c>
      <c r="J182" s="302"/>
      <c r="K182" s="350"/>
    </row>
    <row r="183" spans="2:11" s="1" customFormat="1" ht="15" customHeight="1">
      <c r="B183" s="327"/>
      <c r="C183" s="302" t="s">
        <v>1383</v>
      </c>
      <c r="D183" s="302"/>
      <c r="E183" s="302"/>
      <c r="F183" s="325" t="s">
        <v>1308</v>
      </c>
      <c r="G183" s="302"/>
      <c r="H183" s="302" t="s">
        <v>1384</v>
      </c>
      <c r="I183" s="302" t="s">
        <v>1343</v>
      </c>
      <c r="J183" s="302"/>
      <c r="K183" s="350"/>
    </row>
    <row r="184" spans="2:11" s="1" customFormat="1" ht="15" customHeight="1">
      <c r="B184" s="327"/>
      <c r="C184" s="302" t="s">
        <v>1372</v>
      </c>
      <c r="D184" s="302"/>
      <c r="E184" s="302"/>
      <c r="F184" s="325" t="s">
        <v>1308</v>
      </c>
      <c r="G184" s="302"/>
      <c r="H184" s="302" t="s">
        <v>1385</v>
      </c>
      <c r="I184" s="302" t="s">
        <v>1343</v>
      </c>
      <c r="J184" s="302"/>
      <c r="K184" s="350"/>
    </row>
    <row r="185" spans="2:11" s="1" customFormat="1" ht="15" customHeight="1">
      <c r="B185" s="327"/>
      <c r="C185" s="302" t="s">
        <v>116</v>
      </c>
      <c r="D185" s="302"/>
      <c r="E185" s="302"/>
      <c r="F185" s="325" t="s">
        <v>1314</v>
      </c>
      <c r="G185" s="302"/>
      <c r="H185" s="302" t="s">
        <v>1386</v>
      </c>
      <c r="I185" s="302" t="s">
        <v>1310</v>
      </c>
      <c r="J185" s="302">
        <v>50</v>
      </c>
      <c r="K185" s="350"/>
    </row>
    <row r="186" spans="2:11" s="1" customFormat="1" ht="15" customHeight="1">
      <c r="B186" s="327"/>
      <c r="C186" s="302" t="s">
        <v>1387</v>
      </c>
      <c r="D186" s="302"/>
      <c r="E186" s="302"/>
      <c r="F186" s="325" t="s">
        <v>1314</v>
      </c>
      <c r="G186" s="302"/>
      <c r="H186" s="302" t="s">
        <v>1388</v>
      </c>
      <c r="I186" s="302" t="s">
        <v>1389</v>
      </c>
      <c r="J186" s="302"/>
      <c r="K186" s="350"/>
    </row>
    <row r="187" spans="2:11" s="1" customFormat="1" ht="15" customHeight="1">
      <c r="B187" s="327"/>
      <c r="C187" s="302" t="s">
        <v>1390</v>
      </c>
      <c r="D187" s="302"/>
      <c r="E187" s="302"/>
      <c r="F187" s="325" t="s">
        <v>1314</v>
      </c>
      <c r="G187" s="302"/>
      <c r="H187" s="302" t="s">
        <v>1391</v>
      </c>
      <c r="I187" s="302" t="s">
        <v>1389</v>
      </c>
      <c r="J187" s="302"/>
      <c r="K187" s="350"/>
    </row>
    <row r="188" spans="2:11" s="1" customFormat="1" ht="15" customHeight="1">
      <c r="B188" s="327"/>
      <c r="C188" s="302" t="s">
        <v>1392</v>
      </c>
      <c r="D188" s="302"/>
      <c r="E188" s="302"/>
      <c r="F188" s="325" t="s">
        <v>1314</v>
      </c>
      <c r="G188" s="302"/>
      <c r="H188" s="302" t="s">
        <v>1393</v>
      </c>
      <c r="I188" s="302" t="s">
        <v>1389</v>
      </c>
      <c r="J188" s="302"/>
      <c r="K188" s="350"/>
    </row>
    <row r="189" spans="2:11" s="1" customFormat="1" ht="15" customHeight="1">
      <c r="B189" s="327"/>
      <c r="C189" s="363" t="s">
        <v>1394</v>
      </c>
      <c r="D189" s="302"/>
      <c r="E189" s="302"/>
      <c r="F189" s="325" t="s">
        <v>1314</v>
      </c>
      <c r="G189" s="302"/>
      <c r="H189" s="302" t="s">
        <v>1395</v>
      </c>
      <c r="I189" s="302" t="s">
        <v>1396</v>
      </c>
      <c r="J189" s="364" t="s">
        <v>1397</v>
      </c>
      <c r="K189" s="350"/>
    </row>
    <row r="190" spans="2:11" s="1" customFormat="1" ht="15" customHeight="1">
      <c r="B190" s="327"/>
      <c r="C190" s="363" t="s">
        <v>44</v>
      </c>
      <c r="D190" s="302"/>
      <c r="E190" s="302"/>
      <c r="F190" s="325" t="s">
        <v>1308</v>
      </c>
      <c r="G190" s="302"/>
      <c r="H190" s="299" t="s">
        <v>1398</v>
      </c>
      <c r="I190" s="302" t="s">
        <v>1399</v>
      </c>
      <c r="J190" s="302"/>
      <c r="K190" s="350"/>
    </row>
    <row r="191" spans="2:11" s="1" customFormat="1" ht="15" customHeight="1">
      <c r="B191" s="327"/>
      <c r="C191" s="363" t="s">
        <v>1400</v>
      </c>
      <c r="D191" s="302"/>
      <c r="E191" s="302"/>
      <c r="F191" s="325" t="s">
        <v>1308</v>
      </c>
      <c r="G191" s="302"/>
      <c r="H191" s="302" t="s">
        <v>1401</v>
      </c>
      <c r="I191" s="302" t="s">
        <v>1343</v>
      </c>
      <c r="J191" s="302"/>
      <c r="K191" s="350"/>
    </row>
    <row r="192" spans="2:11" s="1" customFormat="1" ht="15" customHeight="1">
      <c r="B192" s="327"/>
      <c r="C192" s="363" t="s">
        <v>1402</v>
      </c>
      <c r="D192" s="302"/>
      <c r="E192" s="302"/>
      <c r="F192" s="325" t="s">
        <v>1308</v>
      </c>
      <c r="G192" s="302"/>
      <c r="H192" s="302" t="s">
        <v>1403</v>
      </c>
      <c r="I192" s="302" t="s">
        <v>1343</v>
      </c>
      <c r="J192" s="302"/>
      <c r="K192" s="350"/>
    </row>
    <row r="193" spans="2:11" s="1" customFormat="1" ht="15" customHeight="1">
      <c r="B193" s="327"/>
      <c r="C193" s="363" t="s">
        <v>1404</v>
      </c>
      <c r="D193" s="302"/>
      <c r="E193" s="302"/>
      <c r="F193" s="325" t="s">
        <v>1314</v>
      </c>
      <c r="G193" s="302"/>
      <c r="H193" s="302" t="s">
        <v>1405</v>
      </c>
      <c r="I193" s="302" t="s">
        <v>1343</v>
      </c>
      <c r="J193" s="302"/>
      <c r="K193" s="350"/>
    </row>
    <row r="194" spans="2:11" s="1" customFormat="1" ht="15" customHeight="1">
      <c r="B194" s="356"/>
      <c r="C194" s="365"/>
      <c r="D194" s="336"/>
      <c r="E194" s="336"/>
      <c r="F194" s="336"/>
      <c r="G194" s="336"/>
      <c r="H194" s="336"/>
      <c r="I194" s="336"/>
      <c r="J194" s="336"/>
      <c r="K194" s="357"/>
    </row>
    <row r="195" spans="2:11" s="1" customFormat="1" ht="18.75" customHeight="1">
      <c r="B195" s="338"/>
      <c r="C195" s="348"/>
      <c r="D195" s="348"/>
      <c r="E195" s="348"/>
      <c r="F195" s="358"/>
      <c r="G195" s="348"/>
      <c r="H195" s="348"/>
      <c r="I195" s="348"/>
      <c r="J195" s="348"/>
      <c r="K195" s="338"/>
    </row>
    <row r="196" spans="2:11" s="1" customFormat="1" ht="18.75" customHeight="1">
      <c r="B196" s="338"/>
      <c r="C196" s="348"/>
      <c r="D196" s="348"/>
      <c r="E196" s="348"/>
      <c r="F196" s="358"/>
      <c r="G196" s="348"/>
      <c r="H196" s="348"/>
      <c r="I196" s="348"/>
      <c r="J196" s="348"/>
      <c r="K196" s="338"/>
    </row>
    <row r="197" spans="2:11" s="1" customFormat="1" ht="18.75" customHeight="1"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</row>
    <row r="198" spans="2:11" s="1" customFormat="1" ht="13.5">
      <c r="B198" s="289"/>
      <c r="C198" s="290"/>
      <c r="D198" s="290"/>
      <c r="E198" s="290"/>
      <c r="F198" s="290"/>
      <c r="G198" s="290"/>
      <c r="H198" s="290"/>
      <c r="I198" s="290"/>
      <c r="J198" s="290"/>
      <c r="K198" s="291"/>
    </row>
    <row r="199" spans="2:11" s="1" customFormat="1" ht="21">
      <c r="B199" s="292"/>
      <c r="C199" s="293" t="s">
        <v>1406</v>
      </c>
      <c r="D199" s="293"/>
      <c r="E199" s="293"/>
      <c r="F199" s="293"/>
      <c r="G199" s="293"/>
      <c r="H199" s="293"/>
      <c r="I199" s="293"/>
      <c r="J199" s="293"/>
      <c r="K199" s="294"/>
    </row>
    <row r="200" spans="2:11" s="1" customFormat="1" ht="25.5" customHeight="1">
      <c r="B200" s="292"/>
      <c r="C200" s="366" t="s">
        <v>1407</v>
      </c>
      <c r="D200" s="366"/>
      <c r="E200" s="366"/>
      <c r="F200" s="366" t="s">
        <v>1408</v>
      </c>
      <c r="G200" s="367"/>
      <c r="H200" s="366" t="s">
        <v>1409</v>
      </c>
      <c r="I200" s="366"/>
      <c r="J200" s="366"/>
      <c r="K200" s="294"/>
    </row>
    <row r="201" spans="2:11" s="1" customFormat="1" ht="5.25" customHeight="1">
      <c r="B201" s="327"/>
      <c r="C201" s="322"/>
      <c r="D201" s="322"/>
      <c r="E201" s="322"/>
      <c r="F201" s="322"/>
      <c r="G201" s="348"/>
      <c r="H201" s="322"/>
      <c r="I201" s="322"/>
      <c r="J201" s="322"/>
      <c r="K201" s="350"/>
    </row>
    <row r="202" spans="2:11" s="1" customFormat="1" ht="15" customHeight="1">
      <c r="B202" s="327"/>
      <c r="C202" s="302" t="s">
        <v>1399</v>
      </c>
      <c r="D202" s="302"/>
      <c r="E202" s="302"/>
      <c r="F202" s="325" t="s">
        <v>45</v>
      </c>
      <c r="G202" s="302"/>
      <c r="H202" s="302" t="s">
        <v>1410</v>
      </c>
      <c r="I202" s="302"/>
      <c r="J202" s="302"/>
      <c r="K202" s="350"/>
    </row>
    <row r="203" spans="2:11" s="1" customFormat="1" ht="15" customHeight="1">
      <c r="B203" s="327"/>
      <c r="C203" s="302"/>
      <c r="D203" s="302"/>
      <c r="E203" s="302"/>
      <c r="F203" s="325" t="s">
        <v>46</v>
      </c>
      <c r="G203" s="302"/>
      <c r="H203" s="302" t="s">
        <v>1411</v>
      </c>
      <c r="I203" s="302"/>
      <c r="J203" s="302"/>
      <c r="K203" s="350"/>
    </row>
    <row r="204" spans="2:11" s="1" customFormat="1" ht="15" customHeight="1">
      <c r="B204" s="327"/>
      <c r="C204" s="302"/>
      <c r="D204" s="302"/>
      <c r="E204" s="302"/>
      <c r="F204" s="325" t="s">
        <v>49</v>
      </c>
      <c r="G204" s="302"/>
      <c r="H204" s="302" t="s">
        <v>1412</v>
      </c>
      <c r="I204" s="302"/>
      <c r="J204" s="302"/>
      <c r="K204" s="350"/>
    </row>
    <row r="205" spans="2:11" s="1" customFormat="1" ht="15" customHeight="1">
      <c r="B205" s="327"/>
      <c r="C205" s="302"/>
      <c r="D205" s="302"/>
      <c r="E205" s="302"/>
      <c r="F205" s="325" t="s">
        <v>47</v>
      </c>
      <c r="G205" s="302"/>
      <c r="H205" s="302" t="s">
        <v>1413</v>
      </c>
      <c r="I205" s="302"/>
      <c r="J205" s="302"/>
      <c r="K205" s="350"/>
    </row>
    <row r="206" spans="2:11" s="1" customFormat="1" ht="15" customHeight="1">
      <c r="B206" s="327"/>
      <c r="C206" s="302"/>
      <c r="D206" s="302"/>
      <c r="E206" s="302"/>
      <c r="F206" s="325" t="s">
        <v>48</v>
      </c>
      <c r="G206" s="302"/>
      <c r="H206" s="302" t="s">
        <v>1414</v>
      </c>
      <c r="I206" s="302"/>
      <c r="J206" s="302"/>
      <c r="K206" s="350"/>
    </row>
    <row r="207" spans="2:11" s="1" customFormat="1" ht="15" customHeight="1">
      <c r="B207" s="327"/>
      <c r="C207" s="302"/>
      <c r="D207" s="302"/>
      <c r="E207" s="302"/>
      <c r="F207" s="325"/>
      <c r="G207" s="302"/>
      <c r="H207" s="302"/>
      <c r="I207" s="302"/>
      <c r="J207" s="302"/>
      <c r="K207" s="350"/>
    </row>
    <row r="208" spans="2:11" s="1" customFormat="1" ht="15" customHeight="1">
      <c r="B208" s="327"/>
      <c r="C208" s="302" t="s">
        <v>1355</v>
      </c>
      <c r="D208" s="302"/>
      <c r="E208" s="302"/>
      <c r="F208" s="325" t="s">
        <v>81</v>
      </c>
      <c r="G208" s="302"/>
      <c r="H208" s="302" t="s">
        <v>1415</v>
      </c>
      <c r="I208" s="302"/>
      <c r="J208" s="302"/>
      <c r="K208" s="350"/>
    </row>
    <row r="209" spans="2:11" s="1" customFormat="1" ht="15" customHeight="1">
      <c r="B209" s="327"/>
      <c r="C209" s="302"/>
      <c r="D209" s="302"/>
      <c r="E209" s="302"/>
      <c r="F209" s="325" t="s">
        <v>1250</v>
      </c>
      <c r="G209" s="302"/>
      <c r="H209" s="302" t="s">
        <v>1251</v>
      </c>
      <c r="I209" s="302"/>
      <c r="J209" s="302"/>
      <c r="K209" s="350"/>
    </row>
    <row r="210" spans="2:11" s="1" customFormat="1" ht="15" customHeight="1">
      <c r="B210" s="327"/>
      <c r="C210" s="302"/>
      <c r="D210" s="302"/>
      <c r="E210" s="302"/>
      <c r="F210" s="325" t="s">
        <v>1248</v>
      </c>
      <c r="G210" s="302"/>
      <c r="H210" s="302" t="s">
        <v>1416</v>
      </c>
      <c r="I210" s="302"/>
      <c r="J210" s="302"/>
      <c r="K210" s="350"/>
    </row>
    <row r="211" spans="2:11" s="1" customFormat="1" ht="15" customHeight="1">
      <c r="B211" s="368"/>
      <c r="C211" s="302"/>
      <c r="D211" s="302"/>
      <c r="E211" s="302"/>
      <c r="F211" s="325" t="s">
        <v>1252</v>
      </c>
      <c r="G211" s="363"/>
      <c r="H211" s="354" t="s">
        <v>1253</v>
      </c>
      <c r="I211" s="354"/>
      <c r="J211" s="354"/>
      <c r="K211" s="369"/>
    </row>
    <row r="212" spans="2:11" s="1" customFormat="1" ht="15" customHeight="1">
      <c r="B212" s="368"/>
      <c r="C212" s="302"/>
      <c r="D212" s="302"/>
      <c r="E212" s="302"/>
      <c r="F212" s="325" t="s">
        <v>1254</v>
      </c>
      <c r="G212" s="363"/>
      <c r="H212" s="354" t="s">
        <v>1417</v>
      </c>
      <c r="I212" s="354"/>
      <c r="J212" s="354"/>
      <c r="K212" s="369"/>
    </row>
    <row r="213" spans="2:11" s="1" customFormat="1" ht="15" customHeight="1">
      <c r="B213" s="368"/>
      <c r="C213" s="302"/>
      <c r="D213" s="302"/>
      <c r="E213" s="302"/>
      <c r="F213" s="325"/>
      <c r="G213" s="363"/>
      <c r="H213" s="354"/>
      <c r="I213" s="354"/>
      <c r="J213" s="354"/>
      <c r="K213" s="369"/>
    </row>
    <row r="214" spans="2:11" s="1" customFormat="1" ht="15" customHeight="1">
      <c r="B214" s="368"/>
      <c r="C214" s="302" t="s">
        <v>1379</v>
      </c>
      <c r="D214" s="302"/>
      <c r="E214" s="302"/>
      <c r="F214" s="325">
        <v>1</v>
      </c>
      <c r="G214" s="363"/>
      <c r="H214" s="354" t="s">
        <v>1418</v>
      </c>
      <c r="I214" s="354"/>
      <c r="J214" s="354"/>
      <c r="K214" s="369"/>
    </row>
    <row r="215" spans="2:11" s="1" customFormat="1" ht="15" customHeight="1">
      <c r="B215" s="368"/>
      <c r="C215" s="302"/>
      <c r="D215" s="302"/>
      <c r="E215" s="302"/>
      <c r="F215" s="325">
        <v>2</v>
      </c>
      <c r="G215" s="363"/>
      <c r="H215" s="354" t="s">
        <v>1419</v>
      </c>
      <c r="I215" s="354"/>
      <c r="J215" s="354"/>
      <c r="K215" s="369"/>
    </row>
    <row r="216" spans="2:11" s="1" customFormat="1" ht="15" customHeight="1">
      <c r="B216" s="368"/>
      <c r="C216" s="302"/>
      <c r="D216" s="302"/>
      <c r="E216" s="302"/>
      <c r="F216" s="325">
        <v>3</v>
      </c>
      <c r="G216" s="363"/>
      <c r="H216" s="354" t="s">
        <v>1420</v>
      </c>
      <c r="I216" s="354"/>
      <c r="J216" s="354"/>
      <c r="K216" s="369"/>
    </row>
    <row r="217" spans="2:11" s="1" customFormat="1" ht="15" customHeight="1">
      <c r="B217" s="368"/>
      <c r="C217" s="302"/>
      <c r="D217" s="302"/>
      <c r="E217" s="302"/>
      <c r="F217" s="325">
        <v>4</v>
      </c>
      <c r="G217" s="363"/>
      <c r="H217" s="354" t="s">
        <v>1421</v>
      </c>
      <c r="I217" s="354"/>
      <c r="J217" s="354"/>
      <c r="K217" s="369"/>
    </row>
    <row r="218" spans="2:11" s="1" customFormat="1" ht="12.75" customHeight="1">
      <c r="B218" s="370"/>
      <c r="C218" s="371"/>
      <c r="D218" s="371"/>
      <c r="E218" s="371"/>
      <c r="F218" s="371"/>
      <c r="G218" s="371"/>
      <c r="H218" s="371"/>
      <c r="I218" s="371"/>
      <c r="J218" s="371"/>
      <c r="K218" s="37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Kratochvílová</dc:creator>
  <cp:keywords/>
  <dc:description/>
  <cp:lastModifiedBy>Martina Kratochvílová</cp:lastModifiedBy>
  <dcterms:created xsi:type="dcterms:W3CDTF">2022-04-27T13:30:15Z</dcterms:created>
  <dcterms:modified xsi:type="dcterms:W3CDTF">2022-04-27T13:30:27Z</dcterms:modified>
  <cp:category/>
  <cp:version/>
  <cp:contentType/>
  <cp:contentStatus/>
</cp:coreProperties>
</file>