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Okna - Výměna oken ZŠ a M..." sheetId="2" r:id="rId2"/>
    <sheet name="Fasáda - Oprava uliční fa..." sheetId="3" r:id="rId3"/>
    <sheet name="VRN - Vedlejší rozpočtové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'Okna - Výměna oken ZŠ a M...'!$C$91:$K$522</definedName>
    <definedName name="_xlnm.Print_Area" localSheetId="1">'Okna - Výměna oken ZŠ a M...'!$C$4:$J$39,'Okna - Výměna oken ZŠ a M...'!$C$45:$J$73,'Okna - Výměna oken ZŠ a M...'!$C$79:$K$522</definedName>
    <definedName name="_xlnm.Print_Titles" localSheetId="1">'Okna - Výměna oken ZŠ a M...'!$91:$91</definedName>
    <definedName name="_xlnm._FilterDatabase" localSheetId="2" hidden="1">'Fasáda - Oprava uliční fa...'!$C$91:$K$696</definedName>
    <definedName name="_xlnm.Print_Area" localSheetId="2">'Fasáda - Oprava uliční fa...'!$C$4:$J$39,'Fasáda - Oprava uliční fa...'!$C$45:$J$73,'Fasáda - Oprava uliční fa...'!$C$79:$K$696</definedName>
    <definedName name="_xlnm.Print_Titles" localSheetId="2">'Fasáda - Oprava uliční fa...'!$91:$91</definedName>
    <definedName name="_xlnm._FilterDatabase" localSheetId="3" hidden="1">'VRN - Vedlejší rozpočtové...'!$C$83:$K$110</definedName>
    <definedName name="_xlnm.Print_Area" localSheetId="3">'VRN - Vedlejší rozpočtové...'!$C$4:$J$39,'VRN - Vedlejší rozpočtové...'!$C$45:$J$65,'VRN - Vedlejší rozpočtové...'!$C$71:$K$110</definedName>
    <definedName name="_xlnm.Print_Titles" localSheetId="3">'VRN - Vedlejší rozpočtové...'!$83:$83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T86"/>
  <c r="R87"/>
  <c r="R86"/>
  <c r="P87"/>
  <c r="P86"/>
  <c r="F80"/>
  <c r="F78"/>
  <c r="E76"/>
  <c r="F54"/>
  <c r="F52"/>
  <c r="E50"/>
  <c r="J24"/>
  <c r="E24"/>
  <c r="J55"/>
  <c r="J23"/>
  <c r="J21"/>
  <c r="E21"/>
  <c r="J80"/>
  <c r="J20"/>
  <c r="J18"/>
  <c r="E18"/>
  <c r="F81"/>
  <c r="J17"/>
  <c r="J12"/>
  <c r="J52"/>
  <c r="E7"/>
  <c r="E48"/>
  <c i="3" r="J37"/>
  <c r="J36"/>
  <c i="1" r="AY56"/>
  <c i="3" r="J35"/>
  <c i="1" r="AX56"/>
  <c i="3" r="BI695"/>
  <c r="BH695"/>
  <c r="BG695"/>
  <c r="BF695"/>
  <c r="T695"/>
  <c r="R695"/>
  <c r="P695"/>
  <c r="BI692"/>
  <c r="BH692"/>
  <c r="BG692"/>
  <c r="BF692"/>
  <c r="T692"/>
  <c r="R692"/>
  <c r="P692"/>
  <c r="BI686"/>
  <c r="BH686"/>
  <c r="BG686"/>
  <c r="BF686"/>
  <c r="T686"/>
  <c r="R686"/>
  <c r="P686"/>
  <c r="BI672"/>
  <c r="BH672"/>
  <c r="BG672"/>
  <c r="BF672"/>
  <c r="T672"/>
  <c r="R672"/>
  <c r="P672"/>
  <c r="BI669"/>
  <c r="BH669"/>
  <c r="BG669"/>
  <c r="BF669"/>
  <c r="T669"/>
  <c r="R669"/>
  <c r="P669"/>
  <c r="BI634"/>
  <c r="BH634"/>
  <c r="BG634"/>
  <c r="BF634"/>
  <c r="T634"/>
  <c r="R634"/>
  <c r="P634"/>
  <c r="BI597"/>
  <c r="BH597"/>
  <c r="BG597"/>
  <c r="BF597"/>
  <c r="T597"/>
  <c r="R597"/>
  <c r="P597"/>
  <c r="BI594"/>
  <c r="BH594"/>
  <c r="BG594"/>
  <c r="BF594"/>
  <c r="T594"/>
  <c r="R594"/>
  <c r="P594"/>
  <c r="BI590"/>
  <c r="BH590"/>
  <c r="BG590"/>
  <c r="BF590"/>
  <c r="T590"/>
  <c r="R590"/>
  <c r="P590"/>
  <c r="BI586"/>
  <c r="BH586"/>
  <c r="BG586"/>
  <c r="BF586"/>
  <c r="T586"/>
  <c r="R586"/>
  <c r="P586"/>
  <c r="BI566"/>
  <c r="BH566"/>
  <c r="BG566"/>
  <c r="BF566"/>
  <c r="T566"/>
  <c r="R566"/>
  <c r="P566"/>
  <c r="BI553"/>
  <c r="BH553"/>
  <c r="BG553"/>
  <c r="BF553"/>
  <c r="T553"/>
  <c r="R553"/>
  <c r="P553"/>
  <c r="BI541"/>
  <c r="BH541"/>
  <c r="BG541"/>
  <c r="BF541"/>
  <c r="T541"/>
  <c r="R541"/>
  <c r="P541"/>
  <c r="BI521"/>
  <c r="BH521"/>
  <c r="BG521"/>
  <c r="BF521"/>
  <c r="T521"/>
  <c r="R521"/>
  <c r="P521"/>
  <c r="BI518"/>
  <c r="BH518"/>
  <c r="BG518"/>
  <c r="BF518"/>
  <c r="T518"/>
  <c r="R518"/>
  <c r="P518"/>
  <c r="BI511"/>
  <c r="BH511"/>
  <c r="BG511"/>
  <c r="BF511"/>
  <c r="T511"/>
  <c r="R511"/>
  <c r="P511"/>
  <c r="BI504"/>
  <c r="BH504"/>
  <c r="BG504"/>
  <c r="BF504"/>
  <c r="T504"/>
  <c r="R504"/>
  <c r="P504"/>
  <c r="BI497"/>
  <c r="BH497"/>
  <c r="BG497"/>
  <c r="BF497"/>
  <c r="T497"/>
  <c r="R497"/>
  <c r="P497"/>
  <c r="BI490"/>
  <c r="BH490"/>
  <c r="BG490"/>
  <c r="BF490"/>
  <c r="T490"/>
  <c r="R490"/>
  <c r="P490"/>
  <c r="BI483"/>
  <c r="BH483"/>
  <c r="BG483"/>
  <c r="BF483"/>
  <c r="T483"/>
  <c r="R483"/>
  <c r="P483"/>
  <c r="BI476"/>
  <c r="BH476"/>
  <c r="BG476"/>
  <c r="BF476"/>
  <c r="T476"/>
  <c r="R476"/>
  <c r="P476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4"/>
  <c r="BH464"/>
  <c r="BG464"/>
  <c r="BF464"/>
  <c r="T464"/>
  <c r="R464"/>
  <c r="P464"/>
  <c r="BI461"/>
  <c r="BH461"/>
  <c r="BG461"/>
  <c r="BF461"/>
  <c r="T461"/>
  <c r="R461"/>
  <c r="P461"/>
  <c r="BI455"/>
  <c r="BH455"/>
  <c r="BG455"/>
  <c r="BF455"/>
  <c r="T455"/>
  <c r="R455"/>
  <c r="P455"/>
  <c r="BI452"/>
  <c r="BH452"/>
  <c r="BG452"/>
  <c r="BF452"/>
  <c r="T452"/>
  <c r="R452"/>
  <c r="P452"/>
  <c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6"/>
  <c r="BH436"/>
  <c r="BG436"/>
  <c r="BF436"/>
  <c r="T436"/>
  <c r="R436"/>
  <c r="P436"/>
  <c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6"/>
  <c r="BH406"/>
  <c r="BG406"/>
  <c r="BF406"/>
  <c r="T406"/>
  <c r="T405"/>
  <c r="R406"/>
  <c r="R405"/>
  <c r="P406"/>
  <c r="P405"/>
  <c r="BI401"/>
  <c r="BH401"/>
  <c r="BG401"/>
  <c r="BF401"/>
  <c r="T401"/>
  <c r="T400"/>
  <c r="R401"/>
  <c r="R400"/>
  <c r="P401"/>
  <c r="P400"/>
  <c r="BI397"/>
  <c r="BH397"/>
  <c r="BG397"/>
  <c r="BF397"/>
  <c r="T397"/>
  <c r="R397"/>
  <c r="P397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69"/>
  <c r="BH369"/>
  <c r="BG369"/>
  <c r="BF369"/>
  <c r="T369"/>
  <c r="R369"/>
  <c r="P369"/>
  <c r="BI365"/>
  <c r="BH365"/>
  <c r="BG365"/>
  <c r="BF365"/>
  <c r="T365"/>
  <c r="R365"/>
  <c r="P365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R336"/>
  <c r="P336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299"/>
  <c r="BH299"/>
  <c r="BG299"/>
  <c r="BF299"/>
  <c r="T299"/>
  <c r="R299"/>
  <c r="P299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7"/>
  <c r="BH257"/>
  <c r="BG257"/>
  <c r="BF257"/>
  <c r="T257"/>
  <c r="R257"/>
  <c r="P257"/>
  <c r="BI253"/>
  <c r="BH253"/>
  <c r="BG253"/>
  <c r="BF253"/>
  <c r="T253"/>
  <c r="R253"/>
  <c r="P253"/>
  <c r="BI224"/>
  <c r="BH224"/>
  <c r="BG224"/>
  <c r="BF224"/>
  <c r="T224"/>
  <c r="R224"/>
  <c r="P224"/>
  <c r="BI220"/>
  <c r="BH220"/>
  <c r="BG220"/>
  <c r="BF220"/>
  <c r="T220"/>
  <c r="R220"/>
  <c r="P220"/>
  <c r="BI204"/>
  <c r="BH204"/>
  <c r="BG204"/>
  <c r="BF204"/>
  <c r="T204"/>
  <c r="R204"/>
  <c r="P204"/>
  <c r="BI199"/>
  <c r="BH199"/>
  <c r="BG199"/>
  <c r="BF199"/>
  <c r="T199"/>
  <c r="R199"/>
  <c r="P199"/>
  <c r="BI171"/>
  <c r="BH171"/>
  <c r="BG171"/>
  <c r="BF171"/>
  <c r="T171"/>
  <c r="R171"/>
  <c r="P171"/>
  <c r="BI169"/>
  <c r="BH169"/>
  <c r="BG169"/>
  <c r="BF169"/>
  <c r="T169"/>
  <c r="R169"/>
  <c r="P169"/>
  <c r="BI141"/>
  <c r="BH141"/>
  <c r="BG141"/>
  <c r="BF141"/>
  <c r="T141"/>
  <c r="R141"/>
  <c r="P141"/>
  <c r="BI138"/>
  <c r="BH138"/>
  <c r="BG138"/>
  <c r="BF138"/>
  <c r="T138"/>
  <c r="R138"/>
  <c r="P138"/>
  <c r="BI123"/>
  <c r="BH123"/>
  <c r="BG123"/>
  <c r="BF123"/>
  <c r="T123"/>
  <c r="R123"/>
  <c r="P123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5"/>
  <c r="BH95"/>
  <c r="BG95"/>
  <c r="BF95"/>
  <c r="T95"/>
  <c r="T94"/>
  <c r="R95"/>
  <c r="R94"/>
  <c r="P95"/>
  <c r="P94"/>
  <c r="F88"/>
  <c r="F86"/>
  <c r="E84"/>
  <c r="F54"/>
  <c r="F52"/>
  <c r="E50"/>
  <c r="J24"/>
  <c r="E24"/>
  <c r="J55"/>
  <c r="J23"/>
  <c r="J21"/>
  <c r="E21"/>
  <c r="J88"/>
  <c r="J20"/>
  <c r="J18"/>
  <c r="E18"/>
  <c r="F89"/>
  <c r="J17"/>
  <c r="J12"/>
  <c r="J52"/>
  <c r="E7"/>
  <c r="E48"/>
  <c i="2" r="J37"/>
  <c r="J36"/>
  <c i="1" r="AY55"/>
  <c i="2" r="J35"/>
  <c i="1" r="AX55"/>
  <c i="2" r="BI519"/>
  <c r="BH519"/>
  <c r="BG519"/>
  <c r="BF519"/>
  <c r="T519"/>
  <c r="T518"/>
  <c r="R519"/>
  <c r="R518"/>
  <c r="P519"/>
  <c r="P518"/>
  <c r="BI514"/>
  <c r="BH514"/>
  <c r="BG514"/>
  <c r="BF514"/>
  <c r="T514"/>
  <c r="R514"/>
  <c r="P514"/>
  <c r="BI484"/>
  <c r="BH484"/>
  <c r="BG484"/>
  <c r="BF484"/>
  <c r="T484"/>
  <c r="R484"/>
  <c r="P484"/>
  <c r="BI481"/>
  <c r="BH481"/>
  <c r="BG481"/>
  <c r="BF481"/>
  <c r="T481"/>
  <c r="R481"/>
  <c r="P481"/>
  <c r="BI477"/>
  <c r="BH477"/>
  <c r="BG477"/>
  <c r="BF477"/>
  <c r="T477"/>
  <c r="R477"/>
  <c r="P477"/>
  <c r="BI457"/>
  <c r="BH457"/>
  <c r="BG457"/>
  <c r="BF457"/>
  <c r="T457"/>
  <c r="R457"/>
  <c r="P457"/>
  <c r="BI454"/>
  <c r="BH454"/>
  <c r="BG454"/>
  <c r="BF454"/>
  <c r="T454"/>
  <c r="R454"/>
  <c r="P454"/>
  <c r="BI434"/>
  <c r="BH434"/>
  <c r="BG434"/>
  <c r="BF434"/>
  <c r="T434"/>
  <c r="R434"/>
  <c r="P434"/>
  <c r="BI431"/>
  <c r="BH431"/>
  <c r="BG431"/>
  <c r="BF431"/>
  <c r="T431"/>
  <c r="R431"/>
  <c r="P431"/>
  <c r="BI424"/>
  <c r="BH424"/>
  <c r="BG424"/>
  <c r="BF424"/>
  <c r="T424"/>
  <c r="R424"/>
  <c r="P424"/>
  <c r="BI421"/>
  <c r="BH421"/>
  <c r="BG421"/>
  <c r="BF421"/>
  <c r="T421"/>
  <c r="R421"/>
  <c r="P421"/>
  <c r="BI414"/>
  <c r="BH414"/>
  <c r="BG414"/>
  <c r="BF414"/>
  <c r="T414"/>
  <c r="R414"/>
  <c r="P414"/>
  <c r="BI384"/>
  <c r="BH384"/>
  <c r="BG384"/>
  <c r="BF384"/>
  <c r="T384"/>
  <c r="R384"/>
  <c r="P384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R306"/>
  <c r="P306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77"/>
  <c r="BH277"/>
  <c r="BG277"/>
  <c r="BF277"/>
  <c r="T277"/>
  <c r="R277"/>
  <c r="P277"/>
  <c r="BI272"/>
  <c r="BH272"/>
  <c r="BG272"/>
  <c r="BF272"/>
  <c r="T272"/>
  <c r="T271"/>
  <c r="R272"/>
  <c r="R271"/>
  <c r="P272"/>
  <c r="P271"/>
  <c r="BI268"/>
  <c r="BH268"/>
  <c r="BG268"/>
  <c r="BF268"/>
  <c r="T268"/>
  <c r="R268"/>
  <c r="P268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6"/>
  <c r="BH246"/>
  <c r="BG246"/>
  <c r="BF246"/>
  <c r="T246"/>
  <c r="R246"/>
  <c r="P246"/>
  <c r="BI239"/>
  <c r="BH239"/>
  <c r="BG239"/>
  <c r="BF239"/>
  <c r="T239"/>
  <c r="R239"/>
  <c r="P239"/>
  <c r="BI237"/>
  <c r="BH237"/>
  <c r="BG237"/>
  <c r="BF237"/>
  <c r="T237"/>
  <c r="R237"/>
  <c r="P237"/>
  <c r="BI230"/>
  <c r="BH230"/>
  <c r="BG230"/>
  <c r="BF230"/>
  <c r="T230"/>
  <c r="R230"/>
  <c r="P230"/>
  <c r="BI222"/>
  <c r="BH222"/>
  <c r="BG222"/>
  <c r="BF222"/>
  <c r="T222"/>
  <c r="R222"/>
  <c r="P222"/>
  <c r="BI216"/>
  <c r="BH216"/>
  <c r="BG216"/>
  <c r="BF216"/>
  <c r="T216"/>
  <c r="R216"/>
  <c r="P216"/>
  <c r="BI183"/>
  <c r="BH183"/>
  <c r="BG183"/>
  <c r="BF183"/>
  <c r="T183"/>
  <c r="R183"/>
  <c r="P183"/>
  <c r="BI170"/>
  <c r="BH170"/>
  <c r="BG170"/>
  <c r="BF170"/>
  <c r="T170"/>
  <c r="R170"/>
  <c r="P170"/>
  <c r="BI159"/>
  <c r="BH159"/>
  <c r="BG159"/>
  <c r="BF159"/>
  <c r="T159"/>
  <c r="R159"/>
  <c r="P159"/>
  <c r="BI152"/>
  <c r="BH152"/>
  <c r="BG152"/>
  <c r="BF152"/>
  <c r="T152"/>
  <c r="R152"/>
  <c r="P152"/>
  <c r="BI144"/>
  <c r="BH144"/>
  <c r="BG144"/>
  <c r="BF144"/>
  <c r="T144"/>
  <c r="R144"/>
  <c r="P144"/>
  <c r="BI140"/>
  <c r="BH140"/>
  <c r="BG140"/>
  <c r="BF140"/>
  <c r="T140"/>
  <c r="R140"/>
  <c r="P140"/>
  <c r="BI133"/>
  <c r="BH133"/>
  <c r="BG133"/>
  <c r="BF133"/>
  <c r="T133"/>
  <c r="R133"/>
  <c r="P133"/>
  <c r="BI126"/>
  <c r="BH126"/>
  <c r="BG126"/>
  <c r="BF126"/>
  <c r="T126"/>
  <c r="R126"/>
  <c r="P126"/>
  <c r="BI112"/>
  <c r="BH112"/>
  <c r="BG112"/>
  <c r="BF112"/>
  <c r="T112"/>
  <c r="R112"/>
  <c r="P112"/>
  <c r="BI101"/>
  <c r="BH101"/>
  <c r="BG101"/>
  <c r="BF101"/>
  <c r="T101"/>
  <c r="R101"/>
  <c r="P101"/>
  <c r="BI95"/>
  <c r="BH95"/>
  <c r="BG95"/>
  <c r="BF95"/>
  <c r="T95"/>
  <c r="T94"/>
  <c r="R95"/>
  <c r="R94"/>
  <c r="P95"/>
  <c r="P94"/>
  <c r="F88"/>
  <c r="F86"/>
  <c r="E84"/>
  <c r="F54"/>
  <c r="F52"/>
  <c r="E50"/>
  <c r="J24"/>
  <c r="E24"/>
  <c r="J55"/>
  <c r="J23"/>
  <c r="J21"/>
  <c r="E21"/>
  <c r="J88"/>
  <c r="J20"/>
  <c r="J18"/>
  <c r="E18"/>
  <c r="F89"/>
  <c r="J17"/>
  <c r="J12"/>
  <c r="J86"/>
  <c r="E7"/>
  <c r="E82"/>
  <c i="1" r="L50"/>
  <c r="AM50"/>
  <c r="AM49"/>
  <c r="L49"/>
  <c r="AM47"/>
  <c r="L47"/>
  <c r="L45"/>
  <c r="L44"/>
  <c i="2" r="BK354"/>
  <c r="J95"/>
  <c r="J144"/>
  <c r="J431"/>
  <c r="BK312"/>
  <c i="1" r="AS54"/>
  <c i="2" r="BK170"/>
  <c i="3" r="BK511"/>
  <c r="BK357"/>
  <c r="BK262"/>
  <c r="J490"/>
  <c r="J411"/>
  <c r="J299"/>
  <c r="BK586"/>
  <c r="BK384"/>
  <c r="J597"/>
  <c r="BK365"/>
  <c r="J224"/>
  <c i="4" r="J109"/>
  <c i="2" r="J371"/>
  <c r="BK318"/>
  <c r="BK144"/>
  <c r="BK230"/>
  <c r="BK414"/>
  <c r="BK252"/>
  <c r="J414"/>
  <c r="J327"/>
  <c r="BK237"/>
  <c i="3" r="BK518"/>
  <c r="J429"/>
  <c r="BK309"/>
  <c r="J504"/>
  <c r="BK397"/>
  <c r="J280"/>
  <c r="J100"/>
  <c r="BK436"/>
  <c r="BK669"/>
  <c r="BK369"/>
  <c r="BK265"/>
  <c i="4" r="J106"/>
  <c i="2" r="BK347"/>
  <c r="BK239"/>
  <c r="J237"/>
  <c r="J519"/>
  <c r="BK379"/>
  <c r="BK272"/>
  <c r="J454"/>
  <c r="BK356"/>
  <c r="BK262"/>
  <c i="3" r="BK553"/>
  <c r="BK444"/>
  <c r="BK327"/>
  <c r="BK566"/>
  <c r="J369"/>
  <c r="BK277"/>
  <c r="J511"/>
  <c r="J393"/>
  <c r="J566"/>
  <c r="BK355"/>
  <c r="J220"/>
  <c i="4" r="BK106"/>
  <c i="2" r="BK363"/>
  <c r="J312"/>
  <c r="BK258"/>
  <c r="J152"/>
  <c r="BK421"/>
  <c r="J315"/>
  <c r="BK112"/>
  <c r="BK351"/>
  <c r="BK287"/>
  <c i="3" r="BK692"/>
  <c r="J461"/>
  <c r="J339"/>
  <c r="BK169"/>
  <c r="BK433"/>
  <c r="BK343"/>
  <c r="BK220"/>
  <c r="J521"/>
  <c r="J347"/>
  <c r="J169"/>
  <c r="BK387"/>
  <c r="J257"/>
  <c i="4" r="J97"/>
  <c i="2" r="BK327"/>
  <c r="J299"/>
  <c r="J268"/>
  <c r="BK101"/>
  <c r="J340"/>
  <c r="J262"/>
  <c r="J367"/>
  <c r="J318"/>
  <c r="J252"/>
  <c i="3" r="J541"/>
  <c r="J448"/>
  <c r="J341"/>
  <c r="J141"/>
  <c r="BK425"/>
  <c r="J331"/>
  <c r="J253"/>
  <c r="J634"/>
  <c r="J421"/>
  <c r="J171"/>
  <c r="J406"/>
  <c r="BK288"/>
  <c i="4" r="BK100"/>
  <c r="BK87"/>
  <c i="2" r="BK345"/>
  <c r="BK293"/>
  <c r="BK140"/>
  <c r="BK343"/>
  <c r="J277"/>
  <c r="BK431"/>
  <c r="J347"/>
  <c r="BK277"/>
  <c i="3" r="J590"/>
  <c r="J455"/>
  <c r="J343"/>
  <c r="BK253"/>
  <c r="J436"/>
  <c r="J387"/>
  <c r="BK224"/>
  <c r="BK497"/>
  <c r="J351"/>
  <c r="J553"/>
  <c r="J349"/>
  <c r="BK171"/>
  <c i="4" r="J94"/>
  <c i="2" r="BK359"/>
  <c r="J287"/>
  <c r="J457"/>
  <c r="J112"/>
  <c r="J424"/>
  <c r="BK306"/>
  <c r="BK126"/>
  <c r="BK371"/>
  <c r="BK299"/>
  <c i="3" r="BK686"/>
  <c r="BK490"/>
  <c r="J390"/>
  <c r="J269"/>
  <c r="BK470"/>
  <c r="J413"/>
  <c r="BK257"/>
  <c r="J594"/>
  <c r="J345"/>
  <c r="J672"/>
  <c r="BK401"/>
  <c r="BK305"/>
  <c r="BK95"/>
  <c i="4" r="J103"/>
  <c i="2" r="J351"/>
  <c r="J126"/>
  <c r="BK183"/>
  <c r="BK484"/>
  <c r="J325"/>
  <c r="BK268"/>
  <c r="J421"/>
  <c r="J306"/>
  <c r="J140"/>
  <c i="3" r="BK504"/>
  <c r="BK349"/>
  <c r="J265"/>
  <c r="BK461"/>
  <c r="J384"/>
  <c r="BK269"/>
  <c r="BK597"/>
  <c r="BK429"/>
  <c r="J586"/>
  <c r="BK351"/>
  <c r="BK199"/>
  <c i="2" r="J343"/>
  <c r="BK283"/>
  <c r="BK246"/>
  <c r="BK514"/>
  <c r="J384"/>
  <c r="J290"/>
  <c r="J379"/>
  <c r="BK336"/>
  <c r="J283"/>
  <c i="3" r="J686"/>
  <c r="BK416"/>
  <c r="BK323"/>
  <c r="BK464"/>
  <c r="BK390"/>
  <c r="J277"/>
  <c r="J104"/>
  <c r="BK440"/>
  <c r="J288"/>
  <c r="J440"/>
  <c r="J309"/>
  <c r="BK100"/>
  <c i="4" r="J91"/>
  <c i="2" r="J356"/>
  <c r="J296"/>
  <c r="BK457"/>
  <c r="J170"/>
  <c r="J477"/>
  <c r="BK334"/>
  <c r="BK216"/>
  <c r="J375"/>
  <c r="J310"/>
  <c i="3" r="J692"/>
  <c r="J470"/>
  <c r="J365"/>
  <c r="BK274"/>
  <c r="J468"/>
  <c r="J319"/>
  <c r="BK123"/>
  <c r="BK472"/>
  <c r="BK291"/>
  <c r="J444"/>
  <c r="BK319"/>
  <c i="4" r="BK94"/>
  <c r="BK97"/>
  <c i="2" r="BK338"/>
  <c r="BK133"/>
  <c r="BK159"/>
  <c r="J484"/>
  <c r="BK321"/>
  <c r="BK424"/>
  <c r="J338"/>
  <c r="J230"/>
  <c i="3" r="J518"/>
  <c r="BK413"/>
  <c r="J296"/>
  <c r="J95"/>
  <c r="BK423"/>
  <c r="J305"/>
  <c r="J669"/>
  <c r="BK468"/>
  <c r="BK336"/>
  <c r="BK448"/>
  <c r="J323"/>
  <c r="BK108"/>
  <c i="4" r="J87"/>
  <c i="2" r="J321"/>
  <c r="BK454"/>
  <c r="BK95"/>
  <c r="J345"/>
  <c r="BK222"/>
  <c r="BK375"/>
  <c r="BK325"/>
  <c r="J222"/>
  <c i="3" r="BK521"/>
  <c r="J425"/>
  <c r="J313"/>
  <c r="BK634"/>
  <c r="J416"/>
  <c r="BK285"/>
  <c r="J476"/>
  <c r="BK339"/>
  <c r="BK452"/>
  <c r="BK313"/>
  <c r="BK104"/>
  <c i="2" r="J434"/>
  <c r="J183"/>
  <c r="J216"/>
  <c r="BK481"/>
  <c r="BK323"/>
  <c r="J133"/>
  <c r="J354"/>
  <c r="BK296"/>
  <c i="3" r="J695"/>
  <c r="BK483"/>
  <c r="J401"/>
  <c r="J285"/>
  <c r="BK594"/>
  <c r="J357"/>
  <c r="BK141"/>
  <c r="J483"/>
  <c r="BK341"/>
  <c r="BK541"/>
  <c r="BK347"/>
  <c r="J123"/>
  <c i="4" r="BK103"/>
  <c i="2" r="J334"/>
  <c r="J258"/>
  <c r="BK255"/>
  <c r="J514"/>
  <c r="BK310"/>
  <c r="J101"/>
  <c r="J359"/>
  <c r="BK290"/>
  <c r="J159"/>
  <c i="3" r="J497"/>
  <c r="BK411"/>
  <c r="BK331"/>
  <c r="BK138"/>
  <c r="BK419"/>
  <c r="J355"/>
  <c r="J262"/>
  <c r="BK590"/>
  <c r="BK406"/>
  <c r="BK204"/>
  <c r="J419"/>
  <c r="BK299"/>
  <c i="4" r="J100"/>
  <c i="2" r="BK367"/>
  <c r="BK315"/>
  <c r="J272"/>
  <c r="J481"/>
  <c r="J336"/>
  <c r="J246"/>
  <c r="BK384"/>
  <c r="J323"/>
  <c i="3" r="BK695"/>
  <c r="J464"/>
  <c r="BK345"/>
  <c r="J204"/>
  <c r="BK455"/>
  <c r="J336"/>
  <c r="J138"/>
  <c r="J433"/>
  <c r="J199"/>
  <c r="BK421"/>
  <c r="J274"/>
  <c i="4" r="BK91"/>
  <c i="2" r="BK519"/>
  <c r="BK340"/>
  <c r="BK152"/>
  <c r="J239"/>
  <c r="BK477"/>
  <c r="J293"/>
  <c r="BK434"/>
  <c r="J363"/>
  <c r="J255"/>
  <c i="3" r="BK672"/>
  <c r="BK476"/>
  <c r="J397"/>
  <c r="J291"/>
  <c r="J472"/>
  <c r="BK393"/>
  <c r="J327"/>
  <c r="J108"/>
  <c r="J452"/>
  <c r="BK280"/>
  <c r="J423"/>
  <c r="BK296"/>
  <c i="4" r="BK109"/>
  <c i="2" l="1" r="P100"/>
  <c r="R143"/>
  <c r="T251"/>
  <c r="T276"/>
  <c r="R286"/>
  <c r="T350"/>
  <c r="T362"/>
  <c r="BK383"/>
  <c r="J383"/>
  <c r="J71"/>
  <c i="3" r="R99"/>
  <c r="R252"/>
  <c r="R386"/>
  <c r="BK410"/>
  <c r="J410"/>
  <c r="J68"/>
  <c r="T418"/>
  <c r="R428"/>
  <c r="T475"/>
  <c i="2" r="R100"/>
  <c r="T143"/>
  <c r="P251"/>
  <c r="R276"/>
  <c r="P286"/>
  <c r="BK350"/>
  <c r="J350"/>
  <c r="J69"/>
  <c r="BK362"/>
  <c r="J362"/>
  <c r="J70"/>
  <c r="R383"/>
  <c i="3" r="T99"/>
  <c r="T252"/>
  <c r="T386"/>
  <c r="P410"/>
  <c r="P418"/>
  <c r="T428"/>
  <c r="R475"/>
  <c i="4" r="BK90"/>
  <c r="J90"/>
  <c r="J62"/>
  <c r="BK96"/>
  <c r="J96"/>
  <c r="J63"/>
  <c r="T96"/>
  <c r="P102"/>
  <c i="2" r="T100"/>
  <c r="T93"/>
  <c r="P143"/>
  <c r="R251"/>
  <c r="P276"/>
  <c r="T286"/>
  <c r="R350"/>
  <c r="R362"/>
  <c r="T383"/>
  <c i="3" r="BK99"/>
  <c r="J99"/>
  <c r="J62"/>
  <c r="BK252"/>
  <c r="J252"/>
  <c r="J63"/>
  <c r="P386"/>
  <c r="T410"/>
  <c r="R418"/>
  <c r="P428"/>
  <c r="P467"/>
  <c r="P475"/>
  <c i="4" r="P90"/>
  <c r="T90"/>
  <c r="R96"/>
  <c r="R102"/>
  <c i="2" r="BK100"/>
  <c r="J100"/>
  <c r="J62"/>
  <c r="BK143"/>
  <c r="J143"/>
  <c r="J63"/>
  <c r="BK251"/>
  <c r="J251"/>
  <c r="J64"/>
  <c r="BK276"/>
  <c r="J276"/>
  <c r="J67"/>
  <c r="BK286"/>
  <c r="J286"/>
  <c r="J68"/>
  <c r="P350"/>
  <c r="P362"/>
  <c r="P383"/>
  <c i="3" r="P99"/>
  <c r="P252"/>
  <c r="BK386"/>
  <c r="J386"/>
  <c r="J64"/>
  <c r="R410"/>
  <c r="BK418"/>
  <c r="J418"/>
  <c r="J69"/>
  <c r="BK428"/>
  <c r="J428"/>
  <c r="J70"/>
  <c r="BK467"/>
  <c r="J467"/>
  <c r="J71"/>
  <c r="R467"/>
  <c r="T467"/>
  <c r="BK475"/>
  <c r="J475"/>
  <c r="J72"/>
  <c i="4" r="R90"/>
  <c r="R85"/>
  <c r="R84"/>
  <c r="P96"/>
  <c r="BK102"/>
  <c r="J102"/>
  <c r="J64"/>
  <c r="T102"/>
  <c i="3" r="BK405"/>
  <c r="J405"/>
  <c r="J67"/>
  <c i="2" r="BK94"/>
  <c r="J94"/>
  <c r="J61"/>
  <c i="3" r="BK94"/>
  <c r="J94"/>
  <c r="J61"/>
  <c i="2" r="BK518"/>
  <c r="J518"/>
  <c r="J72"/>
  <c i="3" r="BK400"/>
  <c r="J400"/>
  <c r="J65"/>
  <c i="4" r="BK86"/>
  <c r="BK85"/>
  <c r="BK84"/>
  <c r="J84"/>
  <c r="J59"/>
  <c i="2" r="BK271"/>
  <c r="J271"/>
  <c r="J65"/>
  <c i="4" r="J54"/>
  <c r="E74"/>
  <c r="J78"/>
  <c r="J81"/>
  <c r="BE91"/>
  <c r="BE94"/>
  <c r="BE109"/>
  <c r="BE87"/>
  <c r="BE97"/>
  <c r="BE100"/>
  <c r="F55"/>
  <c r="BE103"/>
  <c r="BE106"/>
  <c i="3" r="J89"/>
  <c r="BE138"/>
  <c r="BE141"/>
  <c r="BE169"/>
  <c r="BE262"/>
  <c r="BE269"/>
  <c r="BE291"/>
  <c r="BE327"/>
  <c r="BE331"/>
  <c r="BE336"/>
  <c r="BE341"/>
  <c r="BE343"/>
  <c r="BE345"/>
  <c r="BE355"/>
  <c r="BE390"/>
  <c r="BE393"/>
  <c r="BE413"/>
  <c r="BE425"/>
  <c r="BE541"/>
  <c r="BE590"/>
  <c r="BE597"/>
  <c r="BE634"/>
  <c r="F55"/>
  <c r="J86"/>
  <c r="BE100"/>
  <c r="BE104"/>
  <c r="BE108"/>
  <c r="BE220"/>
  <c r="BE253"/>
  <c r="BE257"/>
  <c r="BE274"/>
  <c r="BE285"/>
  <c r="BE299"/>
  <c r="BE305"/>
  <c r="BE313"/>
  <c r="BE323"/>
  <c r="BE365"/>
  <c r="BE387"/>
  <c r="BE411"/>
  <c r="BE416"/>
  <c r="BE419"/>
  <c r="BE423"/>
  <c r="BE444"/>
  <c r="BE448"/>
  <c r="BE461"/>
  <c r="BE470"/>
  <c r="BE490"/>
  <c r="BE504"/>
  <c r="J54"/>
  <c r="E82"/>
  <c r="BE95"/>
  <c r="BE171"/>
  <c r="BE199"/>
  <c r="BE204"/>
  <c r="BE265"/>
  <c r="BE288"/>
  <c r="BE296"/>
  <c r="BE309"/>
  <c r="BE319"/>
  <c r="BE339"/>
  <c r="BE347"/>
  <c r="BE349"/>
  <c r="BE357"/>
  <c r="BE397"/>
  <c r="BE401"/>
  <c r="BE440"/>
  <c r="BE464"/>
  <c r="BE468"/>
  <c r="BE483"/>
  <c r="BE586"/>
  <c r="BE669"/>
  <c r="BE123"/>
  <c r="BE224"/>
  <c r="BE277"/>
  <c r="BE280"/>
  <c r="BE351"/>
  <c r="BE369"/>
  <c r="BE384"/>
  <c r="BE406"/>
  <c r="BE421"/>
  <c r="BE429"/>
  <c r="BE433"/>
  <c r="BE436"/>
  <c r="BE452"/>
  <c r="BE455"/>
  <c r="BE472"/>
  <c r="BE476"/>
  <c r="BE497"/>
  <c r="BE511"/>
  <c r="BE518"/>
  <c r="BE521"/>
  <c r="BE553"/>
  <c r="BE566"/>
  <c r="BE594"/>
  <c r="BE672"/>
  <c r="BE686"/>
  <c r="BE692"/>
  <c r="BE695"/>
  <c i="2" r="BE144"/>
  <c r="BE183"/>
  <c r="BE239"/>
  <c r="BE306"/>
  <c r="BE315"/>
  <c r="BE323"/>
  <c r="BE327"/>
  <c r="BE334"/>
  <c r="BE359"/>
  <c r="BE363"/>
  <c r="BE367"/>
  <c r="BE371"/>
  <c r="BE375"/>
  <c r="BE414"/>
  <c r="BE421"/>
  <c r="BE424"/>
  <c r="BE431"/>
  <c r="BE434"/>
  <c r="BE454"/>
  <c r="BE519"/>
  <c r="J52"/>
  <c r="F55"/>
  <c r="J89"/>
  <c r="BE95"/>
  <c r="BE140"/>
  <c r="BE152"/>
  <c r="BE170"/>
  <c r="BE230"/>
  <c r="BE237"/>
  <c r="BE252"/>
  <c r="BE255"/>
  <c r="BE283"/>
  <c r="BE296"/>
  <c r="BE318"/>
  <c r="BE321"/>
  <c r="BE340"/>
  <c r="BE379"/>
  <c r="BE384"/>
  <c r="BE457"/>
  <c r="BE477"/>
  <c r="BE481"/>
  <c r="BE484"/>
  <c r="BE514"/>
  <c r="E48"/>
  <c r="J54"/>
  <c r="BE101"/>
  <c r="BE126"/>
  <c r="BE258"/>
  <c r="BE272"/>
  <c r="BE277"/>
  <c r="BE287"/>
  <c r="BE299"/>
  <c r="BE112"/>
  <c r="BE133"/>
  <c r="BE159"/>
  <c r="BE216"/>
  <c r="BE222"/>
  <c r="BE246"/>
  <c r="BE262"/>
  <c r="BE268"/>
  <c r="BE290"/>
  <c r="BE293"/>
  <c r="BE310"/>
  <c r="BE312"/>
  <c r="BE325"/>
  <c r="BE336"/>
  <c r="BE338"/>
  <c r="BE343"/>
  <c r="BE345"/>
  <c r="BE347"/>
  <c r="BE351"/>
  <c r="BE354"/>
  <c r="BE356"/>
  <c i="4" r="F37"/>
  <c i="1" r="BD57"/>
  <c i="2" r="F37"/>
  <c i="1" r="BD55"/>
  <c i="3" r="F34"/>
  <c i="1" r="BA56"/>
  <c i="2" r="F36"/>
  <c i="1" r="BC55"/>
  <c i="4" r="F36"/>
  <c i="1" r="BC57"/>
  <c i="4" r="F34"/>
  <c i="1" r="BA57"/>
  <c i="2" r="J34"/>
  <c i="1" r="AW55"/>
  <c i="4" r="J34"/>
  <c i="1" r="AW57"/>
  <c i="2" r="F35"/>
  <c i="1" r="BB55"/>
  <c i="3" r="F35"/>
  <c i="1" r="BB56"/>
  <c i="3" r="J34"/>
  <c i="1" r="AW56"/>
  <c i="3" r="F36"/>
  <c i="1" r="BC56"/>
  <c i="2" r="F34"/>
  <c i="1" r="BA55"/>
  <c i="4" r="F35"/>
  <c i="1" r="BB57"/>
  <c i="3" r="F37"/>
  <c i="1" r="BD56"/>
  <c i="3" l="1" r="R404"/>
  <c r="R93"/>
  <c r="P404"/>
  <c i="4" r="T85"/>
  <c r="T84"/>
  <c r="P85"/>
  <c r="P84"/>
  <c i="1" r="AU57"/>
  <c i="3" r="T404"/>
  <c r="T93"/>
  <c r="P93"/>
  <c r="P92"/>
  <c i="1" r="AU56"/>
  <c i="2" r="R93"/>
  <c r="P93"/>
  <c i="3" r="T92"/>
  <c r="R92"/>
  <c i="2" r="T275"/>
  <c r="T92"/>
  <c r="P275"/>
  <c r="P92"/>
  <c i="1" r="AU55"/>
  <c i="2" r="R275"/>
  <c r="R92"/>
  <c r="BK93"/>
  <c r="J93"/>
  <c r="J60"/>
  <c i="4" r="J85"/>
  <c r="J60"/>
  <c r="J86"/>
  <c r="J61"/>
  <c i="2" r="BK275"/>
  <c r="J275"/>
  <c r="J66"/>
  <c i="3" r="BK93"/>
  <c r="J93"/>
  <c r="J60"/>
  <c r="BK404"/>
  <c r="J404"/>
  <c r="J66"/>
  <c i="1" r="BC54"/>
  <c r="AY54"/>
  <c i="2" r="J33"/>
  <c i="1" r="AV55"/>
  <c r="AT55"/>
  <c r="AU54"/>
  <c i="4" r="J30"/>
  <c i="1" r="AG57"/>
  <c r="BD54"/>
  <c r="W33"/>
  <c r="BA54"/>
  <c r="W30"/>
  <c i="4" r="J33"/>
  <c i="1" r="AV57"/>
  <c r="AT57"/>
  <c r="AN57"/>
  <c i="4" r="F33"/>
  <c i="1" r="AZ57"/>
  <c r="BB54"/>
  <c r="AX54"/>
  <c i="3" r="F33"/>
  <c i="1" r="AZ56"/>
  <c i="2" r="F33"/>
  <c i="1" r="AZ55"/>
  <c i="3" r="J33"/>
  <c i="1" r="AV56"/>
  <c r="AT56"/>
  <c i="2" l="1" r="BK92"/>
  <c r="J92"/>
  <c i="3" r="BK92"/>
  <c r="J92"/>
  <c r="J59"/>
  <c i="4" r="J39"/>
  <c i="2" r="J30"/>
  <c i="1" r="AG55"/>
  <c r="AW54"/>
  <c r="AK30"/>
  <c r="AZ54"/>
  <c r="W29"/>
  <c r="W31"/>
  <c r="W32"/>
  <c i="2" l="1" r="J39"/>
  <c r="J59"/>
  <c i="1" r="AN55"/>
  <c i="3" r="J30"/>
  <c i="1" r="AG56"/>
  <c r="AG54"/>
  <c r="AK26"/>
  <c r="AV54"/>
  <c r="AK29"/>
  <c r="AK35"/>
  <c i="3" l="1" r="J39"/>
  <c i="1" r="AN56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<sst xmlns="http://schemas.openxmlformats.org/spreadsheetml/2006/main">
  <si>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</si>
  <si>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</si>
  <si>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</si>
  <si>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</si>
  <si>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</si>
  <si>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{05ad60df-bd8b-467b-8e6f-d2e3b8ee1dd1}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</si>
  <si>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</si>
  <si>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</si>
  <si>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</si>
  <si>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</si>
  <si>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</si>
  <si>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</si>
  <si>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</si>
  <si>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</si>
  <si>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ZSGRAFICKA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</si>
  <si>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</si>
  <si>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</si>
  <si>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uliční fasády a výměna oken ZŠ a MŠ Grafická</t>
  </si>
  <si>
    <t>KSO:</t>
  </si>
  <si>
    <t>801 3</t>
  </si>
  <si>
    <t>CC-CZ:</t>
  </si>
  <si>
    <t/>
  </si>
  <si>
    <t>Místo:</t>
  </si>
  <si>
    <t>Grafická 13/1060, Praha 5</t>
  </si>
  <si>
    <t>Datum:</t>
  </si>
  <si>
    <t>12. 4. 2022</t>
  </si>
  <si>
    <t>CZ-CPV:</t>
  </si>
  <si>
    <t>45214200-2</t>
  </si>
  <si>
    <t>Zadavatel:</t>
  </si>
  <si>
    <t>IČ:</t>
  </si>
  <si>
    <t>MČ Praha 5, Nám. 14. října 4/1381, Praha 5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</si>
  <si>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</si>
  <si>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</si>
  <si>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</si>
  <si>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</si>
  <si>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</si>
  <si>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</si>
  <si>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</si>
  <si>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</si>
  <si>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</si>
  <si>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</si>
  <si>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</si>
  <si>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</si>
  <si>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</si>
  <si>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</si>
  <si>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</si>
  <si>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</si>
  <si>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</si>
  <si>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</si>
  <si>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</si>
  <si>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</si>
  <si>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</si>
  <si>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</si>
  <si>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</si>
  <si>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</si>
  <si>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</si>
  <si>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</si>
  <si>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</si>
  <si>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</si>
  <si>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</si>
  <si>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</si>
  <si>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</si>
  <si>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</si>
  <si>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</si>
  <si>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</si>
  <si>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</si>
  <si>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</si>
  <si>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</si>
  <si>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</si>
  <si>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</si>
  <si>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</si>
  <si>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</si>
  <si>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</si>
  <si>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</si>
  <si>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</si>
  <si>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</si>
  <si>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</si>
  <si>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</si>
  <si>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</si>
  <si>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Okna</t>
  </si>
  <si>
    <t>Výměna oken ZŠ a MŠ Grafická</t>
  </si>
  <si>
    <t>STA</t>
  </si>
  <si>
    <t>1</t>
  </si>
  <si>
    <t>{1f8c9ed5-79e5-49eb-9c21-ddadbfd0d98d}</t>
  </si>
  <si>
    <t>2</t>
  </si>
  <si>
    <t>Fasáda</t>
  </si>
  <si>
    <t>Oprava uliční fasády ZŠ a MŠ Grafická</t>
  </si>
  <si>
    <t>{c8c3c6fd-f0fd-4db8-824f-0276dfd037ab}</t>
  </si>
  <si>
    <t>VRN</t>
  </si>
  <si>
    <t>Vedlejší rozpočtové náklady</t>
  </si>
  <si>
    <t>{d287e16a-9e35-425a-9cbc-866e82c98587}</t>
  </si>
  <si>
    <t>KRYCÍ LIST SOUPISU PRACÍ</t>
  </si>
  <si>
    <t>Objekt:</t>
  </si>
  <si>
    <t>Okna - Výměna oken ZŠ a MŠ Grafická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</si>
  <si>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</si>
  <si>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</si>
  <si>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</si>
  <si>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</si>
  <si>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</si>
  <si>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</si>
  <si>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</si>
  <si>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</si>
  <si>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</si>
  <si>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</si>
  <si>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</si>
  <si>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</si>
  <si>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</si>
  <si>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</si>
  <si>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</si>
  <si>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</si>
  <si>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</si>
  <si>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</si>
  <si>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</si>
  <si>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</si>
  <si>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</si>
  <si>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</si>
  <si>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</si>
  <si>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</si>
  <si>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</si>
  <si>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</si>
  <si>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</si>
  <si>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</si>
  <si>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</si>
  <si>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</si>
  <si>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</si>
  <si>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</si>
  <si>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</si>
  <si>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</si>
  <si>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</si>
  <si>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</si>
  <si>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319201321</t>
  </si>
  <si>
    <t>Vyrovnání nerovného povrchu zdiva tl do 30 mm maltou</t>
  </si>
  <si>
    <t>m2</t>
  </si>
  <si>
    <t>CS ÚRS 2022 01</t>
  </si>
  <si>
    <t>4</t>
  </si>
  <si>
    <t>-230786448</t>
  </si>
  <si>
    <t>PP</t>
  </si>
  <si>
    <t>Vyrovnání nerovného povrchu vnitřního i vnějšího zdiva bez odsekání vadných cihel, maltou (s dodáním hmot) tl. do 30 mm</t>
  </si>
  <si>
    <t>Online PSC</t>
  </si>
  <si>
    <t>https://podminky.urs.cz/item/CS_URS_2022_01/319201321</t>
  </si>
  <si>
    <t>VV</t>
  </si>
  <si>
    <t>"po odstranění obkladu parapetu"</t>
  </si>
  <si>
    <t>1,44*0,52*2</t>
  </si>
  <si>
    <t>6</t>
  </si>
  <si>
    <t>Úpravy povrchů, podlahy a osazování výplní</t>
  </si>
  <si>
    <t>612315421</t>
  </si>
  <si>
    <t>Oprava vnitřní vápenné štukové omítky stěn v rozsahu plochy do 10 %</t>
  </si>
  <si>
    <t>-947741471</t>
  </si>
  <si>
    <t>Oprava vápenné omítky vnitřních ploch štukové dvouvrstvé, tloušťky do 20 mm a tloušťky štuku do 3 mm stěn, v rozsahu opravované plochy do 10%</t>
  </si>
  <si>
    <t>https://podminky.urs.cz/item/CS_URS_2022_01/612315421</t>
  </si>
  <si>
    <t>"ostění a nadpraží oken s vnitřní mříží"</t>
  </si>
  <si>
    <t>(2,7*2+1,44)*0,37*8</t>
  </si>
  <si>
    <t>Mezisoučet</t>
  </si>
  <si>
    <t>"ostění a nadpraží okno T3 po výměně parapetu za obklad"</t>
  </si>
  <si>
    <t>(2,7*2+1,44)*0,52*2</t>
  </si>
  <si>
    <t>+"podparapetní zdivo"1,44*0,8*2</t>
  </si>
  <si>
    <t>Součet</t>
  </si>
  <si>
    <t>619995001</t>
  </si>
  <si>
    <t>Začištění omítek kolem oken, dveří, podlah nebo obkladů</t>
  </si>
  <si>
    <t>m</t>
  </si>
  <si>
    <t>449738837</t>
  </si>
  <si>
    <t>Začištění omítek (s dodáním hmot) kolem oken, dveří, podlah, obkladů apod.</t>
  </si>
  <si>
    <t>https://podminky.urs.cz/item/CS_URS_2022_01/619995001</t>
  </si>
  <si>
    <t>"ostění a nadpraží oken"</t>
  </si>
  <si>
    <t>"T1 mimo oken s vnitřní mříží"(1,44+2,7*2)*(32-6)</t>
  </si>
  <si>
    <t>"T2 mimo oken s vnitřní mříží"(1,44+2,7*2)*(26-2)</t>
  </si>
  <si>
    <t>"T3"(1,44+2,7*2)*2</t>
  </si>
  <si>
    <t>"parapety"</t>
  </si>
  <si>
    <t>"T4 mimo tělocvičnu"(1,44+0,22*2)*8</t>
  </si>
  <si>
    <t>"T6"(1,44+0,2*2)*21</t>
  </si>
  <si>
    <t>"T7"(1,44+0,2*2)*19</t>
  </si>
  <si>
    <t>619996155R</t>
  </si>
  <si>
    <t>Ochrana podlahy z OSB desek a geotextílie</t>
  </si>
  <si>
    <t>1848310961</t>
  </si>
  <si>
    <t>Ochrana podlahy včetně pozdějšího odstranění položením OSB desek a geotextilie</t>
  </si>
  <si>
    <t>"1,5 m před měněným oknem pod pomocné lešení"</t>
  </si>
  <si>
    <t>"T1"1,5*1,5*32</t>
  </si>
  <si>
    <t>"T2 "1,5*1,5*26</t>
  </si>
  <si>
    <t>"T3"1,5*1,5*2</t>
  </si>
  <si>
    <t>5</t>
  </si>
  <si>
    <t>622143004</t>
  </si>
  <si>
    <t>Montáž omítkových samolepících začišťovacích profilů pro spojení s okenním rámem</t>
  </si>
  <si>
    <t>1939559307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</si>
  <si>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</si>
  <si>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https://podminky.urs.cz/item/CS_URS_2022_01/622143004</t>
  </si>
  <si>
    <t>"T1"(2,7*2+1,44)*32</t>
  </si>
  <si>
    <t>"T2"(2,7*2+1,44)*26</t>
  </si>
  <si>
    <t>"T3"(2,7*2+1,44)*2</t>
  </si>
  <si>
    <t>M</t>
  </si>
  <si>
    <t>59051516</t>
  </si>
  <si>
    <t>profil začišťovací PVC pro ostění vnitřních omítek</t>
  </si>
  <si>
    <t>8</t>
  </si>
  <si>
    <t>238235019</t>
  </si>
  <si>
    <t>410,4*1,05 'Přepočtené koeficientem množství</t>
  </si>
  <si>
    <t>9</t>
  </si>
  <si>
    <t>Ostatní konstrukce a práce, bourání</t>
  </si>
  <si>
    <t>7</t>
  </si>
  <si>
    <t>949101112</t>
  </si>
  <si>
    <t>Lešení pomocné pro objekty pozemních staveb s lešeňovou podlahou v přes 1,9 do 3,5 m zatížení do 150 kg/m2</t>
  </si>
  <si>
    <t>-881557373</t>
  </si>
  <si>
    <t>Lešení pomocné pracovní pro objekty pozemních staveb pro zatížení do 150 kg/m2, o výšce lešeňové podlahy přes 1,9 do 3,5 m</t>
  </si>
  <si>
    <t>https://podminky.urs.cz/item/CS_URS_2022_01/949101112</t>
  </si>
  <si>
    <t>"š. 1 m od okna"</t>
  </si>
  <si>
    <t>"T1"1,5*32</t>
  </si>
  <si>
    <t>"T2"1,5*26</t>
  </si>
  <si>
    <t>"T3"1,5*2</t>
  </si>
  <si>
    <t>952901108</t>
  </si>
  <si>
    <t>Čištění budov omytí dvojitých nebo zdvojených oken nebo balkonových dveří pl přes 2,5 m2</t>
  </si>
  <si>
    <t>-2071063489</t>
  </si>
  <si>
    <t>Čištění budov při provádění oprav a udržovacích prací oken dvojitých nebo zdvojených omytím, plochy do přes 2,5 m2</t>
  </si>
  <si>
    <t>https://podminky.urs.cz/item/CS_URS_2022_01/952901108</t>
  </si>
  <si>
    <t>"T1"1,27*2,73*32</t>
  </si>
  <si>
    <t>"T2"1,27*2,73*26</t>
  </si>
  <si>
    <t>"T3"1,27*2,73*2</t>
  </si>
  <si>
    <t>952901131</t>
  </si>
  <si>
    <t>Čištění budov omytí konstrukcí nebo prvků</t>
  </si>
  <si>
    <t>-1556422312</t>
  </si>
  <si>
    <t>Čištění budov při provádění oprav a udržovacích prací konstrukcí nebo prvků omytím</t>
  </si>
  <si>
    <t>https://podminky.urs.cz/item/CS_URS_2022_01/952901131</t>
  </si>
  <si>
    <t>"T4"1,45*0,22*15</t>
  </si>
  <si>
    <t>"T5"1,45*0,55*2</t>
  </si>
  <si>
    <t>"T6"1,45*0,2*21</t>
  </si>
  <si>
    <t>"T7"1,45*0,18*19</t>
  </si>
  <si>
    <t>"ponechaný obklad na parapetu"1,45*0,37</t>
  </si>
  <si>
    <t>"zákryt topení 3NP"1,45*0,5*2</t>
  </si>
  <si>
    <t>10</t>
  </si>
  <si>
    <t>952902021</t>
  </si>
  <si>
    <t>Čištění budov zametení hladkých podlah</t>
  </si>
  <si>
    <t>141413606</t>
  </si>
  <si>
    <t>Čištění budov při provádění oprav a udržovacích prací podlah hladkých zametením</t>
  </si>
  <si>
    <t>https://podminky.urs.cz/item/CS_URS_2022_01/952902021</t>
  </si>
  <si>
    <t>"průběžný úklid chodeb a schodišť dotčených nošením materiálu a sutí 16 krát"</t>
  </si>
  <si>
    <t>(330+32,9)*16</t>
  </si>
  <si>
    <t xml:space="preserve">"Průběžný  úklid  nezakrytých podlah v místě probíhajících stavebních prací a prostor dotčených nošení materiálu a sutí  6krát"</t>
  </si>
  <si>
    <t>"mimo tělocvičnu"746*6</t>
  </si>
  <si>
    <t>"tělocvična nezakryté podlahy průběžný úklid 10 krát"</t>
  </si>
  <si>
    <t>112,5*10</t>
  </si>
  <si>
    <t>11</t>
  </si>
  <si>
    <t>952902031</t>
  </si>
  <si>
    <t>Čištění budov omytí hladkých podlah</t>
  </si>
  <si>
    <t>-360810282</t>
  </si>
  <si>
    <t>Čištění budov při provádění oprav a udržovacích prací podlah hladkých omytím</t>
  </si>
  <si>
    <t>https://podminky.urs.cz/item/CS_URS_2022_01/952902031</t>
  </si>
  <si>
    <t>"závěrečný úklid prostory dotčené stavbou a dopravou materiálu a sutí"</t>
  </si>
  <si>
    <t>"1NP"</t>
  </si>
  <si>
    <t>"učebna"51</t>
  </si>
  <si>
    <t>"kabinet"12</t>
  </si>
  <si>
    <t>"odborná učebna"69</t>
  </si>
  <si>
    <t>"hospodářka"28</t>
  </si>
  <si>
    <t>"družina"26</t>
  </si>
  <si>
    <t>"tělocvična"138</t>
  </si>
  <si>
    <t>"2NP"</t>
  </si>
  <si>
    <t>"hudební učebna"66</t>
  </si>
  <si>
    <t>"sborovna"70</t>
  </si>
  <si>
    <t>"školní poradna"31</t>
  </si>
  <si>
    <t>"učebny"50+68</t>
  </si>
  <si>
    <t>"výtvarná učebna"69</t>
  </si>
  <si>
    <t>"3NP"</t>
  </si>
  <si>
    <t>"učebny"56+71+50+71+69</t>
  </si>
  <si>
    <t>"chodby"</t>
  </si>
  <si>
    <t>"3NP"120</t>
  </si>
  <si>
    <t>"2NP"120</t>
  </si>
  <si>
    <t>"1NP"90</t>
  </si>
  <si>
    <t>"schodiště"</t>
  </si>
  <si>
    <t>"vstup"8,5+8,4</t>
  </si>
  <si>
    <t>"mezipodesty "4*4</t>
  </si>
  <si>
    <t>12</t>
  </si>
  <si>
    <t>952902061R</t>
  </si>
  <si>
    <t xml:space="preserve">Čištění budov při provádění oprav a udržovacích prací  podlah hladkých vysátím</t>
  </si>
  <si>
    <t>1301495950</t>
  </si>
  <si>
    <t>Čištění budov při provádění oprav a udržovacích prací podlah hladkých vysátím</t>
  </si>
  <si>
    <t>"závěrečný úklid plochy s kobercem"</t>
  </si>
  <si>
    <t>"3NP "</t>
  </si>
  <si>
    <t>"přípravná třída"30</t>
  </si>
  <si>
    <t>13</t>
  </si>
  <si>
    <t>952902221</t>
  </si>
  <si>
    <t>Čištění budov zametení schodišť</t>
  </si>
  <si>
    <t>267108288</t>
  </si>
  <si>
    <t>Čištění budov při provádění oprav a udržovacích prací schodišť zametením</t>
  </si>
  <si>
    <t>https://podminky.urs.cz/item/CS_URS_2022_01/952902221</t>
  </si>
  <si>
    <t>"průběžný úklid prostory dotčené dopravou materiálu a sutí 16krát"</t>
  </si>
  <si>
    <t>"vstup"8,4</t>
  </si>
  <si>
    <t>"centrální schodiště"60</t>
  </si>
  <si>
    <t>68,4*16 'Přepočtené koeficientem množství</t>
  </si>
  <si>
    <t>14</t>
  </si>
  <si>
    <t>952902231</t>
  </si>
  <si>
    <t>Čištění budov omytí schodišť</t>
  </si>
  <si>
    <t>-817884729</t>
  </si>
  <si>
    <t>Čištění budov při provádění oprav a udržovacích prací schodišť omytím</t>
  </si>
  <si>
    <t>https://podminky.urs.cz/item/CS_URS_2022_01/952902231</t>
  </si>
  <si>
    <t>"závěrečný úklid prostory dotčené dopravou materiálu a sutí"</t>
  </si>
  <si>
    <t>953941932</t>
  </si>
  <si>
    <t>Demontáž a zpětné osazení ocelové konstrukce a sloupku pro volejbal včetně ukotvení do zdiva</t>
  </si>
  <si>
    <t>kus</t>
  </si>
  <si>
    <t>-1648717394</t>
  </si>
  <si>
    <t>16</t>
  </si>
  <si>
    <t>968062356</t>
  </si>
  <si>
    <t>Vybourání dřevěných rámů oken dvojitých včetně křídel pl do 4 m2</t>
  </si>
  <si>
    <t>-1566095741</t>
  </si>
  <si>
    <t>Vybourání dřevěných rámů oken s křídly, dveřních zárubní, vrat, stěn, ostění nebo obkladů rámů oken s křídly dvojitých, plochy do 4 m2</t>
  </si>
  <si>
    <t>https://podminky.urs.cz/item/CS_URS_2022_01/968062356</t>
  </si>
  <si>
    <t>17</t>
  </si>
  <si>
    <t>978059511</t>
  </si>
  <si>
    <t>Odsekání a odebrání obkladů stěn z vnitřních obkládaček plochy do 1 m2</t>
  </si>
  <si>
    <t>1728155507</t>
  </si>
  <si>
    <t>Odsekání obkladů stěn včetně otlučení podkladní omítky až na zdivo z obkládaček vnitřních, z jakýchkoliv materiálů, plochy do 1 m2</t>
  </si>
  <si>
    <t>https://podminky.urs.cz/item/CS_URS_2022_01/978059511</t>
  </si>
  <si>
    <t>"pro výměnu parapetů T5"</t>
  </si>
  <si>
    <t>997</t>
  </si>
  <si>
    <t>Přesun sutě</t>
  </si>
  <si>
    <t>18</t>
  </si>
  <si>
    <t>997013215</t>
  </si>
  <si>
    <t>Vnitrostaveništní doprava suti a vybouraných hmot pro budovy v přes 15 do 18 m ručně</t>
  </si>
  <si>
    <t>t</t>
  </si>
  <si>
    <t>-1206636057</t>
  </si>
  <si>
    <t>Vnitrostaveništní doprava suti a vybouraných hmot vodorovně do 50 m svisle ručně pro budovy a haly výšky přes 15 do 18 m</t>
  </si>
  <si>
    <t>https://podminky.urs.cz/item/CS_URS_2022_01/997013215</t>
  </si>
  <si>
    <t>19</t>
  </si>
  <si>
    <t>997013501</t>
  </si>
  <si>
    <t>Odvoz suti a vybouraných hmot na skládku nebo meziskládku do 1 km se složením</t>
  </si>
  <si>
    <t>-1846745343</t>
  </si>
  <si>
    <t>Odvoz suti a vybouraných hmot na skládku nebo meziskládku se složením, na vzdálenost do 1 km</t>
  </si>
  <si>
    <t>https://podminky.urs.cz/item/CS_URS_2022_01/997013501</t>
  </si>
  <si>
    <t>20</t>
  </si>
  <si>
    <t>997013509</t>
  </si>
  <si>
    <t>Příplatek k odvozu suti a vybouraných hmot na skládku ZKD 1 km přes 1 km</t>
  </si>
  <si>
    <t>-1721547366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</si>
  <si>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</si>
  <si>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</si>
  <si>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13,205*19 'Přepočtené koeficientem množství</t>
  </si>
  <si>
    <t>997013631</t>
  </si>
  <si>
    <t>Poplatek za uložení na skládce (skládkovné) stavebního odpadu směsného kód odpadu 17 09 04</t>
  </si>
  <si>
    <t>-234512179</t>
  </si>
  <si>
    <t>Poplatek za uložení stavebního odpadu na skládce (skládkovné) směsného stavebního a demoličního zatříděného do Katalogu odpadů pod kódem 17 09 04</t>
  </si>
  <si>
    <t>https://podminky.urs.cz/item/CS_URS_2022_01/997013631</t>
  </si>
  <si>
    <t>"celk.hmotnost"13,205</t>
  </si>
  <si>
    <t>-"okna,parapety,dřev.desky"13</t>
  </si>
  <si>
    <t>22</t>
  </si>
  <si>
    <t>997013811</t>
  </si>
  <si>
    <t>Poplatek za uložení na skládce (skládkovné) stavebního odpadu dřevěného kód odpadu 17 02 01</t>
  </si>
  <si>
    <t>-1677248427</t>
  </si>
  <si>
    <t>Poplatek za uložení stavebního odpadu na skládce (skládkovné) dřevěného zatříděného do Katalogu odpadů pod kódem 17 02 01</t>
  </si>
  <si>
    <t>https://podminky.urs.cz/item/CS_URS_2022_01/997013811</t>
  </si>
  <si>
    <t>998</t>
  </si>
  <si>
    <t>Přesun hmot</t>
  </si>
  <si>
    <t>23</t>
  </si>
  <si>
    <t>998018003</t>
  </si>
  <si>
    <t>Přesun hmot ruční pro budovy v přes 12 do 24 m</t>
  </si>
  <si>
    <t>699017592</t>
  </si>
  <si>
    <t>Přesun hmot pro budovy občanské výstavby, bydlení, výrobu a služby ruční - bez užití mechanizace vodorovná dopravní vzdálenost do 100 m pro budovy s jakoukoliv nosnou konstrukcí výšky přes 12 do 24 m</t>
  </si>
  <si>
    <t>https://podminky.urs.cz/item/CS_URS_2022_01/998018003</t>
  </si>
  <si>
    <t>PSV</t>
  </si>
  <si>
    <t>Práce a dodávky PSV</t>
  </si>
  <si>
    <t>764</t>
  </si>
  <si>
    <t>Konstrukce klempířské</t>
  </si>
  <si>
    <t>24</t>
  </si>
  <si>
    <t>76421640R</t>
  </si>
  <si>
    <t>Odříznutí stávajícího parapetního plechu v místě pevného rámu okna + doplnění nového oplechování pevného rámu, pozink. plech včetně tmelení</t>
  </si>
  <si>
    <t>-778735146</t>
  </si>
  <si>
    <t>"T1"1,22*32</t>
  </si>
  <si>
    <t>"T2"1,22*26</t>
  </si>
  <si>
    <t>"T3"1,22*2</t>
  </si>
  <si>
    <t>25</t>
  </si>
  <si>
    <t>998764203</t>
  </si>
  <si>
    <t>Přesun hmot procentní pro konstrukce klempířské v objektech v přes 12 do 24 m</t>
  </si>
  <si>
    <t>%</t>
  </si>
  <si>
    <t>-450058815</t>
  </si>
  <si>
    <t>Přesun hmot pro konstrukce klempířské stanovený procentní sazbou (%) z ceny vodorovná dopravní vzdálenost do 50 m v objektech výšky přes 12 do 24 m</t>
  </si>
  <si>
    <t>https://podminky.urs.cz/item/CS_URS_2022_01/998764203</t>
  </si>
  <si>
    <t>766</t>
  </si>
  <si>
    <t>Konstrukce truhlářské</t>
  </si>
  <si>
    <t>26</t>
  </si>
  <si>
    <t>766411810R</t>
  </si>
  <si>
    <t xml:space="preserve">Vyřezání  a demontáž truhlářského obložení stěn z dřevotřískových desek včetně podkladního roštu</t>
  </si>
  <si>
    <t>981495323</t>
  </si>
  <si>
    <t>Vyřezání a demontáž truhlářského obložení stěn z dřevotřískových desek včetně podkladního roštu</t>
  </si>
  <si>
    <t>"tělocvična pro volejbal.sloupku v okně"1,5*1,19</t>
  </si>
  <si>
    <t>27</t>
  </si>
  <si>
    <t>766414251R</t>
  </si>
  <si>
    <t>Zpětné doplnění obložení stěn z desek dřevotřískových</t>
  </si>
  <si>
    <t>1093065698</t>
  </si>
  <si>
    <t>28</t>
  </si>
  <si>
    <t>60722233R</t>
  </si>
  <si>
    <t>deska dřevotřísková surová tl 19 mm – totožná se stávající</t>
  </si>
  <si>
    <t>32</t>
  </si>
  <si>
    <t>819614953</t>
  </si>
  <si>
    <t>1,785*1,06 'Přepočtené koeficientem množství</t>
  </si>
  <si>
    <t>29</t>
  </si>
  <si>
    <t>766417111R</t>
  </si>
  <si>
    <t>Zpětná montáž pro doplnění obložení stěn podkladového roštu včetně materiálu</t>
  </si>
  <si>
    <t>-801839285</t>
  </si>
  <si>
    <t>30</t>
  </si>
  <si>
    <t>766441821</t>
  </si>
  <si>
    <t>Demontáž parapetních desek dřevěných nebo plastových šířky do 300 mm délky do 2000 mm</t>
  </si>
  <si>
    <t>1810066072</t>
  </si>
  <si>
    <t>Demontáž parapetních desek dřevěných nebo plastových šířky do 300 mm, délky přes 1000 do 2000 mm</t>
  </si>
  <si>
    <t>https://podminky.urs.cz/item/CS_URS_2022_01/766441821</t>
  </si>
  <si>
    <t>"jako T4"15</t>
  </si>
  <si>
    <t>"jako T6"21</t>
  </si>
  <si>
    <t>"jako T7"19</t>
  </si>
  <si>
    <t>31</t>
  </si>
  <si>
    <t>766441822</t>
  </si>
  <si>
    <t>Demontáž parapetních desek dřevěných nebo plastových šířky přes 300 mm délky do 2000 mm</t>
  </si>
  <si>
    <t>-1872053792</t>
  </si>
  <si>
    <t>Demontáž parapetních desek dřevěných nebo plastových šířky přes 300 mm, délky přes 1000 do 2000 mm</t>
  </si>
  <si>
    <t>https://podminky.urs.cz/item/CS_URS_2022_01/766441822</t>
  </si>
  <si>
    <t>"jako T5"2</t>
  </si>
  <si>
    <t>766492090R</t>
  </si>
  <si>
    <t>Rozebrání, demontáž zákrytu topení a zpětná montáž z desek dřevotřískových včetně olištování oken v tělocvičně</t>
  </si>
  <si>
    <t>-1579042675</t>
  </si>
  <si>
    <t>33</t>
  </si>
  <si>
    <t>766492101R</t>
  </si>
  <si>
    <t>Demontáž a montáž obložení ostění</t>
  </si>
  <si>
    <t>-456687180</t>
  </si>
  <si>
    <t>"tělocvična"(1,96-1,19)*0,15*2*7</t>
  </si>
  <si>
    <t>34</t>
  </si>
  <si>
    <t>1329019353</t>
  </si>
  <si>
    <t>1,617*1,1 'Přepočtené koeficientem množství</t>
  </si>
  <si>
    <t>35</t>
  </si>
  <si>
    <t>766497100R</t>
  </si>
  <si>
    <t>Demontáž a zpětná montáž dřevěných lišt ukončení obložení ostění z dřevotřískových desek</t>
  </si>
  <si>
    <t>1628165372</t>
  </si>
  <si>
    <t>"tělocvična"(1,96-1,19+0,15)*2*7</t>
  </si>
  <si>
    <t>36</t>
  </si>
  <si>
    <t>76662-T1R</t>
  </si>
  <si>
    <t>Montáž a dodávka dřevěné špaletové okno, čtyřkřídlové s nadsvětlíkem, rozměr ve špaletě 1270x2730 mm, Uw = 1,2 W/m²K, kompletní provedení včetně kování,systémového těsnění,připojovací spáry dle PD (tabulka oken) ozn.T1</t>
  </si>
  <si>
    <t>579590109</t>
  </si>
  <si>
    <t>Montáž a dodávka dřevěné okno špaletové, čtyřkřídlové, s nadsvětlíkem - všechna křídla otevíravá- replika stávajícího okna rozměr ve špaletě 1270x2730 mm, Uw = 1,2 W/m²K, kompletní provedení včetně kování,systémového těsnění,připojovací spáry dle PD (tabulka oken) ozn.T1</t>
  </si>
  <si>
    <t>37</t>
  </si>
  <si>
    <t>76662-T2R</t>
  </si>
  <si>
    <t>Montáž a dodávka dřevěné špaletové okno, tříkřídlové se sklopným nadsvětlíkem, rozměr ve špaletě 1270x2730 mm, Uw = 1,2 W/m²K, kompletní provedení včetně kování,systémového těsnění,připojovací spáry dle PD (tabulka oken) ozn.T2</t>
  </si>
  <si>
    <t>1107379480</t>
  </si>
  <si>
    <t>Montáž a dodávka dřevěné okno špaletové, tříkřídlové, se sklopným nadsvětlíkem rozměr ve špaletě 1270x2730 mm, Uw = 1,2 W/m²K, kompletní provedení včetně kování,systémového těsnění,připojovací spáry dle PD (tabulka oken) ozn.T2</t>
  </si>
  <si>
    <t>38</t>
  </si>
  <si>
    <t>76662-T3R</t>
  </si>
  <si>
    <t>Montáž a dodávka dřevěné špaletové okno, z exterieru zaoblené s nadsvětlíkem, rozměr ve špaletě 1270x2730 mm, Uw = 1,2 W/m²K, kompletní provedení včetně kování,systémového těsnění,připojovací spáry dle PD (tabulka oken) ozn.T3</t>
  </si>
  <si>
    <t>-704337690</t>
  </si>
  <si>
    <t>Montáž a dodávka dřevěné okno špaletové z exterieru zaoblené tříkřídlové se sklopným nadsvětlíkem, z interieru čtyřkřídlové s nadsvětlíkem otevíravá křídla, rozměr ve špaletě 1270x2730 mm, Uw = 1,2 W/m²K, kompletní provedení včetně kování,systémového těsnění,připojovací spáry dle PD (tabulka oken) ozn.T3</t>
  </si>
  <si>
    <t>39</t>
  </si>
  <si>
    <t>766694112</t>
  </si>
  <si>
    <t>Montáž parapetních desek dřevěných nebo plastových š do 30 cm dl přes 1,0 do 1,6 m</t>
  </si>
  <si>
    <t>871600496</t>
  </si>
  <si>
    <t>Montáž ostatních truhlářských konstrukcí parapetních desek dřevěných nebo plastových šířky do 300 mm, délky přes 1000 do 1600 mm</t>
  </si>
  <si>
    <t>https://podminky.urs.cz/item/CS_URS_2022_01/766694112</t>
  </si>
  <si>
    <t>"T4"15</t>
  </si>
  <si>
    <t>"T6"21</t>
  </si>
  <si>
    <t>"T7"19</t>
  </si>
  <si>
    <t>40</t>
  </si>
  <si>
    <t>61198-T4R</t>
  </si>
  <si>
    <t xml:space="preserve">Parapet vnitřní dřevěný s přesahem 30 mm  hl.220 mm délka 1450 mm,vč.nátěru k špalet.oknům  kompletní provedení dle PD ozn.T4</t>
  </si>
  <si>
    <t>-1782245103</t>
  </si>
  <si>
    <t>41</t>
  </si>
  <si>
    <t>61198-T6R</t>
  </si>
  <si>
    <t xml:space="preserve">Parapet vnitřní dřevěný s přesahem 30 mm  hl.200 mm délka 1450 mm,vč.nátěru k špalet.oknům  kompletní provedení dle PD ozn.T6</t>
  </si>
  <si>
    <t>-237028564</t>
  </si>
  <si>
    <t xml:space="preserve">Parapet vnitřní dřevěný s přesahem 30 mm  hl.200 mm délka 1450 mm,vč.nátěru k špalet.oknům  kompletní provedení dle PD ozn.T4</t>
  </si>
  <si>
    <t>42</t>
  </si>
  <si>
    <t>61198-T7R</t>
  </si>
  <si>
    <t xml:space="preserve">Parapet vnitřní dřevěný s přesahem 30 mm  hl.180 mm délka 1450 mm,vč.nátěru k špalet.oknům  kompletní provedení dle PD ozn.T7</t>
  </si>
  <si>
    <t>-612525940</t>
  </si>
  <si>
    <t xml:space="preserve">Parapet vnitřní dřevěný s přesahem 30 mm  hl.180 mm délka 1450 mm,vč.nátěru k špalet.oknům  kompletní provedení dle PD ozn.T4</t>
  </si>
  <si>
    <t>43</t>
  </si>
  <si>
    <t>766694122</t>
  </si>
  <si>
    <t>Montáž parapetních dřevěných nebo plastových š přes 30 cm dl přes 1,0 do 1,6 m</t>
  </si>
  <si>
    <t>-452735876</t>
  </si>
  <si>
    <t>Montáž ostatních truhlářských konstrukcí parapetních desek dřevěných nebo plastových šířky přes 300 mm, délky přes 1000 do 1600 mm</t>
  </si>
  <si>
    <t>https://podminky.urs.cz/item/CS_URS_2022_01/766694122</t>
  </si>
  <si>
    <t>44</t>
  </si>
  <si>
    <t>61198-T5R</t>
  </si>
  <si>
    <t xml:space="preserve">Parapet vnitřní dřevěný s přesahem 30 mm  hl.550 mm délka 1450 mm,vč.nátěru k špalet.oknům  kompletní provedení dle PD ozn.T5</t>
  </si>
  <si>
    <t>1371123504</t>
  </si>
  <si>
    <t>45</t>
  </si>
  <si>
    <t>766699615R</t>
  </si>
  <si>
    <t>Demontáž a zpětná montáž krytů topného tělesa dřevěných povrchově upravených ve 3NP</t>
  </si>
  <si>
    <t>-1402383209</t>
  </si>
  <si>
    <t>46</t>
  </si>
  <si>
    <t>998766203</t>
  </si>
  <si>
    <t>Přesun hmot procentní pro kce truhlářské v objektech v přes 12 do 24 m</t>
  </si>
  <si>
    <t>-144518362</t>
  </si>
  <si>
    <t>Přesun hmot pro konstrukce truhlářské stanovený procentní sazbou (%) z ceny vodorovná dopravní vzdálenost do 50 m v objektech výšky přes 12 do 24 m</t>
  </si>
  <si>
    <t>https://podminky.urs.cz/item/CS_URS_2022_01/998766203</t>
  </si>
  <si>
    <t>767</t>
  </si>
  <si>
    <t>Konstrukce zámečnické</t>
  </si>
  <si>
    <t>47</t>
  </si>
  <si>
    <t>767661810R</t>
  </si>
  <si>
    <t>Vyvěšení vnitřních otevíravých mřříží a demontáž rámu včetně ukotvení do zdiva v tělocvičně</t>
  </si>
  <si>
    <t>-2058766661</t>
  </si>
  <si>
    <t>"1NP"8</t>
  </si>
  <si>
    <t>48</t>
  </si>
  <si>
    <t>767616902</t>
  </si>
  <si>
    <t>Oprava vnitřních mříží oken otvíravých dvoukřídlových- (narovnání pokřivených částí, seřízení,případně zpevnění kotvení do zdiva)</t>
  </si>
  <si>
    <t>-74368432</t>
  </si>
  <si>
    <t>49</t>
  </si>
  <si>
    <t>767662220R</t>
  </si>
  <si>
    <t>Zpětná montáž vnitřních mříží otvíravých s rámem včetně ukotvení do zdiva</t>
  </si>
  <si>
    <t>-1845788023</t>
  </si>
  <si>
    <t>50</t>
  </si>
  <si>
    <t>998767203</t>
  </si>
  <si>
    <t>Přesun hmot procentní pro zámečnické konstrukce v objektech v přes 12 do 24 m</t>
  </si>
  <si>
    <t>2020627499</t>
  </si>
  <si>
    <t>Přesun hmot pro zámečnické konstrukce stanovený procentní sazbou (%) z ceny vodorovná dopravní vzdálenost do 50 m v objektech výšky přes 12 do 24 m</t>
  </si>
  <si>
    <t>https://podminky.urs.cz/item/CS_URS_2022_01/998767203</t>
  </si>
  <si>
    <t>783</t>
  </si>
  <si>
    <t>Dokončovací práce - nátěry</t>
  </si>
  <si>
    <t>51</t>
  </si>
  <si>
    <t>783301311</t>
  </si>
  <si>
    <t>Odmaštění zámečnických konstrukcí vodou ředitelným odmašťovačem</t>
  </si>
  <si>
    <t>363050605</t>
  </si>
  <si>
    <t>Příprava podkladu zámečnických konstrukcí před provedením nátěru odmaštění odmašťovačem vodou ředitelným</t>
  </si>
  <si>
    <t>https://podminky.urs.cz/item/CS_URS_2022_01/783301311</t>
  </si>
  <si>
    <t>"vnitřní mříže oken v tělocvičně"1,45*2,7*8*2</t>
  </si>
  <si>
    <t>52</t>
  </si>
  <si>
    <t>783306801</t>
  </si>
  <si>
    <t>Odstranění nátěru ze zámečnických konstrukcí obroušením</t>
  </si>
  <si>
    <t>-107700482</t>
  </si>
  <si>
    <t>Odstranění nátěrů ze zámečnických konstrukcí obroušením</t>
  </si>
  <si>
    <t>https://podminky.urs.cz/item/CS_URS_2022_01/783306801</t>
  </si>
  <si>
    <t>53</t>
  </si>
  <si>
    <t>783314101</t>
  </si>
  <si>
    <t>Základní jednonásobný syntetický nátěr zámečnických konstrukcí</t>
  </si>
  <si>
    <t>-1847434934</t>
  </si>
  <si>
    <t>Základní nátěr zámečnických konstrukcí jednonásobný syntetický</t>
  </si>
  <si>
    <t>https://podminky.urs.cz/item/CS_URS_2022_01/783314101</t>
  </si>
  <si>
    <t>54</t>
  </si>
  <si>
    <t>783315101</t>
  </si>
  <si>
    <t>Mezinátěr jednonásobný syntetický standardní zámečnických konstrukcí</t>
  </si>
  <si>
    <t>1328846913</t>
  </si>
  <si>
    <t>Mezinátěr zámečnických konstrukcí jednonásobný syntetický standardní</t>
  </si>
  <si>
    <t>https://podminky.urs.cz/item/CS_URS_2022_01/783315101</t>
  </si>
  <si>
    <t>55</t>
  </si>
  <si>
    <t>783317101</t>
  </si>
  <si>
    <t>Krycí jednonásobný syntetický standardní nátěr zámečnických konstrukcí</t>
  </si>
  <si>
    <t>-1653625972</t>
  </si>
  <si>
    <t>Krycí nátěr (email) zámečnických konstrukcí jednonásobný syntetický standardní</t>
  </si>
  <si>
    <t>https://podminky.urs.cz/item/CS_URS_2022_01/783317101</t>
  </si>
  <si>
    <t>784</t>
  </si>
  <si>
    <t>Dokončovací práce - malby a tapety</t>
  </si>
  <si>
    <t>56</t>
  </si>
  <si>
    <t>784111003</t>
  </si>
  <si>
    <t>Oprášení (ometení ) podkladu v místnostech v přes 3,80 do 5,00 m</t>
  </si>
  <si>
    <t>-170381509</t>
  </si>
  <si>
    <t>Oprášení (ometení) podkladu v místnostech výšky přes 3,80 do 5,00 m</t>
  </si>
  <si>
    <t>https://podminky.urs.cz/item/CS_URS_2022_01/784111003</t>
  </si>
  <si>
    <t>"učebna"(2,7*6+1,44+1,42*2)*0,18</t>
  </si>
  <si>
    <t>"kabinet"(2,7+1,43*2)*0,18</t>
  </si>
  <si>
    <t>"odborná učebna"(2,7*8+1,44*3+1,43)*0,18</t>
  </si>
  <si>
    <t>"hospodářka"(2,7*2+1,44)*0,52</t>
  </si>
  <si>
    <t>"družina"(2,67*2+1,44)*0,52</t>
  </si>
  <si>
    <t>"tělocvična"(2,7*2+1,44)*0,37+(2,7*2*7+1,43*6+1,44)*0,37-"dřev.obklad"(0,77*14)*0,15</t>
  </si>
  <si>
    <t>"hudební učebna"(2,7*2+1,44)*0,15*4</t>
  </si>
  <si>
    <t>"sborovna"(2,71*2*3+2,7*2+1,44*4)*0,15</t>
  </si>
  <si>
    <t>"školní poradna"(2,69*4+1,44+1,43)*0,15</t>
  </si>
  <si>
    <t>"učebny"(2,7*2+1,44)*0,17*3+(2,7*2+1,43)*0,15*4</t>
  </si>
  <si>
    <t>"výtvarná učebna"(2,7*8+1,43+1,44*3)*0,17</t>
  </si>
  <si>
    <t>"učebny"(2,7*2+1,44)*0,15*3+(2,7*2+1,44)*0,2*4+(2,7*2+1,43)*0,2*3+(2,71*8+1,44*2+1,43*2)*0,2+(2,71*2+1,44)*0,2*4</t>
  </si>
  <si>
    <t>"kabinet"(2,71*2+1,44)*0,15</t>
  </si>
  <si>
    <t>"přípravná třída"(2,7*2+2,68*2+1,44+1,43)*0,37</t>
  </si>
  <si>
    <t>"podparapetní zdivo měněných parapetů oken bez dřev.zákrytů"</t>
  </si>
  <si>
    <t>"1NP"1,44*0,8*10</t>
  </si>
  <si>
    <t>"2NP"1,43*0,76*5+1,44*0,76*4+1,44*0,74*3+1,44*0,73*2+1,44*0,77*4+1,44*0,78*3</t>
  </si>
  <si>
    <t>"3NP"1,44*0,76*5+1,44*0,77*2+1,44*0,78*2+1,44*0,785*3+1,43*0,8*3+1,44*0,79*4</t>
  </si>
  <si>
    <t>57</t>
  </si>
  <si>
    <t>784171003</t>
  </si>
  <si>
    <t>Olepování vnitřních ploch páskou v místnostech v přes 3,80 do 5,00 m</t>
  </si>
  <si>
    <t>1852751796</t>
  </si>
  <si>
    <t>Olepování vnitřních ploch (materiál ve specifikaci) včetně pozdějšího odlepení páskou nebo fólií v místnostech výšky přes 3,80 do 5,00 m</t>
  </si>
  <si>
    <t>https://podminky.urs.cz/item/CS_URS_2022_01/784171003</t>
  </si>
  <si>
    <t>"ukončený dřevěný obklad u ostění"</t>
  </si>
  <si>
    <t>"1NP "2,8</t>
  </si>
  <si>
    <t>"3NP"5</t>
  </si>
  <si>
    <t>58</t>
  </si>
  <si>
    <t>58124838</t>
  </si>
  <si>
    <t>páska maskovací krepová pro malířské potřeby š 50mm</t>
  </si>
  <si>
    <t>-622782218</t>
  </si>
  <si>
    <t>7,8*1,05 'Přepočtené koeficientem množství</t>
  </si>
  <si>
    <t>59</t>
  </si>
  <si>
    <t>784171101</t>
  </si>
  <si>
    <t>Zakrytí vnitřních podlah včetně pozdějšího odkrytí</t>
  </si>
  <si>
    <t>1468922829</t>
  </si>
  <si>
    <t>Zakrytí nemalovaných ploch (materiál ve specifikaci) včetně pozdějšího odkrytí podlah</t>
  </si>
  <si>
    <t>https://podminky.urs.cz/item/CS_URS_2022_01/784171101</t>
  </si>
  <si>
    <t>"mimo ochrany podlah pod lešením"</t>
  </si>
  <si>
    <t>"tělocvična celá stěna s okny"17*1,5</t>
  </si>
  <si>
    <t>"koberec přípravná třída 3NP "30</t>
  </si>
  <si>
    <t>60</t>
  </si>
  <si>
    <t>581248460</t>
  </si>
  <si>
    <t>fólie pro malířské potřeby textilní, PG 4030-03, 1 x 3 m</t>
  </si>
  <si>
    <t>-910469020</t>
  </si>
  <si>
    <t>55,5*1,05 'Přepočtené koeficientem množství</t>
  </si>
  <si>
    <t>61</t>
  </si>
  <si>
    <t>784171113</t>
  </si>
  <si>
    <t>Zakrytí vnitřních ploch stěn v místnostech v přes 3,80 do 5,00 m</t>
  </si>
  <si>
    <t>-1644916534</t>
  </si>
  <si>
    <t>Zakrytí nemalovaných ploch (materiál ve specifikaci) včetně pozdějšího odkrytí svislých ploch např. stěn, oken, dveří v místnostech výšky přes 3,80 do 5,00</t>
  </si>
  <si>
    <t>https://podminky.urs.cz/item/CS_URS_2022_01/784171113</t>
  </si>
  <si>
    <t>"okna"</t>
  </si>
  <si>
    <t>"T1"1,44*2,7*32</t>
  </si>
  <si>
    <t>"T2"1,44*2,7*26</t>
  </si>
  <si>
    <t>"T3"1,44*2,7*2</t>
  </si>
  <si>
    <t>"dřevěné obložení ostění oken, vrchní zákryt topení"</t>
  </si>
  <si>
    <t>"tělocvična"0,77*0,15*2*7+1,45*0,15*7</t>
  </si>
  <si>
    <t>"3NP přípravní třída"1,44*0,5*2</t>
  </si>
  <si>
    <t>62</t>
  </si>
  <si>
    <t>58124844</t>
  </si>
  <si>
    <t>fólie pro malířské potřeby zakrývací tl 25µ 4x5m</t>
  </si>
  <si>
    <t>-742146654</t>
  </si>
  <si>
    <t>255,826*1,05 'Přepočtené koeficientem množství</t>
  </si>
  <si>
    <t>63</t>
  </si>
  <si>
    <t>966045996</t>
  </si>
  <si>
    <t>"T1"(1,44+2,7)*2*32</t>
  </si>
  <si>
    <t>"T2"(1,44+2,7)*2*26</t>
  </si>
  <si>
    <t>"T3"(1,44+2,7)*2*2</t>
  </si>
  <si>
    <t>"T4"(1,45+0,22)*2*15</t>
  </si>
  <si>
    <t>"T5"(1,45+0,55)*2*2</t>
  </si>
  <si>
    <t>"T6"(1,45+0,2)*2*21</t>
  </si>
  <si>
    <t>"T7"(1,45+0,18)*2*19</t>
  </si>
  <si>
    <t>"tělocvična"(0,77+0,15)*2*2*7+(1,45*2)*7</t>
  </si>
  <si>
    <t>"3NP přípravní třída"(1,44+0,5)*2*2</t>
  </si>
  <si>
    <t>"ponechaný obklad na parapetu"(1,45+0,37)*2</t>
  </si>
  <si>
    <t>743,6*1,05 'Přepočtené koeficientem množství</t>
  </si>
  <si>
    <t>64</t>
  </si>
  <si>
    <t>784171123</t>
  </si>
  <si>
    <t>Zakrytí vnitřních ploch konstrukcí nebo prvků v místnostech v přes 3,80 do 5,00 m</t>
  </si>
  <si>
    <t>100466990</t>
  </si>
  <si>
    <t>Zakrytí nemalovaných ploch (materiál ve specifikaci) včetně pozdějšího odkrytí konstrukcí nebo samostatných prvků např. schodišť, nábytku, radiátorů, zábradlí v místnostech výšky přes 3,80 do 5,00</t>
  </si>
  <si>
    <t>https://podminky.urs.cz/item/CS_URS_2022_01/784171123</t>
  </si>
  <si>
    <t>"topná tělesa"130</t>
  </si>
  <si>
    <t>65</t>
  </si>
  <si>
    <t>58124842</t>
  </si>
  <si>
    <t>fólie pro malířské potřeby zakrývací tl 7µ 4x5m</t>
  </si>
  <si>
    <t>1379797083</t>
  </si>
  <si>
    <t>130*1,05 'Přepočtené koeficientem množství</t>
  </si>
  <si>
    <t>66</t>
  </si>
  <si>
    <t>784181123</t>
  </si>
  <si>
    <t>Hloubková jednonásobná bezbarvá penetrace podkladu v místnostech v přes 3,80 do 5,00 m</t>
  </si>
  <si>
    <t>300725459</t>
  </si>
  <si>
    <t>Penetrace podkladu jednonásobná hloubková akrylátová bezbarvá v místnostech výšky přes 3,80 do 5,00 m</t>
  </si>
  <si>
    <t>https://podminky.urs.cz/item/CS_URS_2022_01/784181123</t>
  </si>
  <si>
    <t>67</t>
  </si>
  <si>
    <t>784221103</t>
  </si>
  <si>
    <t>Dvojnásobné bílé malby ze směsí za sucha dobře otěruvzdorných v místnostech přes 3,80 do 5,00 m</t>
  </si>
  <si>
    <t>-1501200814</t>
  </si>
  <si>
    <t>Malby z malířských směsí otěruvzdorných za sucha dvojnásobné, bílé za sucha otěruvzdorné dobře v místnostech výšky přes 3,80 do 5,00 m</t>
  </si>
  <si>
    <t>https://podminky.urs.cz/item/CS_URS_2022_01/784221103</t>
  </si>
  <si>
    <t>"jako penetrace"143,236</t>
  </si>
  <si>
    <t>HZS</t>
  </si>
  <si>
    <t>Hodinové zúčtovací sazby</t>
  </si>
  <si>
    <t>68</t>
  </si>
  <si>
    <t>HZS1291</t>
  </si>
  <si>
    <t>Hodinová zúčtovací sazba pomocný stavební dělník</t>
  </si>
  <si>
    <t>hod</t>
  </si>
  <si>
    <t>512</t>
  </si>
  <si>
    <t>461956310</t>
  </si>
  <si>
    <t>Hodinové zúčtovací sazby profesí HSV zemní a pomocné práce pomocný stavební dělník</t>
  </si>
  <si>
    <t>https://podminky.urs.cz/item/CS_URS_2022_01/HZS1291</t>
  </si>
  <si>
    <t>"odstěhování a zpětné nastěhování nábytku a zařízení z prostoru pro výměnu oken"50</t>
  </si>
  <si>
    <t>Fasáda - Oprava uliční fasády ZŠ a MŠ Grafická</t>
  </si>
  <si>
    <t xml:space="preserve">    721 - Zdravotechnika - vnitřní kanalizace</t>
  </si>
  <si>
    <t xml:space="preserve">    741 - Elektroinstalace - silnoproud</t>
  </si>
  <si>
    <t xml:space="preserve">    742 - Elektroinstalace - slaboproud</t>
  </si>
  <si>
    <t>310237241</t>
  </si>
  <si>
    <t>Zazdívka otvorů pl přes 0,09 do 0,25 m2 ve zdivu nadzákladovém cihlami pálenými tl do 300 mm</t>
  </si>
  <si>
    <t>-2063457835</t>
  </si>
  <si>
    <t>Zazdívka otvorů ve zdivu nadzákladovém cihlami pálenými plochy přes 0,09 m2 do 0,25 m2, ve zdi tl. do 300 mm</t>
  </si>
  <si>
    <t>https://podminky.urs.cz/item/CS_URS_2022_01/310237241</t>
  </si>
  <si>
    <t>"nefunkční inžen.skříně "1</t>
  </si>
  <si>
    <t>619996135</t>
  </si>
  <si>
    <t>Ochrana konstrukcí nebo samostatných prvků obedněním z řeziva</t>
  </si>
  <si>
    <t>-624110418</t>
  </si>
  <si>
    <t>Ochrana stavebních konstrukcí a samostatných prvků včetně pozdějšího odstranění obedněním z řeziva samostatných konstrukcí a prvků</t>
  </si>
  <si>
    <t>https://podminky.urs.cz/item/CS_URS_2022_01/619996135</t>
  </si>
  <si>
    <t>"schody vstupu do objektu"2*(0,18+0,5)</t>
  </si>
  <si>
    <t>619996145</t>
  </si>
  <si>
    <t>Ochrana konstrukcí nebo samostatných prvků obalením geotextilií</t>
  </si>
  <si>
    <t>1631150228</t>
  </si>
  <si>
    <t>Ochrana stavebních konstrukcí a samostatných prvků včetně pozdějšího odstranění obalením geotextilií samostatných konstrukcí a prvků</t>
  </si>
  <si>
    <t>https://podminky.urs.cz/item/CS_URS_2022_01/619996145</t>
  </si>
  <si>
    <t>622135000</t>
  </si>
  <si>
    <t>Vyrovnání podkladu vnějších stěn maltou vápennou tl do 10 mm</t>
  </si>
  <si>
    <t>59817853</t>
  </si>
  <si>
    <t>Vyrovnání nerovností podkladu vnějších omítaných ploch maltou, tloušťky do 10 mm vápennou stěn</t>
  </si>
  <si>
    <t>https://podminky.urs.cz/item/CS_URS_2022_01/622135000</t>
  </si>
  <si>
    <t>"soklová část po odstranění obkladu a omítek"</t>
  </si>
  <si>
    <t>"levá strana od vstupu"(19,7+0,3+5)*(0,78+0,84)/2-"otvory do sklepa s mříž."(1*0,6*3+0,9*0,45+0,9*0,52)</t>
  </si>
  <si>
    <t>-"ocel.dvířka výtah"(0,72*0,9)+"ostění"(0,9+0,72*2)*0,1</t>
  </si>
  <si>
    <t>-"el.skříně"(0,78*1,2+1*0,26+0,2*0,4)</t>
  </si>
  <si>
    <t>"pilastry se vstupem"(0,12*4+4,05+0,3*2)*0,87-"dveře"2*0,7-"schody"2*0,17</t>
  </si>
  <si>
    <t>"pravá strana od vstupu"(5+0,3+19,7)*(0,87+1,05)/2</t>
  </si>
  <si>
    <t>-"otvory do sklepa s mříž."(0,9*0,52)</t>
  </si>
  <si>
    <t>-"ocel.dvířka výtah"(0,8*0,9) +"ostění"0,91*2*0,1-"el.skříně"0,4*0,25</t>
  </si>
  <si>
    <t>622311141</t>
  </si>
  <si>
    <t>Vápenná omítka štuková dvouvrstvá vnějších stěn nanášená ručně</t>
  </si>
  <si>
    <t>-332584467</t>
  </si>
  <si>
    <t>Omítka vápenná vnějších ploch nanášená ručně dvouvrstvá, tloušťky jádrové omítky do 15 mm a tloušťky štuku do 3 mm štuková stěn</t>
  </si>
  <si>
    <t>https://podminky.urs.cz/item/CS_URS_2022_01/622311141</t>
  </si>
  <si>
    <t>622315131R</t>
  </si>
  <si>
    <t>Doplnění a vytažení soklové římsy</t>
  </si>
  <si>
    <t>-1537906200</t>
  </si>
  <si>
    <t xml:space="preserve">Doplnění a vytažení soklové římsy při opravách vápenných omítek (s dodáním hmot) </t>
  </si>
  <si>
    <t>19,7+0,3+5*2+0,3+19,7-"ocel.dvířka s omítkou"(1,34+1+0,4+1,66)</t>
  </si>
  <si>
    <t>622325601R</t>
  </si>
  <si>
    <t xml:space="preserve">Oprava vnější vápenné štukové omítky členitosti 5 v rozsahu do 10 % včetně celoplošného hloubkového zpevnění omítek  minerálním zpevňovačem </t>
  </si>
  <si>
    <t>875886170</t>
  </si>
  <si>
    <t xml:space="preserve">Oprava vápenné omítky vnějších ploch stupně členitosti 5 štukové, v rozsahu opravované plochy do 10% včetně celoplošného hloubkového zpevnění omítek minerálním zpevňovačem </t>
  </si>
  <si>
    <t>"od obkladu po kordonovou římsu"</t>
  </si>
  <si>
    <t>(19,7+0,3+13,8+0,3+19,7)*4,65</t>
  </si>
  <si>
    <t>-"okna"(1,22*2,57)*16-"zaoblená okna"2,9*2</t>
  </si>
  <si>
    <t>+"ostění"(2,57*2+1,22)*16*0,17+"ostění zaoblená okna"5,72*2*0,2</t>
  </si>
  <si>
    <t>-"dveře"6,6+"ostění"8,2*0,27</t>
  </si>
  <si>
    <t>-"výtah"(0,9*0,38+0,8*0,3)+"ostění"(0,38*2+0,9)*0,1+(0,3*2+0,8)*0,1</t>
  </si>
  <si>
    <t>-"el.skříně"(1*0,76+0,4*0,4)</t>
  </si>
  <si>
    <t>"kordonová římsa"(19,7+0,3+13,8+0,3+19,7)*0,35</t>
  </si>
  <si>
    <t>"od kordonové římsy po korunní římsu"</t>
  </si>
  <si>
    <t>(19,7+0,3+13,8+0,3+19,7)*10,35</t>
  </si>
  <si>
    <t>-"okna 2NP"1,22*2,57*21+"ostění"(2,57*2+1,22)*0,17*21</t>
  </si>
  <si>
    <t>-"okna 3NP"1,22*2,57*21+"ostění"(2,57*2+1,22)*0,17*21</t>
  </si>
  <si>
    <t>"podhled průběžná podokenní římsa 2NP"(19,7+0,3+13,8+0,3+19,7)*0,15</t>
  </si>
  <si>
    <t>"podhled průběžná podokenní římsa 3NP"(19,7*2)*0,15</t>
  </si>
  <si>
    <t>"podhled parapet na konzolách 3NP"(2,1+0,15*2)*0,15*5</t>
  </si>
  <si>
    <t>"podhled nadoken.římsa"(2,2+0,18*2)*0,18*21</t>
  </si>
  <si>
    <t>"vniřní část tympanon vyložení"4*0,4</t>
  </si>
  <si>
    <t>"suprafenestra vyložení"2,4*0,3*18+1,5*0,3*3</t>
  </si>
  <si>
    <t>"korunní římsa"(19,7+0,3+13,8+0,3+19,7)*1,3</t>
  </si>
  <si>
    <t>"atika s balustrádou"(22,5+1,25)*2+"vnitřní strana sloupků mezi kuželkami"0,8*0,3*10</t>
  </si>
  <si>
    <t>622700101R</t>
  </si>
  <si>
    <t>Odborné doplnění štukových prvků korunní římsy dle TZ</t>
  </si>
  <si>
    <t>soubor</t>
  </si>
  <si>
    <t>-813796104</t>
  </si>
  <si>
    <t>622904313R</t>
  </si>
  <si>
    <t>Odstranění nátěrů z omítek fasád oškrábáním slož.3-5</t>
  </si>
  <si>
    <t>-1353094147</t>
  </si>
  <si>
    <t>622905313R</t>
  </si>
  <si>
    <t>Odstranění nátěrů z omítek fasád odstraňovačem slož.3-5 s obroušením</t>
  </si>
  <si>
    <t>1215256836</t>
  </si>
  <si>
    <t>"v místech, kde bude obtížné odstranit původní nátěry oškrábáním"</t>
  </si>
  <si>
    <t>"předpoklad 30% z celkové plochy"858,8*0,3</t>
  </si>
  <si>
    <t>629991011</t>
  </si>
  <si>
    <t>Zakrytí výplní otvorů a svislých ploch fólií přilepenou lepící páskou</t>
  </si>
  <si>
    <t>-628337256</t>
  </si>
  <si>
    <t>Zakrytí vnějších ploch před znečištěním včetně pozdějšího odkrytí výplní otvorů a svislých ploch fólií přilepenou lepící páskou</t>
  </si>
  <si>
    <t>https://podminky.urs.cz/item/CS_URS_2022_01/629991011</t>
  </si>
  <si>
    <t>"1NP"(1,22*2,57)*16+"zaoblená okna"2,9*2</t>
  </si>
  <si>
    <t>"2NP"1,22*2,57*21</t>
  </si>
  <si>
    <t>"3NP"1,22*2,57*21</t>
  </si>
  <si>
    <t>"vstupní dveře"8</t>
  </si>
  <si>
    <t>"sklepní okna s mříží"1*0,6*3</t>
  </si>
  <si>
    <t>"sklepní okna s mřížkou"0,9*0,45+0,9*0,52*2</t>
  </si>
  <si>
    <t>"dvířka výtahů"0,9*1,1+0,8*1,2</t>
  </si>
  <si>
    <t>"EL skříně"0,22*0,21+1,2*0,78+1*0,99+0,4*0,6+0,2*0,36+0,25*0,39</t>
  </si>
  <si>
    <t>629999042</t>
  </si>
  <si>
    <t>Příplatek k úpravám vnějších povrchů za provádění prací v nadstřešní části</t>
  </si>
  <si>
    <t>505974861</t>
  </si>
  <si>
    <t>Příplatky k cenám úprav vnějších povrchů za ztížené pracovní podmínky práce v nadstřešní části objektu</t>
  </si>
  <si>
    <t>https://podminky.urs.cz/item/CS_URS_2022_01/629999042</t>
  </si>
  <si>
    <t>629995102R</t>
  </si>
  <si>
    <t>Očištění vnějších ploch tlakovou vodou složitosti 3-5</t>
  </si>
  <si>
    <t>1328783321</t>
  </si>
  <si>
    <t>941111132</t>
  </si>
  <si>
    <t>Montáž lešení řadového trubkového lehkého s podlahami zatížení do 200 kg/m2 š přes 1,2 do 1,5 m v přes 10 do 25 m</t>
  </si>
  <si>
    <t>-1683516317</t>
  </si>
  <si>
    <t>Montáž lešení řadového trubkového lehkého pracovního s podlahami s provozním zatížením tř. 3 do 200 kg/m2 šířky tř. W12 přes 1,2 do 1,5 m, výšky přes 10 do 25 m</t>
  </si>
  <si>
    <t>https://podminky.urs.cz/item/CS_URS_2022_01/941111132</t>
  </si>
  <si>
    <t>(19,7+13,8+19,7)*(16,5+16,9)/2</t>
  </si>
  <si>
    <t>941111232</t>
  </si>
  <si>
    <t>Příplatek k lešení řadovému trubkovému lehkému s podlahami š 1,5 m v 25 m za první a ZKD den použití</t>
  </si>
  <si>
    <t>1964836400</t>
  </si>
  <si>
    <t>Montáž lešení řadového trubkového lehkého pracovního s podlahami s provozním zatížením tř. 3 do 200 kg/m2 Příplatek za první a každý další den použití lešení k ceně -1132</t>
  </si>
  <si>
    <t>https://podminky.urs.cz/item/CS_URS_2022_01/941111232</t>
  </si>
  <si>
    <t>"předpoklad 90 dní"</t>
  </si>
  <si>
    <t>888,44*90</t>
  </si>
  <si>
    <t>941111832</t>
  </si>
  <si>
    <t>Demontáž lešení řadového trubkového lehkého s podlahami zatížení do 200 kg/m2 š přes 1,2 do 1,5 m v přes 10 do 25 m</t>
  </si>
  <si>
    <t>-1293769690</t>
  </si>
  <si>
    <t>Demontáž lešení řadového trubkového lehkého pracovního s podlahami s provozním zatížením tř. 3 do 200 kg/m2 šířky tř. W12 přes 1,2 do 1,5 m, výšky přes 10 do 25 m</t>
  </si>
  <si>
    <t>https://podminky.urs.cz/item/CS_URS_2022_01/941111832</t>
  </si>
  <si>
    <t>944511111</t>
  </si>
  <si>
    <t>Montáž ochranné sítě z textilie z umělých vláken</t>
  </si>
  <si>
    <t>1936502013</t>
  </si>
  <si>
    <t>Montáž ochranné sítě zavěšené na konstrukci lešení z textilie z umělých vláken</t>
  </si>
  <si>
    <t>https://podminky.urs.cz/item/CS_URS_2022_01/944511111</t>
  </si>
  <si>
    <t>"jako lešení"888,44</t>
  </si>
  <si>
    <t>944511211</t>
  </si>
  <si>
    <t>Příplatek k ochranné síti za první a ZKD den použití</t>
  </si>
  <si>
    <t>901489369</t>
  </si>
  <si>
    <t>Montáž ochranné sítě Příplatek za první a každý další den použití sítě k ceně -1111</t>
  </si>
  <si>
    <t>https://podminky.urs.cz/item/CS_URS_2022_01/944511211</t>
  </si>
  <si>
    <t>944511811</t>
  </si>
  <si>
    <t>Demontáž ochranné sítě z textilie z umělých vláken</t>
  </si>
  <si>
    <t>-492552175</t>
  </si>
  <si>
    <t>Demontáž ochranné sítě zavěšené na konstrukci lešení z textilie z umělých vláken</t>
  </si>
  <si>
    <t>https://podminky.urs.cz/item/CS_URS_2022_01/944511811</t>
  </si>
  <si>
    <t>944711112</t>
  </si>
  <si>
    <t>Montáž záchytné stříšky š přes 1,5 do 2 m</t>
  </si>
  <si>
    <t>357157032</t>
  </si>
  <si>
    <t>Montáž záchytné stříšky zřizované současně s lehkým nebo těžkým lešením, šířky přes 1,5 do 2,0 m</t>
  </si>
  <si>
    <t>https://podminky.urs.cz/item/CS_URS_2022_01/944711112</t>
  </si>
  <si>
    <t>944711212</t>
  </si>
  <si>
    <t>Příplatek k záchytné stříšce š do 2 m za první a ZKD den použití</t>
  </si>
  <si>
    <t>-1581083651</t>
  </si>
  <si>
    <t>Montáž záchytné stříšky Příplatek za první a každý další den použití záchytné stříšky k ceně -1112</t>
  </si>
  <si>
    <t>https://podminky.urs.cz/item/CS_URS_2022_01/944711212</t>
  </si>
  <si>
    <t>53,2*90</t>
  </si>
  <si>
    <t>944711812</t>
  </si>
  <si>
    <t>Demontáž záchytné stříšky š přes 1,5 do 2 m</t>
  </si>
  <si>
    <t>-1070426352</t>
  </si>
  <si>
    <t>Demontáž záchytné stříšky zřizované současně s lehkým nebo těžkým lešením, šířky přes 1,5 do 2,0 m</t>
  </si>
  <si>
    <t>https://podminky.urs.cz/item/CS_URS_2022_01/944711812</t>
  </si>
  <si>
    <t>949511112</t>
  </si>
  <si>
    <t>Montáž podchodu u trubkových lešení š do 2 m</t>
  </si>
  <si>
    <t>115012840</t>
  </si>
  <si>
    <t>Montáž podchodu u trubkových lešení zřizovaného současně s lehkým nebo těžkým pracovním lešením, šířky do 2,0 m</t>
  </si>
  <si>
    <t>https://podminky.urs.cz/item/CS_URS_2022_01/949511112</t>
  </si>
  <si>
    <t>949511212</t>
  </si>
  <si>
    <t>Příplatek k podchodu u trubkových lešení š do 2 m za první a ZKD den použití</t>
  </si>
  <si>
    <t>-1193437247</t>
  </si>
  <si>
    <t>Montáž podchodu u trubkových lešení Příplatek k cenám za první a každý další den použití podchodu k ceně -1112</t>
  </si>
  <si>
    <t>https://podminky.urs.cz/item/CS_URS_2022_01/949511212</t>
  </si>
  <si>
    <t>949511812</t>
  </si>
  <si>
    <t>Demontáž podchodu u trubkových lešení š do 2 m</t>
  </si>
  <si>
    <t>-945498886</t>
  </si>
  <si>
    <t>Demontáž podchodu u trubkových lešení zřizovaného současně s lehkým nebo těžkým pracovním lešením, šířky do 2,0 m</t>
  </si>
  <si>
    <t>https://podminky.urs.cz/item/CS_URS_2022_01/949511812</t>
  </si>
  <si>
    <t>-58122995</t>
  </si>
  <si>
    <t>"okna"1,22*2,7*(16+21+21)</t>
  </si>
  <si>
    <t>"zaoblená okna"2,9*2</t>
  </si>
  <si>
    <t>952901124</t>
  </si>
  <si>
    <t>Čištění budov omytí dveří nebo vrat pl přes 5,0 m2</t>
  </si>
  <si>
    <t>162950760</t>
  </si>
  <si>
    <t>Čištění budov při provádění oprav a udržovacích prací dveří nebo vrat omytím, plochy do přes 5,0 m2</t>
  </si>
  <si>
    <t>https://podminky.urs.cz/item/CS_URS_2022_01/952901124</t>
  </si>
  <si>
    <t>1797324244</t>
  </si>
  <si>
    <t>"el.skříň bez nového nátěru"1*0,99</t>
  </si>
  <si>
    <t>952902121</t>
  </si>
  <si>
    <t>Čištění budov zametení drsných podlah</t>
  </si>
  <si>
    <t>-1762171358</t>
  </si>
  <si>
    <t>Čištění budov při provádění oprav a udržovacích prací podlah drsných nebo chodníků zametením</t>
  </si>
  <si>
    <t>https://podminky.urs.cz/item/CS_URS_2022_01/952902121</t>
  </si>
  <si>
    <t>"chodník průběžný úklid"53,2*2*45</t>
  </si>
  <si>
    <t>"chodník závěrečný úklid"53,2*2</t>
  </si>
  <si>
    <t>952902151</t>
  </si>
  <si>
    <t>Čištění budov splachování vodou drsných podlah</t>
  </si>
  <si>
    <t>414462870</t>
  </si>
  <si>
    <t>Čištění budov při provádění oprav a udržovacích prací podlah drsných nebo chodníků splachováním vodou</t>
  </si>
  <si>
    <t>https://podminky.urs.cz/item/CS_URS_2022_01/952902151</t>
  </si>
  <si>
    <t>-1778438414</t>
  </si>
  <si>
    <t>"průběžný úklid venkovní vstup"1,36*90</t>
  </si>
  <si>
    <t>110339559</t>
  </si>
  <si>
    <t>"závěrečný úklid venkovní vstup"1,36</t>
  </si>
  <si>
    <t>952902511</t>
  </si>
  <si>
    <t>Čištění střešních nebo nadstřešních konstrukcí šikmých střech budov</t>
  </si>
  <si>
    <t>615213496</t>
  </si>
  <si>
    <t>Čištění budov při provádění oprav a udržovacích prací střešních nebo nadstřešních konstrukcí, střech šikmých</t>
  </si>
  <si>
    <t>https://podminky.urs.cz/item/CS_URS_2022_01/952902511</t>
  </si>
  <si>
    <t>"závěrečný úklid"</t>
  </si>
  <si>
    <t>"střecha kolem atiky š.1 m"32</t>
  </si>
  <si>
    <t>952903111R</t>
  </si>
  <si>
    <t>Čištění střešních žlabů</t>
  </si>
  <si>
    <t>-322986366</t>
  </si>
  <si>
    <t>"nástřešní žlaby"20*2</t>
  </si>
  <si>
    <t>953941011R</t>
  </si>
  <si>
    <t>Demontáž, uschování po dobu stavebních prací,očištění a zpětná montáž poštovní schránky na fasádě dle PD ozn.p</t>
  </si>
  <si>
    <t>721908923</t>
  </si>
  <si>
    <t>953941012R</t>
  </si>
  <si>
    <t>Demontáž, uschování po dobu stavebních prací,očištění a zpětná montáž informační vitrína na fasádě dle PD ozn.s</t>
  </si>
  <si>
    <t>-1007884252</t>
  </si>
  <si>
    <t>953942729R</t>
  </si>
  <si>
    <t xml:space="preserve">Demontáž, očištění oprava nátěru a zpětná montáž vlajkových držáků  na fasádě dle PD ozn.f</t>
  </si>
  <si>
    <t>295731537</t>
  </si>
  <si>
    <t>Demontáž, očištění oprava nátěru a zpětná montáž vlajkových držáků na fasádě dle PD ozn.f</t>
  </si>
  <si>
    <t>953993324R</t>
  </si>
  <si>
    <t xml:space="preserve">Demontáž, uschování po dobu stavebních prací,očištění a zpětná montáž smaltované tabulky na fasádě  např. číslo popisné, orientační, dle PD ozn.s</t>
  </si>
  <si>
    <t>1836362875</t>
  </si>
  <si>
    <t>Demontáž, uschování po dobu stavebních prací,očištění a zpětná montáž smaltované tabulky na fasádě např. číslo popisné, orientační, dle PD ozn.s</t>
  </si>
  <si>
    <t>953993328R</t>
  </si>
  <si>
    <t>Demontáž, uschování po dobu stavebních prací,očištění a zpětná montáž smaltované informační tabulky na fasádě ( základní škola a znak ) dle PD ozn.s</t>
  </si>
  <si>
    <t>140101760</t>
  </si>
  <si>
    <t>953993323R</t>
  </si>
  <si>
    <t xml:space="preserve">Demontáž, uschování po dobu stavebních prací,očištění a zpětná montáž plastové orientační tabulky inženýrských sítí na fasádě  dle PD ozn.o</t>
  </si>
  <si>
    <t>1630196940</t>
  </si>
  <si>
    <t>Demontáž, uschování po dobu stavebních prací,očištění a zpětná montáž plastové orientační tabulky inženýrských sítí na fasádě dle PD ozn.o</t>
  </si>
  <si>
    <t>967031732</t>
  </si>
  <si>
    <t>Přisekání plošné zdiva z cihel pálených na MV nebo MVC tl do 100 mm</t>
  </si>
  <si>
    <t>1418408938</t>
  </si>
  <si>
    <t>Přisekání (špicování) plošné nebo rovných ostění zdiva z cihel pálených plošné, na maltu vápennou nebo vápenocementovou, tl. na maltu vápennou nebo vápenocementovou, tl. do 100 mm</t>
  </si>
  <si>
    <t>https://podminky.urs.cz/item/CS_URS_2022_01/967031732</t>
  </si>
  <si>
    <t>"pro nový tvar patek pilastrů"0,97*0,87*2</t>
  </si>
  <si>
    <t>976072223R</t>
  </si>
  <si>
    <t>Vybourání kovových nefunkčních inžen.skříní pl do 0,3 m2 ze zdiva cihelného</t>
  </si>
  <si>
    <t>-474508343</t>
  </si>
  <si>
    <t>978015391</t>
  </si>
  <si>
    <t>Otlučení (osekání) vnější vápenné nebo vápenocementové omítky stupně členitosti 1 a 2 v rozsahu přes 80 do 100 %</t>
  </si>
  <si>
    <t>-1819721516</t>
  </si>
  <si>
    <t>Otlučení vápenných nebo vápenocementových omítek vnějších ploch s vyškrabáním spar a s očištěním zdiva stupně členitosti 1 a 2, v rozsahu přes 80 do 100 %</t>
  </si>
  <si>
    <t>https://podminky.urs.cz/item/CS_URS_2022_01/978015391</t>
  </si>
  <si>
    <t>" soklová část s obkladem"</t>
  </si>
  <si>
    <t>"kolem sklepních otvorů s mřížemi"(1,3*0,8-1*0,6)*2+(1,3*0,84-1*0,6)</t>
  </si>
  <si>
    <t>"kolem výtahů"(1,34*0,84-0,9*0,72)+"ostění"(0,9+0,72*2)*0,1+0,91*2*0,1</t>
  </si>
  <si>
    <t>"kolem el.skříně"(1,25*0,33-1*0,26)</t>
  </si>
  <si>
    <t>978019321</t>
  </si>
  <si>
    <t>Otlučení (osekání) vnější vápenné nebo vápenocementové omítky stupně členitosti 3 až 5 v rozsahu do 10 %</t>
  </si>
  <si>
    <t>1296889731</t>
  </si>
  <si>
    <t>Otlučení vápenných nebo vápenocementových omítek vnějších ploch s vyškrabáním spar a s očištěním zdiva stupně členitosti 3 až 5, v rozsahu do 10 %</t>
  </si>
  <si>
    <t>https://podminky.urs.cz/item/CS_URS_2022_01/978019321</t>
  </si>
  <si>
    <t>"jako oprava"858,8</t>
  </si>
  <si>
    <t>978059641</t>
  </si>
  <si>
    <t>Odsekání a odebrání obkladů stěn z vnějších obkládaček plochy přes 1 m2</t>
  </si>
  <si>
    <t>-509749410</t>
  </si>
  <si>
    <t>Odsekání obkladů stěn včetně otlučení podkladní omítky až na zdivo z obkládaček vnějších, z jakýchkoliv materiálů, plochy přes 1 m2</t>
  </si>
  <si>
    <t>https://podminky.urs.cz/item/CS_URS_2022_01/978059641</t>
  </si>
  <si>
    <t>"sokl"</t>
  </si>
  <si>
    <t>-"ocel.dvířka výtah"(0,72*0,9)-"el.skříně"(0,78*1,2+1*0,26+0,2*0,4+0,32*0,51)</t>
  </si>
  <si>
    <t>-"omítka bez obkladu"((1,3*0,8-1*0,6)*2+(1,3*0,84-1*0,6)+(1,34*0,84-0,9*0,72)+(1,25*0,33-1*0,26))</t>
  </si>
  <si>
    <t>-"ocel.dvířka výtah"(0,8*0,9)-"el.skříně"0,4*0,25</t>
  </si>
  <si>
    <t>985311102R</t>
  </si>
  <si>
    <t>Reprofilace horní desky římsy balustrády včetně očištění,spoj.můstku a cementová sanační malta tl.do 20 mm</t>
  </si>
  <si>
    <t>1854546929</t>
  </si>
  <si>
    <t>997013157</t>
  </si>
  <si>
    <t>Vnitrostaveništní doprava suti a vybouraných hmot pro budovy v přes 21 do 24 m s omezením mechanizace</t>
  </si>
  <si>
    <t>-1154315173</t>
  </si>
  <si>
    <t>Vnitrostaveništní doprava suti a vybouraných hmot vodorovně do 50 m svisle s omezením mechanizace pro budovy a haly výšky přes 21 do 24 m</t>
  </si>
  <si>
    <t>https://podminky.urs.cz/item/CS_URS_2022_01/997013157</t>
  </si>
  <si>
    <t>1708137776</t>
  </si>
  <si>
    <t>-1420872410</t>
  </si>
  <si>
    <t>10,688*19 'Přepočtené koeficientem množství</t>
  </si>
  <si>
    <t>998711197</t>
  </si>
  <si>
    <t>998017003</t>
  </si>
  <si>
    <t>Přesun hmot s omezením mechanizace pro budovy v přes 12 do 24 m</t>
  </si>
  <si>
    <t>-1514354119</t>
  </si>
  <si>
    <t>Přesun hmot pro budovy občanské výstavby, bydlení, výrobu a služby s omezením mechanizace vodorovná dopravní vzdálenost do 100 m pro budovy s jakoukoliv nosnou konstrukcí výšky přes 12 do 24 m</t>
  </si>
  <si>
    <t>https://podminky.urs.cz/item/CS_URS_2022_01/998017003</t>
  </si>
  <si>
    <t>721</t>
  </si>
  <si>
    <t>Zdravotechnika - vnitřní kanalizace</t>
  </si>
  <si>
    <t>721140806</t>
  </si>
  <si>
    <t>Demontáž potrubí litinové DN přes 100 do 200</t>
  </si>
  <si>
    <t>-1245073579</t>
  </si>
  <si>
    <t>Demontáž potrubí z litinových trub odpadních nebo dešťových přes 100 do DN 200</t>
  </si>
  <si>
    <t>https://podminky.urs.cz/item/CS_URS_2022_01/721140806</t>
  </si>
  <si>
    <t>"stávající část svodu do lapače"2,2</t>
  </si>
  <si>
    <t>741</t>
  </si>
  <si>
    <t>Elektroinstalace - silnoproud</t>
  </si>
  <si>
    <t>741420061R</t>
  </si>
  <si>
    <t xml:space="preserve">Nátěry ochranného úhelníku nebo trubky včetně držáků hromosvodů- odstranění starého nátěru a nový nátěr v barvě dle PD kompletní provedení </t>
  </si>
  <si>
    <t>2014226854</t>
  </si>
  <si>
    <t>998741202</t>
  </si>
  <si>
    <t>Přesun hmot procentní pro silnoproud v objektech v přes 6 do 12 m</t>
  </si>
  <si>
    <t>-168303504</t>
  </si>
  <si>
    <t>Přesun hmot pro silnoproud stanovený procentní sazbou (%) z ceny vodorovná dopravní vzdálenost do 50 m v objektech výšky přes 6 do 12 m</t>
  </si>
  <si>
    <t>https://podminky.urs.cz/item/CS_URS_2022_01/998741202</t>
  </si>
  <si>
    <t>HZS2231R</t>
  </si>
  <si>
    <t>Zaškrábnutí stávajících na povrchu vedených kabelů pod omítku, demontáž a odstranění nefunkčních kabelů</t>
  </si>
  <si>
    <t>342059897</t>
  </si>
  <si>
    <t>742</t>
  </si>
  <si>
    <t>Elektroinstalace - slaboproud</t>
  </si>
  <si>
    <t>742230003R</t>
  </si>
  <si>
    <t>Očištění a zpětná montáž a zapojení kamerového systému venkovní kamery</t>
  </si>
  <si>
    <t>732297964</t>
  </si>
  <si>
    <t>742230803R</t>
  </si>
  <si>
    <t>Odpojení a demontáž venkovní kamery s uskladněním po dobu stavebních prací</t>
  </si>
  <si>
    <t>-1488538963</t>
  </si>
  <si>
    <t>742310031R</t>
  </si>
  <si>
    <t>Výměna stávajících domovních zvonků za zvonkové tablo s tlačítky bez komunikace do zdi včetně montážní krabice ( Antivandal provedení do zdi v lesklé nerezi) se zapojením a odzkoušením</t>
  </si>
  <si>
    <t>1396344953</t>
  </si>
  <si>
    <t>998742203</t>
  </si>
  <si>
    <t>Přesun hmot procentní pro slaboproud v objektech v do 24 m</t>
  </si>
  <si>
    <t>-768959575</t>
  </si>
  <si>
    <t>Přesun hmot pro slaboproud stanovený procentní sazbou (%) z ceny vodorovná dopravní vzdálenost do 50 m v objektech výšky přes 12 do 24 m</t>
  </si>
  <si>
    <t>https://podminky.urs.cz/item/CS_URS_2022_01/998742203</t>
  </si>
  <si>
    <t>764002841</t>
  </si>
  <si>
    <t>Demontáž oplechování horních ploch zdí a nadezdívek do suti</t>
  </si>
  <si>
    <t>587732665</t>
  </si>
  <si>
    <t>Demontáž klempířských konstrukcí oplechování horních ploch zdí a nadezdívek do suti</t>
  </si>
  <si>
    <t>https://podminky.urs.cz/item/CS_URS_2022_01/764002841</t>
  </si>
  <si>
    <t>"atika"13,9</t>
  </si>
  <si>
    <t>764004831</t>
  </si>
  <si>
    <t>Demontáž mezistřešního nebo zaatikového žlabu do suti</t>
  </si>
  <si>
    <t>1089227117</t>
  </si>
  <si>
    <t>Demontáž klempířských konstrukcí žlabu mezistřešního nebo zaatikového do suti</t>
  </si>
  <si>
    <t>https://podminky.urs.cz/item/CS_URS_2022_01/764004831</t>
  </si>
  <si>
    <t>764004861</t>
  </si>
  <si>
    <t>Demontáž svodu do suti</t>
  </si>
  <si>
    <t>609792962</t>
  </si>
  <si>
    <t>Demontáž klempířských konstrukcí svodu do suti</t>
  </si>
  <si>
    <t>https://podminky.urs.cz/item/CS_URS_2022_01/764004861</t>
  </si>
  <si>
    <t>"dešťový svod ozn.c"15,1</t>
  </si>
  <si>
    <t>764004863</t>
  </si>
  <si>
    <t>Demontáž svodu k dalšímu použití</t>
  </si>
  <si>
    <t>1145830201</t>
  </si>
  <si>
    <t>Demontáž klempířských konstrukcí svodu k dalšímu použití</t>
  </si>
  <si>
    <t>https://podminky.urs.cz/item/CS_URS_2022_01/764004863</t>
  </si>
  <si>
    <t>"dešťový svod ozn.n"14,8</t>
  </si>
  <si>
    <t>764214411</t>
  </si>
  <si>
    <t>Oplechování horních ploch a nadezdívek (atik) bez rohů z Pz plechu mechanicky kotvené rš přes 800 mm</t>
  </si>
  <si>
    <t>-858017523</t>
  </si>
  <si>
    <t>Oplechování horních ploch zdí a nadezdívek (atik) z pozinkovaného plechu mechanicky kotvené přes rš 800 mm</t>
  </si>
  <si>
    <t>https://podminky.urs.cz/item/CS_URS_2022_01/764214411</t>
  </si>
  <si>
    <t>"předběžná výměra"14</t>
  </si>
  <si>
    <t>764215446</t>
  </si>
  <si>
    <t>Příplatek za zvýšenou pracnost při oplechování rohů nadezdívek (atik) z Pz plechu rš přes 400 mm</t>
  </si>
  <si>
    <t>1588957544</t>
  </si>
  <si>
    <t>Oplechování horních ploch zdí a nadezdívek (atik) z pozinkovaného plechu Příplatek k cenám za zvýšenou pracnost při provedení rohu nebo koutu přes rš 400 mm</t>
  </si>
  <si>
    <t>https://podminky.urs.cz/item/CS_URS_2022_01/764215446</t>
  </si>
  <si>
    <t>"atika"44</t>
  </si>
  <si>
    <t>764515410R</t>
  </si>
  <si>
    <t>Kompletní výměna žlabu mezistřešního nebo zaatikového včetně čel,hrdel,koutů nebo rohů z Pz plechu rš 1100 mm</t>
  </si>
  <si>
    <t>1564618194</t>
  </si>
  <si>
    <t>13,9</t>
  </si>
  <si>
    <t>764518424</t>
  </si>
  <si>
    <t>Svody kruhové včetně objímek, kolen, odskoků z Pz plechu průměru 150 mm</t>
  </si>
  <si>
    <t>2030399112</t>
  </si>
  <si>
    <t>Svod z pozinkovaného plechu včetně objímek, kolen a odskoků kruhový, průměru 150 mm</t>
  </si>
  <si>
    <t>https://podminky.urs.cz/item/CS_URS_2022_01/764518424</t>
  </si>
  <si>
    <t>"výměna za litinu"2,2</t>
  </si>
  <si>
    <t>764554291R</t>
  </si>
  <si>
    <t xml:space="preserve">Zpětná montáž kruhového svodu včetně objímek a  kolen</t>
  </si>
  <si>
    <t>2074234442</t>
  </si>
  <si>
    <t>Zpětná montáž kruhového svodu včetně objímek a kolen</t>
  </si>
  <si>
    <t>69</t>
  </si>
  <si>
    <t>452294400</t>
  </si>
  <si>
    <t>70</t>
  </si>
  <si>
    <t>767121904R</t>
  </si>
  <si>
    <t xml:space="preserve">Oprava sklepních otevíravých větracích mřížek rozměru 900x450 mm včetně rámu - výměna výplní z pletiva za děrovaný plech (tahokov),očištění,repase a nový nátěr  barva v odstínu dle PD kompletní provedení </t>
  </si>
  <si>
    <t>-240063091</t>
  </si>
  <si>
    <t xml:space="preserve">Oprava sklepních otevíravých větracích mřížek rozměru 900x450 mm včetně rámu - výměna výplní z pletiva za děrovaný plech (tahokov),očištění,repase a nový nátěr barva v odstínu dle PD kompletní provedení </t>
  </si>
  <si>
    <t>71</t>
  </si>
  <si>
    <t>767121905R</t>
  </si>
  <si>
    <t xml:space="preserve">Oprava sklepních otevíravých větracích mřížek rozměru 900x520 mm včetně rámu - výměna výplní z pletiva za děrovaný plech (tahokov),očištění,repase a nový nátěr  barva v odstínu dle PD kompletní provedení </t>
  </si>
  <si>
    <t>259103578</t>
  </si>
  <si>
    <t xml:space="preserve">Oprava sklepních otevíravých větracích mřížek rozměru 900x520 mm včetně rámu - výměna výplní z pletiva za děrovaný plech (tahokov),očištění,repase a nový nátěr barva v odstínu dle PD kompletní provedení </t>
  </si>
  <si>
    <t>72</t>
  </si>
  <si>
    <t>1055124121</t>
  </si>
  <si>
    <t>73</t>
  </si>
  <si>
    <t>783301313</t>
  </si>
  <si>
    <t>Odmaštění zámečnických konstrukcí ředidlovým odmašťovačem</t>
  </si>
  <si>
    <t>-854827314</t>
  </si>
  <si>
    <t>Příprava podkladu zámečnických konstrukcí před provedením nátěru odmaštění odmašťovačem ředidlovým</t>
  </si>
  <si>
    <t>https://podminky.urs.cz/item/CS_URS_2022_01/783301313</t>
  </si>
  <si>
    <t>"pevná mříž oblouk.okna"2,9*2</t>
  </si>
  <si>
    <t>"dvířka výtahů"(0,9*1,1+0,8*1,2)*2</t>
  </si>
  <si>
    <t>"dvířka EL skříně"(0,22*0,21+1,2*0,78+0,4*0,6+0,2*0,36+0,25*0,39)*2</t>
  </si>
  <si>
    <t>74</t>
  </si>
  <si>
    <t>783301401</t>
  </si>
  <si>
    <t>Ometení zámečnických konstrukcí</t>
  </si>
  <si>
    <t>439179039</t>
  </si>
  <si>
    <t>Příprava podkladu zámečnických konstrukcí před provedením nátěru ometení</t>
  </si>
  <si>
    <t>https://podminky.urs.cz/item/CS_URS_2022_01/783301401</t>
  </si>
  <si>
    <t>75</t>
  </si>
  <si>
    <t>783306809</t>
  </si>
  <si>
    <t>Odstranění nátěru ze zámečnických konstrukcí okartáčováním</t>
  </si>
  <si>
    <t>-1469071282</t>
  </si>
  <si>
    <t>Odstranění nátěrů ze zámečnických konstrukcí okartáčováním</t>
  </si>
  <si>
    <t>https://podminky.urs.cz/item/CS_URS_2022_01/783306809</t>
  </si>
  <si>
    <t>76</t>
  </si>
  <si>
    <t>783314201</t>
  </si>
  <si>
    <t>Základní antikorozní jednonásobný syntetický standardní nátěr zámečnických konstrukcí</t>
  </si>
  <si>
    <t>2021986143</t>
  </si>
  <si>
    <t>Základní antikorozní nátěr zámečnických konstrukcí jednonásobný syntetický standardní</t>
  </si>
  <si>
    <t>https://podminky.urs.cz/item/CS_URS_2022_01/783314201</t>
  </si>
  <si>
    <t>77</t>
  </si>
  <si>
    <t>849775305</t>
  </si>
  <si>
    <t>78</t>
  </si>
  <si>
    <t>-820695466</t>
  </si>
  <si>
    <t>79</t>
  </si>
  <si>
    <t>783228990R</t>
  </si>
  <si>
    <t>Příplatek za nátěr, pevné mříže</t>
  </si>
  <si>
    <t>995818513</t>
  </si>
  <si>
    <t>80</t>
  </si>
  <si>
    <t>783401311</t>
  </si>
  <si>
    <t>Odmaštění klempířských konstrukcí vodou ředitelným odmašťovačem před provedením nátěru</t>
  </si>
  <si>
    <t>-678596955</t>
  </si>
  <si>
    <t>Příprava podkladu klempířských konstrukcí před provedením nátěru odmaštěním odmašťovačem vodou ředitelným</t>
  </si>
  <si>
    <t>https://podminky.urs.cz/item/CS_URS_2022_01/783401311</t>
  </si>
  <si>
    <t>ponechané klempířské prvky"</t>
  </si>
  <si>
    <t>"1NP parapetní římsy a parapety oken"1,22*0,2*18+(19,7+0,3+5*2+0,3+19,7)*0,2</t>
  </si>
  <si>
    <t>"2NP parapetní římsy a parapety oken"1,22*0,2*21+(19,7+0,3+13,8+0,3+19,7)*0,2</t>
  </si>
  <si>
    <t>"3NP parapetní římsy a parapety oken"1,22*0,2*21+(19,55*2)*0,37+1,8*0,2*5</t>
  </si>
  <si>
    <t>"kordon.římsa"(19,7+0,3+4,7)*2*0,2</t>
  </si>
  <si>
    <t>"tympanon"2,6*2*0,5</t>
  </si>
  <si>
    <t>"suprafenestra"2,4*0,4*18+3*0,4*3</t>
  </si>
  <si>
    <t>"nadoken.římsa"2,2*0,2*21</t>
  </si>
  <si>
    <t>"nástřešní žlab, s háky s oplechováním římsy"40</t>
  </si>
  <si>
    <t>"vyměněné klempířské prvky"</t>
  </si>
  <si>
    <t>"svody "17,3*0,5</t>
  </si>
  <si>
    <t>"zaatik.žlab"16</t>
  </si>
  <si>
    <t>"oplechování atiky"14</t>
  </si>
  <si>
    <t>"stávající svod bez nátěru"14,8*0,5</t>
  </si>
  <si>
    <t>81</t>
  </si>
  <si>
    <t>783401501R</t>
  </si>
  <si>
    <t>Omytí klempířských konstrukcí před provedením nátěru</t>
  </si>
  <si>
    <t>1208368455</t>
  </si>
  <si>
    <t>Příprava podkladu klempířských konstrukcí před provedením nátěru omytím</t>
  </si>
  <si>
    <t>82</t>
  </si>
  <si>
    <t>783406811</t>
  </si>
  <si>
    <t>Odstranění nátěrů z klempířských konstrukcí oškrábáním</t>
  </si>
  <si>
    <t>881126527</t>
  </si>
  <si>
    <t>https://podminky.urs.cz/item/CS_URS_2022_01/783406811</t>
  </si>
  <si>
    <t>"odstranění nesoudržných stávajících nátěrů"</t>
  </si>
  <si>
    <t>83</t>
  </si>
  <si>
    <t>783414201</t>
  </si>
  <si>
    <t>Základní antikorozní jednonásobný syntetický nátěr klempířských konstrukcí</t>
  </si>
  <si>
    <t>-589117074</t>
  </si>
  <si>
    <t>Základní antikorozní nátěr klempířských konstrukcí jednonásobný syntetický standardní</t>
  </si>
  <si>
    <t>https://podminky.urs.cz/item/CS_URS_2022_01/783414201</t>
  </si>
  <si>
    <t>84</t>
  </si>
  <si>
    <t>783415101</t>
  </si>
  <si>
    <t>Mezinátěr syntetický jednonásobný mezinátěr klempířských konstrukcí</t>
  </si>
  <si>
    <t>836480637</t>
  </si>
  <si>
    <t>Mezinátěr klempířských konstrukcí jednonásobný syntetický standardní</t>
  </si>
  <si>
    <t>https://podminky.urs.cz/item/CS_URS_2022_01/783415101</t>
  </si>
  <si>
    <t>"jako základní nátěr"180,317</t>
  </si>
  <si>
    <t>85</t>
  </si>
  <si>
    <t>783417101</t>
  </si>
  <si>
    <t>Krycí jednonásobný syntetický nátěr klempířských konstrukcí</t>
  </si>
  <si>
    <t>-556832701</t>
  </si>
  <si>
    <t>Krycí nátěr (email) klempířských konstrukcí jednonásobný syntetický standardní</t>
  </si>
  <si>
    <t>https://podminky.urs.cz/item/CS_URS_2022_01/783417101</t>
  </si>
  <si>
    <t>86</t>
  </si>
  <si>
    <t>783822171R</t>
  </si>
  <si>
    <t xml:space="preserve">Lokální vyspravení drobných trhlin vetší než 0,5 mm fasádní omítky před provedením nátěru silikátovou stěrkovou hmotou  tloušťky do 3 mm</t>
  </si>
  <si>
    <t>-615532187</t>
  </si>
  <si>
    <t>Lokální vyspravení drobných trhlin vetší než 0,5 mm fasádní omítky před provedením nátěru silikátovou stěrkovou hmotou tloušťky do 3 mm</t>
  </si>
  <si>
    <t>"předpoklad 10% z celkové plochy opravované omítky fasády"858,8*0,1</t>
  </si>
  <si>
    <t>87</t>
  </si>
  <si>
    <t>783823185R</t>
  </si>
  <si>
    <t>Silikátový renovační základní povrstvovací přednátěr s plnivem 0,5 mm omítek stupně členitosti 5</t>
  </si>
  <si>
    <t>-532572646</t>
  </si>
  <si>
    <t xml:space="preserve">"od  odstraněného obkladu po kordonovou římsu"</t>
  </si>
  <si>
    <t>88</t>
  </si>
  <si>
    <t>783826685R</t>
  </si>
  <si>
    <t xml:space="preserve">Základovací hydrofobizační nátěr  na bázi silanu v alkoholovém roztoku pro zvýšení odolnosti na nejvíce namáhaných místech ostřikovou vodou omítek</t>
  </si>
  <si>
    <t>-225998505</t>
  </si>
  <si>
    <t>Základovací hydrofobizační nátěr na bázi silanu v alkoholovém roztoku pro zvýšení odolnosti na nejvíce namáhaných místech ostřikovou vodou omítek</t>
  </si>
  <si>
    <t>"soklová část"</t>
  </si>
  <si>
    <t>"od chodníku po sokl.lištu"</t>
  </si>
  <si>
    <t>"levá strana od vstupu"(19,7+0,3+5)*(0,88+0,94)/2-"otvory do sklepa s mříž."(1*0,6*3+0,9*0,45+0,9*0,52)</t>
  </si>
  <si>
    <t>-"ocel.dvířka výtah"(0,82*0,9)+"ostění"(0,9+0,82*2)*0,1</t>
  </si>
  <si>
    <t>-"el.skříně"(0,78*1,2+1*0,36+0,3*0,4)</t>
  </si>
  <si>
    <t>"pilastry se vstupem"(0,12*4+4,05+0,39*2)*0,97-"dveře"2*0,8-"schody"2*0,17</t>
  </si>
  <si>
    <t>"pravá strana od vstupu"(5+0,3+19,7)*(0,97+1,15)/2</t>
  </si>
  <si>
    <t>-"ocel.dvířka výtah"(0,8*1) +"ostění"1,01*2*0,1-"el.skříně"0,4*0,25</t>
  </si>
  <si>
    <t>"ostění okna do v.20 cm"</t>
  </si>
  <si>
    <t>"1NP"0,17*0,2*2*16+0,2*0,2*2*2</t>
  </si>
  <si>
    <t>"2NP"0,17*0,2*2*21</t>
  </si>
  <si>
    <t>"3NP"0,17*0,2*2*21</t>
  </si>
  <si>
    <t>"ostění dveří a portál"3,1*(0,35+0,39)*2</t>
  </si>
  <si>
    <t>"pilastry pod hlavici"4,9*2</t>
  </si>
  <si>
    <t>"nad římsami v.20 cm"</t>
  </si>
  <si>
    <t>"průběžná podoken.římsa 1NP"(19,7+0,3+5*2+0,3+19,7)*0,2-"okna"1,22*18*0,2</t>
  </si>
  <si>
    <t>"korodonová římsa"(19,7+0,3+13,8+0,3+19,7)*0,2-"tympanon"4,5</t>
  </si>
  <si>
    <t>"průběžná podoken.římsa 2NP"(19,7+0,3+13,8+0,3+19,7)*0,2-"okna"1,22*21*0,2</t>
  </si>
  <si>
    <t>"průběžná podoken.římsa 3NP"(19,7*2)*0,2-"okna"1,22*16*0,2</t>
  </si>
  <si>
    <t>"parapetní římsa na konzolách 3NP"2,1*0,2*5-"okna"1,22*5*0,2</t>
  </si>
  <si>
    <t>"nad oplechování tympanonu v.20 cm"2,6*2*0,2</t>
  </si>
  <si>
    <t>"vnitřní římsa tympanonu bez oplechování"4,5*0,2</t>
  </si>
  <si>
    <t>"nad suprafenestrou 2NP v.20 cm"2,4*0,2*18+3*0,2*3</t>
  </si>
  <si>
    <t>"atika do v.0,5 m"(13,8+0,65)*2*0,5</t>
  </si>
  <si>
    <t>"atika mezi kuželkami spodní část"(2,3*2+1,88*2)*0,3</t>
  </si>
  <si>
    <t>89</t>
  </si>
  <si>
    <t>783827484R</t>
  </si>
  <si>
    <t xml:space="preserve">Krycí dvojnásobný  minerální sol-silikátový nátěr omítek stupně členitosti 5</t>
  </si>
  <si>
    <t>-258368805</t>
  </si>
  <si>
    <t>Krycí (ochranný ) nátěr omítek dvojnásobný hladkých omítek hladkých, zrnitých tenkovrstvých nebo štukových stupně členitosti 5 minerální sol-silikátový</t>
  </si>
  <si>
    <t>"jako penetrace"900,304</t>
  </si>
  <si>
    <t>90</t>
  </si>
  <si>
    <t>783846524R</t>
  </si>
  <si>
    <t xml:space="preserve">Reverzibilní preventivní ochranný antigraffiti nátěr  omítek hladkých, zrnitých, štukových  stupně členitosti 3-5</t>
  </si>
  <si>
    <t>-1423680431</t>
  </si>
  <si>
    <t>Reverzibilní preventivní ochranný antigraffiti nátěr omítek hladkých, zrnitých, štukových stupně členitosti 3-5</t>
  </si>
  <si>
    <t>"do úrovně parapetu 1NP"</t>
  </si>
  <si>
    <t>"levá strana od vstupu"(19,7+0,3+5)*(1,78+1,88)/2-"otvory do sklepa s mříž."(1*0,6*3+0,9*0,45+0,9*0,52)</t>
  </si>
  <si>
    <t>-"ocel.dvířka výtah"(0,82*1,1)+"ostění"(0,9+1,1)*2*0,1</t>
  </si>
  <si>
    <t>-"el.skříně"(0,78*1,2+1*0,99+0,3*0,6)</t>
  </si>
  <si>
    <t>"pravá strana od vstupu"(5+0,3+19,7)*(1,9+2,05)/2</t>
  </si>
  <si>
    <t>-"ocel.dvířka výtah"(0,8*1) +"ostění"(0,8+1,0*2)*0,1-"el.skříně"0,4*0,25</t>
  </si>
  <si>
    <t>91</t>
  </si>
  <si>
    <t>783897603</t>
  </si>
  <si>
    <t>Příplatek k cenám dvojnásobného krycího nátěru omítek za provedení styku 2 barev</t>
  </si>
  <si>
    <t>2105266159</t>
  </si>
  <si>
    <t>Krycí (ochranný ) nátěr omítek Příplatek k cenám za zvýšenou pracnost provádění styku 2 barev dvojnásobného nátěru</t>
  </si>
  <si>
    <t>https://podminky.urs.cz/item/CS_URS_2022_01/783897603</t>
  </si>
  <si>
    <t>"celk.plocha fasády"900,304</t>
  </si>
  <si>
    <t>-"atika s balustradou"49,9</t>
  </si>
  <si>
    <t>92</t>
  </si>
  <si>
    <t>783897625R</t>
  </si>
  <si>
    <t>Příplatek k cenám dvojnásobného krycího nátěru omítek za za barevné provedení v odstínu světle šedobéžové a tmavě šedobéžové</t>
  </si>
  <si>
    <t>1756119046</t>
  </si>
  <si>
    <t>Krycí (ochranný ) nátěr omítek Příplatek k cenám za provádění barevného nátěru v odstínu světle a tmavě šedobéžového dvojnásobného</t>
  </si>
  <si>
    <t>"80% z celkové plochy"900,304*0,8</t>
  </si>
  <si>
    <t>93</t>
  </si>
  <si>
    <t>783950011R</t>
  </si>
  <si>
    <t xml:space="preserve">Oprava nátěru sklepních oken s mřížemi rozměru 1000x600 mm - odstranění starých nátěrů, odmaštění,odrezivění a nový nátěr </t>
  </si>
  <si>
    <t>1687948482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</si>
  <si>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</si>
  <si>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</si>
  <si>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</si>
  <si>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</si>
  <si>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</si>
  <si>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</si>
  <si>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</si>
  <si>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013294000</t>
  </si>
  <si>
    <t>Ostatní dokumentace-Dílenská a výrobní dokumentace</t>
  </si>
  <si>
    <t>1024</t>
  </si>
  <si>
    <t>-1303658538</t>
  </si>
  <si>
    <t>Ostatní dokumentace- Dílenská a výrobní dokumentace</t>
  </si>
  <si>
    <t>https://podminky.urs.cz/item/CS_URS_2022_01/013294000</t>
  </si>
  <si>
    <t>VRN3</t>
  </si>
  <si>
    <t>Zařízení staveniště</t>
  </si>
  <si>
    <t>030001000</t>
  </si>
  <si>
    <t>-860038142</t>
  </si>
  <si>
    <t>https://podminky.urs.cz/item/CS_URS_2022_01/030001000</t>
  </si>
  <si>
    <t>035002012R</t>
  </si>
  <si>
    <t>Náklady na značení a ohrazení záborů a BOZP značení/ohrazení stavby</t>
  </si>
  <si>
    <t>-904423732</t>
  </si>
  <si>
    <t>VRN4</t>
  </si>
  <si>
    <t>Inženýrská činnost</t>
  </si>
  <si>
    <t>045002000</t>
  </si>
  <si>
    <t>Kompletační a koordinační činnost</t>
  </si>
  <si>
    <t>2003485887</t>
  </si>
  <si>
    <t>https://podminky.urs.cz/item/CS_URS_2022_01/045002000</t>
  </si>
  <si>
    <t>049002001R</t>
  </si>
  <si>
    <t xml:space="preserve">Projednání  se zástupci památkové péče a investora např.výplní otvorů, materiály a barevnost fasády</t>
  </si>
  <si>
    <t>-1908987794</t>
  </si>
  <si>
    <t>Projednání se zástupci památkové péče a investora např.výplní otvorů, materiály a barevnost fasády</t>
  </si>
  <si>
    <t>VRN7</t>
  </si>
  <si>
    <t>Provozní vlivy</t>
  </si>
  <si>
    <t>071002000</t>
  </si>
  <si>
    <t>Provoz investora, třetích osob</t>
  </si>
  <si>
    <t>1727607357</t>
  </si>
  <si>
    <t>https://podminky.urs.cz/item/CS_URS_2022_01/071002000</t>
  </si>
  <si>
    <t>072103001</t>
  </si>
  <si>
    <t>Projednání DIO a zajištění DIR komunikace II.a III. třídy</t>
  </si>
  <si>
    <t>-1794726990</t>
  </si>
  <si>
    <t>https://podminky.urs.cz/item/CS_URS_2022_01/072103001</t>
  </si>
  <si>
    <t>072103013R</t>
  </si>
  <si>
    <t xml:space="preserve">Zajištění DIO a pronájem  (dopravní značení )</t>
  </si>
  <si>
    <t>1222754615</t>
  </si>
  <si>
    <t>Zajištění DIO a pronájem (dopravní značení 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</si>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</sst>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19201321" TargetMode="External" /><Relationship Id="rId2" Type="http://schemas.openxmlformats.org/officeDocument/2006/relationships/hyperlink" Target="https://podminky.urs.cz/item/CS_URS_2022_01/612315421" TargetMode="External" /><Relationship Id="rId3" Type="http://schemas.openxmlformats.org/officeDocument/2006/relationships/hyperlink" Target="https://podminky.urs.cz/item/CS_URS_2022_01/619995001" TargetMode="External" /><Relationship Id="rId4" Type="http://schemas.openxmlformats.org/officeDocument/2006/relationships/hyperlink" Target="https://podminky.urs.cz/item/CS_URS_2022_01/622143004" TargetMode="External" /><Relationship Id="rId5" Type="http://schemas.openxmlformats.org/officeDocument/2006/relationships/hyperlink" Target="https://podminky.urs.cz/item/CS_URS_2022_01/949101112" TargetMode="External" /><Relationship Id="rId6" Type="http://schemas.openxmlformats.org/officeDocument/2006/relationships/hyperlink" Target="https://podminky.urs.cz/item/CS_URS_2022_01/952901108" TargetMode="External" /><Relationship Id="rId7" Type="http://schemas.openxmlformats.org/officeDocument/2006/relationships/hyperlink" Target="https://podminky.urs.cz/item/CS_URS_2022_01/952901131" TargetMode="External" /><Relationship Id="rId8" Type="http://schemas.openxmlformats.org/officeDocument/2006/relationships/hyperlink" Target="https://podminky.urs.cz/item/CS_URS_2022_01/952902021" TargetMode="External" /><Relationship Id="rId9" Type="http://schemas.openxmlformats.org/officeDocument/2006/relationships/hyperlink" Target="https://podminky.urs.cz/item/CS_URS_2022_01/952902031" TargetMode="External" /><Relationship Id="rId10" Type="http://schemas.openxmlformats.org/officeDocument/2006/relationships/hyperlink" Target="https://podminky.urs.cz/item/CS_URS_2022_01/952902221" TargetMode="External" /><Relationship Id="rId11" Type="http://schemas.openxmlformats.org/officeDocument/2006/relationships/hyperlink" Target="https://podminky.urs.cz/item/CS_URS_2022_01/952902231" TargetMode="External" /><Relationship Id="rId12" Type="http://schemas.openxmlformats.org/officeDocument/2006/relationships/hyperlink" Target="https://podminky.urs.cz/item/CS_URS_2022_01/968062356" TargetMode="External" /><Relationship Id="rId13" Type="http://schemas.openxmlformats.org/officeDocument/2006/relationships/hyperlink" Target="https://podminky.urs.cz/item/CS_URS_2022_01/978059511" TargetMode="External" /><Relationship Id="rId14" Type="http://schemas.openxmlformats.org/officeDocument/2006/relationships/hyperlink" Target="https://podminky.urs.cz/item/CS_URS_2022_01/997013215" TargetMode="External" /><Relationship Id="rId15" Type="http://schemas.openxmlformats.org/officeDocument/2006/relationships/hyperlink" Target="https://podminky.urs.cz/item/CS_URS_2022_01/997013501" TargetMode="External" /><Relationship Id="rId16" Type="http://schemas.openxmlformats.org/officeDocument/2006/relationships/hyperlink" Target="https://podminky.urs.cz/item/CS_URS_2022_01/997013509" TargetMode="External" /><Relationship Id="rId17" Type="http://schemas.openxmlformats.org/officeDocument/2006/relationships/hyperlink" Target="https://podminky.urs.cz/item/CS_URS_2022_01/997013631" TargetMode="External" /><Relationship Id="rId18" Type="http://schemas.openxmlformats.org/officeDocument/2006/relationships/hyperlink" Target="https://podminky.urs.cz/item/CS_URS_2022_01/997013811" TargetMode="External" /><Relationship Id="rId19" Type="http://schemas.openxmlformats.org/officeDocument/2006/relationships/hyperlink" Target="https://podminky.urs.cz/item/CS_URS_2022_01/998018003" TargetMode="External" /><Relationship Id="rId20" Type="http://schemas.openxmlformats.org/officeDocument/2006/relationships/hyperlink" Target="https://podminky.urs.cz/item/CS_URS_2022_01/998764203" TargetMode="External" /><Relationship Id="rId21" Type="http://schemas.openxmlformats.org/officeDocument/2006/relationships/hyperlink" Target="https://podminky.urs.cz/item/CS_URS_2022_01/766441821" TargetMode="External" /><Relationship Id="rId22" Type="http://schemas.openxmlformats.org/officeDocument/2006/relationships/hyperlink" Target="https://podminky.urs.cz/item/CS_URS_2022_01/766441822" TargetMode="External" /><Relationship Id="rId23" Type="http://schemas.openxmlformats.org/officeDocument/2006/relationships/hyperlink" Target="https://podminky.urs.cz/item/CS_URS_2022_01/766694112" TargetMode="External" /><Relationship Id="rId24" Type="http://schemas.openxmlformats.org/officeDocument/2006/relationships/hyperlink" Target="https://podminky.urs.cz/item/CS_URS_2022_01/766694122" TargetMode="External" /><Relationship Id="rId25" Type="http://schemas.openxmlformats.org/officeDocument/2006/relationships/hyperlink" Target="https://podminky.urs.cz/item/CS_URS_2022_01/998766203" TargetMode="External" /><Relationship Id="rId26" Type="http://schemas.openxmlformats.org/officeDocument/2006/relationships/hyperlink" Target="https://podminky.urs.cz/item/CS_URS_2022_01/998767203" TargetMode="External" /><Relationship Id="rId27" Type="http://schemas.openxmlformats.org/officeDocument/2006/relationships/hyperlink" Target="https://podminky.urs.cz/item/CS_URS_2022_01/783301311" TargetMode="External" /><Relationship Id="rId28" Type="http://schemas.openxmlformats.org/officeDocument/2006/relationships/hyperlink" Target="https://podminky.urs.cz/item/CS_URS_2022_01/783306801" TargetMode="External" /><Relationship Id="rId29" Type="http://schemas.openxmlformats.org/officeDocument/2006/relationships/hyperlink" Target="https://podminky.urs.cz/item/CS_URS_2022_01/783314101" TargetMode="External" /><Relationship Id="rId30" Type="http://schemas.openxmlformats.org/officeDocument/2006/relationships/hyperlink" Target="https://podminky.urs.cz/item/CS_URS_2022_01/783315101" TargetMode="External" /><Relationship Id="rId31" Type="http://schemas.openxmlformats.org/officeDocument/2006/relationships/hyperlink" Target="https://podminky.urs.cz/item/CS_URS_2022_01/783317101" TargetMode="External" /><Relationship Id="rId32" Type="http://schemas.openxmlformats.org/officeDocument/2006/relationships/hyperlink" Target="https://podminky.urs.cz/item/CS_URS_2022_01/784111003" TargetMode="External" /><Relationship Id="rId33" Type="http://schemas.openxmlformats.org/officeDocument/2006/relationships/hyperlink" Target="https://podminky.urs.cz/item/CS_URS_2022_01/784171003" TargetMode="External" /><Relationship Id="rId34" Type="http://schemas.openxmlformats.org/officeDocument/2006/relationships/hyperlink" Target="https://podminky.urs.cz/item/CS_URS_2022_01/784171101" TargetMode="External" /><Relationship Id="rId35" Type="http://schemas.openxmlformats.org/officeDocument/2006/relationships/hyperlink" Target="https://podminky.urs.cz/item/CS_URS_2022_01/784171113" TargetMode="External" /><Relationship Id="rId36" Type="http://schemas.openxmlformats.org/officeDocument/2006/relationships/hyperlink" Target="https://podminky.urs.cz/item/CS_URS_2022_01/784171123" TargetMode="External" /><Relationship Id="rId37" Type="http://schemas.openxmlformats.org/officeDocument/2006/relationships/hyperlink" Target="https://podminky.urs.cz/item/CS_URS_2022_01/784181123" TargetMode="External" /><Relationship Id="rId38" Type="http://schemas.openxmlformats.org/officeDocument/2006/relationships/hyperlink" Target="https://podminky.urs.cz/item/CS_URS_2022_01/784221103" TargetMode="External" /><Relationship Id="rId39" Type="http://schemas.openxmlformats.org/officeDocument/2006/relationships/hyperlink" Target="https://podminky.urs.cz/item/CS_URS_2022_01/HZS1291" TargetMode="External" /><Relationship Id="rId4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10237241" TargetMode="External" /><Relationship Id="rId2" Type="http://schemas.openxmlformats.org/officeDocument/2006/relationships/hyperlink" Target="https://podminky.urs.cz/item/CS_URS_2022_01/619996135" TargetMode="External" /><Relationship Id="rId3" Type="http://schemas.openxmlformats.org/officeDocument/2006/relationships/hyperlink" Target="https://podminky.urs.cz/item/CS_URS_2022_01/619996145" TargetMode="External" /><Relationship Id="rId4" Type="http://schemas.openxmlformats.org/officeDocument/2006/relationships/hyperlink" Target="https://podminky.urs.cz/item/CS_URS_2022_01/622135000" TargetMode="External" /><Relationship Id="rId5" Type="http://schemas.openxmlformats.org/officeDocument/2006/relationships/hyperlink" Target="https://podminky.urs.cz/item/CS_URS_2022_01/622311141" TargetMode="External" /><Relationship Id="rId6" Type="http://schemas.openxmlformats.org/officeDocument/2006/relationships/hyperlink" Target="https://podminky.urs.cz/item/CS_URS_2022_01/629991011" TargetMode="External" /><Relationship Id="rId7" Type="http://schemas.openxmlformats.org/officeDocument/2006/relationships/hyperlink" Target="https://podminky.urs.cz/item/CS_URS_2022_01/629999042" TargetMode="External" /><Relationship Id="rId8" Type="http://schemas.openxmlformats.org/officeDocument/2006/relationships/hyperlink" Target="https://podminky.urs.cz/item/CS_URS_2022_01/941111132" TargetMode="External" /><Relationship Id="rId9" Type="http://schemas.openxmlformats.org/officeDocument/2006/relationships/hyperlink" Target="https://podminky.urs.cz/item/CS_URS_2022_01/941111232" TargetMode="External" /><Relationship Id="rId10" Type="http://schemas.openxmlformats.org/officeDocument/2006/relationships/hyperlink" Target="https://podminky.urs.cz/item/CS_URS_2022_01/941111832" TargetMode="External" /><Relationship Id="rId11" Type="http://schemas.openxmlformats.org/officeDocument/2006/relationships/hyperlink" Target="https://podminky.urs.cz/item/CS_URS_2022_01/944511111" TargetMode="External" /><Relationship Id="rId12" Type="http://schemas.openxmlformats.org/officeDocument/2006/relationships/hyperlink" Target="https://podminky.urs.cz/item/CS_URS_2022_01/944511211" TargetMode="External" /><Relationship Id="rId13" Type="http://schemas.openxmlformats.org/officeDocument/2006/relationships/hyperlink" Target="https://podminky.urs.cz/item/CS_URS_2022_01/944511811" TargetMode="External" /><Relationship Id="rId14" Type="http://schemas.openxmlformats.org/officeDocument/2006/relationships/hyperlink" Target="https://podminky.urs.cz/item/CS_URS_2022_01/944711112" TargetMode="External" /><Relationship Id="rId15" Type="http://schemas.openxmlformats.org/officeDocument/2006/relationships/hyperlink" Target="https://podminky.urs.cz/item/CS_URS_2022_01/944711212" TargetMode="External" /><Relationship Id="rId16" Type="http://schemas.openxmlformats.org/officeDocument/2006/relationships/hyperlink" Target="https://podminky.urs.cz/item/CS_URS_2022_01/944711812" TargetMode="External" /><Relationship Id="rId17" Type="http://schemas.openxmlformats.org/officeDocument/2006/relationships/hyperlink" Target="https://podminky.urs.cz/item/CS_URS_2022_01/949511112" TargetMode="External" /><Relationship Id="rId18" Type="http://schemas.openxmlformats.org/officeDocument/2006/relationships/hyperlink" Target="https://podminky.urs.cz/item/CS_URS_2022_01/949511212" TargetMode="External" /><Relationship Id="rId19" Type="http://schemas.openxmlformats.org/officeDocument/2006/relationships/hyperlink" Target="https://podminky.urs.cz/item/CS_URS_2022_01/949511812" TargetMode="External" /><Relationship Id="rId20" Type="http://schemas.openxmlformats.org/officeDocument/2006/relationships/hyperlink" Target="https://podminky.urs.cz/item/CS_URS_2022_01/952901108" TargetMode="External" /><Relationship Id="rId21" Type="http://schemas.openxmlformats.org/officeDocument/2006/relationships/hyperlink" Target="https://podminky.urs.cz/item/CS_URS_2022_01/952901124" TargetMode="External" /><Relationship Id="rId22" Type="http://schemas.openxmlformats.org/officeDocument/2006/relationships/hyperlink" Target="https://podminky.urs.cz/item/CS_URS_2022_01/952901131" TargetMode="External" /><Relationship Id="rId23" Type="http://schemas.openxmlformats.org/officeDocument/2006/relationships/hyperlink" Target="https://podminky.urs.cz/item/CS_URS_2022_01/952902121" TargetMode="External" /><Relationship Id="rId24" Type="http://schemas.openxmlformats.org/officeDocument/2006/relationships/hyperlink" Target="https://podminky.urs.cz/item/CS_URS_2022_01/952902151" TargetMode="External" /><Relationship Id="rId25" Type="http://schemas.openxmlformats.org/officeDocument/2006/relationships/hyperlink" Target="https://podminky.urs.cz/item/CS_URS_2022_01/952902221" TargetMode="External" /><Relationship Id="rId26" Type="http://schemas.openxmlformats.org/officeDocument/2006/relationships/hyperlink" Target="https://podminky.urs.cz/item/CS_URS_2022_01/952902231" TargetMode="External" /><Relationship Id="rId27" Type="http://schemas.openxmlformats.org/officeDocument/2006/relationships/hyperlink" Target="https://podminky.urs.cz/item/CS_URS_2022_01/952902511" TargetMode="External" /><Relationship Id="rId28" Type="http://schemas.openxmlformats.org/officeDocument/2006/relationships/hyperlink" Target="https://podminky.urs.cz/item/CS_URS_2022_01/967031732" TargetMode="External" /><Relationship Id="rId29" Type="http://schemas.openxmlformats.org/officeDocument/2006/relationships/hyperlink" Target="https://podminky.urs.cz/item/CS_URS_2022_01/978015391" TargetMode="External" /><Relationship Id="rId30" Type="http://schemas.openxmlformats.org/officeDocument/2006/relationships/hyperlink" Target="https://podminky.urs.cz/item/CS_URS_2022_01/978019321" TargetMode="External" /><Relationship Id="rId31" Type="http://schemas.openxmlformats.org/officeDocument/2006/relationships/hyperlink" Target="https://podminky.urs.cz/item/CS_URS_2022_01/978059641" TargetMode="External" /><Relationship Id="rId32" Type="http://schemas.openxmlformats.org/officeDocument/2006/relationships/hyperlink" Target="https://podminky.urs.cz/item/CS_URS_2022_01/997013157" TargetMode="External" /><Relationship Id="rId33" Type="http://schemas.openxmlformats.org/officeDocument/2006/relationships/hyperlink" Target="https://podminky.urs.cz/item/CS_URS_2022_01/997013501" TargetMode="External" /><Relationship Id="rId34" Type="http://schemas.openxmlformats.org/officeDocument/2006/relationships/hyperlink" Target="https://podminky.urs.cz/item/CS_URS_2022_01/997013509" TargetMode="External" /><Relationship Id="rId35" Type="http://schemas.openxmlformats.org/officeDocument/2006/relationships/hyperlink" Target="https://podminky.urs.cz/item/CS_URS_2022_01/997013631" TargetMode="External" /><Relationship Id="rId36" Type="http://schemas.openxmlformats.org/officeDocument/2006/relationships/hyperlink" Target="https://podminky.urs.cz/item/CS_URS_2022_01/998017003" TargetMode="External" /><Relationship Id="rId37" Type="http://schemas.openxmlformats.org/officeDocument/2006/relationships/hyperlink" Target="https://podminky.urs.cz/item/CS_URS_2022_01/721140806" TargetMode="External" /><Relationship Id="rId38" Type="http://schemas.openxmlformats.org/officeDocument/2006/relationships/hyperlink" Target="https://podminky.urs.cz/item/CS_URS_2022_01/998741202" TargetMode="External" /><Relationship Id="rId39" Type="http://schemas.openxmlformats.org/officeDocument/2006/relationships/hyperlink" Target="https://podminky.urs.cz/item/CS_URS_2022_01/998742203" TargetMode="External" /><Relationship Id="rId40" Type="http://schemas.openxmlformats.org/officeDocument/2006/relationships/hyperlink" Target="https://podminky.urs.cz/item/CS_URS_2022_01/764002841" TargetMode="External" /><Relationship Id="rId41" Type="http://schemas.openxmlformats.org/officeDocument/2006/relationships/hyperlink" Target="https://podminky.urs.cz/item/CS_URS_2022_01/764004831" TargetMode="External" /><Relationship Id="rId42" Type="http://schemas.openxmlformats.org/officeDocument/2006/relationships/hyperlink" Target="https://podminky.urs.cz/item/CS_URS_2022_01/764004861" TargetMode="External" /><Relationship Id="rId43" Type="http://schemas.openxmlformats.org/officeDocument/2006/relationships/hyperlink" Target="https://podminky.urs.cz/item/CS_URS_2022_01/764004863" TargetMode="External" /><Relationship Id="rId44" Type="http://schemas.openxmlformats.org/officeDocument/2006/relationships/hyperlink" Target="https://podminky.urs.cz/item/CS_URS_2022_01/764214411" TargetMode="External" /><Relationship Id="rId45" Type="http://schemas.openxmlformats.org/officeDocument/2006/relationships/hyperlink" Target="https://podminky.urs.cz/item/CS_URS_2022_01/764215446" TargetMode="External" /><Relationship Id="rId46" Type="http://schemas.openxmlformats.org/officeDocument/2006/relationships/hyperlink" Target="https://podminky.urs.cz/item/CS_URS_2022_01/764518424" TargetMode="External" /><Relationship Id="rId47" Type="http://schemas.openxmlformats.org/officeDocument/2006/relationships/hyperlink" Target="https://podminky.urs.cz/item/CS_URS_2022_01/998764203" TargetMode="External" /><Relationship Id="rId48" Type="http://schemas.openxmlformats.org/officeDocument/2006/relationships/hyperlink" Target="https://podminky.urs.cz/item/CS_URS_2022_01/998767203" TargetMode="External" /><Relationship Id="rId49" Type="http://schemas.openxmlformats.org/officeDocument/2006/relationships/hyperlink" Target="https://podminky.urs.cz/item/CS_URS_2022_01/783301313" TargetMode="External" /><Relationship Id="rId50" Type="http://schemas.openxmlformats.org/officeDocument/2006/relationships/hyperlink" Target="https://podminky.urs.cz/item/CS_URS_2022_01/783301401" TargetMode="External" /><Relationship Id="rId51" Type="http://schemas.openxmlformats.org/officeDocument/2006/relationships/hyperlink" Target="https://podminky.urs.cz/item/CS_URS_2022_01/783306809" TargetMode="External" /><Relationship Id="rId52" Type="http://schemas.openxmlformats.org/officeDocument/2006/relationships/hyperlink" Target="https://podminky.urs.cz/item/CS_URS_2022_01/783314201" TargetMode="External" /><Relationship Id="rId53" Type="http://schemas.openxmlformats.org/officeDocument/2006/relationships/hyperlink" Target="https://podminky.urs.cz/item/CS_URS_2022_01/783315101" TargetMode="External" /><Relationship Id="rId54" Type="http://schemas.openxmlformats.org/officeDocument/2006/relationships/hyperlink" Target="https://podminky.urs.cz/item/CS_URS_2022_01/783317101" TargetMode="External" /><Relationship Id="rId55" Type="http://schemas.openxmlformats.org/officeDocument/2006/relationships/hyperlink" Target="https://podminky.urs.cz/item/CS_URS_2022_01/783401311" TargetMode="External" /><Relationship Id="rId56" Type="http://schemas.openxmlformats.org/officeDocument/2006/relationships/hyperlink" Target="https://podminky.urs.cz/item/CS_URS_2022_01/783406811" TargetMode="External" /><Relationship Id="rId57" Type="http://schemas.openxmlformats.org/officeDocument/2006/relationships/hyperlink" Target="https://podminky.urs.cz/item/CS_URS_2022_01/783414201" TargetMode="External" /><Relationship Id="rId58" Type="http://schemas.openxmlformats.org/officeDocument/2006/relationships/hyperlink" Target="https://podminky.urs.cz/item/CS_URS_2022_01/783415101" TargetMode="External" /><Relationship Id="rId59" Type="http://schemas.openxmlformats.org/officeDocument/2006/relationships/hyperlink" Target="https://podminky.urs.cz/item/CS_URS_2022_01/783417101" TargetMode="External" /><Relationship Id="rId60" Type="http://schemas.openxmlformats.org/officeDocument/2006/relationships/hyperlink" Target="https://podminky.urs.cz/item/CS_URS_2022_01/783897603" TargetMode="External" /><Relationship Id="rId6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3294000" TargetMode="External" /><Relationship Id="rId2" Type="http://schemas.openxmlformats.org/officeDocument/2006/relationships/hyperlink" Target="https://podminky.urs.cz/item/CS_URS_2022_01/030001000" TargetMode="External" /><Relationship Id="rId3" Type="http://schemas.openxmlformats.org/officeDocument/2006/relationships/hyperlink" Target="https://podminky.urs.cz/item/CS_URS_2022_01/045002000" TargetMode="External" /><Relationship Id="rId4" Type="http://schemas.openxmlformats.org/officeDocument/2006/relationships/hyperlink" Target="https://podminky.urs.cz/item/CS_URS_2022_01/071002000" TargetMode="External" /><Relationship Id="rId5" Type="http://schemas.openxmlformats.org/officeDocument/2006/relationships/hyperlink" Target="https://podminky.urs.cz/item/CS_URS_2022_01/072103001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29</v>
      </c>
      <c r="AL10" s="24"/>
      <c r="AM10" s="24"/>
      <c r="AN10" s="29" t="s">
        <v>21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31</v>
      </c>
      <c r="AL11" s="24"/>
      <c r="AM11" s="24"/>
      <c r="AN11" s="29" t="s">
        <v>21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29</v>
      </c>
      <c r="AL13" s="24"/>
      <c r="AM13" s="24"/>
      <c r="AN13" s="37" t="s">
        <v>33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33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31</v>
      </c>
      <c r="AL14" s="24"/>
      <c r="AM14" s="24"/>
      <c r="AN14" s="37" t="s">
        <v>33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29</v>
      </c>
      <c r="AL16" s="24"/>
      <c r="AM16" s="24"/>
      <c r="AN16" s="29" t="s">
        <v>21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31</v>
      </c>
      <c r="AL17" s="24"/>
      <c r="AM17" s="24"/>
      <c r="AN17" s="29" t="s">
        <v>21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29</v>
      </c>
      <c r="AL19" s="24"/>
      <c r="AM19" s="24"/>
      <c r="AN19" s="29" t="s">
        <v>21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31</v>
      </c>
      <c r="AL20" s="24"/>
      <c r="AM20" s="24"/>
      <c r="AN20" s="29" t="s">
        <v>21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44</v>
      </c>
      <c r="E29" s="50"/>
      <c r="F29" s="34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46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48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ZSGRAFICKA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Oprava uliční fasády a výměna oken ZŠ a MŠ Grafická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Grafická 13/1060, Praha 5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12. 4. 2022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4" t="s">
        <v>28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MČ Praha 5, Nám. 14. října 4/1381, Praha 5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34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32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37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21</v>
      </c>
      <c r="AR54" s="107"/>
      <c r="AS54" s="108">
        <f>ROUND(SUM(AS55:AS57),2)</f>
        <v>0</v>
      </c>
      <c r="AT54" s="109">
        <f>ROUND(SUM(AV54:AW54),2)</f>
        <v>0</v>
      </c>
      <c r="AU54" s="110">
        <f>ROUND(SUM(AU55:AU57),5)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ROUND(SUM(AZ55:AZ57),2)</f>
        <v>0</v>
      </c>
      <c r="BA54" s="109">
        <f>ROUND(SUM(BA55:BA57),2)</f>
        <v>0</v>
      </c>
      <c r="BB54" s="109">
        <f>ROUND(SUM(BB55:BB57),2)</f>
        <v>0</v>
      </c>
      <c r="BC54" s="109">
        <f>ROUND(SUM(BC55:BC57),2)</f>
        <v>0</v>
      </c>
      <c r="BD54" s="111">
        <f>ROUND(SUM(BD55:BD57),2)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'Okna - Výměna oken ZŠ a M...'!J30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'Okna - Výměna oken ZŠ a M...'!P92</f>
        <v>0</v>
      </c>
      <c r="AV55" s="123">
        <f>'Okna - Výměna oken ZŠ a M...'!J33</f>
        <v>0</v>
      </c>
      <c r="AW55" s="123">
        <f>'Okna - Výměna oken ZŠ a M...'!J34</f>
        <v>0</v>
      </c>
      <c r="AX55" s="123">
        <f>'Okna - Výměna oken ZŠ a M...'!J35</f>
        <v>0</v>
      </c>
      <c r="AY55" s="123">
        <f>'Okna - Výměna oken ZŠ a M...'!J36</f>
        <v>0</v>
      </c>
      <c r="AZ55" s="123">
        <f>'Okna - Výměna oken ZŠ a M...'!F33</f>
        <v>0</v>
      </c>
      <c r="BA55" s="123">
        <f>'Okna - Výměna oken ZŠ a M...'!F34</f>
        <v>0</v>
      </c>
      <c r="BB55" s="123">
        <f>'Okna - Výměna oken ZŠ a M...'!F35</f>
        <v>0</v>
      </c>
      <c r="BC55" s="123">
        <f>'Okna - Výměna oken ZŠ a M...'!F36</f>
        <v>0</v>
      </c>
      <c r="BD55" s="125">
        <f>'Okna - Výměna oken ZŠ a M...'!F37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84</v>
      </c>
    </row>
    <row r="56" s="7" customFormat="1" ht="16.5" customHeight="1">
      <c r="A56" s="114" t="s">
        <v>78</v>
      </c>
      <c r="B56" s="115"/>
      <c r="C56" s="116"/>
      <c r="D56" s="117" t="s">
        <v>85</v>
      </c>
      <c r="E56" s="117"/>
      <c r="F56" s="117"/>
      <c r="G56" s="117"/>
      <c r="H56" s="117"/>
      <c r="I56" s="118"/>
      <c r="J56" s="117" t="s">
        <v>86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'Fasáda - Oprava uliční fa...'!J30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'Fasáda - Oprava uliční fa...'!P92</f>
        <v>0</v>
      </c>
      <c r="AV56" s="123">
        <f>'Fasáda - Oprava uliční fa...'!J33</f>
        <v>0</v>
      </c>
      <c r="AW56" s="123">
        <f>'Fasáda - Oprava uliční fa...'!J34</f>
        <v>0</v>
      </c>
      <c r="AX56" s="123">
        <f>'Fasáda - Oprava uliční fa...'!J35</f>
        <v>0</v>
      </c>
      <c r="AY56" s="123">
        <f>'Fasáda - Oprava uliční fa...'!J36</f>
        <v>0</v>
      </c>
      <c r="AZ56" s="123">
        <f>'Fasáda - Oprava uliční fa...'!F33</f>
        <v>0</v>
      </c>
      <c r="BA56" s="123">
        <f>'Fasáda - Oprava uliční fa...'!F34</f>
        <v>0</v>
      </c>
      <c r="BB56" s="123">
        <f>'Fasáda - Oprava uliční fa...'!F35</f>
        <v>0</v>
      </c>
      <c r="BC56" s="123">
        <f>'Fasáda - Oprava uliční fa...'!F36</f>
        <v>0</v>
      </c>
      <c r="BD56" s="125">
        <f>'Fasáda - Oprava uliční fa...'!F37</f>
        <v>0</v>
      </c>
      <c r="BE56" s="7"/>
      <c r="BT56" s="126" t="s">
        <v>82</v>
      </c>
      <c r="BV56" s="126" t="s">
        <v>76</v>
      </c>
      <c r="BW56" s="126" t="s">
        <v>87</v>
      </c>
      <c r="BX56" s="126" t="s">
        <v>5</v>
      </c>
      <c r="CL56" s="126" t="s">
        <v>19</v>
      </c>
      <c r="CM56" s="126" t="s">
        <v>84</v>
      </c>
    </row>
    <row r="57" s="7" customFormat="1" ht="16.5" customHeight="1">
      <c r="A57" s="114" t="s">
        <v>78</v>
      </c>
      <c r="B57" s="115"/>
      <c r="C57" s="116"/>
      <c r="D57" s="117" t="s">
        <v>88</v>
      </c>
      <c r="E57" s="117"/>
      <c r="F57" s="117"/>
      <c r="G57" s="117"/>
      <c r="H57" s="117"/>
      <c r="I57" s="118"/>
      <c r="J57" s="117" t="s">
        <v>89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'VRN - Vedlejší rozpočtové...'!J30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7">
        <v>0</v>
      </c>
      <c r="AT57" s="128">
        <f>ROUND(SUM(AV57:AW57),2)</f>
        <v>0</v>
      </c>
      <c r="AU57" s="129">
        <f>'VRN - Vedlejší rozpočtové...'!P84</f>
        <v>0</v>
      </c>
      <c r="AV57" s="128">
        <f>'VRN - Vedlejší rozpočtové...'!J33</f>
        <v>0</v>
      </c>
      <c r="AW57" s="128">
        <f>'VRN - Vedlejší rozpočtové...'!J34</f>
        <v>0</v>
      </c>
      <c r="AX57" s="128">
        <f>'VRN - Vedlejší rozpočtové...'!J35</f>
        <v>0</v>
      </c>
      <c r="AY57" s="128">
        <f>'VRN - Vedlejší rozpočtové...'!J36</f>
        <v>0</v>
      </c>
      <c r="AZ57" s="128">
        <f>'VRN - Vedlejší rozpočtové...'!F33</f>
        <v>0</v>
      </c>
      <c r="BA57" s="128">
        <f>'VRN - Vedlejší rozpočtové...'!F34</f>
        <v>0</v>
      </c>
      <c r="BB57" s="128">
        <f>'VRN - Vedlejší rozpočtové...'!F35</f>
        <v>0</v>
      </c>
      <c r="BC57" s="128">
        <f>'VRN - Vedlejší rozpočtové...'!F36</f>
        <v>0</v>
      </c>
      <c r="BD57" s="130">
        <f>'VRN - Vedlejší rozpočtové...'!F37</f>
        <v>0</v>
      </c>
      <c r="BE57" s="7"/>
      <c r="BT57" s="126" t="s">
        <v>82</v>
      </c>
      <c r="BV57" s="126" t="s">
        <v>76</v>
      </c>
      <c r="BW57" s="126" t="s">
        <v>90</v>
      </c>
      <c r="BX57" s="126" t="s">
        <v>5</v>
      </c>
      <c r="CL57" s="126" t="s">
        <v>19</v>
      </c>
      <c r="CM57" s="126" t="s">
        <v>84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</sheetData>
  <sheetProtection sheet="1" formatColumns="0" formatRows="0" objects="1" scenarios="1" spinCount="100000" saltValue="y3TdjQ8k+IE8W3w3v2eFQLl8oMU8GdTFvIZ5jWB9w+jd66Us9U8vWObeVySW+hTt+Y1N9wHcA8HQHILBI1OR5A==" hashValue="+T0XhshYk+3vrJSh+lcxsx5Oi3RR0oKiw3VFg19M4dN7Tk6mn3Q2cOUWKyxTIM/EXFljyDWWA1BdgFFMq6h0Z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Okna - Výměna oken ZŠ a M...'!C2" display="/"/>
    <hyperlink ref="A56" location="'Fasáda - Oprava uliční fa...'!C2" display="/"/>
    <hyperlink ref="A5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91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Oprava uliční fasády a výměna oken ZŠ a MŠ Grafická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21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12. 4. 2022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28</v>
      </c>
      <c r="E14" s="41"/>
      <c r="F14" s="41"/>
      <c r="G14" s="41"/>
      <c r="H14" s="41"/>
      <c r="I14" s="135" t="s">
        <v>29</v>
      </c>
      <c r="J14" s="139" t="s">
        <v>21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30</v>
      </c>
      <c r="F15" s="41"/>
      <c r="G15" s="41"/>
      <c r="H15" s="41"/>
      <c r="I15" s="135" t="s">
        <v>31</v>
      </c>
      <c r="J15" s="139" t="s">
        <v>21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32</v>
      </c>
      <c r="E17" s="41"/>
      <c r="F17" s="41"/>
      <c r="G17" s="41"/>
      <c r="H17" s="41"/>
      <c r="I17" s="135" t="s">
        <v>29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31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34</v>
      </c>
      <c r="E20" s="41"/>
      <c r="F20" s="41"/>
      <c r="G20" s="41"/>
      <c r="H20" s="41"/>
      <c r="I20" s="135" t="s">
        <v>29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31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37</v>
      </c>
      <c r="E23" s="41"/>
      <c r="F23" s="41"/>
      <c r="G23" s="41"/>
      <c r="H23" s="41"/>
      <c r="I23" s="135" t="s">
        <v>29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31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21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ROUND(J92,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ROUND((SUM(BE92:BE522)),  2)</f>
        <v>0</v>
      </c>
      <c r="G33" s="41"/>
      <c r="H33" s="41"/>
      <c r="I33" s="151">
        <v>0.20999999999999999</v>
      </c>
      <c r="J33" s="150">
        <f>ROUND(((SUM(BE92:BE522))*I33),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ROUND((SUM(BF92:BF522)),  2)</f>
        <v>0</v>
      </c>
      <c r="G34" s="41"/>
      <c r="H34" s="41"/>
      <c r="I34" s="151">
        <v>0.14999999999999999</v>
      </c>
      <c r="J34" s="150">
        <f>ROUND(((SUM(BF92:BF522))*I34),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ROUND((SUM(BG92:BG522)),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ROUND((SUM(BH92:BH522)),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ROUND((SUM(BI92:BI522)),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94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uliční fasády a výměna oken ZŠ a MŠ Grafická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Okna - Výměna oken ZŠ a MŠ Grafická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Grafická 13/1060, Praha 5</v>
      </c>
      <c r="G52" s="43"/>
      <c r="H52" s="43"/>
      <c r="I52" s="34" t="s">
        <v>24</v>
      </c>
      <c r="J52" s="75" t="str">
        <f>IF(J12="","",J12)</f>
        <v>12. 4. 2022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28</v>
      </c>
      <c r="D54" s="43"/>
      <c r="E54" s="43"/>
      <c r="F54" s="29" t="str">
        <f>E15</f>
        <v>MČ Praha 5, Nám. 14. října 4/1381, Praha 5</v>
      </c>
      <c r="G54" s="43"/>
      <c r="H54" s="43"/>
      <c r="I54" s="34" t="s">
        <v>34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32</v>
      </c>
      <c r="D55" s="43"/>
      <c r="E55" s="43"/>
      <c r="F55" s="29" t="str">
        <f>IF(E18="","",E18)</f>
        <v>Vyplň údaj</v>
      </c>
      <c r="G55" s="43"/>
      <c r="H55" s="43"/>
      <c r="I55" s="34" t="s">
        <v>37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95</v>
      </c>
      <c r="D57" s="165"/>
      <c r="E57" s="165"/>
      <c r="F57" s="165"/>
      <c r="G57" s="165"/>
      <c r="H57" s="165"/>
      <c r="I57" s="165"/>
      <c r="J57" s="166" t="s">
        <v>96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97</v>
      </c>
    </row>
    <row r="60" s="9" customFormat="1" ht="24.96" customHeight="1">
      <c r="A60" s="9"/>
      <c r="B60" s="168"/>
      <c r="C60" s="169"/>
      <c r="D60" s="170" t="s">
        <v>98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99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100</v>
      </c>
      <c r="E62" s="177"/>
      <c r="F62" s="177"/>
      <c r="G62" s="177"/>
      <c r="H62" s="177"/>
      <c r="I62" s="177"/>
      <c r="J62" s="178">
        <f>J100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101</v>
      </c>
      <c r="E63" s="177"/>
      <c r="F63" s="177"/>
      <c r="G63" s="177"/>
      <c r="H63" s="177"/>
      <c r="I63" s="177"/>
      <c r="J63" s="178">
        <f>J143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102</v>
      </c>
      <c r="E64" s="177"/>
      <c r="F64" s="177"/>
      <c r="G64" s="177"/>
      <c r="H64" s="177"/>
      <c r="I64" s="177"/>
      <c r="J64" s="178">
        <f>J251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103</v>
      </c>
      <c r="E65" s="177"/>
      <c r="F65" s="177"/>
      <c r="G65" s="177"/>
      <c r="H65" s="177"/>
      <c r="I65" s="177"/>
      <c r="J65" s="178">
        <f>J271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104</v>
      </c>
      <c r="E66" s="171"/>
      <c r="F66" s="171"/>
      <c r="G66" s="171"/>
      <c r="H66" s="171"/>
      <c r="I66" s="171"/>
      <c r="J66" s="172">
        <f>J275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105</v>
      </c>
      <c r="E67" s="177"/>
      <c r="F67" s="177"/>
      <c r="G67" s="177"/>
      <c r="H67" s="177"/>
      <c r="I67" s="177"/>
      <c r="J67" s="178">
        <f>J276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106</v>
      </c>
      <c r="E68" s="177"/>
      <c r="F68" s="177"/>
      <c r="G68" s="177"/>
      <c r="H68" s="177"/>
      <c r="I68" s="177"/>
      <c r="J68" s="178">
        <f>J286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107</v>
      </c>
      <c r="E69" s="177"/>
      <c r="F69" s="177"/>
      <c r="G69" s="177"/>
      <c r="H69" s="177"/>
      <c r="I69" s="177"/>
      <c r="J69" s="178">
        <f>J350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108</v>
      </c>
      <c r="E70" s="177"/>
      <c r="F70" s="177"/>
      <c r="G70" s="177"/>
      <c r="H70" s="177"/>
      <c r="I70" s="177"/>
      <c r="J70" s="178">
        <f>J362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109</v>
      </c>
      <c r="E71" s="177"/>
      <c r="F71" s="177"/>
      <c r="G71" s="177"/>
      <c r="H71" s="177"/>
      <c r="I71" s="177"/>
      <c r="J71" s="178">
        <f>J383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8"/>
      <c r="C72" s="169"/>
      <c r="D72" s="170" t="s">
        <v>110</v>
      </c>
      <c r="E72" s="171"/>
      <c r="F72" s="171"/>
      <c r="G72" s="171"/>
      <c r="H72" s="171"/>
      <c r="I72" s="171"/>
      <c r="J72" s="172">
        <f>J518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5" t="s">
        <v>111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63" t="str">
        <f>E7</f>
        <v>Oprava uliční fasády a výměna oken ZŠ a MŠ Grafická</v>
      </c>
      <c r="F82" s="34"/>
      <c r="G82" s="34"/>
      <c r="H82" s="34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92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Okna - Výměna oken ZŠ a MŠ Grafická</v>
      </c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22</v>
      </c>
      <c r="D86" s="43"/>
      <c r="E86" s="43"/>
      <c r="F86" s="29" t="str">
        <f>F12</f>
        <v>Grafická 13/1060, Praha 5</v>
      </c>
      <c r="G86" s="43"/>
      <c r="H86" s="43"/>
      <c r="I86" s="34" t="s">
        <v>24</v>
      </c>
      <c r="J86" s="75" t="str">
        <f>IF(J12="","",J12)</f>
        <v>12. 4. 2022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4" t="s">
        <v>28</v>
      </c>
      <c r="D88" s="43"/>
      <c r="E88" s="43"/>
      <c r="F88" s="29" t="str">
        <f>E15</f>
        <v>MČ Praha 5, Nám. 14. října 4/1381, Praha 5</v>
      </c>
      <c r="G88" s="43"/>
      <c r="H88" s="43"/>
      <c r="I88" s="34" t="s">
        <v>34</v>
      </c>
      <c r="J88" s="39" t="str">
        <f>E21</f>
        <v xml:space="preserve"> 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4" t="s">
        <v>32</v>
      </c>
      <c r="D89" s="43"/>
      <c r="E89" s="43"/>
      <c r="F89" s="29" t="str">
        <f>IF(E18="","",E18)</f>
        <v>Vyplň údaj</v>
      </c>
      <c r="G89" s="43"/>
      <c r="H89" s="43"/>
      <c r="I89" s="34" t="s">
        <v>37</v>
      </c>
      <c r="J89" s="39" t="str">
        <f>E24</f>
        <v xml:space="preserve"> 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0"/>
      <c r="B91" s="181"/>
      <c r="C91" s="182" t="s">
        <v>112</v>
      </c>
      <c r="D91" s="183" t="s">
        <v>59</v>
      </c>
      <c r="E91" s="183" t="s">
        <v>55</v>
      </c>
      <c r="F91" s="183" t="s">
        <v>56</v>
      </c>
      <c r="G91" s="183" t="s">
        <v>113</v>
      </c>
      <c r="H91" s="183" t="s">
        <v>114</v>
      </c>
      <c r="I91" s="183" t="s">
        <v>115</v>
      </c>
      <c r="J91" s="183" t="s">
        <v>96</v>
      </c>
      <c r="K91" s="184" t="s">
        <v>116</v>
      </c>
      <c r="L91" s="185"/>
      <c r="M91" s="95" t="s">
        <v>21</v>
      </c>
      <c r="N91" s="96" t="s">
        <v>44</v>
      </c>
      <c r="O91" s="96" t="s">
        <v>117</v>
      </c>
      <c r="P91" s="96" t="s">
        <v>118</v>
      </c>
      <c r="Q91" s="96" t="s">
        <v>119</v>
      </c>
      <c r="R91" s="96" t="s">
        <v>120</v>
      </c>
      <c r="S91" s="96" t="s">
        <v>121</v>
      </c>
      <c r="T91" s="97" t="s">
        <v>122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1"/>
      <c r="B92" s="42"/>
      <c r="C92" s="102" t="s">
        <v>123</v>
      </c>
      <c r="D92" s="43"/>
      <c r="E92" s="43"/>
      <c r="F92" s="43"/>
      <c r="G92" s="43"/>
      <c r="H92" s="43"/>
      <c r="I92" s="43"/>
      <c r="J92" s="186">
        <f>BK92</f>
        <v>0</v>
      </c>
      <c r="K92" s="43"/>
      <c r="L92" s="47"/>
      <c r="M92" s="98"/>
      <c r="N92" s="187"/>
      <c r="O92" s="99"/>
      <c r="P92" s="188">
        <f>P93+P275+P518</f>
        <v>0</v>
      </c>
      <c r="Q92" s="99"/>
      <c r="R92" s="188">
        <f>R93+R275+R518</f>
        <v>2.7058400899999993</v>
      </c>
      <c r="S92" s="99"/>
      <c r="T92" s="189">
        <f>T93+T275+T518</f>
        <v>13.205407300000001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73</v>
      </c>
      <c r="AU92" s="19" t="s">
        <v>97</v>
      </c>
      <c r="BK92" s="190">
        <f>BK93+BK275+BK518</f>
        <v>0</v>
      </c>
    </row>
    <row r="93" s="12" customFormat="1" ht="25.92" customHeight="1">
      <c r="A93" s="12"/>
      <c r="B93" s="191"/>
      <c r="C93" s="192"/>
      <c r="D93" s="193" t="s">
        <v>73</v>
      </c>
      <c r="E93" s="194" t="s">
        <v>124</v>
      </c>
      <c r="F93" s="194" t="s">
        <v>125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P94+P100+P143+P251+P271</f>
        <v>0</v>
      </c>
      <c r="Q93" s="199"/>
      <c r="R93" s="200">
        <f>R94+R100+R143+R251+R271</f>
        <v>2.5500624799999994</v>
      </c>
      <c r="S93" s="199"/>
      <c r="T93" s="201">
        <f>T94+T100+T143+T251+T271</f>
        <v>12.820268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82</v>
      </c>
      <c r="AT93" s="203" t="s">
        <v>73</v>
      </c>
      <c r="AU93" s="203" t="s">
        <v>74</v>
      </c>
      <c r="AY93" s="202" t="s">
        <v>126</v>
      </c>
      <c r="BK93" s="204">
        <f>BK94+BK100+BK143+BK251+BK271</f>
        <v>0</v>
      </c>
    </row>
    <row r="94" s="12" customFormat="1" ht="22.8" customHeight="1">
      <c r="A94" s="12"/>
      <c r="B94" s="191"/>
      <c r="C94" s="192"/>
      <c r="D94" s="193" t="s">
        <v>73</v>
      </c>
      <c r="E94" s="205" t="s">
        <v>127</v>
      </c>
      <c r="F94" s="205" t="s">
        <v>128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SUM(P95:P99)</f>
        <v>0</v>
      </c>
      <c r="Q94" s="199"/>
      <c r="R94" s="200">
        <f>SUM(R95:R99)</f>
        <v>0.04279786</v>
      </c>
      <c r="S94" s="199"/>
      <c r="T94" s="201">
        <f>SUM(T95:T99)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82</v>
      </c>
      <c r="AT94" s="203" t="s">
        <v>73</v>
      </c>
      <c r="AU94" s="203" t="s">
        <v>82</v>
      </c>
      <c r="AY94" s="202" t="s">
        <v>126</v>
      </c>
      <c r="BK94" s="204">
        <f>SUM(BK95:BK99)</f>
        <v>0</v>
      </c>
    </row>
    <row r="95" s="2" customFormat="1" ht="21.75" customHeight="1">
      <c r="A95" s="41"/>
      <c r="B95" s="42"/>
      <c r="C95" s="207" t="s">
        <v>82</v>
      </c>
      <c r="D95" s="207" t="s">
        <v>129</v>
      </c>
      <c r="E95" s="208" t="s">
        <v>130</v>
      </c>
      <c r="F95" s="209" t="s">
        <v>131</v>
      </c>
      <c r="G95" s="210" t="s">
        <v>132</v>
      </c>
      <c r="H95" s="211">
        <v>1.498</v>
      </c>
      <c r="I95" s="212"/>
      <c r="J95" s="213">
        <f>ROUND(I95*H95,2)</f>
        <v>0</v>
      </c>
      <c r="K95" s="209" t="s">
        <v>133</v>
      </c>
      <c r="L95" s="47"/>
      <c r="M95" s="214" t="s">
        <v>21</v>
      </c>
      <c r="N95" s="215" t="s">
        <v>45</v>
      </c>
      <c r="O95" s="87"/>
      <c r="P95" s="216">
        <f>O95*H95</f>
        <v>0</v>
      </c>
      <c r="Q95" s="216">
        <v>0.028570000000000002</v>
      </c>
      <c r="R95" s="216">
        <f>Q95*H95</f>
        <v>0.04279786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134</v>
      </c>
      <c r="AT95" s="218" t="s">
        <v>129</v>
      </c>
      <c r="AU95" s="218" t="s">
        <v>84</v>
      </c>
      <c r="AY95" s="19" t="s">
        <v>126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82</v>
      </c>
      <c r="BK95" s="219">
        <f>ROUND(I95*H95,2)</f>
        <v>0</v>
      </c>
      <c r="BL95" s="19" t="s">
        <v>134</v>
      </c>
      <c r="BM95" s="218" t="s">
        <v>135</v>
      </c>
    </row>
    <row r="96" s="2" customFormat="1">
      <c r="A96" s="41"/>
      <c r="B96" s="42"/>
      <c r="C96" s="43"/>
      <c r="D96" s="220" t="s">
        <v>136</v>
      </c>
      <c r="E96" s="43"/>
      <c r="F96" s="221" t="s">
        <v>137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136</v>
      </c>
      <c r="AU96" s="19" t="s">
        <v>84</v>
      </c>
    </row>
    <row r="97" s="2" customFormat="1">
      <c r="A97" s="41"/>
      <c r="B97" s="42"/>
      <c r="C97" s="43"/>
      <c r="D97" s="225" t="s">
        <v>138</v>
      </c>
      <c r="E97" s="43"/>
      <c r="F97" s="226" t="s">
        <v>139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138</v>
      </c>
      <c r="AU97" s="19" t="s">
        <v>84</v>
      </c>
    </row>
    <row r="98" s="13" customFormat="1">
      <c r="A98" s="13"/>
      <c r="B98" s="227"/>
      <c r="C98" s="228"/>
      <c r="D98" s="220" t="s">
        <v>140</v>
      </c>
      <c r="E98" s="229" t="s">
        <v>21</v>
      </c>
      <c r="F98" s="230" t="s">
        <v>141</v>
      </c>
      <c r="G98" s="228"/>
      <c r="H98" s="229" t="s">
        <v>21</v>
      </c>
      <c r="I98" s="231"/>
      <c r="J98" s="228"/>
      <c r="K98" s="228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140</v>
      </c>
      <c r="AU98" s="236" t="s">
        <v>84</v>
      </c>
      <c r="AV98" s="13" t="s">
        <v>82</v>
      </c>
      <c r="AW98" s="13" t="s">
        <v>36</v>
      </c>
      <c r="AX98" s="13" t="s">
        <v>74</v>
      </c>
      <c r="AY98" s="236" t="s">
        <v>126</v>
      </c>
    </row>
    <row r="99" s="14" customFormat="1">
      <c r="A99" s="14"/>
      <c r="B99" s="237"/>
      <c r="C99" s="238"/>
      <c r="D99" s="220" t="s">
        <v>140</v>
      </c>
      <c r="E99" s="239" t="s">
        <v>21</v>
      </c>
      <c r="F99" s="240" t="s">
        <v>142</v>
      </c>
      <c r="G99" s="238"/>
      <c r="H99" s="241">
        <v>1.498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140</v>
      </c>
      <c r="AU99" s="247" t="s">
        <v>84</v>
      </c>
      <c r="AV99" s="14" t="s">
        <v>84</v>
      </c>
      <c r="AW99" s="14" t="s">
        <v>36</v>
      </c>
      <c r="AX99" s="14" t="s">
        <v>82</v>
      </c>
      <c r="AY99" s="247" t="s">
        <v>126</v>
      </c>
    </row>
    <row r="100" s="12" customFormat="1" ht="22.8" customHeight="1">
      <c r="A100" s="12"/>
      <c r="B100" s="191"/>
      <c r="C100" s="192"/>
      <c r="D100" s="193" t="s">
        <v>73</v>
      </c>
      <c r="E100" s="205" t="s">
        <v>143</v>
      </c>
      <c r="F100" s="205" t="s">
        <v>144</v>
      </c>
      <c r="G100" s="192"/>
      <c r="H100" s="192"/>
      <c r="I100" s="195"/>
      <c r="J100" s="206">
        <f>BK100</f>
        <v>0</v>
      </c>
      <c r="K100" s="192"/>
      <c r="L100" s="197"/>
      <c r="M100" s="198"/>
      <c r="N100" s="199"/>
      <c r="O100" s="199"/>
      <c r="P100" s="200">
        <f>SUM(P101:P142)</f>
        <v>0</v>
      </c>
      <c r="Q100" s="199"/>
      <c r="R100" s="200">
        <f>SUM(R101:R142)</f>
        <v>2.4717071999999995</v>
      </c>
      <c r="S100" s="199"/>
      <c r="T100" s="201">
        <f>SUM(T101:T142)</f>
        <v>1.4849999999999999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82</v>
      </c>
      <c r="AT100" s="203" t="s">
        <v>73</v>
      </c>
      <c r="AU100" s="203" t="s">
        <v>82</v>
      </c>
      <c r="AY100" s="202" t="s">
        <v>126</v>
      </c>
      <c r="BK100" s="204">
        <f>SUM(BK101:BK142)</f>
        <v>0</v>
      </c>
    </row>
    <row r="101" s="2" customFormat="1" ht="24.15" customHeight="1">
      <c r="A101" s="41"/>
      <c r="B101" s="42"/>
      <c r="C101" s="207" t="s">
        <v>84</v>
      </c>
      <c r="D101" s="207" t="s">
        <v>129</v>
      </c>
      <c r="E101" s="208" t="s">
        <v>145</v>
      </c>
      <c r="F101" s="209" t="s">
        <v>146</v>
      </c>
      <c r="G101" s="210" t="s">
        <v>132</v>
      </c>
      <c r="H101" s="211">
        <v>29.664000000000001</v>
      </c>
      <c r="I101" s="212"/>
      <c r="J101" s="213">
        <f>ROUND(I101*H101,2)</f>
        <v>0</v>
      </c>
      <c r="K101" s="209" t="s">
        <v>133</v>
      </c>
      <c r="L101" s="47"/>
      <c r="M101" s="214" t="s">
        <v>21</v>
      </c>
      <c r="N101" s="215" t="s">
        <v>45</v>
      </c>
      <c r="O101" s="87"/>
      <c r="P101" s="216">
        <f>O101*H101</f>
        <v>0</v>
      </c>
      <c r="Q101" s="216">
        <v>0.0057999999999999996</v>
      </c>
      <c r="R101" s="216">
        <f>Q101*H101</f>
        <v>0.17205119999999999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134</v>
      </c>
      <c r="AT101" s="218" t="s">
        <v>129</v>
      </c>
      <c r="AU101" s="218" t="s">
        <v>84</v>
      </c>
      <c r="AY101" s="19" t="s">
        <v>126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82</v>
      </c>
      <c r="BK101" s="219">
        <f>ROUND(I101*H101,2)</f>
        <v>0</v>
      </c>
      <c r="BL101" s="19" t="s">
        <v>134</v>
      </c>
      <c r="BM101" s="218" t="s">
        <v>147</v>
      </c>
    </row>
    <row r="102" s="2" customFormat="1">
      <c r="A102" s="41"/>
      <c r="B102" s="42"/>
      <c r="C102" s="43"/>
      <c r="D102" s="220" t="s">
        <v>136</v>
      </c>
      <c r="E102" s="43"/>
      <c r="F102" s="221" t="s">
        <v>148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136</v>
      </c>
      <c r="AU102" s="19" t="s">
        <v>84</v>
      </c>
    </row>
    <row r="103" s="2" customFormat="1">
      <c r="A103" s="41"/>
      <c r="B103" s="42"/>
      <c r="C103" s="43"/>
      <c r="D103" s="225" t="s">
        <v>138</v>
      </c>
      <c r="E103" s="43"/>
      <c r="F103" s="226" t="s">
        <v>149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138</v>
      </c>
      <c r="AU103" s="19" t="s">
        <v>84</v>
      </c>
    </row>
    <row r="104" s="13" customFormat="1">
      <c r="A104" s="13"/>
      <c r="B104" s="227"/>
      <c r="C104" s="228"/>
      <c r="D104" s="220" t="s">
        <v>140</v>
      </c>
      <c r="E104" s="229" t="s">
        <v>21</v>
      </c>
      <c r="F104" s="230" t="s">
        <v>150</v>
      </c>
      <c r="G104" s="228"/>
      <c r="H104" s="229" t="s">
        <v>21</v>
      </c>
      <c r="I104" s="231"/>
      <c r="J104" s="228"/>
      <c r="K104" s="228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140</v>
      </c>
      <c r="AU104" s="236" t="s">
        <v>84</v>
      </c>
      <c r="AV104" s="13" t="s">
        <v>82</v>
      </c>
      <c r="AW104" s="13" t="s">
        <v>36</v>
      </c>
      <c r="AX104" s="13" t="s">
        <v>74</v>
      </c>
      <c r="AY104" s="236" t="s">
        <v>126</v>
      </c>
    </row>
    <row r="105" s="14" customFormat="1">
      <c r="A105" s="14"/>
      <c r="B105" s="237"/>
      <c r="C105" s="238"/>
      <c r="D105" s="220" t="s">
        <v>140</v>
      </c>
      <c r="E105" s="239" t="s">
        <v>21</v>
      </c>
      <c r="F105" s="240" t="s">
        <v>151</v>
      </c>
      <c r="G105" s="238"/>
      <c r="H105" s="241">
        <v>20.245999999999999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140</v>
      </c>
      <c r="AU105" s="247" t="s">
        <v>84</v>
      </c>
      <c r="AV105" s="14" t="s">
        <v>84</v>
      </c>
      <c r="AW105" s="14" t="s">
        <v>36</v>
      </c>
      <c r="AX105" s="14" t="s">
        <v>74</v>
      </c>
      <c r="AY105" s="247" t="s">
        <v>126</v>
      </c>
    </row>
    <row r="106" s="15" customFormat="1">
      <c r="A106" s="15"/>
      <c r="B106" s="248"/>
      <c r="C106" s="249"/>
      <c r="D106" s="220" t="s">
        <v>140</v>
      </c>
      <c r="E106" s="250" t="s">
        <v>21</v>
      </c>
      <c r="F106" s="251" t="s">
        <v>152</v>
      </c>
      <c r="G106" s="249"/>
      <c r="H106" s="252">
        <v>20.245999999999999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140</v>
      </c>
      <c r="AU106" s="258" t="s">
        <v>84</v>
      </c>
      <c r="AV106" s="15" t="s">
        <v>127</v>
      </c>
      <c r="AW106" s="15" t="s">
        <v>36</v>
      </c>
      <c r="AX106" s="15" t="s">
        <v>74</v>
      </c>
      <c r="AY106" s="258" t="s">
        <v>126</v>
      </c>
    </row>
    <row r="107" s="13" customFormat="1">
      <c r="A107" s="13"/>
      <c r="B107" s="227"/>
      <c r="C107" s="228"/>
      <c r="D107" s="220" t="s">
        <v>140</v>
      </c>
      <c r="E107" s="229" t="s">
        <v>21</v>
      </c>
      <c r="F107" s="230" t="s">
        <v>153</v>
      </c>
      <c r="G107" s="228"/>
      <c r="H107" s="229" t="s">
        <v>21</v>
      </c>
      <c r="I107" s="231"/>
      <c r="J107" s="228"/>
      <c r="K107" s="228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140</v>
      </c>
      <c r="AU107" s="236" t="s">
        <v>84</v>
      </c>
      <c r="AV107" s="13" t="s">
        <v>82</v>
      </c>
      <c r="AW107" s="13" t="s">
        <v>36</v>
      </c>
      <c r="AX107" s="13" t="s">
        <v>74</v>
      </c>
      <c r="AY107" s="236" t="s">
        <v>126</v>
      </c>
    </row>
    <row r="108" s="14" customFormat="1">
      <c r="A108" s="14"/>
      <c r="B108" s="237"/>
      <c r="C108" s="238"/>
      <c r="D108" s="220" t="s">
        <v>140</v>
      </c>
      <c r="E108" s="239" t="s">
        <v>21</v>
      </c>
      <c r="F108" s="240" t="s">
        <v>154</v>
      </c>
      <c r="G108" s="238"/>
      <c r="H108" s="241">
        <v>7.1139999999999999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140</v>
      </c>
      <c r="AU108" s="247" t="s">
        <v>84</v>
      </c>
      <c r="AV108" s="14" t="s">
        <v>84</v>
      </c>
      <c r="AW108" s="14" t="s">
        <v>36</v>
      </c>
      <c r="AX108" s="14" t="s">
        <v>74</v>
      </c>
      <c r="AY108" s="247" t="s">
        <v>126</v>
      </c>
    </row>
    <row r="109" s="14" customFormat="1">
      <c r="A109" s="14"/>
      <c r="B109" s="237"/>
      <c r="C109" s="238"/>
      <c r="D109" s="220" t="s">
        <v>140</v>
      </c>
      <c r="E109" s="239" t="s">
        <v>21</v>
      </c>
      <c r="F109" s="240" t="s">
        <v>155</v>
      </c>
      <c r="G109" s="238"/>
      <c r="H109" s="241">
        <v>2.3039999999999998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140</v>
      </c>
      <c r="AU109" s="247" t="s">
        <v>84</v>
      </c>
      <c r="AV109" s="14" t="s">
        <v>84</v>
      </c>
      <c r="AW109" s="14" t="s">
        <v>36</v>
      </c>
      <c r="AX109" s="14" t="s">
        <v>74</v>
      </c>
      <c r="AY109" s="247" t="s">
        <v>126</v>
      </c>
    </row>
    <row r="110" s="15" customFormat="1">
      <c r="A110" s="15"/>
      <c r="B110" s="248"/>
      <c r="C110" s="249"/>
      <c r="D110" s="220" t="s">
        <v>140</v>
      </c>
      <c r="E110" s="250" t="s">
        <v>21</v>
      </c>
      <c r="F110" s="251" t="s">
        <v>152</v>
      </c>
      <c r="G110" s="249"/>
      <c r="H110" s="252">
        <v>9.4179999999999993</v>
      </c>
      <c r="I110" s="253"/>
      <c r="J110" s="249"/>
      <c r="K110" s="249"/>
      <c r="L110" s="254"/>
      <c r="M110" s="255"/>
      <c r="N110" s="256"/>
      <c r="O110" s="256"/>
      <c r="P110" s="256"/>
      <c r="Q110" s="256"/>
      <c r="R110" s="256"/>
      <c r="S110" s="256"/>
      <c r="T110" s="25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8" t="s">
        <v>140</v>
      </c>
      <c r="AU110" s="258" t="s">
        <v>84</v>
      </c>
      <c r="AV110" s="15" t="s">
        <v>127</v>
      </c>
      <c r="AW110" s="15" t="s">
        <v>36</v>
      </c>
      <c r="AX110" s="15" t="s">
        <v>74</v>
      </c>
      <c r="AY110" s="258" t="s">
        <v>126</v>
      </c>
    </row>
    <row r="111" s="16" customFormat="1">
      <c r="A111" s="16"/>
      <c r="B111" s="259"/>
      <c r="C111" s="260"/>
      <c r="D111" s="220" t="s">
        <v>140</v>
      </c>
      <c r="E111" s="261" t="s">
        <v>21</v>
      </c>
      <c r="F111" s="262" t="s">
        <v>156</v>
      </c>
      <c r="G111" s="260"/>
      <c r="H111" s="263">
        <v>29.664000000000001</v>
      </c>
      <c r="I111" s="264"/>
      <c r="J111" s="260"/>
      <c r="K111" s="260"/>
      <c r="L111" s="265"/>
      <c r="M111" s="266"/>
      <c r="N111" s="267"/>
      <c r="O111" s="267"/>
      <c r="P111" s="267"/>
      <c r="Q111" s="267"/>
      <c r="R111" s="267"/>
      <c r="S111" s="267"/>
      <c r="T111" s="268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69" t="s">
        <v>140</v>
      </c>
      <c r="AU111" s="269" t="s">
        <v>84</v>
      </c>
      <c r="AV111" s="16" t="s">
        <v>134</v>
      </c>
      <c r="AW111" s="16" t="s">
        <v>36</v>
      </c>
      <c r="AX111" s="16" t="s">
        <v>82</v>
      </c>
      <c r="AY111" s="269" t="s">
        <v>126</v>
      </c>
    </row>
    <row r="112" s="2" customFormat="1" ht="24.15" customHeight="1">
      <c r="A112" s="41"/>
      <c r="B112" s="42"/>
      <c r="C112" s="207" t="s">
        <v>127</v>
      </c>
      <c r="D112" s="207" t="s">
        <v>129</v>
      </c>
      <c r="E112" s="208" t="s">
        <v>157</v>
      </c>
      <c r="F112" s="209" t="s">
        <v>158</v>
      </c>
      <c r="G112" s="210" t="s">
        <v>159</v>
      </c>
      <c r="H112" s="211">
        <v>444.31999999999999</v>
      </c>
      <c r="I112" s="212"/>
      <c r="J112" s="213">
        <f>ROUND(I112*H112,2)</f>
        <v>0</v>
      </c>
      <c r="K112" s="209" t="s">
        <v>133</v>
      </c>
      <c r="L112" s="47"/>
      <c r="M112" s="214" t="s">
        <v>21</v>
      </c>
      <c r="N112" s="215" t="s">
        <v>45</v>
      </c>
      <c r="O112" s="87"/>
      <c r="P112" s="216">
        <f>O112*H112</f>
        <v>0</v>
      </c>
      <c r="Q112" s="216">
        <v>0.0015</v>
      </c>
      <c r="R112" s="216">
        <f>Q112*H112</f>
        <v>0.66647999999999996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134</v>
      </c>
      <c r="AT112" s="218" t="s">
        <v>129</v>
      </c>
      <c r="AU112" s="218" t="s">
        <v>84</v>
      </c>
      <c r="AY112" s="19" t="s">
        <v>126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82</v>
      </c>
      <c r="BK112" s="219">
        <f>ROUND(I112*H112,2)</f>
        <v>0</v>
      </c>
      <c r="BL112" s="19" t="s">
        <v>134</v>
      </c>
      <c r="BM112" s="218" t="s">
        <v>160</v>
      </c>
    </row>
    <row r="113" s="2" customFormat="1">
      <c r="A113" s="41"/>
      <c r="B113" s="42"/>
      <c r="C113" s="43"/>
      <c r="D113" s="220" t="s">
        <v>136</v>
      </c>
      <c r="E113" s="43"/>
      <c r="F113" s="221" t="s">
        <v>161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136</v>
      </c>
      <c r="AU113" s="19" t="s">
        <v>84</v>
      </c>
    </row>
    <row r="114" s="2" customFormat="1">
      <c r="A114" s="41"/>
      <c r="B114" s="42"/>
      <c r="C114" s="43"/>
      <c r="D114" s="225" t="s">
        <v>138</v>
      </c>
      <c r="E114" s="43"/>
      <c r="F114" s="226" t="s">
        <v>162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138</v>
      </c>
      <c r="AU114" s="19" t="s">
        <v>84</v>
      </c>
    </row>
    <row r="115" s="13" customFormat="1">
      <c r="A115" s="13"/>
      <c r="B115" s="227"/>
      <c r="C115" s="228"/>
      <c r="D115" s="220" t="s">
        <v>140</v>
      </c>
      <c r="E115" s="229" t="s">
        <v>21</v>
      </c>
      <c r="F115" s="230" t="s">
        <v>163</v>
      </c>
      <c r="G115" s="228"/>
      <c r="H115" s="229" t="s">
        <v>21</v>
      </c>
      <c r="I115" s="231"/>
      <c r="J115" s="228"/>
      <c r="K115" s="228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140</v>
      </c>
      <c r="AU115" s="236" t="s">
        <v>84</v>
      </c>
      <c r="AV115" s="13" t="s">
        <v>82</v>
      </c>
      <c r="AW115" s="13" t="s">
        <v>36</v>
      </c>
      <c r="AX115" s="13" t="s">
        <v>74</v>
      </c>
      <c r="AY115" s="236" t="s">
        <v>126</v>
      </c>
    </row>
    <row r="116" s="14" customFormat="1">
      <c r="A116" s="14"/>
      <c r="B116" s="237"/>
      <c r="C116" s="238"/>
      <c r="D116" s="220" t="s">
        <v>140</v>
      </c>
      <c r="E116" s="239" t="s">
        <v>21</v>
      </c>
      <c r="F116" s="240" t="s">
        <v>164</v>
      </c>
      <c r="G116" s="238"/>
      <c r="H116" s="241">
        <v>177.84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140</v>
      </c>
      <c r="AU116" s="247" t="s">
        <v>84</v>
      </c>
      <c r="AV116" s="14" t="s">
        <v>84</v>
      </c>
      <c r="AW116" s="14" t="s">
        <v>36</v>
      </c>
      <c r="AX116" s="14" t="s">
        <v>74</v>
      </c>
      <c r="AY116" s="247" t="s">
        <v>126</v>
      </c>
    </row>
    <row r="117" s="14" customFormat="1">
      <c r="A117" s="14"/>
      <c r="B117" s="237"/>
      <c r="C117" s="238"/>
      <c r="D117" s="220" t="s">
        <v>140</v>
      </c>
      <c r="E117" s="239" t="s">
        <v>21</v>
      </c>
      <c r="F117" s="240" t="s">
        <v>165</v>
      </c>
      <c r="G117" s="238"/>
      <c r="H117" s="241">
        <v>164.16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140</v>
      </c>
      <c r="AU117" s="247" t="s">
        <v>84</v>
      </c>
      <c r="AV117" s="14" t="s">
        <v>84</v>
      </c>
      <c r="AW117" s="14" t="s">
        <v>36</v>
      </c>
      <c r="AX117" s="14" t="s">
        <v>74</v>
      </c>
      <c r="AY117" s="247" t="s">
        <v>126</v>
      </c>
    </row>
    <row r="118" s="14" customFormat="1">
      <c r="A118" s="14"/>
      <c r="B118" s="237"/>
      <c r="C118" s="238"/>
      <c r="D118" s="220" t="s">
        <v>140</v>
      </c>
      <c r="E118" s="239" t="s">
        <v>21</v>
      </c>
      <c r="F118" s="240" t="s">
        <v>166</v>
      </c>
      <c r="G118" s="238"/>
      <c r="H118" s="241">
        <v>13.68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140</v>
      </c>
      <c r="AU118" s="247" t="s">
        <v>84</v>
      </c>
      <c r="AV118" s="14" t="s">
        <v>84</v>
      </c>
      <c r="AW118" s="14" t="s">
        <v>36</v>
      </c>
      <c r="AX118" s="14" t="s">
        <v>74</v>
      </c>
      <c r="AY118" s="247" t="s">
        <v>126</v>
      </c>
    </row>
    <row r="119" s="15" customFormat="1">
      <c r="A119" s="15"/>
      <c r="B119" s="248"/>
      <c r="C119" s="249"/>
      <c r="D119" s="220" t="s">
        <v>140</v>
      </c>
      <c r="E119" s="250" t="s">
        <v>21</v>
      </c>
      <c r="F119" s="251" t="s">
        <v>152</v>
      </c>
      <c r="G119" s="249"/>
      <c r="H119" s="252">
        <v>355.68000000000001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8" t="s">
        <v>140</v>
      </c>
      <c r="AU119" s="258" t="s">
        <v>84</v>
      </c>
      <c r="AV119" s="15" t="s">
        <v>127</v>
      </c>
      <c r="AW119" s="15" t="s">
        <v>36</v>
      </c>
      <c r="AX119" s="15" t="s">
        <v>74</v>
      </c>
      <c r="AY119" s="258" t="s">
        <v>126</v>
      </c>
    </row>
    <row r="120" s="13" customFormat="1">
      <c r="A120" s="13"/>
      <c r="B120" s="227"/>
      <c r="C120" s="228"/>
      <c r="D120" s="220" t="s">
        <v>140</v>
      </c>
      <c r="E120" s="229" t="s">
        <v>21</v>
      </c>
      <c r="F120" s="230" t="s">
        <v>167</v>
      </c>
      <c r="G120" s="228"/>
      <c r="H120" s="229" t="s">
        <v>21</v>
      </c>
      <c r="I120" s="231"/>
      <c r="J120" s="228"/>
      <c r="K120" s="228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140</v>
      </c>
      <c r="AU120" s="236" t="s">
        <v>84</v>
      </c>
      <c r="AV120" s="13" t="s">
        <v>82</v>
      </c>
      <c r="AW120" s="13" t="s">
        <v>36</v>
      </c>
      <c r="AX120" s="13" t="s">
        <v>74</v>
      </c>
      <c r="AY120" s="236" t="s">
        <v>126</v>
      </c>
    </row>
    <row r="121" s="14" customFormat="1">
      <c r="A121" s="14"/>
      <c r="B121" s="237"/>
      <c r="C121" s="238"/>
      <c r="D121" s="220" t="s">
        <v>140</v>
      </c>
      <c r="E121" s="239" t="s">
        <v>21</v>
      </c>
      <c r="F121" s="240" t="s">
        <v>168</v>
      </c>
      <c r="G121" s="238"/>
      <c r="H121" s="241">
        <v>15.039999999999999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140</v>
      </c>
      <c r="AU121" s="247" t="s">
        <v>84</v>
      </c>
      <c r="AV121" s="14" t="s">
        <v>84</v>
      </c>
      <c r="AW121" s="14" t="s">
        <v>36</v>
      </c>
      <c r="AX121" s="14" t="s">
        <v>74</v>
      </c>
      <c r="AY121" s="247" t="s">
        <v>126</v>
      </c>
    </row>
    <row r="122" s="14" customFormat="1">
      <c r="A122" s="14"/>
      <c r="B122" s="237"/>
      <c r="C122" s="238"/>
      <c r="D122" s="220" t="s">
        <v>140</v>
      </c>
      <c r="E122" s="239" t="s">
        <v>21</v>
      </c>
      <c r="F122" s="240" t="s">
        <v>169</v>
      </c>
      <c r="G122" s="238"/>
      <c r="H122" s="241">
        <v>38.640000000000001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140</v>
      </c>
      <c r="AU122" s="247" t="s">
        <v>84</v>
      </c>
      <c r="AV122" s="14" t="s">
        <v>84</v>
      </c>
      <c r="AW122" s="14" t="s">
        <v>36</v>
      </c>
      <c r="AX122" s="14" t="s">
        <v>74</v>
      </c>
      <c r="AY122" s="247" t="s">
        <v>126</v>
      </c>
    </row>
    <row r="123" s="14" customFormat="1">
      <c r="A123" s="14"/>
      <c r="B123" s="237"/>
      <c r="C123" s="238"/>
      <c r="D123" s="220" t="s">
        <v>140</v>
      </c>
      <c r="E123" s="239" t="s">
        <v>21</v>
      </c>
      <c r="F123" s="240" t="s">
        <v>170</v>
      </c>
      <c r="G123" s="238"/>
      <c r="H123" s="241">
        <v>34.960000000000001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140</v>
      </c>
      <c r="AU123" s="247" t="s">
        <v>84</v>
      </c>
      <c r="AV123" s="14" t="s">
        <v>84</v>
      </c>
      <c r="AW123" s="14" t="s">
        <v>36</v>
      </c>
      <c r="AX123" s="14" t="s">
        <v>74</v>
      </c>
      <c r="AY123" s="247" t="s">
        <v>126</v>
      </c>
    </row>
    <row r="124" s="15" customFormat="1">
      <c r="A124" s="15"/>
      <c r="B124" s="248"/>
      <c r="C124" s="249"/>
      <c r="D124" s="220" t="s">
        <v>140</v>
      </c>
      <c r="E124" s="250" t="s">
        <v>21</v>
      </c>
      <c r="F124" s="251" t="s">
        <v>152</v>
      </c>
      <c r="G124" s="249"/>
      <c r="H124" s="252">
        <v>88.640000000000001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8" t="s">
        <v>140</v>
      </c>
      <c r="AU124" s="258" t="s">
        <v>84</v>
      </c>
      <c r="AV124" s="15" t="s">
        <v>127</v>
      </c>
      <c r="AW124" s="15" t="s">
        <v>36</v>
      </c>
      <c r="AX124" s="15" t="s">
        <v>74</v>
      </c>
      <c r="AY124" s="258" t="s">
        <v>126</v>
      </c>
    </row>
    <row r="125" s="16" customFormat="1">
      <c r="A125" s="16"/>
      <c r="B125" s="259"/>
      <c r="C125" s="260"/>
      <c r="D125" s="220" t="s">
        <v>140</v>
      </c>
      <c r="E125" s="261" t="s">
        <v>21</v>
      </c>
      <c r="F125" s="262" t="s">
        <v>156</v>
      </c>
      <c r="G125" s="260"/>
      <c r="H125" s="263">
        <v>444.31999999999999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69" t="s">
        <v>140</v>
      </c>
      <c r="AU125" s="269" t="s">
        <v>84</v>
      </c>
      <c r="AV125" s="16" t="s">
        <v>134</v>
      </c>
      <c r="AW125" s="16" t="s">
        <v>36</v>
      </c>
      <c r="AX125" s="16" t="s">
        <v>82</v>
      </c>
      <c r="AY125" s="269" t="s">
        <v>126</v>
      </c>
    </row>
    <row r="126" s="2" customFormat="1" ht="16.5" customHeight="1">
      <c r="A126" s="41"/>
      <c r="B126" s="42"/>
      <c r="C126" s="207" t="s">
        <v>134</v>
      </c>
      <c r="D126" s="207" t="s">
        <v>129</v>
      </c>
      <c r="E126" s="208" t="s">
        <v>171</v>
      </c>
      <c r="F126" s="209" t="s">
        <v>172</v>
      </c>
      <c r="G126" s="210" t="s">
        <v>132</v>
      </c>
      <c r="H126" s="211">
        <v>135</v>
      </c>
      <c r="I126" s="212"/>
      <c r="J126" s="213">
        <f>ROUND(I126*H126,2)</f>
        <v>0</v>
      </c>
      <c r="K126" s="209" t="s">
        <v>21</v>
      </c>
      <c r="L126" s="47"/>
      <c r="M126" s="214" t="s">
        <v>21</v>
      </c>
      <c r="N126" s="215" t="s">
        <v>45</v>
      </c>
      <c r="O126" s="87"/>
      <c r="P126" s="216">
        <f>O126*H126</f>
        <v>0</v>
      </c>
      <c r="Q126" s="216">
        <v>0.011140000000000001</v>
      </c>
      <c r="R126" s="216">
        <f>Q126*H126</f>
        <v>1.5039</v>
      </c>
      <c r="S126" s="216">
        <v>0.010999999999999999</v>
      </c>
      <c r="T126" s="217">
        <f>S126*H126</f>
        <v>1.4849999999999999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134</v>
      </c>
      <c r="AT126" s="218" t="s">
        <v>129</v>
      </c>
      <c r="AU126" s="218" t="s">
        <v>84</v>
      </c>
      <c r="AY126" s="19" t="s">
        <v>126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82</v>
      </c>
      <c r="BK126" s="219">
        <f>ROUND(I126*H126,2)</f>
        <v>0</v>
      </c>
      <c r="BL126" s="19" t="s">
        <v>134</v>
      </c>
      <c r="BM126" s="218" t="s">
        <v>173</v>
      </c>
    </row>
    <row r="127" s="2" customFormat="1">
      <c r="A127" s="41"/>
      <c r="B127" s="42"/>
      <c r="C127" s="43"/>
      <c r="D127" s="220" t="s">
        <v>136</v>
      </c>
      <c r="E127" s="43"/>
      <c r="F127" s="221" t="s">
        <v>174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136</v>
      </c>
      <c r="AU127" s="19" t="s">
        <v>84</v>
      </c>
    </row>
    <row r="128" s="13" customFormat="1">
      <c r="A128" s="13"/>
      <c r="B128" s="227"/>
      <c r="C128" s="228"/>
      <c r="D128" s="220" t="s">
        <v>140</v>
      </c>
      <c r="E128" s="229" t="s">
        <v>21</v>
      </c>
      <c r="F128" s="230" t="s">
        <v>175</v>
      </c>
      <c r="G128" s="228"/>
      <c r="H128" s="229" t="s">
        <v>21</v>
      </c>
      <c r="I128" s="231"/>
      <c r="J128" s="228"/>
      <c r="K128" s="228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140</v>
      </c>
      <c r="AU128" s="236" t="s">
        <v>84</v>
      </c>
      <c r="AV128" s="13" t="s">
        <v>82</v>
      </c>
      <c r="AW128" s="13" t="s">
        <v>36</v>
      </c>
      <c r="AX128" s="13" t="s">
        <v>74</v>
      </c>
      <c r="AY128" s="236" t="s">
        <v>126</v>
      </c>
    </row>
    <row r="129" s="14" customFormat="1">
      <c r="A129" s="14"/>
      <c r="B129" s="237"/>
      <c r="C129" s="238"/>
      <c r="D129" s="220" t="s">
        <v>140</v>
      </c>
      <c r="E129" s="239" t="s">
        <v>21</v>
      </c>
      <c r="F129" s="240" t="s">
        <v>176</v>
      </c>
      <c r="G129" s="238"/>
      <c r="H129" s="241">
        <v>72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140</v>
      </c>
      <c r="AU129" s="247" t="s">
        <v>84</v>
      </c>
      <c r="AV129" s="14" t="s">
        <v>84</v>
      </c>
      <c r="AW129" s="14" t="s">
        <v>36</v>
      </c>
      <c r="AX129" s="14" t="s">
        <v>74</v>
      </c>
      <c r="AY129" s="247" t="s">
        <v>126</v>
      </c>
    </row>
    <row r="130" s="14" customFormat="1">
      <c r="A130" s="14"/>
      <c r="B130" s="237"/>
      <c r="C130" s="238"/>
      <c r="D130" s="220" t="s">
        <v>140</v>
      </c>
      <c r="E130" s="239" t="s">
        <v>21</v>
      </c>
      <c r="F130" s="240" t="s">
        <v>177</v>
      </c>
      <c r="G130" s="238"/>
      <c r="H130" s="241">
        <v>58.5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140</v>
      </c>
      <c r="AU130" s="247" t="s">
        <v>84</v>
      </c>
      <c r="AV130" s="14" t="s">
        <v>84</v>
      </c>
      <c r="AW130" s="14" t="s">
        <v>36</v>
      </c>
      <c r="AX130" s="14" t="s">
        <v>74</v>
      </c>
      <c r="AY130" s="247" t="s">
        <v>126</v>
      </c>
    </row>
    <row r="131" s="14" customFormat="1">
      <c r="A131" s="14"/>
      <c r="B131" s="237"/>
      <c r="C131" s="238"/>
      <c r="D131" s="220" t="s">
        <v>140</v>
      </c>
      <c r="E131" s="239" t="s">
        <v>21</v>
      </c>
      <c r="F131" s="240" t="s">
        <v>178</v>
      </c>
      <c r="G131" s="238"/>
      <c r="H131" s="241">
        <v>4.5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140</v>
      </c>
      <c r="AU131" s="247" t="s">
        <v>84</v>
      </c>
      <c r="AV131" s="14" t="s">
        <v>84</v>
      </c>
      <c r="AW131" s="14" t="s">
        <v>36</v>
      </c>
      <c r="AX131" s="14" t="s">
        <v>74</v>
      </c>
      <c r="AY131" s="247" t="s">
        <v>126</v>
      </c>
    </row>
    <row r="132" s="16" customFormat="1">
      <c r="A132" s="16"/>
      <c r="B132" s="259"/>
      <c r="C132" s="260"/>
      <c r="D132" s="220" t="s">
        <v>140</v>
      </c>
      <c r="E132" s="261" t="s">
        <v>21</v>
      </c>
      <c r="F132" s="262" t="s">
        <v>156</v>
      </c>
      <c r="G132" s="260"/>
      <c r="H132" s="263">
        <v>135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69" t="s">
        <v>140</v>
      </c>
      <c r="AU132" s="269" t="s">
        <v>84</v>
      </c>
      <c r="AV132" s="16" t="s">
        <v>134</v>
      </c>
      <c r="AW132" s="16" t="s">
        <v>36</v>
      </c>
      <c r="AX132" s="16" t="s">
        <v>82</v>
      </c>
      <c r="AY132" s="269" t="s">
        <v>126</v>
      </c>
    </row>
    <row r="133" s="2" customFormat="1" ht="24.15" customHeight="1">
      <c r="A133" s="41"/>
      <c r="B133" s="42"/>
      <c r="C133" s="207" t="s">
        <v>179</v>
      </c>
      <c r="D133" s="207" t="s">
        <v>129</v>
      </c>
      <c r="E133" s="208" t="s">
        <v>180</v>
      </c>
      <c r="F133" s="209" t="s">
        <v>181</v>
      </c>
      <c r="G133" s="210" t="s">
        <v>159</v>
      </c>
      <c r="H133" s="211">
        <v>410.39999999999998</v>
      </c>
      <c r="I133" s="212"/>
      <c r="J133" s="213">
        <f>ROUND(I133*H133,2)</f>
        <v>0</v>
      </c>
      <c r="K133" s="209" t="s">
        <v>133</v>
      </c>
      <c r="L133" s="47"/>
      <c r="M133" s="214" t="s">
        <v>21</v>
      </c>
      <c r="N133" s="215" t="s">
        <v>45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134</v>
      </c>
      <c r="AT133" s="218" t="s">
        <v>129</v>
      </c>
      <c r="AU133" s="218" t="s">
        <v>84</v>
      </c>
      <c r="AY133" s="19" t="s">
        <v>126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82</v>
      </c>
      <c r="BK133" s="219">
        <f>ROUND(I133*H133,2)</f>
        <v>0</v>
      </c>
      <c r="BL133" s="19" t="s">
        <v>134</v>
      </c>
      <c r="BM133" s="218" t="s">
        <v>182</v>
      </c>
    </row>
    <row r="134" s="2" customFormat="1">
      <c r="A134" s="41"/>
      <c r="B134" s="42"/>
      <c r="C134" s="43"/>
      <c r="D134" s="220" t="s">
        <v>136</v>
      </c>
      <c r="E134" s="43"/>
      <c r="F134" s="221" t="s">
        <v>183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136</v>
      </c>
      <c r="AU134" s="19" t="s">
        <v>84</v>
      </c>
    </row>
    <row r="135" s="2" customFormat="1">
      <c r="A135" s="41"/>
      <c r="B135" s="42"/>
      <c r="C135" s="43"/>
      <c r="D135" s="225" t="s">
        <v>138</v>
      </c>
      <c r="E135" s="43"/>
      <c r="F135" s="226" t="s">
        <v>184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138</v>
      </c>
      <c r="AU135" s="19" t="s">
        <v>84</v>
      </c>
    </row>
    <row r="136" s="14" customFormat="1">
      <c r="A136" s="14"/>
      <c r="B136" s="237"/>
      <c r="C136" s="238"/>
      <c r="D136" s="220" t="s">
        <v>140</v>
      </c>
      <c r="E136" s="239" t="s">
        <v>21</v>
      </c>
      <c r="F136" s="240" t="s">
        <v>185</v>
      </c>
      <c r="G136" s="238"/>
      <c r="H136" s="241">
        <v>218.88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140</v>
      </c>
      <c r="AU136" s="247" t="s">
        <v>84</v>
      </c>
      <c r="AV136" s="14" t="s">
        <v>84</v>
      </c>
      <c r="AW136" s="14" t="s">
        <v>36</v>
      </c>
      <c r="AX136" s="14" t="s">
        <v>74</v>
      </c>
      <c r="AY136" s="247" t="s">
        <v>126</v>
      </c>
    </row>
    <row r="137" s="14" customFormat="1">
      <c r="A137" s="14"/>
      <c r="B137" s="237"/>
      <c r="C137" s="238"/>
      <c r="D137" s="220" t="s">
        <v>140</v>
      </c>
      <c r="E137" s="239" t="s">
        <v>21</v>
      </c>
      <c r="F137" s="240" t="s">
        <v>186</v>
      </c>
      <c r="G137" s="238"/>
      <c r="H137" s="241">
        <v>177.84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140</v>
      </c>
      <c r="AU137" s="247" t="s">
        <v>84</v>
      </c>
      <c r="AV137" s="14" t="s">
        <v>84</v>
      </c>
      <c r="AW137" s="14" t="s">
        <v>36</v>
      </c>
      <c r="AX137" s="14" t="s">
        <v>74</v>
      </c>
      <c r="AY137" s="247" t="s">
        <v>126</v>
      </c>
    </row>
    <row r="138" s="14" customFormat="1">
      <c r="A138" s="14"/>
      <c r="B138" s="237"/>
      <c r="C138" s="238"/>
      <c r="D138" s="220" t="s">
        <v>140</v>
      </c>
      <c r="E138" s="239" t="s">
        <v>21</v>
      </c>
      <c r="F138" s="240" t="s">
        <v>187</v>
      </c>
      <c r="G138" s="238"/>
      <c r="H138" s="241">
        <v>13.68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140</v>
      </c>
      <c r="AU138" s="247" t="s">
        <v>84</v>
      </c>
      <c r="AV138" s="14" t="s">
        <v>84</v>
      </c>
      <c r="AW138" s="14" t="s">
        <v>36</v>
      </c>
      <c r="AX138" s="14" t="s">
        <v>74</v>
      </c>
      <c r="AY138" s="247" t="s">
        <v>126</v>
      </c>
    </row>
    <row r="139" s="16" customFormat="1">
      <c r="A139" s="16"/>
      <c r="B139" s="259"/>
      <c r="C139" s="260"/>
      <c r="D139" s="220" t="s">
        <v>140</v>
      </c>
      <c r="E139" s="261" t="s">
        <v>21</v>
      </c>
      <c r="F139" s="262" t="s">
        <v>156</v>
      </c>
      <c r="G139" s="260"/>
      <c r="H139" s="263">
        <v>410.39999999999998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69" t="s">
        <v>140</v>
      </c>
      <c r="AU139" s="269" t="s">
        <v>84</v>
      </c>
      <c r="AV139" s="16" t="s">
        <v>134</v>
      </c>
      <c r="AW139" s="16" t="s">
        <v>36</v>
      </c>
      <c r="AX139" s="16" t="s">
        <v>82</v>
      </c>
      <c r="AY139" s="269" t="s">
        <v>126</v>
      </c>
    </row>
    <row r="140" s="2" customFormat="1" ht="16.5" customHeight="1">
      <c r="A140" s="41"/>
      <c r="B140" s="42"/>
      <c r="C140" s="270" t="s">
        <v>143</v>
      </c>
      <c r="D140" s="270" t="s">
        <v>188</v>
      </c>
      <c r="E140" s="271" t="s">
        <v>189</v>
      </c>
      <c r="F140" s="272" t="s">
        <v>190</v>
      </c>
      <c r="G140" s="273" t="s">
        <v>159</v>
      </c>
      <c r="H140" s="274">
        <v>430.92000000000002</v>
      </c>
      <c r="I140" s="275"/>
      <c r="J140" s="276">
        <f>ROUND(I140*H140,2)</f>
        <v>0</v>
      </c>
      <c r="K140" s="272" t="s">
        <v>133</v>
      </c>
      <c r="L140" s="277"/>
      <c r="M140" s="278" t="s">
        <v>21</v>
      </c>
      <c r="N140" s="279" t="s">
        <v>45</v>
      </c>
      <c r="O140" s="87"/>
      <c r="P140" s="216">
        <f>O140*H140</f>
        <v>0</v>
      </c>
      <c r="Q140" s="216">
        <v>0.00029999999999999997</v>
      </c>
      <c r="R140" s="216">
        <f>Q140*H140</f>
        <v>0.129276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191</v>
      </c>
      <c r="AT140" s="218" t="s">
        <v>188</v>
      </c>
      <c r="AU140" s="218" t="s">
        <v>84</v>
      </c>
      <c r="AY140" s="19" t="s">
        <v>126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82</v>
      </c>
      <c r="BK140" s="219">
        <f>ROUND(I140*H140,2)</f>
        <v>0</v>
      </c>
      <c r="BL140" s="19" t="s">
        <v>134</v>
      </c>
      <c r="BM140" s="218" t="s">
        <v>192</v>
      </c>
    </row>
    <row r="141" s="2" customFormat="1">
      <c r="A141" s="41"/>
      <c r="B141" s="42"/>
      <c r="C141" s="43"/>
      <c r="D141" s="220" t="s">
        <v>136</v>
      </c>
      <c r="E141" s="43"/>
      <c r="F141" s="221" t="s">
        <v>190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136</v>
      </c>
      <c r="AU141" s="19" t="s">
        <v>84</v>
      </c>
    </row>
    <row r="142" s="14" customFormat="1">
      <c r="A142" s="14"/>
      <c r="B142" s="237"/>
      <c r="C142" s="238"/>
      <c r="D142" s="220" t="s">
        <v>140</v>
      </c>
      <c r="E142" s="238"/>
      <c r="F142" s="240" t="s">
        <v>193</v>
      </c>
      <c r="G142" s="238"/>
      <c r="H142" s="241">
        <v>430.92000000000002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140</v>
      </c>
      <c r="AU142" s="247" t="s">
        <v>84</v>
      </c>
      <c r="AV142" s="14" t="s">
        <v>84</v>
      </c>
      <c r="AW142" s="14" t="s">
        <v>4</v>
      </c>
      <c r="AX142" s="14" t="s">
        <v>82</v>
      </c>
      <c r="AY142" s="247" t="s">
        <v>126</v>
      </c>
    </row>
    <row r="143" s="12" customFormat="1" ht="22.8" customHeight="1">
      <c r="A143" s="12"/>
      <c r="B143" s="191"/>
      <c r="C143" s="192"/>
      <c r="D143" s="193" t="s">
        <v>73</v>
      </c>
      <c r="E143" s="205" t="s">
        <v>194</v>
      </c>
      <c r="F143" s="205" t="s">
        <v>195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SUM(P144:P250)</f>
        <v>0</v>
      </c>
      <c r="Q143" s="199"/>
      <c r="R143" s="200">
        <f>SUM(R144:R250)</f>
        <v>0.035557420000000006</v>
      </c>
      <c r="S143" s="199"/>
      <c r="T143" s="201">
        <f>SUM(T144:T250)</f>
        <v>11.335268000000001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82</v>
      </c>
      <c r="AT143" s="203" t="s">
        <v>73</v>
      </c>
      <c r="AU143" s="203" t="s">
        <v>82</v>
      </c>
      <c r="AY143" s="202" t="s">
        <v>126</v>
      </c>
      <c r="BK143" s="204">
        <f>SUM(BK144:BK250)</f>
        <v>0</v>
      </c>
    </row>
    <row r="144" s="2" customFormat="1" ht="37.8" customHeight="1">
      <c r="A144" s="41"/>
      <c r="B144" s="42"/>
      <c r="C144" s="207" t="s">
        <v>196</v>
      </c>
      <c r="D144" s="207" t="s">
        <v>129</v>
      </c>
      <c r="E144" s="208" t="s">
        <v>197</v>
      </c>
      <c r="F144" s="209" t="s">
        <v>198</v>
      </c>
      <c r="G144" s="210" t="s">
        <v>132</v>
      </c>
      <c r="H144" s="211">
        <v>90</v>
      </c>
      <c r="I144" s="212"/>
      <c r="J144" s="213">
        <f>ROUND(I144*H144,2)</f>
        <v>0</v>
      </c>
      <c r="K144" s="209" t="s">
        <v>133</v>
      </c>
      <c r="L144" s="47"/>
      <c r="M144" s="214" t="s">
        <v>21</v>
      </c>
      <c r="N144" s="215" t="s">
        <v>45</v>
      </c>
      <c r="O144" s="87"/>
      <c r="P144" s="216">
        <f>O144*H144</f>
        <v>0</v>
      </c>
      <c r="Q144" s="216">
        <v>0.00021000000000000001</v>
      </c>
      <c r="R144" s="216">
        <f>Q144*H144</f>
        <v>0.0189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134</v>
      </c>
      <c r="AT144" s="218" t="s">
        <v>129</v>
      </c>
      <c r="AU144" s="218" t="s">
        <v>84</v>
      </c>
      <c r="AY144" s="19" t="s">
        <v>126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82</v>
      </c>
      <c r="BK144" s="219">
        <f>ROUND(I144*H144,2)</f>
        <v>0</v>
      </c>
      <c r="BL144" s="19" t="s">
        <v>134</v>
      </c>
      <c r="BM144" s="218" t="s">
        <v>199</v>
      </c>
    </row>
    <row r="145" s="2" customFormat="1">
      <c r="A145" s="41"/>
      <c r="B145" s="42"/>
      <c r="C145" s="43"/>
      <c r="D145" s="220" t="s">
        <v>136</v>
      </c>
      <c r="E145" s="43"/>
      <c r="F145" s="221" t="s">
        <v>200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136</v>
      </c>
      <c r="AU145" s="19" t="s">
        <v>84</v>
      </c>
    </row>
    <row r="146" s="2" customFormat="1">
      <c r="A146" s="41"/>
      <c r="B146" s="42"/>
      <c r="C146" s="43"/>
      <c r="D146" s="225" t="s">
        <v>138</v>
      </c>
      <c r="E146" s="43"/>
      <c r="F146" s="226" t="s">
        <v>201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138</v>
      </c>
      <c r="AU146" s="19" t="s">
        <v>84</v>
      </c>
    </row>
    <row r="147" s="13" customFormat="1">
      <c r="A147" s="13"/>
      <c r="B147" s="227"/>
      <c r="C147" s="228"/>
      <c r="D147" s="220" t="s">
        <v>140</v>
      </c>
      <c r="E147" s="229" t="s">
        <v>21</v>
      </c>
      <c r="F147" s="230" t="s">
        <v>202</v>
      </c>
      <c r="G147" s="228"/>
      <c r="H147" s="229" t="s">
        <v>21</v>
      </c>
      <c r="I147" s="231"/>
      <c r="J147" s="228"/>
      <c r="K147" s="228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140</v>
      </c>
      <c r="AU147" s="236" t="s">
        <v>84</v>
      </c>
      <c r="AV147" s="13" t="s">
        <v>82</v>
      </c>
      <c r="AW147" s="13" t="s">
        <v>36</v>
      </c>
      <c r="AX147" s="13" t="s">
        <v>74</v>
      </c>
      <c r="AY147" s="236" t="s">
        <v>126</v>
      </c>
    </row>
    <row r="148" s="14" customFormat="1">
      <c r="A148" s="14"/>
      <c r="B148" s="237"/>
      <c r="C148" s="238"/>
      <c r="D148" s="220" t="s">
        <v>140</v>
      </c>
      <c r="E148" s="239" t="s">
        <v>21</v>
      </c>
      <c r="F148" s="240" t="s">
        <v>203</v>
      </c>
      <c r="G148" s="238"/>
      <c r="H148" s="241">
        <v>48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140</v>
      </c>
      <c r="AU148" s="247" t="s">
        <v>84</v>
      </c>
      <c r="AV148" s="14" t="s">
        <v>84</v>
      </c>
      <c r="AW148" s="14" t="s">
        <v>36</v>
      </c>
      <c r="AX148" s="14" t="s">
        <v>74</v>
      </c>
      <c r="AY148" s="247" t="s">
        <v>126</v>
      </c>
    </row>
    <row r="149" s="14" customFormat="1">
      <c r="A149" s="14"/>
      <c r="B149" s="237"/>
      <c r="C149" s="238"/>
      <c r="D149" s="220" t="s">
        <v>140</v>
      </c>
      <c r="E149" s="239" t="s">
        <v>21</v>
      </c>
      <c r="F149" s="240" t="s">
        <v>204</v>
      </c>
      <c r="G149" s="238"/>
      <c r="H149" s="241">
        <v>39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140</v>
      </c>
      <c r="AU149" s="247" t="s">
        <v>84</v>
      </c>
      <c r="AV149" s="14" t="s">
        <v>84</v>
      </c>
      <c r="AW149" s="14" t="s">
        <v>36</v>
      </c>
      <c r="AX149" s="14" t="s">
        <v>74</v>
      </c>
      <c r="AY149" s="247" t="s">
        <v>126</v>
      </c>
    </row>
    <row r="150" s="14" customFormat="1">
      <c r="A150" s="14"/>
      <c r="B150" s="237"/>
      <c r="C150" s="238"/>
      <c r="D150" s="220" t="s">
        <v>140</v>
      </c>
      <c r="E150" s="239" t="s">
        <v>21</v>
      </c>
      <c r="F150" s="240" t="s">
        <v>205</v>
      </c>
      <c r="G150" s="238"/>
      <c r="H150" s="241">
        <v>3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140</v>
      </c>
      <c r="AU150" s="247" t="s">
        <v>84</v>
      </c>
      <c r="AV150" s="14" t="s">
        <v>84</v>
      </c>
      <c r="AW150" s="14" t="s">
        <v>36</v>
      </c>
      <c r="AX150" s="14" t="s">
        <v>74</v>
      </c>
      <c r="AY150" s="247" t="s">
        <v>126</v>
      </c>
    </row>
    <row r="151" s="16" customFormat="1">
      <c r="A151" s="16"/>
      <c r="B151" s="259"/>
      <c r="C151" s="260"/>
      <c r="D151" s="220" t="s">
        <v>140</v>
      </c>
      <c r="E151" s="261" t="s">
        <v>21</v>
      </c>
      <c r="F151" s="262" t="s">
        <v>156</v>
      </c>
      <c r="G151" s="260"/>
      <c r="H151" s="263">
        <v>90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69" t="s">
        <v>140</v>
      </c>
      <c r="AU151" s="269" t="s">
        <v>84</v>
      </c>
      <c r="AV151" s="16" t="s">
        <v>134</v>
      </c>
      <c r="AW151" s="16" t="s">
        <v>36</v>
      </c>
      <c r="AX151" s="16" t="s">
        <v>82</v>
      </c>
      <c r="AY151" s="269" t="s">
        <v>126</v>
      </c>
    </row>
    <row r="152" s="2" customFormat="1" ht="24.15" customHeight="1">
      <c r="A152" s="41"/>
      <c r="B152" s="42"/>
      <c r="C152" s="207" t="s">
        <v>191</v>
      </c>
      <c r="D152" s="207" t="s">
        <v>129</v>
      </c>
      <c r="E152" s="208" t="s">
        <v>206</v>
      </c>
      <c r="F152" s="209" t="s">
        <v>207</v>
      </c>
      <c r="G152" s="210" t="s">
        <v>132</v>
      </c>
      <c r="H152" s="211">
        <v>208.02600000000001</v>
      </c>
      <c r="I152" s="212"/>
      <c r="J152" s="213">
        <f>ROUND(I152*H152,2)</f>
        <v>0</v>
      </c>
      <c r="K152" s="209" t="s">
        <v>133</v>
      </c>
      <c r="L152" s="47"/>
      <c r="M152" s="214" t="s">
        <v>21</v>
      </c>
      <c r="N152" s="215" t="s">
        <v>45</v>
      </c>
      <c r="O152" s="87"/>
      <c r="P152" s="216">
        <f>O152*H152</f>
        <v>0</v>
      </c>
      <c r="Q152" s="216">
        <v>1.0000000000000001E-05</v>
      </c>
      <c r="R152" s="216">
        <f>Q152*H152</f>
        <v>0.0020802600000000004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134</v>
      </c>
      <c r="AT152" s="218" t="s">
        <v>129</v>
      </c>
      <c r="AU152" s="218" t="s">
        <v>84</v>
      </c>
      <c r="AY152" s="19" t="s">
        <v>126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82</v>
      </c>
      <c r="BK152" s="219">
        <f>ROUND(I152*H152,2)</f>
        <v>0</v>
      </c>
      <c r="BL152" s="19" t="s">
        <v>134</v>
      </c>
      <c r="BM152" s="218" t="s">
        <v>208</v>
      </c>
    </row>
    <row r="153" s="2" customFormat="1">
      <c r="A153" s="41"/>
      <c r="B153" s="42"/>
      <c r="C153" s="43"/>
      <c r="D153" s="220" t="s">
        <v>136</v>
      </c>
      <c r="E153" s="43"/>
      <c r="F153" s="221" t="s">
        <v>209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136</v>
      </c>
      <c r="AU153" s="19" t="s">
        <v>84</v>
      </c>
    </row>
    <row r="154" s="2" customFormat="1">
      <c r="A154" s="41"/>
      <c r="B154" s="42"/>
      <c r="C154" s="43"/>
      <c r="D154" s="225" t="s">
        <v>138</v>
      </c>
      <c r="E154" s="43"/>
      <c r="F154" s="226" t="s">
        <v>210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138</v>
      </c>
      <c r="AU154" s="19" t="s">
        <v>84</v>
      </c>
    </row>
    <row r="155" s="14" customFormat="1">
      <c r="A155" s="14"/>
      <c r="B155" s="237"/>
      <c r="C155" s="238"/>
      <c r="D155" s="220" t="s">
        <v>140</v>
      </c>
      <c r="E155" s="239" t="s">
        <v>21</v>
      </c>
      <c r="F155" s="240" t="s">
        <v>211</v>
      </c>
      <c r="G155" s="238"/>
      <c r="H155" s="241">
        <v>110.947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140</v>
      </c>
      <c r="AU155" s="247" t="s">
        <v>84</v>
      </c>
      <c r="AV155" s="14" t="s">
        <v>84</v>
      </c>
      <c r="AW155" s="14" t="s">
        <v>36</v>
      </c>
      <c r="AX155" s="14" t="s">
        <v>74</v>
      </c>
      <c r="AY155" s="247" t="s">
        <v>126</v>
      </c>
    </row>
    <row r="156" s="14" customFormat="1">
      <c r="A156" s="14"/>
      <c r="B156" s="237"/>
      <c r="C156" s="238"/>
      <c r="D156" s="220" t="s">
        <v>140</v>
      </c>
      <c r="E156" s="239" t="s">
        <v>21</v>
      </c>
      <c r="F156" s="240" t="s">
        <v>212</v>
      </c>
      <c r="G156" s="238"/>
      <c r="H156" s="241">
        <v>90.144999999999996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140</v>
      </c>
      <c r="AU156" s="247" t="s">
        <v>84</v>
      </c>
      <c r="AV156" s="14" t="s">
        <v>84</v>
      </c>
      <c r="AW156" s="14" t="s">
        <v>36</v>
      </c>
      <c r="AX156" s="14" t="s">
        <v>74</v>
      </c>
      <c r="AY156" s="247" t="s">
        <v>126</v>
      </c>
    </row>
    <row r="157" s="14" customFormat="1">
      <c r="A157" s="14"/>
      <c r="B157" s="237"/>
      <c r="C157" s="238"/>
      <c r="D157" s="220" t="s">
        <v>140</v>
      </c>
      <c r="E157" s="239" t="s">
        <v>21</v>
      </c>
      <c r="F157" s="240" t="s">
        <v>213</v>
      </c>
      <c r="G157" s="238"/>
      <c r="H157" s="241">
        <v>6.9340000000000002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140</v>
      </c>
      <c r="AU157" s="247" t="s">
        <v>84</v>
      </c>
      <c r="AV157" s="14" t="s">
        <v>84</v>
      </c>
      <c r="AW157" s="14" t="s">
        <v>36</v>
      </c>
      <c r="AX157" s="14" t="s">
        <v>74</v>
      </c>
      <c r="AY157" s="247" t="s">
        <v>126</v>
      </c>
    </row>
    <row r="158" s="16" customFormat="1">
      <c r="A158" s="16"/>
      <c r="B158" s="259"/>
      <c r="C158" s="260"/>
      <c r="D158" s="220" t="s">
        <v>140</v>
      </c>
      <c r="E158" s="261" t="s">
        <v>21</v>
      </c>
      <c r="F158" s="262" t="s">
        <v>156</v>
      </c>
      <c r="G158" s="260"/>
      <c r="H158" s="263">
        <v>208.02599999999998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69" t="s">
        <v>140</v>
      </c>
      <c r="AU158" s="269" t="s">
        <v>84</v>
      </c>
      <c r="AV158" s="16" t="s">
        <v>134</v>
      </c>
      <c r="AW158" s="16" t="s">
        <v>36</v>
      </c>
      <c r="AX158" s="16" t="s">
        <v>82</v>
      </c>
      <c r="AY158" s="269" t="s">
        <v>126</v>
      </c>
    </row>
    <row r="159" s="2" customFormat="1" ht="16.5" customHeight="1">
      <c r="A159" s="41"/>
      <c r="B159" s="42"/>
      <c r="C159" s="207" t="s">
        <v>194</v>
      </c>
      <c r="D159" s="207" t="s">
        <v>129</v>
      </c>
      <c r="E159" s="208" t="s">
        <v>214</v>
      </c>
      <c r="F159" s="209" t="s">
        <v>215</v>
      </c>
      <c r="G159" s="210" t="s">
        <v>132</v>
      </c>
      <c r="H159" s="211">
        <v>19.416</v>
      </c>
      <c r="I159" s="212"/>
      <c r="J159" s="213">
        <f>ROUND(I159*H159,2)</f>
        <v>0</v>
      </c>
      <c r="K159" s="209" t="s">
        <v>133</v>
      </c>
      <c r="L159" s="47"/>
      <c r="M159" s="214" t="s">
        <v>21</v>
      </c>
      <c r="N159" s="215" t="s">
        <v>45</v>
      </c>
      <c r="O159" s="87"/>
      <c r="P159" s="216">
        <f>O159*H159</f>
        <v>0</v>
      </c>
      <c r="Q159" s="216">
        <v>1.0000000000000001E-05</v>
      </c>
      <c r="R159" s="216">
        <f>Q159*H159</f>
        <v>0.00019416000000000003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134</v>
      </c>
      <c r="AT159" s="218" t="s">
        <v>129</v>
      </c>
      <c r="AU159" s="218" t="s">
        <v>84</v>
      </c>
      <c r="AY159" s="19" t="s">
        <v>126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82</v>
      </c>
      <c r="BK159" s="219">
        <f>ROUND(I159*H159,2)</f>
        <v>0</v>
      </c>
      <c r="BL159" s="19" t="s">
        <v>134</v>
      </c>
      <c r="BM159" s="218" t="s">
        <v>216</v>
      </c>
    </row>
    <row r="160" s="2" customFormat="1">
      <c r="A160" s="41"/>
      <c r="B160" s="42"/>
      <c r="C160" s="43"/>
      <c r="D160" s="220" t="s">
        <v>136</v>
      </c>
      <c r="E160" s="43"/>
      <c r="F160" s="221" t="s">
        <v>217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136</v>
      </c>
      <c r="AU160" s="19" t="s">
        <v>84</v>
      </c>
    </row>
    <row r="161" s="2" customFormat="1">
      <c r="A161" s="41"/>
      <c r="B161" s="42"/>
      <c r="C161" s="43"/>
      <c r="D161" s="225" t="s">
        <v>138</v>
      </c>
      <c r="E161" s="43"/>
      <c r="F161" s="226" t="s">
        <v>218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138</v>
      </c>
      <c r="AU161" s="19" t="s">
        <v>84</v>
      </c>
    </row>
    <row r="162" s="13" customFormat="1">
      <c r="A162" s="13"/>
      <c r="B162" s="227"/>
      <c r="C162" s="228"/>
      <c r="D162" s="220" t="s">
        <v>140</v>
      </c>
      <c r="E162" s="229" t="s">
        <v>21</v>
      </c>
      <c r="F162" s="230" t="s">
        <v>167</v>
      </c>
      <c r="G162" s="228"/>
      <c r="H162" s="229" t="s">
        <v>21</v>
      </c>
      <c r="I162" s="231"/>
      <c r="J162" s="228"/>
      <c r="K162" s="228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140</v>
      </c>
      <c r="AU162" s="236" t="s">
        <v>84</v>
      </c>
      <c r="AV162" s="13" t="s">
        <v>82</v>
      </c>
      <c r="AW162" s="13" t="s">
        <v>36</v>
      </c>
      <c r="AX162" s="13" t="s">
        <v>74</v>
      </c>
      <c r="AY162" s="236" t="s">
        <v>126</v>
      </c>
    </row>
    <row r="163" s="14" customFormat="1">
      <c r="A163" s="14"/>
      <c r="B163" s="237"/>
      <c r="C163" s="238"/>
      <c r="D163" s="220" t="s">
        <v>140</v>
      </c>
      <c r="E163" s="239" t="s">
        <v>21</v>
      </c>
      <c r="F163" s="240" t="s">
        <v>219</v>
      </c>
      <c r="G163" s="238"/>
      <c r="H163" s="241">
        <v>4.7850000000000001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140</v>
      </c>
      <c r="AU163" s="247" t="s">
        <v>84</v>
      </c>
      <c r="AV163" s="14" t="s">
        <v>84</v>
      </c>
      <c r="AW163" s="14" t="s">
        <v>36</v>
      </c>
      <c r="AX163" s="14" t="s">
        <v>74</v>
      </c>
      <c r="AY163" s="247" t="s">
        <v>126</v>
      </c>
    </row>
    <row r="164" s="14" customFormat="1">
      <c r="A164" s="14"/>
      <c r="B164" s="237"/>
      <c r="C164" s="238"/>
      <c r="D164" s="220" t="s">
        <v>140</v>
      </c>
      <c r="E164" s="239" t="s">
        <v>21</v>
      </c>
      <c r="F164" s="240" t="s">
        <v>220</v>
      </c>
      <c r="G164" s="238"/>
      <c r="H164" s="241">
        <v>1.595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140</v>
      </c>
      <c r="AU164" s="247" t="s">
        <v>84</v>
      </c>
      <c r="AV164" s="14" t="s">
        <v>84</v>
      </c>
      <c r="AW164" s="14" t="s">
        <v>36</v>
      </c>
      <c r="AX164" s="14" t="s">
        <v>74</v>
      </c>
      <c r="AY164" s="247" t="s">
        <v>126</v>
      </c>
    </row>
    <row r="165" s="14" customFormat="1">
      <c r="A165" s="14"/>
      <c r="B165" s="237"/>
      <c r="C165" s="238"/>
      <c r="D165" s="220" t="s">
        <v>140</v>
      </c>
      <c r="E165" s="239" t="s">
        <v>21</v>
      </c>
      <c r="F165" s="240" t="s">
        <v>221</v>
      </c>
      <c r="G165" s="238"/>
      <c r="H165" s="241">
        <v>6.0899999999999999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140</v>
      </c>
      <c r="AU165" s="247" t="s">
        <v>84</v>
      </c>
      <c r="AV165" s="14" t="s">
        <v>84</v>
      </c>
      <c r="AW165" s="14" t="s">
        <v>36</v>
      </c>
      <c r="AX165" s="14" t="s">
        <v>74</v>
      </c>
      <c r="AY165" s="247" t="s">
        <v>126</v>
      </c>
    </row>
    <row r="166" s="14" customFormat="1">
      <c r="A166" s="14"/>
      <c r="B166" s="237"/>
      <c r="C166" s="238"/>
      <c r="D166" s="220" t="s">
        <v>140</v>
      </c>
      <c r="E166" s="239" t="s">
        <v>21</v>
      </c>
      <c r="F166" s="240" t="s">
        <v>222</v>
      </c>
      <c r="G166" s="238"/>
      <c r="H166" s="241">
        <v>4.9589999999999996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140</v>
      </c>
      <c r="AU166" s="247" t="s">
        <v>84</v>
      </c>
      <c r="AV166" s="14" t="s">
        <v>84</v>
      </c>
      <c r="AW166" s="14" t="s">
        <v>36</v>
      </c>
      <c r="AX166" s="14" t="s">
        <v>74</v>
      </c>
      <c r="AY166" s="247" t="s">
        <v>126</v>
      </c>
    </row>
    <row r="167" s="14" customFormat="1">
      <c r="A167" s="14"/>
      <c r="B167" s="237"/>
      <c r="C167" s="238"/>
      <c r="D167" s="220" t="s">
        <v>140</v>
      </c>
      <c r="E167" s="239" t="s">
        <v>21</v>
      </c>
      <c r="F167" s="240" t="s">
        <v>223</v>
      </c>
      <c r="G167" s="238"/>
      <c r="H167" s="241">
        <v>0.53700000000000003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140</v>
      </c>
      <c r="AU167" s="247" t="s">
        <v>84</v>
      </c>
      <c r="AV167" s="14" t="s">
        <v>84</v>
      </c>
      <c r="AW167" s="14" t="s">
        <v>36</v>
      </c>
      <c r="AX167" s="14" t="s">
        <v>74</v>
      </c>
      <c r="AY167" s="247" t="s">
        <v>126</v>
      </c>
    </row>
    <row r="168" s="14" customFormat="1">
      <c r="A168" s="14"/>
      <c r="B168" s="237"/>
      <c r="C168" s="238"/>
      <c r="D168" s="220" t="s">
        <v>140</v>
      </c>
      <c r="E168" s="239" t="s">
        <v>21</v>
      </c>
      <c r="F168" s="240" t="s">
        <v>224</v>
      </c>
      <c r="G168" s="238"/>
      <c r="H168" s="241">
        <v>1.45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140</v>
      </c>
      <c r="AU168" s="247" t="s">
        <v>84</v>
      </c>
      <c r="AV168" s="14" t="s">
        <v>84</v>
      </c>
      <c r="AW168" s="14" t="s">
        <v>36</v>
      </c>
      <c r="AX168" s="14" t="s">
        <v>74</v>
      </c>
      <c r="AY168" s="247" t="s">
        <v>126</v>
      </c>
    </row>
    <row r="169" s="16" customFormat="1">
      <c r="A169" s="16"/>
      <c r="B169" s="259"/>
      <c r="C169" s="260"/>
      <c r="D169" s="220" t="s">
        <v>140</v>
      </c>
      <c r="E169" s="261" t="s">
        <v>21</v>
      </c>
      <c r="F169" s="262" t="s">
        <v>156</v>
      </c>
      <c r="G169" s="260"/>
      <c r="H169" s="263">
        <v>19.415999999999997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69" t="s">
        <v>140</v>
      </c>
      <c r="AU169" s="269" t="s">
        <v>84</v>
      </c>
      <c r="AV169" s="16" t="s">
        <v>134</v>
      </c>
      <c r="AW169" s="16" t="s">
        <v>36</v>
      </c>
      <c r="AX169" s="16" t="s">
        <v>82</v>
      </c>
      <c r="AY169" s="269" t="s">
        <v>126</v>
      </c>
    </row>
    <row r="170" s="2" customFormat="1" ht="16.5" customHeight="1">
      <c r="A170" s="41"/>
      <c r="B170" s="42"/>
      <c r="C170" s="207" t="s">
        <v>225</v>
      </c>
      <c r="D170" s="207" t="s">
        <v>129</v>
      </c>
      <c r="E170" s="208" t="s">
        <v>226</v>
      </c>
      <c r="F170" s="209" t="s">
        <v>227</v>
      </c>
      <c r="G170" s="210" t="s">
        <v>132</v>
      </c>
      <c r="H170" s="211">
        <v>11407.4</v>
      </c>
      <c r="I170" s="212"/>
      <c r="J170" s="213">
        <f>ROUND(I170*H170,2)</f>
        <v>0</v>
      </c>
      <c r="K170" s="209" t="s">
        <v>133</v>
      </c>
      <c r="L170" s="47"/>
      <c r="M170" s="214" t="s">
        <v>21</v>
      </c>
      <c r="N170" s="215" t="s">
        <v>45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134</v>
      </c>
      <c r="AT170" s="218" t="s">
        <v>129</v>
      </c>
      <c r="AU170" s="218" t="s">
        <v>84</v>
      </c>
      <c r="AY170" s="19" t="s">
        <v>126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82</v>
      </c>
      <c r="BK170" s="219">
        <f>ROUND(I170*H170,2)</f>
        <v>0</v>
      </c>
      <c r="BL170" s="19" t="s">
        <v>134</v>
      </c>
      <c r="BM170" s="218" t="s">
        <v>228</v>
      </c>
    </row>
    <row r="171" s="2" customFormat="1">
      <c r="A171" s="41"/>
      <c r="B171" s="42"/>
      <c r="C171" s="43"/>
      <c r="D171" s="220" t="s">
        <v>136</v>
      </c>
      <c r="E171" s="43"/>
      <c r="F171" s="221" t="s">
        <v>229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136</v>
      </c>
      <c r="AU171" s="19" t="s">
        <v>84</v>
      </c>
    </row>
    <row r="172" s="2" customFormat="1">
      <c r="A172" s="41"/>
      <c r="B172" s="42"/>
      <c r="C172" s="43"/>
      <c r="D172" s="225" t="s">
        <v>138</v>
      </c>
      <c r="E172" s="43"/>
      <c r="F172" s="226" t="s">
        <v>230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138</v>
      </c>
      <c r="AU172" s="19" t="s">
        <v>84</v>
      </c>
    </row>
    <row r="173" s="13" customFormat="1">
      <c r="A173" s="13"/>
      <c r="B173" s="227"/>
      <c r="C173" s="228"/>
      <c r="D173" s="220" t="s">
        <v>140</v>
      </c>
      <c r="E173" s="229" t="s">
        <v>21</v>
      </c>
      <c r="F173" s="230" t="s">
        <v>231</v>
      </c>
      <c r="G173" s="228"/>
      <c r="H173" s="229" t="s">
        <v>21</v>
      </c>
      <c r="I173" s="231"/>
      <c r="J173" s="228"/>
      <c r="K173" s="228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140</v>
      </c>
      <c r="AU173" s="236" t="s">
        <v>84</v>
      </c>
      <c r="AV173" s="13" t="s">
        <v>82</v>
      </c>
      <c r="AW173" s="13" t="s">
        <v>36</v>
      </c>
      <c r="AX173" s="13" t="s">
        <v>74</v>
      </c>
      <c r="AY173" s="236" t="s">
        <v>126</v>
      </c>
    </row>
    <row r="174" s="14" customFormat="1">
      <c r="A174" s="14"/>
      <c r="B174" s="237"/>
      <c r="C174" s="238"/>
      <c r="D174" s="220" t="s">
        <v>140</v>
      </c>
      <c r="E174" s="239" t="s">
        <v>21</v>
      </c>
      <c r="F174" s="240" t="s">
        <v>232</v>
      </c>
      <c r="G174" s="238"/>
      <c r="H174" s="241">
        <v>5806.3999999999996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140</v>
      </c>
      <c r="AU174" s="247" t="s">
        <v>84</v>
      </c>
      <c r="AV174" s="14" t="s">
        <v>84</v>
      </c>
      <c r="AW174" s="14" t="s">
        <v>36</v>
      </c>
      <c r="AX174" s="14" t="s">
        <v>74</v>
      </c>
      <c r="AY174" s="247" t="s">
        <v>126</v>
      </c>
    </row>
    <row r="175" s="15" customFormat="1">
      <c r="A175" s="15"/>
      <c r="B175" s="248"/>
      <c r="C175" s="249"/>
      <c r="D175" s="220" t="s">
        <v>140</v>
      </c>
      <c r="E175" s="250" t="s">
        <v>21</v>
      </c>
      <c r="F175" s="251" t="s">
        <v>152</v>
      </c>
      <c r="G175" s="249"/>
      <c r="H175" s="252">
        <v>5806.3999999999996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8" t="s">
        <v>140</v>
      </c>
      <c r="AU175" s="258" t="s">
        <v>84</v>
      </c>
      <c r="AV175" s="15" t="s">
        <v>127</v>
      </c>
      <c r="AW175" s="15" t="s">
        <v>36</v>
      </c>
      <c r="AX175" s="15" t="s">
        <v>74</v>
      </c>
      <c r="AY175" s="258" t="s">
        <v>126</v>
      </c>
    </row>
    <row r="176" s="13" customFormat="1">
      <c r="A176" s="13"/>
      <c r="B176" s="227"/>
      <c r="C176" s="228"/>
      <c r="D176" s="220" t="s">
        <v>140</v>
      </c>
      <c r="E176" s="229" t="s">
        <v>21</v>
      </c>
      <c r="F176" s="230" t="s">
        <v>233</v>
      </c>
      <c r="G176" s="228"/>
      <c r="H176" s="229" t="s">
        <v>21</v>
      </c>
      <c r="I176" s="231"/>
      <c r="J176" s="228"/>
      <c r="K176" s="228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140</v>
      </c>
      <c r="AU176" s="236" t="s">
        <v>84</v>
      </c>
      <c r="AV176" s="13" t="s">
        <v>82</v>
      </c>
      <c r="AW176" s="13" t="s">
        <v>36</v>
      </c>
      <c r="AX176" s="13" t="s">
        <v>74</v>
      </c>
      <c r="AY176" s="236" t="s">
        <v>126</v>
      </c>
    </row>
    <row r="177" s="14" customFormat="1">
      <c r="A177" s="14"/>
      <c r="B177" s="237"/>
      <c r="C177" s="238"/>
      <c r="D177" s="220" t="s">
        <v>140</v>
      </c>
      <c r="E177" s="239" t="s">
        <v>21</v>
      </c>
      <c r="F177" s="240" t="s">
        <v>234</v>
      </c>
      <c r="G177" s="238"/>
      <c r="H177" s="241">
        <v>4476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140</v>
      </c>
      <c r="AU177" s="247" t="s">
        <v>84</v>
      </c>
      <c r="AV177" s="14" t="s">
        <v>84</v>
      </c>
      <c r="AW177" s="14" t="s">
        <v>36</v>
      </c>
      <c r="AX177" s="14" t="s">
        <v>74</v>
      </c>
      <c r="AY177" s="247" t="s">
        <v>126</v>
      </c>
    </row>
    <row r="178" s="15" customFormat="1">
      <c r="A178" s="15"/>
      <c r="B178" s="248"/>
      <c r="C178" s="249"/>
      <c r="D178" s="220" t="s">
        <v>140</v>
      </c>
      <c r="E178" s="250" t="s">
        <v>21</v>
      </c>
      <c r="F178" s="251" t="s">
        <v>152</v>
      </c>
      <c r="G178" s="249"/>
      <c r="H178" s="252">
        <v>4476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8" t="s">
        <v>140</v>
      </c>
      <c r="AU178" s="258" t="s">
        <v>84</v>
      </c>
      <c r="AV178" s="15" t="s">
        <v>127</v>
      </c>
      <c r="AW178" s="15" t="s">
        <v>36</v>
      </c>
      <c r="AX178" s="15" t="s">
        <v>74</v>
      </c>
      <c r="AY178" s="258" t="s">
        <v>126</v>
      </c>
    </row>
    <row r="179" s="13" customFormat="1">
      <c r="A179" s="13"/>
      <c r="B179" s="227"/>
      <c r="C179" s="228"/>
      <c r="D179" s="220" t="s">
        <v>140</v>
      </c>
      <c r="E179" s="229" t="s">
        <v>21</v>
      </c>
      <c r="F179" s="230" t="s">
        <v>235</v>
      </c>
      <c r="G179" s="228"/>
      <c r="H179" s="229" t="s">
        <v>21</v>
      </c>
      <c r="I179" s="231"/>
      <c r="J179" s="228"/>
      <c r="K179" s="228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140</v>
      </c>
      <c r="AU179" s="236" t="s">
        <v>84</v>
      </c>
      <c r="AV179" s="13" t="s">
        <v>82</v>
      </c>
      <c r="AW179" s="13" t="s">
        <v>36</v>
      </c>
      <c r="AX179" s="13" t="s">
        <v>74</v>
      </c>
      <c r="AY179" s="236" t="s">
        <v>126</v>
      </c>
    </row>
    <row r="180" s="14" customFormat="1">
      <c r="A180" s="14"/>
      <c r="B180" s="237"/>
      <c r="C180" s="238"/>
      <c r="D180" s="220" t="s">
        <v>140</v>
      </c>
      <c r="E180" s="239" t="s">
        <v>21</v>
      </c>
      <c r="F180" s="240" t="s">
        <v>236</v>
      </c>
      <c r="G180" s="238"/>
      <c r="H180" s="241">
        <v>1125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140</v>
      </c>
      <c r="AU180" s="247" t="s">
        <v>84</v>
      </c>
      <c r="AV180" s="14" t="s">
        <v>84</v>
      </c>
      <c r="AW180" s="14" t="s">
        <v>36</v>
      </c>
      <c r="AX180" s="14" t="s">
        <v>74</v>
      </c>
      <c r="AY180" s="247" t="s">
        <v>126</v>
      </c>
    </row>
    <row r="181" s="15" customFormat="1">
      <c r="A181" s="15"/>
      <c r="B181" s="248"/>
      <c r="C181" s="249"/>
      <c r="D181" s="220" t="s">
        <v>140</v>
      </c>
      <c r="E181" s="250" t="s">
        <v>21</v>
      </c>
      <c r="F181" s="251" t="s">
        <v>152</v>
      </c>
      <c r="G181" s="249"/>
      <c r="H181" s="252">
        <v>1125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8" t="s">
        <v>140</v>
      </c>
      <c r="AU181" s="258" t="s">
        <v>84</v>
      </c>
      <c r="AV181" s="15" t="s">
        <v>127</v>
      </c>
      <c r="AW181" s="15" t="s">
        <v>36</v>
      </c>
      <c r="AX181" s="15" t="s">
        <v>74</v>
      </c>
      <c r="AY181" s="258" t="s">
        <v>126</v>
      </c>
    </row>
    <row r="182" s="16" customFormat="1">
      <c r="A182" s="16"/>
      <c r="B182" s="259"/>
      <c r="C182" s="260"/>
      <c r="D182" s="220" t="s">
        <v>140</v>
      </c>
      <c r="E182" s="261" t="s">
        <v>21</v>
      </c>
      <c r="F182" s="262" t="s">
        <v>156</v>
      </c>
      <c r="G182" s="260"/>
      <c r="H182" s="263">
        <v>11407.4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69" t="s">
        <v>140</v>
      </c>
      <c r="AU182" s="269" t="s">
        <v>84</v>
      </c>
      <c r="AV182" s="16" t="s">
        <v>134</v>
      </c>
      <c r="AW182" s="16" t="s">
        <v>36</v>
      </c>
      <c r="AX182" s="16" t="s">
        <v>82</v>
      </c>
      <c r="AY182" s="269" t="s">
        <v>126</v>
      </c>
    </row>
    <row r="183" s="2" customFormat="1" ht="16.5" customHeight="1">
      <c r="A183" s="41"/>
      <c r="B183" s="42"/>
      <c r="C183" s="207" t="s">
        <v>237</v>
      </c>
      <c r="D183" s="207" t="s">
        <v>129</v>
      </c>
      <c r="E183" s="208" t="s">
        <v>238</v>
      </c>
      <c r="F183" s="209" t="s">
        <v>239</v>
      </c>
      <c r="G183" s="210" t="s">
        <v>132</v>
      </c>
      <c r="H183" s="211">
        <v>1369.9000000000001</v>
      </c>
      <c r="I183" s="212"/>
      <c r="J183" s="213">
        <f>ROUND(I183*H183,2)</f>
        <v>0</v>
      </c>
      <c r="K183" s="209" t="s">
        <v>133</v>
      </c>
      <c r="L183" s="47"/>
      <c r="M183" s="214" t="s">
        <v>21</v>
      </c>
      <c r="N183" s="215" t="s">
        <v>45</v>
      </c>
      <c r="O183" s="87"/>
      <c r="P183" s="216">
        <f>O183*H183</f>
        <v>0</v>
      </c>
      <c r="Q183" s="216">
        <v>1.0000000000000001E-05</v>
      </c>
      <c r="R183" s="216">
        <f>Q183*H183</f>
        <v>0.013699000000000003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134</v>
      </c>
      <c r="AT183" s="218" t="s">
        <v>129</v>
      </c>
      <c r="AU183" s="218" t="s">
        <v>84</v>
      </c>
      <c r="AY183" s="19" t="s">
        <v>126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82</v>
      </c>
      <c r="BK183" s="219">
        <f>ROUND(I183*H183,2)</f>
        <v>0</v>
      </c>
      <c r="BL183" s="19" t="s">
        <v>134</v>
      </c>
      <c r="BM183" s="218" t="s">
        <v>240</v>
      </c>
    </row>
    <row r="184" s="2" customFormat="1">
      <c r="A184" s="41"/>
      <c r="B184" s="42"/>
      <c r="C184" s="43"/>
      <c r="D184" s="220" t="s">
        <v>136</v>
      </c>
      <c r="E184" s="43"/>
      <c r="F184" s="221" t="s">
        <v>241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136</v>
      </c>
      <c r="AU184" s="19" t="s">
        <v>84</v>
      </c>
    </row>
    <row r="185" s="2" customFormat="1">
      <c r="A185" s="41"/>
      <c r="B185" s="42"/>
      <c r="C185" s="43"/>
      <c r="D185" s="225" t="s">
        <v>138</v>
      </c>
      <c r="E185" s="43"/>
      <c r="F185" s="226" t="s">
        <v>242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138</v>
      </c>
      <c r="AU185" s="19" t="s">
        <v>84</v>
      </c>
    </row>
    <row r="186" s="13" customFormat="1">
      <c r="A186" s="13"/>
      <c r="B186" s="227"/>
      <c r="C186" s="228"/>
      <c r="D186" s="220" t="s">
        <v>140</v>
      </c>
      <c r="E186" s="229" t="s">
        <v>21</v>
      </c>
      <c r="F186" s="230" t="s">
        <v>243</v>
      </c>
      <c r="G186" s="228"/>
      <c r="H186" s="229" t="s">
        <v>21</v>
      </c>
      <c r="I186" s="231"/>
      <c r="J186" s="228"/>
      <c r="K186" s="228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140</v>
      </c>
      <c r="AU186" s="236" t="s">
        <v>84</v>
      </c>
      <c r="AV186" s="13" t="s">
        <v>82</v>
      </c>
      <c r="AW186" s="13" t="s">
        <v>36</v>
      </c>
      <c r="AX186" s="13" t="s">
        <v>74</v>
      </c>
      <c r="AY186" s="236" t="s">
        <v>126</v>
      </c>
    </row>
    <row r="187" s="13" customFormat="1">
      <c r="A187" s="13"/>
      <c r="B187" s="227"/>
      <c r="C187" s="228"/>
      <c r="D187" s="220" t="s">
        <v>140</v>
      </c>
      <c r="E187" s="229" t="s">
        <v>21</v>
      </c>
      <c r="F187" s="230" t="s">
        <v>244</v>
      </c>
      <c r="G187" s="228"/>
      <c r="H187" s="229" t="s">
        <v>21</v>
      </c>
      <c r="I187" s="231"/>
      <c r="J187" s="228"/>
      <c r="K187" s="228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140</v>
      </c>
      <c r="AU187" s="236" t="s">
        <v>84</v>
      </c>
      <c r="AV187" s="13" t="s">
        <v>82</v>
      </c>
      <c r="AW187" s="13" t="s">
        <v>36</v>
      </c>
      <c r="AX187" s="13" t="s">
        <v>74</v>
      </c>
      <c r="AY187" s="236" t="s">
        <v>126</v>
      </c>
    </row>
    <row r="188" s="14" customFormat="1">
      <c r="A188" s="14"/>
      <c r="B188" s="237"/>
      <c r="C188" s="238"/>
      <c r="D188" s="220" t="s">
        <v>140</v>
      </c>
      <c r="E188" s="239" t="s">
        <v>21</v>
      </c>
      <c r="F188" s="240" t="s">
        <v>245</v>
      </c>
      <c r="G188" s="238"/>
      <c r="H188" s="241">
        <v>51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140</v>
      </c>
      <c r="AU188" s="247" t="s">
        <v>84</v>
      </c>
      <c r="AV188" s="14" t="s">
        <v>84</v>
      </c>
      <c r="AW188" s="14" t="s">
        <v>36</v>
      </c>
      <c r="AX188" s="14" t="s">
        <v>74</v>
      </c>
      <c r="AY188" s="247" t="s">
        <v>126</v>
      </c>
    </row>
    <row r="189" s="14" customFormat="1">
      <c r="A189" s="14"/>
      <c r="B189" s="237"/>
      <c r="C189" s="238"/>
      <c r="D189" s="220" t="s">
        <v>140</v>
      </c>
      <c r="E189" s="239" t="s">
        <v>21</v>
      </c>
      <c r="F189" s="240" t="s">
        <v>246</v>
      </c>
      <c r="G189" s="238"/>
      <c r="H189" s="241">
        <v>12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140</v>
      </c>
      <c r="AU189" s="247" t="s">
        <v>84</v>
      </c>
      <c r="AV189" s="14" t="s">
        <v>84</v>
      </c>
      <c r="AW189" s="14" t="s">
        <v>36</v>
      </c>
      <c r="AX189" s="14" t="s">
        <v>74</v>
      </c>
      <c r="AY189" s="247" t="s">
        <v>126</v>
      </c>
    </row>
    <row r="190" s="14" customFormat="1">
      <c r="A190" s="14"/>
      <c r="B190" s="237"/>
      <c r="C190" s="238"/>
      <c r="D190" s="220" t="s">
        <v>140</v>
      </c>
      <c r="E190" s="239" t="s">
        <v>21</v>
      </c>
      <c r="F190" s="240" t="s">
        <v>247</v>
      </c>
      <c r="G190" s="238"/>
      <c r="H190" s="241">
        <v>69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140</v>
      </c>
      <c r="AU190" s="247" t="s">
        <v>84</v>
      </c>
      <c r="AV190" s="14" t="s">
        <v>84</v>
      </c>
      <c r="AW190" s="14" t="s">
        <v>36</v>
      </c>
      <c r="AX190" s="14" t="s">
        <v>74</v>
      </c>
      <c r="AY190" s="247" t="s">
        <v>126</v>
      </c>
    </row>
    <row r="191" s="14" customFormat="1">
      <c r="A191" s="14"/>
      <c r="B191" s="237"/>
      <c r="C191" s="238"/>
      <c r="D191" s="220" t="s">
        <v>140</v>
      </c>
      <c r="E191" s="239" t="s">
        <v>21</v>
      </c>
      <c r="F191" s="240" t="s">
        <v>248</v>
      </c>
      <c r="G191" s="238"/>
      <c r="H191" s="241">
        <v>28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140</v>
      </c>
      <c r="AU191" s="247" t="s">
        <v>84</v>
      </c>
      <c r="AV191" s="14" t="s">
        <v>84</v>
      </c>
      <c r="AW191" s="14" t="s">
        <v>36</v>
      </c>
      <c r="AX191" s="14" t="s">
        <v>74</v>
      </c>
      <c r="AY191" s="247" t="s">
        <v>126</v>
      </c>
    </row>
    <row r="192" s="14" customFormat="1">
      <c r="A192" s="14"/>
      <c r="B192" s="237"/>
      <c r="C192" s="238"/>
      <c r="D192" s="220" t="s">
        <v>140</v>
      </c>
      <c r="E192" s="239" t="s">
        <v>21</v>
      </c>
      <c r="F192" s="240" t="s">
        <v>249</v>
      </c>
      <c r="G192" s="238"/>
      <c r="H192" s="241">
        <v>26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140</v>
      </c>
      <c r="AU192" s="247" t="s">
        <v>84</v>
      </c>
      <c r="AV192" s="14" t="s">
        <v>84</v>
      </c>
      <c r="AW192" s="14" t="s">
        <v>36</v>
      </c>
      <c r="AX192" s="14" t="s">
        <v>74</v>
      </c>
      <c r="AY192" s="247" t="s">
        <v>126</v>
      </c>
    </row>
    <row r="193" s="14" customFormat="1">
      <c r="A193" s="14"/>
      <c r="B193" s="237"/>
      <c r="C193" s="238"/>
      <c r="D193" s="220" t="s">
        <v>140</v>
      </c>
      <c r="E193" s="239" t="s">
        <v>21</v>
      </c>
      <c r="F193" s="240" t="s">
        <v>250</v>
      </c>
      <c r="G193" s="238"/>
      <c r="H193" s="241">
        <v>138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140</v>
      </c>
      <c r="AU193" s="247" t="s">
        <v>84</v>
      </c>
      <c r="AV193" s="14" t="s">
        <v>84</v>
      </c>
      <c r="AW193" s="14" t="s">
        <v>36</v>
      </c>
      <c r="AX193" s="14" t="s">
        <v>74</v>
      </c>
      <c r="AY193" s="247" t="s">
        <v>126</v>
      </c>
    </row>
    <row r="194" s="15" customFormat="1">
      <c r="A194" s="15"/>
      <c r="B194" s="248"/>
      <c r="C194" s="249"/>
      <c r="D194" s="220" t="s">
        <v>140</v>
      </c>
      <c r="E194" s="250" t="s">
        <v>21</v>
      </c>
      <c r="F194" s="251" t="s">
        <v>152</v>
      </c>
      <c r="G194" s="249"/>
      <c r="H194" s="252">
        <v>324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8" t="s">
        <v>140</v>
      </c>
      <c r="AU194" s="258" t="s">
        <v>84</v>
      </c>
      <c r="AV194" s="15" t="s">
        <v>127</v>
      </c>
      <c r="AW194" s="15" t="s">
        <v>36</v>
      </c>
      <c r="AX194" s="15" t="s">
        <v>74</v>
      </c>
      <c r="AY194" s="258" t="s">
        <v>126</v>
      </c>
    </row>
    <row r="195" s="13" customFormat="1">
      <c r="A195" s="13"/>
      <c r="B195" s="227"/>
      <c r="C195" s="228"/>
      <c r="D195" s="220" t="s">
        <v>140</v>
      </c>
      <c r="E195" s="229" t="s">
        <v>21</v>
      </c>
      <c r="F195" s="230" t="s">
        <v>251</v>
      </c>
      <c r="G195" s="228"/>
      <c r="H195" s="229" t="s">
        <v>21</v>
      </c>
      <c r="I195" s="231"/>
      <c r="J195" s="228"/>
      <c r="K195" s="228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140</v>
      </c>
      <c r="AU195" s="236" t="s">
        <v>84</v>
      </c>
      <c r="AV195" s="13" t="s">
        <v>82</v>
      </c>
      <c r="AW195" s="13" t="s">
        <v>36</v>
      </c>
      <c r="AX195" s="13" t="s">
        <v>74</v>
      </c>
      <c r="AY195" s="236" t="s">
        <v>126</v>
      </c>
    </row>
    <row r="196" s="14" customFormat="1">
      <c r="A196" s="14"/>
      <c r="B196" s="237"/>
      <c r="C196" s="238"/>
      <c r="D196" s="220" t="s">
        <v>140</v>
      </c>
      <c r="E196" s="239" t="s">
        <v>21</v>
      </c>
      <c r="F196" s="240" t="s">
        <v>252</v>
      </c>
      <c r="G196" s="238"/>
      <c r="H196" s="241">
        <v>66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140</v>
      </c>
      <c r="AU196" s="247" t="s">
        <v>84</v>
      </c>
      <c r="AV196" s="14" t="s">
        <v>84</v>
      </c>
      <c r="AW196" s="14" t="s">
        <v>36</v>
      </c>
      <c r="AX196" s="14" t="s">
        <v>74</v>
      </c>
      <c r="AY196" s="247" t="s">
        <v>126</v>
      </c>
    </row>
    <row r="197" s="14" customFormat="1">
      <c r="A197" s="14"/>
      <c r="B197" s="237"/>
      <c r="C197" s="238"/>
      <c r="D197" s="220" t="s">
        <v>140</v>
      </c>
      <c r="E197" s="239" t="s">
        <v>21</v>
      </c>
      <c r="F197" s="240" t="s">
        <v>253</v>
      </c>
      <c r="G197" s="238"/>
      <c r="H197" s="241">
        <v>70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140</v>
      </c>
      <c r="AU197" s="247" t="s">
        <v>84</v>
      </c>
      <c r="AV197" s="14" t="s">
        <v>84</v>
      </c>
      <c r="AW197" s="14" t="s">
        <v>36</v>
      </c>
      <c r="AX197" s="14" t="s">
        <v>74</v>
      </c>
      <c r="AY197" s="247" t="s">
        <v>126</v>
      </c>
    </row>
    <row r="198" s="14" customFormat="1">
      <c r="A198" s="14"/>
      <c r="B198" s="237"/>
      <c r="C198" s="238"/>
      <c r="D198" s="220" t="s">
        <v>140</v>
      </c>
      <c r="E198" s="239" t="s">
        <v>21</v>
      </c>
      <c r="F198" s="240" t="s">
        <v>254</v>
      </c>
      <c r="G198" s="238"/>
      <c r="H198" s="241">
        <v>31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140</v>
      </c>
      <c r="AU198" s="247" t="s">
        <v>84</v>
      </c>
      <c r="AV198" s="14" t="s">
        <v>84</v>
      </c>
      <c r="AW198" s="14" t="s">
        <v>36</v>
      </c>
      <c r="AX198" s="14" t="s">
        <v>74</v>
      </c>
      <c r="AY198" s="247" t="s">
        <v>126</v>
      </c>
    </row>
    <row r="199" s="14" customFormat="1">
      <c r="A199" s="14"/>
      <c r="B199" s="237"/>
      <c r="C199" s="238"/>
      <c r="D199" s="220" t="s">
        <v>140</v>
      </c>
      <c r="E199" s="239" t="s">
        <v>21</v>
      </c>
      <c r="F199" s="240" t="s">
        <v>255</v>
      </c>
      <c r="G199" s="238"/>
      <c r="H199" s="241">
        <v>118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140</v>
      </c>
      <c r="AU199" s="247" t="s">
        <v>84</v>
      </c>
      <c r="AV199" s="14" t="s">
        <v>84</v>
      </c>
      <c r="AW199" s="14" t="s">
        <v>36</v>
      </c>
      <c r="AX199" s="14" t="s">
        <v>74</v>
      </c>
      <c r="AY199" s="247" t="s">
        <v>126</v>
      </c>
    </row>
    <row r="200" s="14" customFormat="1">
      <c r="A200" s="14"/>
      <c r="B200" s="237"/>
      <c r="C200" s="238"/>
      <c r="D200" s="220" t="s">
        <v>140</v>
      </c>
      <c r="E200" s="239" t="s">
        <v>21</v>
      </c>
      <c r="F200" s="240" t="s">
        <v>256</v>
      </c>
      <c r="G200" s="238"/>
      <c r="H200" s="241">
        <v>69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140</v>
      </c>
      <c r="AU200" s="247" t="s">
        <v>84</v>
      </c>
      <c r="AV200" s="14" t="s">
        <v>84</v>
      </c>
      <c r="AW200" s="14" t="s">
        <v>36</v>
      </c>
      <c r="AX200" s="14" t="s">
        <v>74</v>
      </c>
      <c r="AY200" s="247" t="s">
        <v>126</v>
      </c>
    </row>
    <row r="201" s="15" customFormat="1">
      <c r="A201" s="15"/>
      <c r="B201" s="248"/>
      <c r="C201" s="249"/>
      <c r="D201" s="220" t="s">
        <v>140</v>
      </c>
      <c r="E201" s="250" t="s">
        <v>21</v>
      </c>
      <c r="F201" s="251" t="s">
        <v>152</v>
      </c>
      <c r="G201" s="249"/>
      <c r="H201" s="252">
        <v>354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8" t="s">
        <v>140</v>
      </c>
      <c r="AU201" s="258" t="s">
        <v>84</v>
      </c>
      <c r="AV201" s="15" t="s">
        <v>127</v>
      </c>
      <c r="AW201" s="15" t="s">
        <v>36</v>
      </c>
      <c r="AX201" s="15" t="s">
        <v>74</v>
      </c>
      <c r="AY201" s="258" t="s">
        <v>126</v>
      </c>
    </row>
    <row r="202" s="13" customFormat="1">
      <c r="A202" s="13"/>
      <c r="B202" s="227"/>
      <c r="C202" s="228"/>
      <c r="D202" s="220" t="s">
        <v>140</v>
      </c>
      <c r="E202" s="229" t="s">
        <v>21</v>
      </c>
      <c r="F202" s="230" t="s">
        <v>257</v>
      </c>
      <c r="G202" s="228"/>
      <c r="H202" s="229" t="s">
        <v>21</v>
      </c>
      <c r="I202" s="231"/>
      <c r="J202" s="228"/>
      <c r="K202" s="228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140</v>
      </c>
      <c r="AU202" s="236" t="s">
        <v>84</v>
      </c>
      <c r="AV202" s="13" t="s">
        <v>82</v>
      </c>
      <c r="AW202" s="13" t="s">
        <v>36</v>
      </c>
      <c r="AX202" s="13" t="s">
        <v>74</v>
      </c>
      <c r="AY202" s="236" t="s">
        <v>126</v>
      </c>
    </row>
    <row r="203" s="14" customFormat="1">
      <c r="A203" s="14"/>
      <c r="B203" s="237"/>
      <c r="C203" s="238"/>
      <c r="D203" s="220" t="s">
        <v>140</v>
      </c>
      <c r="E203" s="239" t="s">
        <v>21</v>
      </c>
      <c r="F203" s="240" t="s">
        <v>258</v>
      </c>
      <c r="G203" s="238"/>
      <c r="H203" s="241">
        <v>317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140</v>
      </c>
      <c r="AU203" s="247" t="s">
        <v>84</v>
      </c>
      <c r="AV203" s="14" t="s">
        <v>84</v>
      </c>
      <c r="AW203" s="14" t="s">
        <v>36</v>
      </c>
      <c r="AX203" s="14" t="s">
        <v>74</v>
      </c>
      <c r="AY203" s="247" t="s">
        <v>126</v>
      </c>
    </row>
    <row r="204" s="14" customFormat="1">
      <c r="A204" s="14"/>
      <c r="B204" s="237"/>
      <c r="C204" s="238"/>
      <c r="D204" s="220" t="s">
        <v>140</v>
      </c>
      <c r="E204" s="239" t="s">
        <v>21</v>
      </c>
      <c r="F204" s="240" t="s">
        <v>246</v>
      </c>
      <c r="G204" s="238"/>
      <c r="H204" s="241">
        <v>12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140</v>
      </c>
      <c r="AU204" s="247" t="s">
        <v>84</v>
      </c>
      <c r="AV204" s="14" t="s">
        <v>84</v>
      </c>
      <c r="AW204" s="14" t="s">
        <v>36</v>
      </c>
      <c r="AX204" s="14" t="s">
        <v>74</v>
      </c>
      <c r="AY204" s="247" t="s">
        <v>126</v>
      </c>
    </row>
    <row r="205" s="15" customFormat="1">
      <c r="A205" s="15"/>
      <c r="B205" s="248"/>
      <c r="C205" s="249"/>
      <c r="D205" s="220" t="s">
        <v>140</v>
      </c>
      <c r="E205" s="250" t="s">
        <v>21</v>
      </c>
      <c r="F205" s="251" t="s">
        <v>152</v>
      </c>
      <c r="G205" s="249"/>
      <c r="H205" s="252">
        <v>329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8" t="s">
        <v>140</v>
      </c>
      <c r="AU205" s="258" t="s">
        <v>84</v>
      </c>
      <c r="AV205" s="15" t="s">
        <v>127</v>
      </c>
      <c r="AW205" s="15" t="s">
        <v>36</v>
      </c>
      <c r="AX205" s="15" t="s">
        <v>74</v>
      </c>
      <c r="AY205" s="258" t="s">
        <v>126</v>
      </c>
    </row>
    <row r="206" s="13" customFormat="1">
      <c r="A206" s="13"/>
      <c r="B206" s="227"/>
      <c r="C206" s="228"/>
      <c r="D206" s="220" t="s">
        <v>140</v>
      </c>
      <c r="E206" s="229" t="s">
        <v>21</v>
      </c>
      <c r="F206" s="230" t="s">
        <v>259</v>
      </c>
      <c r="G206" s="228"/>
      <c r="H206" s="229" t="s">
        <v>21</v>
      </c>
      <c r="I206" s="231"/>
      <c r="J206" s="228"/>
      <c r="K206" s="228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140</v>
      </c>
      <c r="AU206" s="236" t="s">
        <v>84</v>
      </c>
      <c r="AV206" s="13" t="s">
        <v>82</v>
      </c>
      <c r="AW206" s="13" t="s">
        <v>36</v>
      </c>
      <c r="AX206" s="13" t="s">
        <v>74</v>
      </c>
      <c r="AY206" s="236" t="s">
        <v>126</v>
      </c>
    </row>
    <row r="207" s="14" customFormat="1">
      <c r="A207" s="14"/>
      <c r="B207" s="237"/>
      <c r="C207" s="238"/>
      <c r="D207" s="220" t="s">
        <v>140</v>
      </c>
      <c r="E207" s="239" t="s">
        <v>21</v>
      </c>
      <c r="F207" s="240" t="s">
        <v>260</v>
      </c>
      <c r="G207" s="238"/>
      <c r="H207" s="241">
        <v>120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140</v>
      </c>
      <c r="AU207" s="247" t="s">
        <v>84</v>
      </c>
      <c r="AV207" s="14" t="s">
        <v>84</v>
      </c>
      <c r="AW207" s="14" t="s">
        <v>36</v>
      </c>
      <c r="AX207" s="14" t="s">
        <v>74</v>
      </c>
      <c r="AY207" s="247" t="s">
        <v>126</v>
      </c>
    </row>
    <row r="208" s="14" customFormat="1">
      <c r="A208" s="14"/>
      <c r="B208" s="237"/>
      <c r="C208" s="238"/>
      <c r="D208" s="220" t="s">
        <v>140</v>
      </c>
      <c r="E208" s="239" t="s">
        <v>21</v>
      </c>
      <c r="F208" s="240" t="s">
        <v>261</v>
      </c>
      <c r="G208" s="238"/>
      <c r="H208" s="241">
        <v>120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140</v>
      </c>
      <c r="AU208" s="247" t="s">
        <v>84</v>
      </c>
      <c r="AV208" s="14" t="s">
        <v>84</v>
      </c>
      <c r="AW208" s="14" t="s">
        <v>36</v>
      </c>
      <c r="AX208" s="14" t="s">
        <v>74</v>
      </c>
      <c r="AY208" s="247" t="s">
        <v>126</v>
      </c>
    </row>
    <row r="209" s="14" customFormat="1">
      <c r="A209" s="14"/>
      <c r="B209" s="237"/>
      <c r="C209" s="238"/>
      <c r="D209" s="220" t="s">
        <v>140</v>
      </c>
      <c r="E209" s="239" t="s">
        <v>21</v>
      </c>
      <c r="F209" s="240" t="s">
        <v>262</v>
      </c>
      <c r="G209" s="238"/>
      <c r="H209" s="241">
        <v>90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140</v>
      </c>
      <c r="AU209" s="247" t="s">
        <v>84</v>
      </c>
      <c r="AV209" s="14" t="s">
        <v>84</v>
      </c>
      <c r="AW209" s="14" t="s">
        <v>36</v>
      </c>
      <c r="AX209" s="14" t="s">
        <v>74</v>
      </c>
      <c r="AY209" s="247" t="s">
        <v>126</v>
      </c>
    </row>
    <row r="210" s="15" customFormat="1">
      <c r="A210" s="15"/>
      <c r="B210" s="248"/>
      <c r="C210" s="249"/>
      <c r="D210" s="220" t="s">
        <v>140</v>
      </c>
      <c r="E210" s="250" t="s">
        <v>21</v>
      </c>
      <c r="F210" s="251" t="s">
        <v>152</v>
      </c>
      <c r="G210" s="249"/>
      <c r="H210" s="252">
        <v>330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8" t="s">
        <v>140</v>
      </c>
      <c r="AU210" s="258" t="s">
        <v>84</v>
      </c>
      <c r="AV210" s="15" t="s">
        <v>127</v>
      </c>
      <c r="AW210" s="15" t="s">
        <v>36</v>
      </c>
      <c r="AX210" s="15" t="s">
        <v>74</v>
      </c>
      <c r="AY210" s="258" t="s">
        <v>126</v>
      </c>
    </row>
    <row r="211" s="13" customFormat="1">
      <c r="A211" s="13"/>
      <c r="B211" s="227"/>
      <c r="C211" s="228"/>
      <c r="D211" s="220" t="s">
        <v>140</v>
      </c>
      <c r="E211" s="229" t="s">
        <v>21</v>
      </c>
      <c r="F211" s="230" t="s">
        <v>263</v>
      </c>
      <c r="G211" s="228"/>
      <c r="H211" s="229" t="s">
        <v>21</v>
      </c>
      <c r="I211" s="231"/>
      <c r="J211" s="228"/>
      <c r="K211" s="228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140</v>
      </c>
      <c r="AU211" s="236" t="s">
        <v>84</v>
      </c>
      <c r="AV211" s="13" t="s">
        <v>82</v>
      </c>
      <c r="AW211" s="13" t="s">
        <v>36</v>
      </c>
      <c r="AX211" s="13" t="s">
        <v>74</v>
      </c>
      <c r="AY211" s="236" t="s">
        <v>126</v>
      </c>
    </row>
    <row r="212" s="14" customFormat="1">
      <c r="A212" s="14"/>
      <c r="B212" s="237"/>
      <c r="C212" s="238"/>
      <c r="D212" s="220" t="s">
        <v>140</v>
      </c>
      <c r="E212" s="239" t="s">
        <v>21</v>
      </c>
      <c r="F212" s="240" t="s">
        <v>264</v>
      </c>
      <c r="G212" s="238"/>
      <c r="H212" s="241">
        <v>16.899999999999999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140</v>
      </c>
      <c r="AU212" s="247" t="s">
        <v>84</v>
      </c>
      <c r="AV212" s="14" t="s">
        <v>84</v>
      </c>
      <c r="AW212" s="14" t="s">
        <v>36</v>
      </c>
      <c r="AX212" s="14" t="s">
        <v>74</v>
      </c>
      <c r="AY212" s="247" t="s">
        <v>126</v>
      </c>
    </row>
    <row r="213" s="14" customFormat="1">
      <c r="A213" s="14"/>
      <c r="B213" s="237"/>
      <c r="C213" s="238"/>
      <c r="D213" s="220" t="s">
        <v>140</v>
      </c>
      <c r="E213" s="239" t="s">
        <v>21</v>
      </c>
      <c r="F213" s="240" t="s">
        <v>265</v>
      </c>
      <c r="G213" s="238"/>
      <c r="H213" s="241">
        <v>16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140</v>
      </c>
      <c r="AU213" s="247" t="s">
        <v>84</v>
      </c>
      <c r="AV213" s="14" t="s">
        <v>84</v>
      </c>
      <c r="AW213" s="14" t="s">
        <v>36</v>
      </c>
      <c r="AX213" s="14" t="s">
        <v>74</v>
      </c>
      <c r="AY213" s="247" t="s">
        <v>126</v>
      </c>
    </row>
    <row r="214" s="15" customFormat="1">
      <c r="A214" s="15"/>
      <c r="B214" s="248"/>
      <c r="C214" s="249"/>
      <c r="D214" s="220" t="s">
        <v>140</v>
      </c>
      <c r="E214" s="250" t="s">
        <v>21</v>
      </c>
      <c r="F214" s="251" t="s">
        <v>152</v>
      </c>
      <c r="G214" s="249"/>
      <c r="H214" s="252">
        <v>32.899999999999999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8" t="s">
        <v>140</v>
      </c>
      <c r="AU214" s="258" t="s">
        <v>84</v>
      </c>
      <c r="AV214" s="15" t="s">
        <v>127</v>
      </c>
      <c r="AW214" s="15" t="s">
        <v>36</v>
      </c>
      <c r="AX214" s="15" t="s">
        <v>74</v>
      </c>
      <c r="AY214" s="258" t="s">
        <v>126</v>
      </c>
    </row>
    <row r="215" s="16" customFormat="1">
      <c r="A215" s="16"/>
      <c r="B215" s="259"/>
      <c r="C215" s="260"/>
      <c r="D215" s="220" t="s">
        <v>140</v>
      </c>
      <c r="E215" s="261" t="s">
        <v>21</v>
      </c>
      <c r="F215" s="262" t="s">
        <v>156</v>
      </c>
      <c r="G215" s="260"/>
      <c r="H215" s="263">
        <v>1369.9000000000001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69" t="s">
        <v>140</v>
      </c>
      <c r="AU215" s="269" t="s">
        <v>84</v>
      </c>
      <c r="AV215" s="16" t="s">
        <v>134</v>
      </c>
      <c r="AW215" s="16" t="s">
        <v>36</v>
      </c>
      <c r="AX215" s="16" t="s">
        <v>82</v>
      </c>
      <c r="AY215" s="269" t="s">
        <v>126</v>
      </c>
    </row>
    <row r="216" s="2" customFormat="1" ht="24.15" customHeight="1">
      <c r="A216" s="41"/>
      <c r="B216" s="42"/>
      <c r="C216" s="207" t="s">
        <v>266</v>
      </c>
      <c r="D216" s="207" t="s">
        <v>129</v>
      </c>
      <c r="E216" s="208" t="s">
        <v>267</v>
      </c>
      <c r="F216" s="209" t="s">
        <v>268</v>
      </c>
      <c r="G216" s="210" t="s">
        <v>132</v>
      </c>
      <c r="H216" s="211">
        <v>30</v>
      </c>
      <c r="I216" s="212"/>
      <c r="J216" s="213">
        <f>ROUND(I216*H216,2)</f>
        <v>0</v>
      </c>
      <c r="K216" s="209" t="s">
        <v>21</v>
      </c>
      <c r="L216" s="47"/>
      <c r="M216" s="214" t="s">
        <v>21</v>
      </c>
      <c r="N216" s="215" t="s">
        <v>45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134</v>
      </c>
      <c r="AT216" s="218" t="s">
        <v>129</v>
      </c>
      <c r="AU216" s="218" t="s">
        <v>84</v>
      </c>
      <c r="AY216" s="19" t="s">
        <v>126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82</v>
      </c>
      <c r="BK216" s="219">
        <f>ROUND(I216*H216,2)</f>
        <v>0</v>
      </c>
      <c r="BL216" s="19" t="s">
        <v>134</v>
      </c>
      <c r="BM216" s="218" t="s">
        <v>269</v>
      </c>
    </row>
    <row r="217" s="2" customFormat="1">
      <c r="A217" s="41"/>
      <c r="B217" s="42"/>
      <c r="C217" s="43"/>
      <c r="D217" s="220" t="s">
        <v>136</v>
      </c>
      <c r="E217" s="43"/>
      <c r="F217" s="221" t="s">
        <v>270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136</v>
      </c>
      <c r="AU217" s="19" t="s">
        <v>84</v>
      </c>
    </row>
    <row r="218" s="13" customFormat="1">
      <c r="A218" s="13"/>
      <c r="B218" s="227"/>
      <c r="C218" s="228"/>
      <c r="D218" s="220" t="s">
        <v>140</v>
      </c>
      <c r="E218" s="229" t="s">
        <v>21</v>
      </c>
      <c r="F218" s="230" t="s">
        <v>271</v>
      </c>
      <c r="G218" s="228"/>
      <c r="H218" s="229" t="s">
        <v>21</v>
      </c>
      <c r="I218" s="231"/>
      <c r="J218" s="228"/>
      <c r="K218" s="228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140</v>
      </c>
      <c r="AU218" s="236" t="s">
        <v>84</v>
      </c>
      <c r="AV218" s="13" t="s">
        <v>82</v>
      </c>
      <c r="AW218" s="13" t="s">
        <v>36</v>
      </c>
      <c r="AX218" s="13" t="s">
        <v>74</v>
      </c>
      <c r="AY218" s="236" t="s">
        <v>126</v>
      </c>
    </row>
    <row r="219" s="13" customFormat="1">
      <c r="A219" s="13"/>
      <c r="B219" s="227"/>
      <c r="C219" s="228"/>
      <c r="D219" s="220" t="s">
        <v>140</v>
      </c>
      <c r="E219" s="229" t="s">
        <v>21</v>
      </c>
      <c r="F219" s="230" t="s">
        <v>272</v>
      </c>
      <c r="G219" s="228"/>
      <c r="H219" s="229" t="s">
        <v>21</v>
      </c>
      <c r="I219" s="231"/>
      <c r="J219" s="228"/>
      <c r="K219" s="228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140</v>
      </c>
      <c r="AU219" s="236" t="s">
        <v>84</v>
      </c>
      <c r="AV219" s="13" t="s">
        <v>82</v>
      </c>
      <c r="AW219" s="13" t="s">
        <v>36</v>
      </c>
      <c r="AX219" s="13" t="s">
        <v>74</v>
      </c>
      <c r="AY219" s="236" t="s">
        <v>126</v>
      </c>
    </row>
    <row r="220" s="14" customFormat="1">
      <c r="A220" s="14"/>
      <c r="B220" s="237"/>
      <c r="C220" s="238"/>
      <c r="D220" s="220" t="s">
        <v>140</v>
      </c>
      <c r="E220" s="239" t="s">
        <v>21</v>
      </c>
      <c r="F220" s="240" t="s">
        <v>273</v>
      </c>
      <c r="G220" s="238"/>
      <c r="H220" s="241">
        <v>30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140</v>
      </c>
      <c r="AU220" s="247" t="s">
        <v>84</v>
      </c>
      <c r="AV220" s="14" t="s">
        <v>84</v>
      </c>
      <c r="AW220" s="14" t="s">
        <v>36</v>
      </c>
      <c r="AX220" s="14" t="s">
        <v>74</v>
      </c>
      <c r="AY220" s="247" t="s">
        <v>126</v>
      </c>
    </row>
    <row r="221" s="16" customFormat="1">
      <c r="A221" s="16"/>
      <c r="B221" s="259"/>
      <c r="C221" s="260"/>
      <c r="D221" s="220" t="s">
        <v>140</v>
      </c>
      <c r="E221" s="261" t="s">
        <v>21</v>
      </c>
      <c r="F221" s="262" t="s">
        <v>156</v>
      </c>
      <c r="G221" s="260"/>
      <c r="H221" s="263">
        <v>30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69" t="s">
        <v>140</v>
      </c>
      <c r="AU221" s="269" t="s">
        <v>84</v>
      </c>
      <c r="AV221" s="16" t="s">
        <v>134</v>
      </c>
      <c r="AW221" s="16" t="s">
        <v>36</v>
      </c>
      <c r="AX221" s="16" t="s">
        <v>82</v>
      </c>
      <c r="AY221" s="269" t="s">
        <v>126</v>
      </c>
    </row>
    <row r="222" s="2" customFormat="1" ht="16.5" customHeight="1">
      <c r="A222" s="41"/>
      <c r="B222" s="42"/>
      <c r="C222" s="207" t="s">
        <v>274</v>
      </c>
      <c r="D222" s="207" t="s">
        <v>129</v>
      </c>
      <c r="E222" s="208" t="s">
        <v>275</v>
      </c>
      <c r="F222" s="209" t="s">
        <v>276</v>
      </c>
      <c r="G222" s="210" t="s">
        <v>132</v>
      </c>
      <c r="H222" s="211">
        <v>1094.4000000000001</v>
      </c>
      <c r="I222" s="212"/>
      <c r="J222" s="213">
        <f>ROUND(I222*H222,2)</f>
        <v>0</v>
      </c>
      <c r="K222" s="209" t="s">
        <v>133</v>
      </c>
      <c r="L222" s="47"/>
      <c r="M222" s="214" t="s">
        <v>21</v>
      </c>
      <c r="N222" s="215" t="s">
        <v>45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134</v>
      </c>
      <c r="AT222" s="218" t="s">
        <v>129</v>
      </c>
      <c r="AU222" s="218" t="s">
        <v>84</v>
      </c>
      <c r="AY222" s="19" t="s">
        <v>126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82</v>
      </c>
      <c r="BK222" s="219">
        <f>ROUND(I222*H222,2)</f>
        <v>0</v>
      </c>
      <c r="BL222" s="19" t="s">
        <v>134</v>
      </c>
      <c r="BM222" s="218" t="s">
        <v>277</v>
      </c>
    </row>
    <row r="223" s="2" customFormat="1">
      <c r="A223" s="41"/>
      <c r="B223" s="42"/>
      <c r="C223" s="43"/>
      <c r="D223" s="220" t="s">
        <v>136</v>
      </c>
      <c r="E223" s="43"/>
      <c r="F223" s="221" t="s">
        <v>278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136</v>
      </c>
      <c r="AU223" s="19" t="s">
        <v>84</v>
      </c>
    </row>
    <row r="224" s="2" customFormat="1">
      <c r="A224" s="41"/>
      <c r="B224" s="42"/>
      <c r="C224" s="43"/>
      <c r="D224" s="225" t="s">
        <v>138</v>
      </c>
      <c r="E224" s="43"/>
      <c r="F224" s="226" t="s">
        <v>279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138</v>
      </c>
      <c r="AU224" s="19" t="s">
        <v>84</v>
      </c>
    </row>
    <row r="225" s="13" customFormat="1">
      <c r="A225" s="13"/>
      <c r="B225" s="227"/>
      <c r="C225" s="228"/>
      <c r="D225" s="220" t="s">
        <v>140</v>
      </c>
      <c r="E225" s="229" t="s">
        <v>21</v>
      </c>
      <c r="F225" s="230" t="s">
        <v>280</v>
      </c>
      <c r="G225" s="228"/>
      <c r="H225" s="229" t="s">
        <v>21</v>
      </c>
      <c r="I225" s="231"/>
      <c r="J225" s="228"/>
      <c r="K225" s="228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140</v>
      </c>
      <c r="AU225" s="236" t="s">
        <v>84</v>
      </c>
      <c r="AV225" s="13" t="s">
        <v>82</v>
      </c>
      <c r="AW225" s="13" t="s">
        <v>36</v>
      </c>
      <c r="AX225" s="13" t="s">
        <v>74</v>
      </c>
      <c r="AY225" s="236" t="s">
        <v>126</v>
      </c>
    </row>
    <row r="226" s="14" customFormat="1">
      <c r="A226" s="14"/>
      <c r="B226" s="237"/>
      <c r="C226" s="238"/>
      <c r="D226" s="220" t="s">
        <v>140</v>
      </c>
      <c r="E226" s="239" t="s">
        <v>21</v>
      </c>
      <c r="F226" s="240" t="s">
        <v>281</v>
      </c>
      <c r="G226" s="238"/>
      <c r="H226" s="241">
        <v>8.4000000000000004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140</v>
      </c>
      <c r="AU226" s="247" t="s">
        <v>84</v>
      </c>
      <c r="AV226" s="14" t="s">
        <v>84</v>
      </c>
      <c r="AW226" s="14" t="s">
        <v>36</v>
      </c>
      <c r="AX226" s="14" t="s">
        <v>74</v>
      </c>
      <c r="AY226" s="247" t="s">
        <v>126</v>
      </c>
    </row>
    <row r="227" s="14" customFormat="1">
      <c r="A227" s="14"/>
      <c r="B227" s="237"/>
      <c r="C227" s="238"/>
      <c r="D227" s="220" t="s">
        <v>140</v>
      </c>
      <c r="E227" s="239" t="s">
        <v>21</v>
      </c>
      <c r="F227" s="240" t="s">
        <v>282</v>
      </c>
      <c r="G227" s="238"/>
      <c r="H227" s="241">
        <v>60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140</v>
      </c>
      <c r="AU227" s="247" t="s">
        <v>84</v>
      </c>
      <c r="AV227" s="14" t="s">
        <v>84</v>
      </c>
      <c r="AW227" s="14" t="s">
        <v>36</v>
      </c>
      <c r="AX227" s="14" t="s">
        <v>74</v>
      </c>
      <c r="AY227" s="247" t="s">
        <v>126</v>
      </c>
    </row>
    <row r="228" s="16" customFormat="1">
      <c r="A228" s="16"/>
      <c r="B228" s="259"/>
      <c r="C228" s="260"/>
      <c r="D228" s="220" t="s">
        <v>140</v>
      </c>
      <c r="E228" s="261" t="s">
        <v>21</v>
      </c>
      <c r="F228" s="262" t="s">
        <v>156</v>
      </c>
      <c r="G228" s="260"/>
      <c r="H228" s="263">
        <v>68.400000000000006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69" t="s">
        <v>140</v>
      </c>
      <c r="AU228" s="269" t="s">
        <v>84</v>
      </c>
      <c r="AV228" s="16" t="s">
        <v>134</v>
      </c>
      <c r="AW228" s="16" t="s">
        <v>36</v>
      </c>
      <c r="AX228" s="16" t="s">
        <v>82</v>
      </c>
      <c r="AY228" s="269" t="s">
        <v>126</v>
      </c>
    </row>
    <row r="229" s="14" customFormat="1">
      <c r="A229" s="14"/>
      <c r="B229" s="237"/>
      <c r="C229" s="238"/>
      <c r="D229" s="220" t="s">
        <v>140</v>
      </c>
      <c r="E229" s="238"/>
      <c r="F229" s="240" t="s">
        <v>283</v>
      </c>
      <c r="G229" s="238"/>
      <c r="H229" s="241">
        <v>1094.4000000000001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140</v>
      </c>
      <c r="AU229" s="247" t="s">
        <v>84</v>
      </c>
      <c r="AV229" s="14" t="s">
        <v>84</v>
      </c>
      <c r="AW229" s="14" t="s">
        <v>4</v>
      </c>
      <c r="AX229" s="14" t="s">
        <v>82</v>
      </c>
      <c r="AY229" s="247" t="s">
        <v>126</v>
      </c>
    </row>
    <row r="230" s="2" customFormat="1" ht="16.5" customHeight="1">
      <c r="A230" s="41"/>
      <c r="B230" s="42"/>
      <c r="C230" s="207" t="s">
        <v>284</v>
      </c>
      <c r="D230" s="207" t="s">
        <v>129</v>
      </c>
      <c r="E230" s="208" t="s">
        <v>285</v>
      </c>
      <c r="F230" s="209" t="s">
        <v>286</v>
      </c>
      <c r="G230" s="210" t="s">
        <v>132</v>
      </c>
      <c r="H230" s="211">
        <v>68.400000000000006</v>
      </c>
      <c r="I230" s="212"/>
      <c r="J230" s="213">
        <f>ROUND(I230*H230,2)</f>
        <v>0</v>
      </c>
      <c r="K230" s="209" t="s">
        <v>133</v>
      </c>
      <c r="L230" s="47"/>
      <c r="M230" s="214" t="s">
        <v>21</v>
      </c>
      <c r="N230" s="215" t="s">
        <v>45</v>
      </c>
      <c r="O230" s="87"/>
      <c r="P230" s="216">
        <f>O230*H230</f>
        <v>0</v>
      </c>
      <c r="Q230" s="216">
        <v>1.0000000000000001E-05</v>
      </c>
      <c r="R230" s="216">
        <f>Q230*H230</f>
        <v>0.00068400000000000015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134</v>
      </c>
      <c r="AT230" s="218" t="s">
        <v>129</v>
      </c>
      <c r="AU230" s="218" t="s">
        <v>84</v>
      </c>
      <c r="AY230" s="19" t="s">
        <v>126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82</v>
      </c>
      <c r="BK230" s="219">
        <f>ROUND(I230*H230,2)</f>
        <v>0</v>
      </c>
      <c r="BL230" s="19" t="s">
        <v>134</v>
      </c>
      <c r="BM230" s="218" t="s">
        <v>287</v>
      </c>
    </row>
    <row r="231" s="2" customFormat="1">
      <c r="A231" s="41"/>
      <c r="B231" s="42"/>
      <c r="C231" s="43"/>
      <c r="D231" s="220" t="s">
        <v>136</v>
      </c>
      <c r="E231" s="43"/>
      <c r="F231" s="221" t="s">
        <v>288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136</v>
      </c>
      <c r="AU231" s="19" t="s">
        <v>84</v>
      </c>
    </row>
    <row r="232" s="2" customFormat="1">
      <c r="A232" s="41"/>
      <c r="B232" s="42"/>
      <c r="C232" s="43"/>
      <c r="D232" s="225" t="s">
        <v>138</v>
      </c>
      <c r="E232" s="43"/>
      <c r="F232" s="226" t="s">
        <v>289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9" t="s">
        <v>138</v>
      </c>
      <c r="AU232" s="19" t="s">
        <v>84</v>
      </c>
    </row>
    <row r="233" s="13" customFormat="1">
      <c r="A233" s="13"/>
      <c r="B233" s="227"/>
      <c r="C233" s="228"/>
      <c r="D233" s="220" t="s">
        <v>140</v>
      </c>
      <c r="E233" s="229" t="s">
        <v>21</v>
      </c>
      <c r="F233" s="230" t="s">
        <v>290</v>
      </c>
      <c r="G233" s="228"/>
      <c r="H233" s="229" t="s">
        <v>21</v>
      </c>
      <c r="I233" s="231"/>
      <c r="J233" s="228"/>
      <c r="K233" s="228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140</v>
      </c>
      <c r="AU233" s="236" t="s">
        <v>84</v>
      </c>
      <c r="AV233" s="13" t="s">
        <v>82</v>
      </c>
      <c r="AW233" s="13" t="s">
        <v>36</v>
      </c>
      <c r="AX233" s="13" t="s">
        <v>74</v>
      </c>
      <c r="AY233" s="236" t="s">
        <v>126</v>
      </c>
    </row>
    <row r="234" s="14" customFormat="1">
      <c r="A234" s="14"/>
      <c r="B234" s="237"/>
      <c r="C234" s="238"/>
      <c r="D234" s="220" t="s">
        <v>140</v>
      </c>
      <c r="E234" s="239" t="s">
        <v>21</v>
      </c>
      <c r="F234" s="240" t="s">
        <v>281</v>
      </c>
      <c r="G234" s="238"/>
      <c r="H234" s="241">
        <v>8.4000000000000004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140</v>
      </c>
      <c r="AU234" s="247" t="s">
        <v>84</v>
      </c>
      <c r="AV234" s="14" t="s">
        <v>84</v>
      </c>
      <c r="AW234" s="14" t="s">
        <v>36</v>
      </c>
      <c r="AX234" s="14" t="s">
        <v>74</v>
      </c>
      <c r="AY234" s="247" t="s">
        <v>126</v>
      </c>
    </row>
    <row r="235" s="14" customFormat="1">
      <c r="A235" s="14"/>
      <c r="B235" s="237"/>
      <c r="C235" s="238"/>
      <c r="D235" s="220" t="s">
        <v>140</v>
      </c>
      <c r="E235" s="239" t="s">
        <v>21</v>
      </c>
      <c r="F235" s="240" t="s">
        <v>282</v>
      </c>
      <c r="G235" s="238"/>
      <c r="H235" s="241">
        <v>60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140</v>
      </c>
      <c r="AU235" s="247" t="s">
        <v>84</v>
      </c>
      <c r="AV235" s="14" t="s">
        <v>84</v>
      </c>
      <c r="AW235" s="14" t="s">
        <v>36</v>
      </c>
      <c r="AX235" s="14" t="s">
        <v>74</v>
      </c>
      <c r="AY235" s="247" t="s">
        <v>126</v>
      </c>
    </row>
    <row r="236" s="16" customFormat="1">
      <c r="A236" s="16"/>
      <c r="B236" s="259"/>
      <c r="C236" s="260"/>
      <c r="D236" s="220" t="s">
        <v>140</v>
      </c>
      <c r="E236" s="261" t="s">
        <v>21</v>
      </c>
      <c r="F236" s="262" t="s">
        <v>156</v>
      </c>
      <c r="G236" s="260"/>
      <c r="H236" s="263">
        <v>68.400000000000006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69" t="s">
        <v>140</v>
      </c>
      <c r="AU236" s="269" t="s">
        <v>84</v>
      </c>
      <c r="AV236" s="16" t="s">
        <v>134</v>
      </c>
      <c r="AW236" s="16" t="s">
        <v>36</v>
      </c>
      <c r="AX236" s="16" t="s">
        <v>82</v>
      </c>
      <c r="AY236" s="269" t="s">
        <v>126</v>
      </c>
    </row>
    <row r="237" s="2" customFormat="1" ht="24.15" customHeight="1">
      <c r="A237" s="41"/>
      <c r="B237" s="42"/>
      <c r="C237" s="207" t="s">
        <v>8</v>
      </c>
      <c r="D237" s="207" t="s">
        <v>129</v>
      </c>
      <c r="E237" s="208" t="s">
        <v>291</v>
      </c>
      <c r="F237" s="209" t="s">
        <v>292</v>
      </c>
      <c r="G237" s="210" t="s">
        <v>293</v>
      </c>
      <c r="H237" s="211">
        <v>1</v>
      </c>
      <c r="I237" s="212"/>
      <c r="J237" s="213">
        <f>ROUND(I237*H237,2)</f>
        <v>0</v>
      </c>
      <c r="K237" s="209" t="s">
        <v>21</v>
      </c>
      <c r="L237" s="47"/>
      <c r="M237" s="214" t="s">
        <v>21</v>
      </c>
      <c r="N237" s="215" t="s">
        <v>45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134</v>
      </c>
      <c r="AT237" s="218" t="s">
        <v>129</v>
      </c>
      <c r="AU237" s="218" t="s">
        <v>84</v>
      </c>
      <c r="AY237" s="19" t="s">
        <v>126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82</v>
      </c>
      <c r="BK237" s="219">
        <f>ROUND(I237*H237,2)</f>
        <v>0</v>
      </c>
      <c r="BL237" s="19" t="s">
        <v>134</v>
      </c>
      <c r="BM237" s="218" t="s">
        <v>294</v>
      </c>
    </row>
    <row r="238" s="2" customFormat="1">
      <c r="A238" s="41"/>
      <c r="B238" s="42"/>
      <c r="C238" s="43"/>
      <c r="D238" s="220" t="s">
        <v>136</v>
      </c>
      <c r="E238" s="43"/>
      <c r="F238" s="221" t="s">
        <v>292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136</v>
      </c>
      <c r="AU238" s="19" t="s">
        <v>84</v>
      </c>
    </row>
    <row r="239" s="2" customFormat="1" ht="24.15" customHeight="1">
      <c r="A239" s="41"/>
      <c r="B239" s="42"/>
      <c r="C239" s="207" t="s">
        <v>295</v>
      </c>
      <c r="D239" s="207" t="s">
        <v>129</v>
      </c>
      <c r="E239" s="208" t="s">
        <v>296</v>
      </c>
      <c r="F239" s="209" t="s">
        <v>297</v>
      </c>
      <c r="G239" s="210" t="s">
        <v>132</v>
      </c>
      <c r="H239" s="211">
        <v>208.02600000000001</v>
      </c>
      <c r="I239" s="212"/>
      <c r="J239" s="213">
        <f>ROUND(I239*H239,2)</f>
        <v>0</v>
      </c>
      <c r="K239" s="209" t="s">
        <v>133</v>
      </c>
      <c r="L239" s="47"/>
      <c r="M239" s="214" t="s">
        <v>21</v>
      </c>
      <c r="N239" s="215" t="s">
        <v>45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0.053999999999999999</v>
      </c>
      <c r="T239" s="217">
        <f>S239*H239</f>
        <v>11.233404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134</v>
      </c>
      <c r="AT239" s="218" t="s">
        <v>129</v>
      </c>
      <c r="AU239" s="218" t="s">
        <v>84</v>
      </c>
      <c r="AY239" s="19" t="s">
        <v>126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82</v>
      </c>
      <c r="BK239" s="219">
        <f>ROUND(I239*H239,2)</f>
        <v>0</v>
      </c>
      <c r="BL239" s="19" t="s">
        <v>134</v>
      </c>
      <c r="BM239" s="218" t="s">
        <v>298</v>
      </c>
    </row>
    <row r="240" s="2" customFormat="1">
      <c r="A240" s="41"/>
      <c r="B240" s="42"/>
      <c r="C240" s="43"/>
      <c r="D240" s="220" t="s">
        <v>136</v>
      </c>
      <c r="E240" s="43"/>
      <c r="F240" s="221" t="s">
        <v>299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136</v>
      </c>
      <c r="AU240" s="19" t="s">
        <v>84</v>
      </c>
    </row>
    <row r="241" s="2" customFormat="1">
      <c r="A241" s="41"/>
      <c r="B241" s="42"/>
      <c r="C241" s="43"/>
      <c r="D241" s="225" t="s">
        <v>138</v>
      </c>
      <c r="E241" s="43"/>
      <c r="F241" s="226" t="s">
        <v>300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138</v>
      </c>
      <c r="AU241" s="19" t="s">
        <v>84</v>
      </c>
    </row>
    <row r="242" s="14" customFormat="1">
      <c r="A242" s="14"/>
      <c r="B242" s="237"/>
      <c r="C242" s="238"/>
      <c r="D242" s="220" t="s">
        <v>140</v>
      </c>
      <c r="E242" s="239" t="s">
        <v>21</v>
      </c>
      <c r="F242" s="240" t="s">
        <v>211</v>
      </c>
      <c r="G242" s="238"/>
      <c r="H242" s="241">
        <v>110.947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140</v>
      </c>
      <c r="AU242" s="247" t="s">
        <v>84</v>
      </c>
      <c r="AV242" s="14" t="s">
        <v>84</v>
      </c>
      <c r="AW242" s="14" t="s">
        <v>36</v>
      </c>
      <c r="AX242" s="14" t="s">
        <v>74</v>
      </c>
      <c r="AY242" s="247" t="s">
        <v>126</v>
      </c>
    </row>
    <row r="243" s="14" customFormat="1">
      <c r="A243" s="14"/>
      <c r="B243" s="237"/>
      <c r="C243" s="238"/>
      <c r="D243" s="220" t="s">
        <v>140</v>
      </c>
      <c r="E243" s="239" t="s">
        <v>21</v>
      </c>
      <c r="F243" s="240" t="s">
        <v>212</v>
      </c>
      <c r="G243" s="238"/>
      <c r="H243" s="241">
        <v>90.144999999999996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140</v>
      </c>
      <c r="AU243" s="247" t="s">
        <v>84</v>
      </c>
      <c r="AV243" s="14" t="s">
        <v>84</v>
      </c>
      <c r="AW243" s="14" t="s">
        <v>36</v>
      </c>
      <c r="AX243" s="14" t="s">
        <v>74</v>
      </c>
      <c r="AY243" s="247" t="s">
        <v>126</v>
      </c>
    </row>
    <row r="244" s="14" customFormat="1">
      <c r="A244" s="14"/>
      <c r="B244" s="237"/>
      <c r="C244" s="238"/>
      <c r="D244" s="220" t="s">
        <v>140</v>
      </c>
      <c r="E244" s="239" t="s">
        <v>21</v>
      </c>
      <c r="F244" s="240" t="s">
        <v>213</v>
      </c>
      <c r="G244" s="238"/>
      <c r="H244" s="241">
        <v>6.9340000000000002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140</v>
      </c>
      <c r="AU244" s="247" t="s">
        <v>84</v>
      </c>
      <c r="AV244" s="14" t="s">
        <v>84</v>
      </c>
      <c r="AW244" s="14" t="s">
        <v>36</v>
      </c>
      <c r="AX244" s="14" t="s">
        <v>74</v>
      </c>
      <c r="AY244" s="247" t="s">
        <v>126</v>
      </c>
    </row>
    <row r="245" s="16" customFormat="1">
      <c r="A245" s="16"/>
      <c r="B245" s="259"/>
      <c r="C245" s="260"/>
      <c r="D245" s="220" t="s">
        <v>140</v>
      </c>
      <c r="E245" s="261" t="s">
        <v>21</v>
      </c>
      <c r="F245" s="262" t="s">
        <v>156</v>
      </c>
      <c r="G245" s="260"/>
      <c r="H245" s="263">
        <v>208.02600000000001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69" t="s">
        <v>140</v>
      </c>
      <c r="AU245" s="269" t="s">
        <v>84</v>
      </c>
      <c r="AV245" s="16" t="s">
        <v>134</v>
      </c>
      <c r="AW245" s="16" t="s">
        <v>36</v>
      </c>
      <c r="AX245" s="16" t="s">
        <v>82</v>
      </c>
      <c r="AY245" s="269" t="s">
        <v>126</v>
      </c>
    </row>
    <row r="246" s="2" customFormat="1" ht="24.15" customHeight="1">
      <c r="A246" s="41"/>
      <c r="B246" s="42"/>
      <c r="C246" s="207" t="s">
        <v>301</v>
      </c>
      <c r="D246" s="207" t="s">
        <v>129</v>
      </c>
      <c r="E246" s="208" t="s">
        <v>302</v>
      </c>
      <c r="F246" s="209" t="s">
        <v>303</v>
      </c>
      <c r="G246" s="210" t="s">
        <v>132</v>
      </c>
      <c r="H246" s="211">
        <v>1.498</v>
      </c>
      <c r="I246" s="212"/>
      <c r="J246" s="213">
        <f>ROUND(I246*H246,2)</f>
        <v>0</v>
      </c>
      <c r="K246" s="209" t="s">
        <v>133</v>
      </c>
      <c r="L246" s="47"/>
      <c r="M246" s="214" t="s">
        <v>21</v>
      </c>
      <c r="N246" s="215" t="s">
        <v>45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0.068000000000000005</v>
      </c>
      <c r="T246" s="217">
        <f>S246*H246</f>
        <v>0.10186400000000001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134</v>
      </c>
      <c r="AT246" s="218" t="s">
        <v>129</v>
      </c>
      <c r="AU246" s="218" t="s">
        <v>84</v>
      </c>
      <c r="AY246" s="19" t="s">
        <v>126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82</v>
      </c>
      <c r="BK246" s="219">
        <f>ROUND(I246*H246,2)</f>
        <v>0</v>
      </c>
      <c r="BL246" s="19" t="s">
        <v>134</v>
      </c>
      <c r="BM246" s="218" t="s">
        <v>304</v>
      </c>
    </row>
    <row r="247" s="2" customFormat="1">
      <c r="A247" s="41"/>
      <c r="B247" s="42"/>
      <c r="C247" s="43"/>
      <c r="D247" s="220" t="s">
        <v>136</v>
      </c>
      <c r="E247" s="43"/>
      <c r="F247" s="221" t="s">
        <v>305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136</v>
      </c>
      <c r="AU247" s="19" t="s">
        <v>84</v>
      </c>
    </row>
    <row r="248" s="2" customFormat="1">
      <c r="A248" s="41"/>
      <c r="B248" s="42"/>
      <c r="C248" s="43"/>
      <c r="D248" s="225" t="s">
        <v>138</v>
      </c>
      <c r="E248" s="43"/>
      <c r="F248" s="226" t="s">
        <v>306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138</v>
      </c>
      <c r="AU248" s="19" t="s">
        <v>84</v>
      </c>
    </row>
    <row r="249" s="13" customFormat="1">
      <c r="A249" s="13"/>
      <c r="B249" s="227"/>
      <c r="C249" s="228"/>
      <c r="D249" s="220" t="s">
        <v>140</v>
      </c>
      <c r="E249" s="229" t="s">
        <v>21</v>
      </c>
      <c r="F249" s="230" t="s">
        <v>307</v>
      </c>
      <c r="G249" s="228"/>
      <c r="H249" s="229" t="s">
        <v>21</v>
      </c>
      <c r="I249" s="231"/>
      <c r="J249" s="228"/>
      <c r="K249" s="228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140</v>
      </c>
      <c r="AU249" s="236" t="s">
        <v>84</v>
      </c>
      <c r="AV249" s="13" t="s">
        <v>82</v>
      </c>
      <c r="AW249" s="13" t="s">
        <v>36</v>
      </c>
      <c r="AX249" s="13" t="s">
        <v>74</v>
      </c>
      <c r="AY249" s="236" t="s">
        <v>126</v>
      </c>
    </row>
    <row r="250" s="14" customFormat="1">
      <c r="A250" s="14"/>
      <c r="B250" s="237"/>
      <c r="C250" s="238"/>
      <c r="D250" s="220" t="s">
        <v>140</v>
      </c>
      <c r="E250" s="239" t="s">
        <v>21</v>
      </c>
      <c r="F250" s="240" t="s">
        <v>142</v>
      </c>
      <c r="G250" s="238"/>
      <c r="H250" s="241">
        <v>1.498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140</v>
      </c>
      <c r="AU250" s="247" t="s">
        <v>84</v>
      </c>
      <c r="AV250" s="14" t="s">
        <v>84</v>
      </c>
      <c r="AW250" s="14" t="s">
        <v>36</v>
      </c>
      <c r="AX250" s="14" t="s">
        <v>82</v>
      </c>
      <c r="AY250" s="247" t="s">
        <v>126</v>
      </c>
    </row>
    <row r="251" s="12" customFormat="1" ht="22.8" customHeight="1">
      <c r="A251" s="12"/>
      <c r="B251" s="191"/>
      <c r="C251" s="192"/>
      <c r="D251" s="193" t="s">
        <v>73</v>
      </c>
      <c r="E251" s="205" t="s">
        <v>308</v>
      </c>
      <c r="F251" s="205" t="s">
        <v>309</v>
      </c>
      <c r="G251" s="192"/>
      <c r="H251" s="192"/>
      <c r="I251" s="195"/>
      <c r="J251" s="206">
        <f>BK251</f>
        <v>0</v>
      </c>
      <c r="K251" s="192"/>
      <c r="L251" s="197"/>
      <c r="M251" s="198"/>
      <c r="N251" s="199"/>
      <c r="O251" s="199"/>
      <c r="P251" s="200">
        <f>SUM(P252:P270)</f>
        <v>0</v>
      </c>
      <c r="Q251" s="199"/>
      <c r="R251" s="200">
        <f>SUM(R252:R270)</f>
        <v>0</v>
      </c>
      <c r="S251" s="199"/>
      <c r="T251" s="201">
        <f>SUM(T252:T270)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2" t="s">
        <v>82</v>
      </c>
      <c r="AT251" s="203" t="s">
        <v>73</v>
      </c>
      <c r="AU251" s="203" t="s">
        <v>82</v>
      </c>
      <c r="AY251" s="202" t="s">
        <v>126</v>
      </c>
      <c r="BK251" s="204">
        <f>SUM(BK252:BK270)</f>
        <v>0</v>
      </c>
    </row>
    <row r="252" s="2" customFormat="1" ht="24.15" customHeight="1">
      <c r="A252" s="41"/>
      <c r="B252" s="42"/>
      <c r="C252" s="207" t="s">
        <v>310</v>
      </c>
      <c r="D252" s="207" t="s">
        <v>129</v>
      </c>
      <c r="E252" s="208" t="s">
        <v>311</v>
      </c>
      <c r="F252" s="209" t="s">
        <v>312</v>
      </c>
      <c r="G252" s="210" t="s">
        <v>313</v>
      </c>
      <c r="H252" s="211">
        <v>13.205</v>
      </c>
      <c r="I252" s="212"/>
      <c r="J252" s="213">
        <f>ROUND(I252*H252,2)</f>
        <v>0</v>
      </c>
      <c r="K252" s="209" t="s">
        <v>133</v>
      </c>
      <c r="L252" s="47"/>
      <c r="M252" s="214" t="s">
        <v>21</v>
      </c>
      <c r="N252" s="215" t="s">
        <v>45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134</v>
      </c>
      <c r="AT252" s="218" t="s">
        <v>129</v>
      </c>
      <c r="AU252" s="218" t="s">
        <v>84</v>
      </c>
      <c r="AY252" s="19" t="s">
        <v>126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82</v>
      </c>
      <c r="BK252" s="219">
        <f>ROUND(I252*H252,2)</f>
        <v>0</v>
      </c>
      <c r="BL252" s="19" t="s">
        <v>134</v>
      </c>
      <c r="BM252" s="218" t="s">
        <v>314</v>
      </c>
    </row>
    <row r="253" s="2" customFormat="1">
      <c r="A253" s="41"/>
      <c r="B253" s="42"/>
      <c r="C253" s="43"/>
      <c r="D253" s="220" t="s">
        <v>136</v>
      </c>
      <c r="E253" s="43"/>
      <c r="F253" s="221" t="s">
        <v>315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136</v>
      </c>
      <c r="AU253" s="19" t="s">
        <v>84</v>
      </c>
    </row>
    <row r="254" s="2" customFormat="1">
      <c r="A254" s="41"/>
      <c r="B254" s="42"/>
      <c r="C254" s="43"/>
      <c r="D254" s="225" t="s">
        <v>138</v>
      </c>
      <c r="E254" s="43"/>
      <c r="F254" s="226" t="s">
        <v>316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9" t="s">
        <v>138</v>
      </c>
      <c r="AU254" s="19" t="s">
        <v>84</v>
      </c>
    </row>
    <row r="255" s="2" customFormat="1" ht="24.15" customHeight="1">
      <c r="A255" s="41"/>
      <c r="B255" s="42"/>
      <c r="C255" s="207" t="s">
        <v>317</v>
      </c>
      <c r="D255" s="207" t="s">
        <v>129</v>
      </c>
      <c r="E255" s="208" t="s">
        <v>318</v>
      </c>
      <c r="F255" s="209" t="s">
        <v>319</v>
      </c>
      <c r="G255" s="210" t="s">
        <v>313</v>
      </c>
      <c r="H255" s="211">
        <v>13.205</v>
      </c>
      <c r="I255" s="212"/>
      <c r="J255" s="213">
        <f>ROUND(I255*H255,2)</f>
        <v>0</v>
      </c>
      <c r="K255" s="209" t="s">
        <v>133</v>
      </c>
      <c r="L255" s="47"/>
      <c r="M255" s="214" t="s">
        <v>21</v>
      </c>
      <c r="N255" s="215" t="s">
        <v>45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134</v>
      </c>
      <c r="AT255" s="218" t="s">
        <v>129</v>
      </c>
      <c r="AU255" s="218" t="s">
        <v>84</v>
      </c>
      <c r="AY255" s="19" t="s">
        <v>126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82</v>
      </c>
      <c r="BK255" s="219">
        <f>ROUND(I255*H255,2)</f>
        <v>0</v>
      </c>
      <c r="BL255" s="19" t="s">
        <v>134</v>
      </c>
      <c r="BM255" s="218" t="s">
        <v>320</v>
      </c>
    </row>
    <row r="256" s="2" customFormat="1">
      <c r="A256" s="41"/>
      <c r="B256" s="42"/>
      <c r="C256" s="43"/>
      <c r="D256" s="220" t="s">
        <v>136</v>
      </c>
      <c r="E256" s="43"/>
      <c r="F256" s="221" t="s">
        <v>321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136</v>
      </c>
      <c r="AU256" s="19" t="s">
        <v>84</v>
      </c>
    </row>
    <row r="257" s="2" customFormat="1">
      <c r="A257" s="41"/>
      <c r="B257" s="42"/>
      <c r="C257" s="43"/>
      <c r="D257" s="225" t="s">
        <v>138</v>
      </c>
      <c r="E257" s="43"/>
      <c r="F257" s="226" t="s">
        <v>322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138</v>
      </c>
      <c r="AU257" s="19" t="s">
        <v>84</v>
      </c>
    </row>
    <row r="258" s="2" customFormat="1" ht="24.15" customHeight="1">
      <c r="A258" s="41"/>
      <c r="B258" s="42"/>
      <c r="C258" s="207" t="s">
        <v>323</v>
      </c>
      <c r="D258" s="207" t="s">
        <v>129</v>
      </c>
      <c r="E258" s="208" t="s">
        <v>324</v>
      </c>
      <c r="F258" s="209" t="s">
        <v>325</v>
      </c>
      <c r="G258" s="210" t="s">
        <v>313</v>
      </c>
      <c r="H258" s="211">
        <v>250.89500000000001</v>
      </c>
      <c r="I258" s="212"/>
      <c r="J258" s="213">
        <f>ROUND(I258*H258,2)</f>
        <v>0</v>
      </c>
      <c r="K258" s="209" t="s">
        <v>133</v>
      </c>
      <c r="L258" s="47"/>
      <c r="M258" s="214" t="s">
        <v>21</v>
      </c>
      <c r="N258" s="215" t="s">
        <v>45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134</v>
      </c>
      <c r="AT258" s="218" t="s">
        <v>129</v>
      </c>
      <c r="AU258" s="218" t="s">
        <v>84</v>
      </c>
      <c r="AY258" s="19" t="s">
        <v>126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82</v>
      </c>
      <c r="BK258" s="219">
        <f>ROUND(I258*H258,2)</f>
        <v>0</v>
      </c>
      <c r="BL258" s="19" t="s">
        <v>134</v>
      </c>
      <c r="BM258" s="218" t="s">
        <v>326</v>
      </c>
    </row>
    <row r="259" s="2" customFormat="1">
      <c r="A259" s="41"/>
      <c r="B259" s="42"/>
      <c r="C259" s="43"/>
      <c r="D259" s="220" t="s">
        <v>136</v>
      </c>
      <c r="E259" s="43"/>
      <c r="F259" s="221" t="s">
        <v>327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136</v>
      </c>
      <c r="AU259" s="19" t="s">
        <v>84</v>
      </c>
    </row>
    <row r="260" s="2" customFormat="1">
      <c r="A260" s="41"/>
      <c r="B260" s="42"/>
      <c r="C260" s="43"/>
      <c r="D260" s="225" t="s">
        <v>138</v>
      </c>
      <c r="E260" s="43"/>
      <c r="F260" s="226" t="s">
        <v>328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138</v>
      </c>
      <c r="AU260" s="19" t="s">
        <v>84</v>
      </c>
    </row>
    <row r="261" s="14" customFormat="1">
      <c r="A261" s="14"/>
      <c r="B261" s="237"/>
      <c r="C261" s="238"/>
      <c r="D261" s="220" t="s">
        <v>140</v>
      </c>
      <c r="E261" s="238"/>
      <c r="F261" s="240" t="s">
        <v>329</v>
      </c>
      <c r="G261" s="238"/>
      <c r="H261" s="241">
        <v>250.89500000000001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140</v>
      </c>
      <c r="AU261" s="247" t="s">
        <v>84</v>
      </c>
      <c r="AV261" s="14" t="s">
        <v>84</v>
      </c>
      <c r="AW261" s="14" t="s">
        <v>4</v>
      </c>
      <c r="AX261" s="14" t="s">
        <v>82</v>
      </c>
      <c r="AY261" s="247" t="s">
        <v>126</v>
      </c>
    </row>
    <row r="262" s="2" customFormat="1" ht="33" customHeight="1">
      <c r="A262" s="41"/>
      <c r="B262" s="42"/>
      <c r="C262" s="207" t="s">
        <v>7</v>
      </c>
      <c r="D262" s="207" t="s">
        <v>129</v>
      </c>
      <c r="E262" s="208" t="s">
        <v>330</v>
      </c>
      <c r="F262" s="209" t="s">
        <v>331</v>
      </c>
      <c r="G262" s="210" t="s">
        <v>313</v>
      </c>
      <c r="H262" s="211">
        <v>0.20499999999999999</v>
      </c>
      <c r="I262" s="212"/>
      <c r="J262" s="213">
        <f>ROUND(I262*H262,2)</f>
        <v>0</v>
      </c>
      <c r="K262" s="209" t="s">
        <v>133</v>
      </c>
      <c r="L262" s="47"/>
      <c r="M262" s="214" t="s">
        <v>21</v>
      </c>
      <c r="N262" s="215" t="s">
        <v>45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134</v>
      </c>
      <c r="AT262" s="218" t="s">
        <v>129</v>
      </c>
      <c r="AU262" s="218" t="s">
        <v>84</v>
      </c>
      <c r="AY262" s="19" t="s">
        <v>126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9" t="s">
        <v>82</v>
      </c>
      <c r="BK262" s="219">
        <f>ROUND(I262*H262,2)</f>
        <v>0</v>
      </c>
      <c r="BL262" s="19" t="s">
        <v>134</v>
      </c>
      <c r="BM262" s="218" t="s">
        <v>332</v>
      </c>
    </row>
    <row r="263" s="2" customFormat="1">
      <c r="A263" s="41"/>
      <c r="B263" s="42"/>
      <c r="C263" s="43"/>
      <c r="D263" s="220" t="s">
        <v>136</v>
      </c>
      <c r="E263" s="43"/>
      <c r="F263" s="221" t="s">
        <v>333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136</v>
      </c>
      <c r="AU263" s="19" t="s">
        <v>84</v>
      </c>
    </row>
    <row r="264" s="2" customFormat="1">
      <c r="A264" s="41"/>
      <c r="B264" s="42"/>
      <c r="C264" s="43"/>
      <c r="D264" s="225" t="s">
        <v>138</v>
      </c>
      <c r="E264" s="43"/>
      <c r="F264" s="226" t="s">
        <v>334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138</v>
      </c>
      <c r="AU264" s="19" t="s">
        <v>84</v>
      </c>
    </row>
    <row r="265" s="14" customFormat="1">
      <c r="A265" s="14"/>
      <c r="B265" s="237"/>
      <c r="C265" s="238"/>
      <c r="D265" s="220" t="s">
        <v>140</v>
      </c>
      <c r="E265" s="239" t="s">
        <v>21</v>
      </c>
      <c r="F265" s="240" t="s">
        <v>335</v>
      </c>
      <c r="G265" s="238"/>
      <c r="H265" s="241">
        <v>13.205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140</v>
      </c>
      <c r="AU265" s="247" t="s">
        <v>84</v>
      </c>
      <c r="AV265" s="14" t="s">
        <v>84</v>
      </c>
      <c r="AW265" s="14" t="s">
        <v>36</v>
      </c>
      <c r="AX265" s="14" t="s">
        <v>74</v>
      </c>
      <c r="AY265" s="247" t="s">
        <v>126</v>
      </c>
    </row>
    <row r="266" s="14" customFormat="1">
      <c r="A266" s="14"/>
      <c r="B266" s="237"/>
      <c r="C266" s="238"/>
      <c r="D266" s="220" t="s">
        <v>140</v>
      </c>
      <c r="E266" s="239" t="s">
        <v>21</v>
      </c>
      <c r="F266" s="240" t="s">
        <v>336</v>
      </c>
      <c r="G266" s="238"/>
      <c r="H266" s="241">
        <v>-13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140</v>
      </c>
      <c r="AU266" s="247" t="s">
        <v>84</v>
      </c>
      <c r="AV266" s="14" t="s">
        <v>84</v>
      </c>
      <c r="AW266" s="14" t="s">
        <v>36</v>
      </c>
      <c r="AX266" s="14" t="s">
        <v>74</v>
      </c>
      <c r="AY266" s="247" t="s">
        <v>126</v>
      </c>
    </row>
    <row r="267" s="16" customFormat="1">
      <c r="A267" s="16"/>
      <c r="B267" s="259"/>
      <c r="C267" s="260"/>
      <c r="D267" s="220" t="s">
        <v>140</v>
      </c>
      <c r="E267" s="261" t="s">
        <v>21</v>
      </c>
      <c r="F267" s="262" t="s">
        <v>156</v>
      </c>
      <c r="G267" s="260"/>
      <c r="H267" s="263">
        <v>0.20500000000000007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69" t="s">
        <v>140</v>
      </c>
      <c r="AU267" s="269" t="s">
        <v>84</v>
      </c>
      <c r="AV267" s="16" t="s">
        <v>134</v>
      </c>
      <c r="AW267" s="16" t="s">
        <v>36</v>
      </c>
      <c r="AX267" s="16" t="s">
        <v>82</v>
      </c>
      <c r="AY267" s="269" t="s">
        <v>126</v>
      </c>
    </row>
    <row r="268" s="2" customFormat="1" ht="33" customHeight="1">
      <c r="A268" s="41"/>
      <c r="B268" s="42"/>
      <c r="C268" s="207" t="s">
        <v>337</v>
      </c>
      <c r="D268" s="207" t="s">
        <v>129</v>
      </c>
      <c r="E268" s="208" t="s">
        <v>338</v>
      </c>
      <c r="F268" s="209" t="s">
        <v>339</v>
      </c>
      <c r="G268" s="210" t="s">
        <v>313</v>
      </c>
      <c r="H268" s="211">
        <v>13</v>
      </c>
      <c r="I268" s="212"/>
      <c r="J268" s="213">
        <f>ROUND(I268*H268,2)</f>
        <v>0</v>
      </c>
      <c r="K268" s="209" t="s">
        <v>133</v>
      </c>
      <c r="L268" s="47"/>
      <c r="M268" s="214" t="s">
        <v>21</v>
      </c>
      <c r="N268" s="215" t="s">
        <v>45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134</v>
      </c>
      <c r="AT268" s="218" t="s">
        <v>129</v>
      </c>
      <c r="AU268" s="218" t="s">
        <v>84</v>
      </c>
      <c r="AY268" s="19" t="s">
        <v>126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9" t="s">
        <v>82</v>
      </c>
      <c r="BK268" s="219">
        <f>ROUND(I268*H268,2)</f>
        <v>0</v>
      </c>
      <c r="BL268" s="19" t="s">
        <v>134</v>
      </c>
      <c r="BM268" s="218" t="s">
        <v>340</v>
      </c>
    </row>
    <row r="269" s="2" customFormat="1">
      <c r="A269" s="41"/>
      <c r="B269" s="42"/>
      <c r="C269" s="43"/>
      <c r="D269" s="220" t="s">
        <v>136</v>
      </c>
      <c r="E269" s="43"/>
      <c r="F269" s="221" t="s">
        <v>341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136</v>
      </c>
      <c r="AU269" s="19" t="s">
        <v>84</v>
      </c>
    </row>
    <row r="270" s="2" customFormat="1">
      <c r="A270" s="41"/>
      <c r="B270" s="42"/>
      <c r="C270" s="43"/>
      <c r="D270" s="225" t="s">
        <v>138</v>
      </c>
      <c r="E270" s="43"/>
      <c r="F270" s="226" t="s">
        <v>342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138</v>
      </c>
      <c r="AU270" s="19" t="s">
        <v>84</v>
      </c>
    </row>
    <row r="271" s="12" customFormat="1" ht="22.8" customHeight="1">
      <c r="A271" s="12"/>
      <c r="B271" s="191"/>
      <c r="C271" s="192"/>
      <c r="D271" s="193" t="s">
        <v>73</v>
      </c>
      <c r="E271" s="205" t="s">
        <v>343</v>
      </c>
      <c r="F271" s="205" t="s">
        <v>344</v>
      </c>
      <c r="G271" s="192"/>
      <c r="H271" s="192"/>
      <c r="I271" s="195"/>
      <c r="J271" s="206">
        <f>BK271</f>
        <v>0</v>
      </c>
      <c r="K271" s="192"/>
      <c r="L271" s="197"/>
      <c r="M271" s="198"/>
      <c r="N271" s="199"/>
      <c r="O271" s="199"/>
      <c r="P271" s="200">
        <f>SUM(P272:P274)</f>
        <v>0</v>
      </c>
      <c r="Q271" s="199"/>
      <c r="R271" s="200">
        <f>SUM(R272:R274)</f>
        <v>0</v>
      </c>
      <c r="S271" s="199"/>
      <c r="T271" s="201">
        <f>SUM(T272:T274)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2" t="s">
        <v>82</v>
      </c>
      <c r="AT271" s="203" t="s">
        <v>73</v>
      </c>
      <c r="AU271" s="203" t="s">
        <v>82</v>
      </c>
      <c r="AY271" s="202" t="s">
        <v>126</v>
      </c>
      <c r="BK271" s="204">
        <f>SUM(BK272:BK274)</f>
        <v>0</v>
      </c>
    </row>
    <row r="272" s="2" customFormat="1" ht="21.75" customHeight="1">
      <c r="A272" s="41"/>
      <c r="B272" s="42"/>
      <c r="C272" s="207" t="s">
        <v>345</v>
      </c>
      <c r="D272" s="207" t="s">
        <v>129</v>
      </c>
      <c r="E272" s="208" t="s">
        <v>346</v>
      </c>
      <c r="F272" s="209" t="s">
        <v>347</v>
      </c>
      <c r="G272" s="210" t="s">
        <v>313</v>
      </c>
      <c r="H272" s="211">
        <v>2.5499999999999998</v>
      </c>
      <c r="I272" s="212"/>
      <c r="J272" s="213">
        <f>ROUND(I272*H272,2)</f>
        <v>0</v>
      </c>
      <c r="K272" s="209" t="s">
        <v>133</v>
      </c>
      <c r="L272" s="47"/>
      <c r="M272" s="214" t="s">
        <v>21</v>
      </c>
      <c r="N272" s="215" t="s">
        <v>45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134</v>
      </c>
      <c r="AT272" s="218" t="s">
        <v>129</v>
      </c>
      <c r="AU272" s="218" t="s">
        <v>84</v>
      </c>
      <c r="AY272" s="19" t="s">
        <v>126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82</v>
      </c>
      <c r="BK272" s="219">
        <f>ROUND(I272*H272,2)</f>
        <v>0</v>
      </c>
      <c r="BL272" s="19" t="s">
        <v>134</v>
      </c>
      <c r="BM272" s="218" t="s">
        <v>348</v>
      </c>
    </row>
    <row r="273" s="2" customFormat="1">
      <c r="A273" s="41"/>
      <c r="B273" s="42"/>
      <c r="C273" s="43"/>
      <c r="D273" s="220" t="s">
        <v>136</v>
      </c>
      <c r="E273" s="43"/>
      <c r="F273" s="221" t="s">
        <v>349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136</v>
      </c>
      <c r="AU273" s="19" t="s">
        <v>84</v>
      </c>
    </row>
    <row r="274" s="2" customFormat="1">
      <c r="A274" s="41"/>
      <c r="B274" s="42"/>
      <c r="C274" s="43"/>
      <c r="D274" s="225" t="s">
        <v>138</v>
      </c>
      <c r="E274" s="43"/>
      <c r="F274" s="226" t="s">
        <v>350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138</v>
      </c>
      <c r="AU274" s="19" t="s">
        <v>84</v>
      </c>
    </row>
    <row r="275" s="12" customFormat="1" ht="25.92" customHeight="1">
      <c r="A275" s="12"/>
      <c r="B275" s="191"/>
      <c r="C275" s="192"/>
      <c r="D275" s="193" t="s">
        <v>73</v>
      </c>
      <c r="E275" s="194" t="s">
        <v>351</v>
      </c>
      <c r="F275" s="194" t="s">
        <v>352</v>
      </c>
      <c r="G275" s="192"/>
      <c r="H275" s="192"/>
      <c r="I275" s="195"/>
      <c r="J275" s="196">
        <f>BK275</f>
        <v>0</v>
      </c>
      <c r="K275" s="192"/>
      <c r="L275" s="197"/>
      <c r="M275" s="198"/>
      <c r="N275" s="199"/>
      <c r="O275" s="199"/>
      <c r="P275" s="200">
        <f>P276+P286+P350+P362+P383</f>
        <v>0</v>
      </c>
      <c r="Q275" s="199"/>
      <c r="R275" s="200">
        <f>R276+R286+R350+R362+R383</f>
        <v>0.15577760999999998</v>
      </c>
      <c r="S275" s="199"/>
      <c r="T275" s="201">
        <f>T276+T286+T350+T362+T383</f>
        <v>0.38513930000000002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2" t="s">
        <v>84</v>
      </c>
      <c r="AT275" s="203" t="s">
        <v>73</v>
      </c>
      <c r="AU275" s="203" t="s">
        <v>74</v>
      </c>
      <c r="AY275" s="202" t="s">
        <v>126</v>
      </c>
      <c r="BK275" s="204">
        <f>BK276+BK286+BK350+BK362+BK383</f>
        <v>0</v>
      </c>
    </row>
    <row r="276" s="12" customFormat="1" ht="22.8" customHeight="1">
      <c r="A276" s="12"/>
      <c r="B276" s="191"/>
      <c r="C276" s="192"/>
      <c r="D276" s="193" t="s">
        <v>73</v>
      </c>
      <c r="E276" s="205" t="s">
        <v>353</v>
      </c>
      <c r="F276" s="205" t="s">
        <v>354</v>
      </c>
      <c r="G276" s="192"/>
      <c r="H276" s="192"/>
      <c r="I276" s="195"/>
      <c r="J276" s="206">
        <f>BK276</f>
        <v>0</v>
      </c>
      <c r="K276" s="192"/>
      <c r="L276" s="197"/>
      <c r="M276" s="198"/>
      <c r="N276" s="199"/>
      <c r="O276" s="199"/>
      <c r="P276" s="200">
        <f>SUM(P277:P285)</f>
        <v>0</v>
      </c>
      <c r="Q276" s="199"/>
      <c r="R276" s="200">
        <f>SUM(R277:R285)</f>
        <v>0</v>
      </c>
      <c r="S276" s="199"/>
      <c r="T276" s="201">
        <f>SUM(T277:T285)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2" t="s">
        <v>84</v>
      </c>
      <c r="AT276" s="203" t="s">
        <v>73</v>
      </c>
      <c r="AU276" s="203" t="s">
        <v>82</v>
      </c>
      <c r="AY276" s="202" t="s">
        <v>126</v>
      </c>
      <c r="BK276" s="204">
        <f>SUM(BK277:BK285)</f>
        <v>0</v>
      </c>
    </row>
    <row r="277" s="2" customFormat="1" ht="44.25" customHeight="1">
      <c r="A277" s="41"/>
      <c r="B277" s="42"/>
      <c r="C277" s="207" t="s">
        <v>355</v>
      </c>
      <c r="D277" s="207" t="s">
        <v>129</v>
      </c>
      <c r="E277" s="208" t="s">
        <v>356</v>
      </c>
      <c r="F277" s="209" t="s">
        <v>357</v>
      </c>
      <c r="G277" s="210" t="s">
        <v>159</v>
      </c>
      <c r="H277" s="211">
        <v>73.200000000000003</v>
      </c>
      <c r="I277" s="212"/>
      <c r="J277" s="213">
        <f>ROUND(I277*H277,2)</f>
        <v>0</v>
      </c>
      <c r="K277" s="209" t="s">
        <v>21</v>
      </c>
      <c r="L277" s="47"/>
      <c r="M277" s="214" t="s">
        <v>21</v>
      </c>
      <c r="N277" s="215" t="s">
        <v>45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295</v>
      </c>
      <c r="AT277" s="218" t="s">
        <v>129</v>
      </c>
      <c r="AU277" s="218" t="s">
        <v>84</v>
      </c>
      <c r="AY277" s="19" t="s">
        <v>126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82</v>
      </c>
      <c r="BK277" s="219">
        <f>ROUND(I277*H277,2)</f>
        <v>0</v>
      </c>
      <c r="BL277" s="19" t="s">
        <v>295</v>
      </c>
      <c r="BM277" s="218" t="s">
        <v>358</v>
      </c>
    </row>
    <row r="278" s="2" customFormat="1">
      <c r="A278" s="41"/>
      <c r="B278" s="42"/>
      <c r="C278" s="43"/>
      <c r="D278" s="220" t="s">
        <v>136</v>
      </c>
      <c r="E278" s="43"/>
      <c r="F278" s="221" t="s">
        <v>357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136</v>
      </c>
      <c r="AU278" s="19" t="s">
        <v>84</v>
      </c>
    </row>
    <row r="279" s="14" customFormat="1">
      <c r="A279" s="14"/>
      <c r="B279" s="237"/>
      <c r="C279" s="238"/>
      <c r="D279" s="220" t="s">
        <v>140</v>
      </c>
      <c r="E279" s="239" t="s">
        <v>21</v>
      </c>
      <c r="F279" s="240" t="s">
        <v>359</v>
      </c>
      <c r="G279" s="238"/>
      <c r="H279" s="241">
        <v>39.039999999999999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140</v>
      </c>
      <c r="AU279" s="247" t="s">
        <v>84</v>
      </c>
      <c r="AV279" s="14" t="s">
        <v>84</v>
      </c>
      <c r="AW279" s="14" t="s">
        <v>36</v>
      </c>
      <c r="AX279" s="14" t="s">
        <v>74</v>
      </c>
      <c r="AY279" s="247" t="s">
        <v>126</v>
      </c>
    </row>
    <row r="280" s="14" customFormat="1">
      <c r="A280" s="14"/>
      <c r="B280" s="237"/>
      <c r="C280" s="238"/>
      <c r="D280" s="220" t="s">
        <v>140</v>
      </c>
      <c r="E280" s="239" t="s">
        <v>21</v>
      </c>
      <c r="F280" s="240" t="s">
        <v>360</v>
      </c>
      <c r="G280" s="238"/>
      <c r="H280" s="241">
        <v>31.719999999999999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140</v>
      </c>
      <c r="AU280" s="247" t="s">
        <v>84</v>
      </c>
      <c r="AV280" s="14" t="s">
        <v>84</v>
      </c>
      <c r="AW280" s="14" t="s">
        <v>36</v>
      </c>
      <c r="AX280" s="14" t="s">
        <v>74</v>
      </c>
      <c r="AY280" s="247" t="s">
        <v>126</v>
      </c>
    </row>
    <row r="281" s="14" customFormat="1">
      <c r="A281" s="14"/>
      <c r="B281" s="237"/>
      <c r="C281" s="238"/>
      <c r="D281" s="220" t="s">
        <v>140</v>
      </c>
      <c r="E281" s="239" t="s">
        <v>21</v>
      </c>
      <c r="F281" s="240" t="s">
        <v>361</v>
      </c>
      <c r="G281" s="238"/>
      <c r="H281" s="241">
        <v>2.4399999999999999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140</v>
      </c>
      <c r="AU281" s="247" t="s">
        <v>84</v>
      </c>
      <c r="AV281" s="14" t="s">
        <v>84</v>
      </c>
      <c r="AW281" s="14" t="s">
        <v>36</v>
      </c>
      <c r="AX281" s="14" t="s">
        <v>74</v>
      </c>
      <c r="AY281" s="247" t="s">
        <v>126</v>
      </c>
    </row>
    <row r="282" s="16" customFormat="1">
      <c r="A282" s="16"/>
      <c r="B282" s="259"/>
      <c r="C282" s="260"/>
      <c r="D282" s="220" t="s">
        <v>140</v>
      </c>
      <c r="E282" s="261" t="s">
        <v>21</v>
      </c>
      <c r="F282" s="262" t="s">
        <v>156</v>
      </c>
      <c r="G282" s="260"/>
      <c r="H282" s="263">
        <v>73.199999999999989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69" t="s">
        <v>140</v>
      </c>
      <c r="AU282" s="269" t="s">
        <v>84</v>
      </c>
      <c r="AV282" s="16" t="s">
        <v>134</v>
      </c>
      <c r="AW282" s="16" t="s">
        <v>36</v>
      </c>
      <c r="AX282" s="16" t="s">
        <v>82</v>
      </c>
      <c r="AY282" s="269" t="s">
        <v>126</v>
      </c>
    </row>
    <row r="283" s="2" customFormat="1" ht="24.15" customHeight="1">
      <c r="A283" s="41"/>
      <c r="B283" s="42"/>
      <c r="C283" s="207" t="s">
        <v>362</v>
      </c>
      <c r="D283" s="207" t="s">
        <v>129</v>
      </c>
      <c r="E283" s="208" t="s">
        <v>363</v>
      </c>
      <c r="F283" s="209" t="s">
        <v>364</v>
      </c>
      <c r="G283" s="210" t="s">
        <v>365</v>
      </c>
      <c r="H283" s="280"/>
      <c r="I283" s="212"/>
      <c r="J283" s="213">
        <f>ROUND(I283*H283,2)</f>
        <v>0</v>
      </c>
      <c r="K283" s="209" t="s">
        <v>133</v>
      </c>
      <c r="L283" s="47"/>
      <c r="M283" s="214" t="s">
        <v>21</v>
      </c>
      <c r="N283" s="215" t="s">
        <v>45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295</v>
      </c>
      <c r="AT283" s="218" t="s">
        <v>129</v>
      </c>
      <c r="AU283" s="218" t="s">
        <v>84</v>
      </c>
      <c r="AY283" s="19" t="s">
        <v>126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9" t="s">
        <v>82</v>
      </c>
      <c r="BK283" s="219">
        <f>ROUND(I283*H283,2)</f>
        <v>0</v>
      </c>
      <c r="BL283" s="19" t="s">
        <v>295</v>
      </c>
      <c r="BM283" s="218" t="s">
        <v>366</v>
      </c>
    </row>
    <row r="284" s="2" customFormat="1">
      <c r="A284" s="41"/>
      <c r="B284" s="42"/>
      <c r="C284" s="43"/>
      <c r="D284" s="220" t="s">
        <v>136</v>
      </c>
      <c r="E284" s="43"/>
      <c r="F284" s="221" t="s">
        <v>367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136</v>
      </c>
      <c r="AU284" s="19" t="s">
        <v>84</v>
      </c>
    </row>
    <row r="285" s="2" customFormat="1">
      <c r="A285" s="41"/>
      <c r="B285" s="42"/>
      <c r="C285" s="43"/>
      <c r="D285" s="225" t="s">
        <v>138</v>
      </c>
      <c r="E285" s="43"/>
      <c r="F285" s="226" t="s">
        <v>368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138</v>
      </c>
      <c r="AU285" s="19" t="s">
        <v>84</v>
      </c>
    </row>
    <row r="286" s="12" customFormat="1" ht="22.8" customHeight="1">
      <c r="A286" s="12"/>
      <c r="B286" s="191"/>
      <c r="C286" s="192"/>
      <c r="D286" s="193" t="s">
        <v>73</v>
      </c>
      <c r="E286" s="205" t="s">
        <v>369</v>
      </c>
      <c r="F286" s="205" t="s">
        <v>370</v>
      </c>
      <c r="G286" s="192"/>
      <c r="H286" s="192"/>
      <c r="I286" s="195"/>
      <c r="J286" s="206">
        <f>BK286</f>
        <v>0</v>
      </c>
      <c r="K286" s="192"/>
      <c r="L286" s="197"/>
      <c r="M286" s="198"/>
      <c r="N286" s="199"/>
      <c r="O286" s="199"/>
      <c r="P286" s="200">
        <f>SUM(P287:P349)</f>
        <v>0</v>
      </c>
      <c r="Q286" s="199"/>
      <c r="R286" s="200">
        <f>SUM(R287:R349)</f>
        <v>0.048939169999999997</v>
      </c>
      <c r="S286" s="199"/>
      <c r="T286" s="201">
        <f>SUM(T287:T349)</f>
        <v>0.38513930000000002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2" t="s">
        <v>84</v>
      </c>
      <c r="AT286" s="203" t="s">
        <v>73</v>
      </c>
      <c r="AU286" s="203" t="s">
        <v>82</v>
      </c>
      <c r="AY286" s="202" t="s">
        <v>126</v>
      </c>
      <c r="BK286" s="204">
        <f>SUM(BK287:BK349)</f>
        <v>0</v>
      </c>
    </row>
    <row r="287" s="2" customFormat="1" ht="33" customHeight="1">
      <c r="A287" s="41"/>
      <c r="B287" s="42"/>
      <c r="C287" s="207" t="s">
        <v>371</v>
      </c>
      <c r="D287" s="207" t="s">
        <v>129</v>
      </c>
      <c r="E287" s="208" t="s">
        <v>372</v>
      </c>
      <c r="F287" s="209" t="s">
        <v>373</v>
      </c>
      <c r="G287" s="210" t="s">
        <v>132</v>
      </c>
      <c r="H287" s="211">
        <v>1.7849999999999999</v>
      </c>
      <c r="I287" s="212"/>
      <c r="J287" s="213">
        <f>ROUND(I287*H287,2)</f>
        <v>0</v>
      </c>
      <c r="K287" s="209" t="s">
        <v>21</v>
      </c>
      <c r="L287" s="47"/>
      <c r="M287" s="214" t="s">
        <v>21</v>
      </c>
      <c r="N287" s="215" t="s">
        <v>45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0.032649999999999998</v>
      </c>
      <c r="T287" s="217">
        <f>S287*H287</f>
        <v>0.058280249999999992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295</v>
      </c>
      <c r="AT287" s="218" t="s">
        <v>129</v>
      </c>
      <c r="AU287" s="218" t="s">
        <v>84</v>
      </c>
      <c r="AY287" s="19" t="s">
        <v>126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9" t="s">
        <v>82</v>
      </c>
      <c r="BK287" s="219">
        <f>ROUND(I287*H287,2)</f>
        <v>0</v>
      </c>
      <c r="BL287" s="19" t="s">
        <v>295</v>
      </c>
      <c r="BM287" s="218" t="s">
        <v>374</v>
      </c>
    </row>
    <row r="288" s="2" customFormat="1">
      <c r="A288" s="41"/>
      <c r="B288" s="42"/>
      <c r="C288" s="43"/>
      <c r="D288" s="220" t="s">
        <v>136</v>
      </c>
      <c r="E288" s="43"/>
      <c r="F288" s="221" t="s">
        <v>375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9" t="s">
        <v>136</v>
      </c>
      <c r="AU288" s="19" t="s">
        <v>84</v>
      </c>
    </row>
    <row r="289" s="14" customFormat="1">
      <c r="A289" s="14"/>
      <c r="B289" s="237"/>
      <c r="C289" s="238"/>
      <c r="D289" s="220" t="s">
        <v>140</v>
      </c>
      <c r="E289" s="239" t="s">
        <v>21</v>
      </c>
      <c r="F289" s="240" t="s">
        <v>376</v>
      </c>
      <c r="G289" s="238"/>
      <c r="H289" s="241">
        <v>1.7849999999999999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140</v>
      </c>
      <c r="AU289" s="247" t="s">
        <v>84</v>
      </c>
      <c r="AV289" s="14" t="s">
        <v>84</v>
      </c>
      <c r="AW289" s="14" t="s">
        <v>36</v>
      </c>
      <c r="AX289" s="14" t="s">
        <v>82</v>
      </c>
      <c r="AY289" s="247" t="s">
        <v>126</v>
      </c>
    </row>
    <row r="290" s="2" customFormat="1" ht="21.75" customHeight="1">
      <c r="A290" s="41"/>
      <c r="B290" s="42"/>
      <c r="C290" s="207" t="s">
        <v>377</v>
      </c>
      <c r="D290" s="207" t="s">
        <v>129</v>
      </c>
      <c r="E290" s="208" t="s">
        <v>378</v>
      </c>
      <c r="F290" s="209" t="s">
        <v>379</v>
      </c>
      <c r="G290" s="210" t="s">
        <v>132</v>
      </c>
      <c r="H290" s="211">
        <v>1.7849999999999999</v>
      </c>
      <c r="I290" s="212"/>
      <c r="J290" s="213">
        <f>ROUND(I290*H290,2)</f>
        <v>0</v>
      </c>
      <c r="K290" s="209" t="s">
        <v>21</v>
      </c>
      <c r="L290" s="47"/>
      <c r="M290" s="214" t="s">
        <v>21</v>
      </c>
      <c r="N290" s="215" t="s">
        <v>45</v>
      </c>
      <c r="O290" s="87"/>
      <c r="P290" s="216">
        <f>O290*H290</f>
        <v>0</v>
      </c>
      <c r="Q290" s="216">
        <v>0.00017000000000000001</v>
      </c>
      <c r="R290" s="216">
        <f>Q290*H290</f>
        <v>0.00030345000000000003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295</v>
      </c>
      <c r="AT290" s="218" t="s">
        <v>129</v>
      </c>
      <c r="AU290" s="218" t="s">
        <v>84</v>
      </c>
      <c r="AY290" s="19" t="s">
        <v>126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9" t="s">
        <v>82</v>
      </c>
      <c r="BK290" s="219">
        <f>ROUND(I290*H290,2)</f>
        <v>0</v>
      </c>
      <c r="BL290" s="19" t="s">
        <v>295</v>
      </c>
      <c r="BM290" s="218" t="s">
        <v>380</v>
      </c>
    </row>
    <row r="291" s="2" customFormat="1">
      <c r="A291" s="41"/>
      <c r="B291" s="42"/>
      <c r="C291" s="43"/>
      <c r="D291" s="220" t="s">
        <v>136</v>
      </c>
      <c r="E291" s="43"/>
      <c r="F291" s="221" t="s">
        <v>379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9" t="s">
        <v>136</v>
      </c>
      <c r="AU291" s="19" t="s">
        <v>84</v>
      </c>
    </row>
    <row r="292" s="14" customFormat="1">
      <c r="A292" s="14"/>
      <c r="B292" s="237"/>
      <c r="C292" s="238"/>
      <c r="D292" s="220" t="s">
        <v>140</v>
      </c>
      <c r="E292" s="239" t="s">
        <v>21</v>
      </c>
      <c r="F292" s="240" t="s">
        <v>376</v>
      </c>
      <c r="G292" s="238"/>
      <c r="H292" s="241">
        <v>1.7849999999999999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140</v>
      </c>
      <c r="AU292" s="247" t="s">
        <v>84</v>
      </c>
      <c r="AV292" s="14" t="s">
        <v>84</v>
      </c>
      <c r="AW292" s="14" t="s">
        <v>36</v>
      </c>
      <c r="AX292" s="14" t="s">
        <v>82</v>
      </c>
      <c r="AY292" s="247" t="s">
        <v>126</v>
      </c>
    </row>
    <row r="293" s="2" customFormat="1" ht="24.15" customHeight="1">
      <c r="A293" s="41"/>
      <c r="B293" s="42"/>
      <c r="C293" s="270" t="s">
        <v>381</v>
      </c>
      <c r="D293" s="270" t="s">
        <v>188</v>
      </c>
      <c r="E293" s="271" t="s">
        <v>382</v>
      </c>
      <c r="F293" s="272" t="s">
        <v>383</v>
      </c>
      <c r="G293" s="273" t="s">
        <v>132</v>
      </c>
      <c r="H293" s="274">
        <v>1.8919999999999999</v>
      </c>
      <c r="I293" s="275"/>
      <c r="J293" s="276">
        <f>ROUND(I293*H293,2)</f>
        <v>0</v>
      </c>
      <c r="K293" s="272" t="s">
        <v>21</v>
      </c>
      <c r="L293" s="277"/>
      <c r="M293" s="278" t="s">
        <v>21</v>
      </c>
      <c r="N293" s="279" t="s">
        <v>45</v>
      </c>
      <c r="O293" s="87"/>
      <c r="P293" s="216">
        <f>O293*H293</f>
        <v>0</v>
      </c>
      <c r="Q293" s="216">
        <v>0.01197</v>
      </c>
      <c r="R293" s="216">
        <f>Q293*H293</f>
        <v>0.022647239999999999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384</v>
      </c>
      <c r="AT293" s="218" t="s">
        <v>188</v>
      </c>
      <c r="AU293" s="218" t="s">
        <v>84</v>
      </c>
      <c r="AY293" s="19" t="s">
        <v>126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9" t="s">
        <v>82</v>
      </c>
      <c r="BK293" s="219">
        <f>ROUND(I293*H293,2)</f>
        <v>0</v>
      </c>
      <c r="BL293" s="19" t="s">
        <v>295</v>
      </c>
      <c r="BM293" s="218" t="s">
        <v>385</v>
      </c>
    </row>
    <row r="294" s="2" customFormat="1">
      <c r="A294" s="41"/>
      <c r="B294" s="42"/>
      <c r="C294" s="43"/>
      <c r="D294" s="220" t="s">
        <v>136</v>
      </c>
      <c r="E294" s="43"/>
      <c r="F294" s="221" t="s">
        <v>383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136</v>
      </c>
      <c r="AU294" s="19" t="s">
        <v>84</v>
      </c>
    </row>
    <row r="295" s="14" customFormat="1">
      <c r="A295" s="14"/>
      <c r="B295" s="237"/>
      <c r="C295" s="238"/>
      <c r="D295" s="220" t="s">
        <v>140</v>
      </c>
      <c r="E295" s="238"/>
      <c r="F295" s="240" t="s">
        <v>386</v>
      </c>
      <c r="G295" s="238"/>
      <c r="H295" s="241">
        <v>1.8919999999999999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140</v>
      </c>
      <c r="AU295" s="247" t="s">
        <v>84</v>
      </c>
      <c r="AV295" s="14" t="s">
        <v>84</v>
      </c>
      <c r="AW295" s="14" t="s">
        <v>4</v>
      </c>
      <c r="AX295" s="14" t="s">
        <v>82</v>
      </c>
      <c r="AY295" s="247" t="s">
        <v>126</v>
      </c>
    </row>
    <row r="296" s="2" customFormat="1" ht="24.15" customHeight="1">
      <c r="A296" s="41"/>
      <c r="B296" s="42"/>
      <c r="C296" s="207" t="s">
        <v>387</v>
      </c>
      <c r="D296" s="207" t="s">
        <v>129</v>
      </c>
      <c r="E296" s="208" t="s">
        <v>388</v>
      </c>
      <c r="F296" s="209" t="s">
        <v>389</v>
      </c>
      <c r="G296" s="210" t="s">
        <v>132</v>
      </c>
      <c r="H296" s="211">
        <v>1.7849999999999999</v>
      </c>
      <c r="I296" s="212"/>
      <c r="J296" s="213">
        <f>ROUND(I296*H296,2)</f>
        <v>0</v>
      </c>
      <c r="K296" s="209" t="s">
        <v>21</v>
      </c>
      <c r="L296" s="47"/>
      <c r="M296" s="214" t="s">
        <v>21</v>
      </c>
      <c r="N296" s="215" t="s">
        <v>45</v>
      </c>
      <c r="O296" s="87"/>
      <c r="P296" s="216">
        <f>O296*H296</f>
        <v>0</v>
      </c>
      <c r="Q296" s="216">
        <v>0.00097000000000000005</v>
      </c>
      <c r="R296" s="216">
        <f>Q296*H296</f>
        <v>0.0017314500000000001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295</v>
      </c>
      <c r="AT296" s="218" t="s">
        <v>129</v>
      </c>
      <c r="AU296" s="218" t="s">
        <v>84</v>
      </c>
      <c r="AY296" s="19" t="s">
        <v>126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9" t="s">
        <v>82</v>
      </c>
      <c r="BK296" s="219">
        <f>ROUND(I296*H296,2)</f>
        <v>0</v>
      </c>
      <c r="BL296" s="19" t="s">
        <v>295</v>
      </c>
      <c r="BM296" s="218" t="s">
        <v>390</v>
      </c>
    </row>
    <row r="297" s="2" customFormat="1">
      <c r="A297" s="41"/>
      <c r="B297" s="42"/>
      <c r="C297" s="43"/>
      <c r="D297" s="220" t="s">
        <v>136</v>
      </c>
      <c r="E297" s="43"/>
      <c r="F297" s="221" t="s">
        <v>389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19" t="s">
        <v>136</v>
      </c>
      <c r="AU297" s="19" t="s">
        <v>84</v>
      </c>
    </row>
    <row r="298" s="14" customFormat="1">
      <c r="A298" s="14"/>
      <c r="B298" s="237"/>
      <c r="C298" s="238"/>
      <c r="D298" s="220" t="s">
        <v>140</v>
      </c>
      <c r="E298" s="239" t="s">
        <v>21</v>
      </c>
      <c r="F298" s="240" t="s">
        <v>376</v>
      </c>
      <c r="G298" s="238"/>
      <c r="H298" s="241">
        <v>1.7849999999999999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140</v>
      </c>
      <c r="AU298" s="247" t="s">
        <v>84</v>
      </c>
      <c r="AV298" s="14" t="s">
        <v>84</v>
      </c>
      <c r="AW298" s="14" t="s">
        <v>36</v>
      </c>
      <c r="AX298" s="14" t="s">
        <v>82</v>
      </c>
      <c r="AY298" s="247" t="s">
        <v>126</v>
      </c>
    </row>
    <row r="299" s="2" customFormat="1" ht="33" customHeight="1">
      <c r="A299" s="41"/>
      <c r="B299" s="42"/>
      <c r="C299" s="207" t="s">
        <v>391</v>
      </c>
      <c r="D299" s="207" t="s">
        <v>129</v>
      </c>
      <c r="E299" s="208" t="s">
        <v>392</v>
      </c>
      <c r="F299" s="209" t="s">
        <v>393</v>
      </c>
      <c r="G299" s="210" t="s">
        <v>293</v>
      </c>
      <c r="H299" s="211">
        <v>55</v>
      </c>
      <c r="I299" s="212"/>
      <c r="J299" s="213">
        <f>ROUND(I299*H299,2)</f>
        <v>0</v>
      </c>
      <c r="K299" s="209" t="s">
        <v>133</v>
      </c>
      <c r="L299" s="47"/>
      <c r="M299" s="214" t="s">
        <v>21</v>
      </c>
      <c r="N299" s="215" t="s">
        <v>45</v>
      </c>
      <c r="O299" s="87"/>
      <c r="P299" s="216">
        <f>O299*H299</f>
        <v>0</v>
      </c>
      <c r="Q299" s="216">
        <v>0</v>
      </c>
      <c r="R299" s="216">
        <f>Q299*H299</f>
        <v>0</v>
      </c>
      <c r="S299" s="216">
        <v>0.0050000000000000001</v>
      </c>
      <c r="T299" s="217">
        <f>S299*H299</f>
        <v>0.27500000000000002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295</v>
      </c>
      <c r="AT299" s="218" t="s">
        <v>129</v>
      </c>
      <c r="AU299" s="218" t="s">
        <v>84</v>
      </c>
      <c r="AY299" s="19" t="s">
        <v>126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9" t="s">
        <v>82</v>
      </c>
      <c r="BK299" s="219">
        <f>ROUND(I299*H299,2)</f>
        <v>0</v>
      </c>
      <c r="BL299" s="19" t="s">
        <v>295</v>
      </c>
      <c r="BM299" s="218" t="s">
        <v>394</v>
      </c>
    </row>
    <row r="300" s="2" customFormat="1">
      <c r="A300" s="41"/>
      <c r="B300" s="42"/>
      <c r="C300" s="43"/>
      <c r="D300" s="220" t="s">
        <v>136</v>
      </c>
      <c r="E300" s="43"/>
      <c r="F300" s="221" t="s">
        <v>395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136</v>
      </c>
      <c r="AU300" s="19" t="s">
        <v>84</v>
      </c>
    </row>
    <row r="301" s="2" customFormat="1">
      <c r="A301" s="41"/>
      <c r="B301" s="42"/>
      <c r="C301" s="43"/>
      <c r="D301" s="225" t="s">
        <v>138</v>
      </c>
      <c r="E301" s="43"/>
      <c r="F301" s="226" t="s">
        <v>396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19" t="s">
        <v>138</v>
      </c>
      <c r="AU301" s="19" t="s">
        <v>84</v>
      </c>
    </row>
    <row r="302" s="14" customFormat="1">
      <c r="A302" s="14"/>
      <c r="B302" s="237"/>
      <c r="C302" s="238"/>
      <c r="D302" s="220" t="s">
        <v>140</v>
      </c>
      <c r="E302" s="239" t="s">
        <v>21</v>
      </c>
      <c r="F302" s="240" t="s">
        <v>397</v>
      </c>
      <c r="G302" s="238"/>
      <c r="H302" s="241">
        <v>15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140</v>
      </c>
      <c r="AU302" s="247" t="s">
        <v>84</v>
      </c>
      <c r="AV302" s="14" t="s">
        <v>84</v>
      </c>
      <c r="AW302" s="14" t="s">
        <v>36</v>
      </c>
      <c r="AX302" s="14" t="s">
        <v>74</v>
      </c>
      <c r="AY302" s="247" t="s">
        <v>126</v>
      </c>
    </row>
    <row r="303" s="14" customFormat="1">
      <c r="A303" s="14"/>
      <c r="B303" s="237"/>
      <c r="C303" s="238"/>
      <c r="D303" s="220" t="s">
        <v>140</v>
      </c>
      <c r="E303" s="239" t="s">
        <v>21</v>
      </c>
      <c r="F303" s="240" t="s">
        <v>398</v>
      </c>
      <c r="G303" s="238"/>
      <c r="H303" s="241">
        <v>21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140</v>
      </c>
      <c r="AU303" s="247" t="s">
        <v>84</v>
      </c>
      <c r="AV303" s="14" t="s">
        <v>84</v>
      </c>
      <c r="AW303" s="14" t="s">
        <v>36</v>
      </c>
      <c r="AX303" s="14" t="s">
        <v>74</v>
      </c>
      <c r="AY303" s="247" t="s">
        <v>126</v>
      </c>
    </row>
    <row r="304" s="14" customFormat="1">
      <c r="A304" s="14"/>
      <c r="B304" s="237"/>
      <c r="C304" s="238"/>
      <c r="D304" s="220" t="s">
        <v>140</v>
      </c>
      <c r="E304" s="239" t="s">
        <v>21</v>
      </c>
      <c r="F304" s="240" t="s">
        <v>399</v>
      </c>
      <c r="G304" s="238"/>
      <c r="H304" s="241">
        <v>19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140</v>
      </c>
      <c r="AU304" s="247" t="s">
        <v>84</v>
      </c>
      <c r="AV304" s="14" t="s">
        <v>84</v>
      </c>
      <c r="AW304" s="14" t="s">
        <v>36</v>
      </c>
      <c r="AX304" s="14" t="s">
        <v>74</v>
      </c>
      <c r="AY304" s="247" t="s">
        <v>126</v>
      </c>
    </row>
    <row r="305" s="16" customFormat="1">
      <c r="A305" s="16"/>
      <c r="B305" s="259"/>
      <c r="C305" s="260"/>
      <c r="D305" s="220" t="s">
        <v>140</v>
      </c>
      <c r="E305" s="261" t="s">
        <v>21</v>
      </c>
      <c r="F305" s="262" t="s">
        <v>156</v>
      </c>
      <c r="G305" s="260"/>
      <c r="H305" s="263">
        <v>55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69" t="s">
        <v>140</v>
      </c>
      <c r="AU305" s="269" t="s">
        <v>84</v>
      </c>
      <c r="AV305" s="16" t="s">
        <v>134</v>
      </c>
      <c r="AW305" s="16" t="s">
        <v>36</v>
      </c>
      <c r="AX305" s="16" t="s">
        <v>82</v>
      </c>
      <c r="AY305" s="269" t="s">
        <v>126</v>
      </c>
    </row>
    <row r="306" s="2" customFormat="1" ht="33" customHeight="1">
      <c r="A306" s="41"/>
      <c r="B306" s="42"/>
      <c r="C306" s="207" t="s">
        <v>400</v>
      </c>
      <c r="D306" s="207" t="s">
        <v>129</v>
      </c>
      <c r="E306" s="208" t="s">
        <v>401</v>
      </c>
      <c r="F306" s="209" t="s">
        <v>402</v>
      </c>
      <c r="G306" s="210" t="s">
        <v>293</v>
      </c>
      <c r="H306" s="211">
        <v>2</v>
      </c>
      <c r="I306" s="212"/>
      <c r="J306" s="213">
        <f>ROUND(I306*H306,2)</f>
        <v>0</v>
      </c>
      <c r="K306" s="209" t="s">
        <v>133</v>
      </c>
      <c r="L306" s="47"/>
      <c r="M306" s="214" t="s">
        <v>21</v>
      </c>
      <c r="N306" s="215" t="s">
        <v>45</v>
      </c>
      <c r="O306" s="87"/>
      <c r="P306" s="216">
        <f>O306*H306</f>
        <v>0</v>
      </c>
      <c r="Q306" s="216">
        <v>0</v>
      </c>
      <c r="R306" s="216">
        <f>Q306*H306</f>
        <v>0</v>
      </c>
      <c r="S306" s="216">
        <v>0.0060000000000000001</v>
      </c>
      <c r="T306" s="217">
        <f>S306*H306</f>
        <v>0.012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295</v>
      </c>
      <c r="AT306" s="218" t="s">
        <v>129</v>
      </c>
      <c r="AU306" s="218" t="s">
        <v>84</v>
      </c>
      <c r="AY306" s="19" t="s">
        <v>126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9" t="s">
        <v>82</v>
      </c>
      <c r="BK306" s="219">
        <f>ROUND(I306*H306,2)</f>
        <v>0</v>
      </c>
      <c r="BL306" s="19" t="s">
        <v>295</v>
      </c>
      <c r="BM306" s="218" t="s">
        <v>403</v>
      </c>
    </row>
    <row r="307" s="2" customFormat="1">
      <c r="A307" s="41"/>
      <c r="B307" s="42"/>
      <c r="C307" s="43"/>
      <c r="D307" s="220" t="s">
        <v>136</v>
      </c>
      <c r="E307" s="43"/>
      <c r="F307" s="221" t="s">
        <v>404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19" t="s">
        <v>136</v>
      </c>
      <c r="AU307" s="19" t="s">
        <v>84</v>
      </c>
    </row>
    <row r="308" s="2" customFormat="1">
      <c r="A308" s="41"/>
      <c r="B308" s="42"/>
      <c r="C308" s="43"/>
      <c r="D308" s="225" t="s">
        <v>138</v>
      </c>
      <c r="E308" s="43"/>
      <c r="F308" s="226" t="s">
        <v>405</v>
      </c>
      <c r="G308" s="43"/>
      <c r="H308" s="43"/>
      <c r="I308" s="222"/>
      <c r="J308" s="43"/>
      <c r="K308" s="43"/>
      <c r="L308" s="47"/>
      <c r="M308" s="223"/>
      <c r="N308" s="22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138</v>
      </c>
      <c r="AU308" s="19" t="s">
        <v>84</v>
      </c>
    </row>
    <row r="309" s="14" customFormat="1">
      <c r="A309" s="14"/>
      <c r="B309" s="237"/>
      <c r="C309" s="238"/>
      <c r="D309" s="220" t="s">
        <v>140</v>
      </c>
      <c r="E309" s="239" t="s">
        <v>21</v>
      </c>
      <c r="F309" s="240" t="s">
        <v>406</v>
      </c>
      <c r="G309" s="238"/>
      <c r="H309" s="241">
        <v>2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140</v>
      </c>
      <c r="AU309" s="247" t="s">
        <v>84</v>
      </c>
      <c r="AV309" s="14" t="s">
        <v>84</v>
      </c>
      <c r="AW309" s="14" t="s">
        <v>36</v>
      </c>
      <c r="AX309" s="14" t="s">
        <v>82</v>
      </c>
      <c r="AY309" s="247" t="s">
        <v>126</v>
      </c>
    </row>
    <row r="310" s="2" customFormat="1" ht="37.8" customHeight="1">
      <c r="A310" s="41"/>
      <c r="B310" s="42"/>
      <c r="C310" s="207" t="s">
        <v>384</v>
      </c>
      <c r="D310" s="207" t="s">
        <v>129</v>
      </c>
      <c r="E310" s="208" t="s">
        <v>407</v>
      </c>
      <c r="F310" s="209" t="s">
        <v>408</v>
      </c>
      <c r="G310" s="210" t="s">
        <v>293</v>
      </c>
      <c r="H310" s="211">
        <v>7</v>
      </c>
      <c r="I310" s="212"/>
      <c r="J310" s="213">
        <f>ROUND(I310*H310,2)</f>
        <v>0</v>
      </c>
      <c r="K310" s="209" t="s">
        <v>21</v>
      </c>
      <c r="L310" s="47"/>
      <c r="M310" s="214" t="s">
        <v>21</v>
      </c>
      <c r="N310" s="215" t="s">
        <v>45</v>
      </c>
      <c r="O310" s="87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295</v>
      </c>
      <c r="AT310" s="218" t="s">
        <v>129</v>
      </c>
      <c r="AU310" s="218" t="s">
        <v>84</v>
      </c>
      <c r="AY310" s="19" t="s">
        <v>126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9" t="s">
        <v>82</v>
      </c>
      <c r="BK310" s="219">
        <f>ROUND(I310*H310,2)</f>
        <v>0</v>
      </c>
      <c r="BL310" s="19" t="s">
        <v>295</v>
      </c>
      <c r="BM310" s="218" t="s">
        <v>409</v>
      </c>
    </row>
    <row r="311" s="2" customFormat="1">
      <c r="A311" s="41"/>
      <c r="B311" s="42"/>
      <c r="C311" s="43"/>
      <c r="D311" s="220" t="s">
        <v>136</v>
      </c>
      <c r="E311" s="43"/>
      <c r="F311" s="221" t="s">
        <v>408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136</v>
      </c>
      <c r="AU311" s="19" t="s">
        <v>84</v>
      </c>
    </row>
    <row r="312" s="2" customFormat="1" ht="16.5" customHeight="1">
      <c r="A312" s="41"/>
      <c r="B312" s="42"/>
      <c r="C312" s="207" t="s">
        <v>410</v>
      </c>
      <c r="D312" s="207" t="s">
        <v>129</v>
      </c>
      <c r="E312" s="208" t="s">
        <v>411</v>
      </c>
      <c r="F312" s="209" t="s">
        <v>412</v>
      </c>
      <c r="G312" s="210" t="s">
        <v>132</v>
      </c>
      <c r="H312" s="211">
        <v>1.617</v>
      </c>
      <c r="I312" s="212"/>
      <c r="J312" s="213">
        <f>ROUND(I312*H312,2)</f>
        <v>0</v>
      </c>
      <c r="K312" s="209" t="s">
        <v>21</v>
      </c>
      <c r="L312" s="47"/>
      <c r="M312" s="214" t="s">
        <v>21</v>
      </c>
      <c r="N312" s="215" t="s">
        <v>45</v>
      </c>
      <c r="O312" s="87"/>
      <c r="P312" s="216">
        <f>O312*H312</f>
        <v>0</v>
      </c>
      <c r="Q312" s="216">
        <v>0</v>
      </c>
      <c r="R312" s="216">
        <f>Q312*H312</f>
        <v>0</v>
      </c>
      <c r="S312" s="216">
        <v>0.024649999999999998</v>
      </c>
      <c r="T312" s="217">
        <f>S312*H312</f>
        <v>0.03985905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295</v>
      </c>
      <c r="AT312" s="218" t="s">
        <v>129</v>
      </c>
      <c r="AU312" s="218" t="s">
        <v>84</v>
      </c>
      <c r="AY312" s="19" t="s">
        <v>126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9" t="s">
        <v>82</v>
      </c>
      <c r="BK312" s="219">
        <f>ROUND(I312*H312,2)</f>
        <v>0</v>
      </c>
      <c r="BL312" s="19" t="s">
        <v>295</v>
      </c>
      <c r="BM312" s="218" t="s">
        <v>413</v>
      </c>
    </row>
    <row r="313" s="2" customFormat="1">
      <c r="A313" s="41"/>
      <c r="B313" s="42"/>
      <c r="C313" s="43"/>
      <c r="D313" s="220" t="s">
        <v>136</v>
      </c>
      <c r="E313" s="43"/>
      <c r="F313" s="221" t="s">
        <v>412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136</v>
      </c>
      <c r="AU313" s="19" t="s">
        <v>84</v>
      </c>
    </row>
    <row r="314" s="14" customFormat="1">
      <c r="A314" s="14"/>
      <c r="B314" s="237"/>
      <c r="C314" s="238"/>
      <c r="D314" s="220" t="s">
        <v>140</v>
      </c>
      <c r="E314" s="239" t="s">
        <v>21</v>
      </c>
      <c r="F314" s="240" t="s">
        <v>414</v>
      </c>
      <c r="G314" s="238"/>
      <c r="H314" s="241">
        <v>1.617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140</v>
      </c>
      <c r="AU314" s="247" t="s">
        <v>84</v>
      </c>
      <c r="AV314" s="14" t="s">
        <v>84</v>
      </c>
      <c r="AW314" s="14" t="s">
        <v>36</v>
      </c>
      <c r="AX314" s="14" t="s">
        <v>82</v>
      </c>
      <c r="AY314" s="247" t="s">
        <v>126</v>
      </c>
    </row>
    <row r="315" s="2" customFormat="1" ht="24.15" customHeight="1">
      <c r="A315" s="41"/>
      <c r="B315" s="42"/>
      <c r="C315" s="270" t="s">
        <v>415</v>
      </c>
      <c r="D315" s="270" t="s">
        <v>188</v>
      </c>
      <c r="E315" s="271" t="s">
        <v>382</v>
      </c>
      <c r="F315" s="272" t="s">
        <v>383</v>
      </c>
      <c r="G315" s="273" t="s">
        <v>132</v>
      </c>
      <c r="H315" s="274">
        <v>1.7789999999999999</v>
      </c>
      <c r="I315" s="275"/>
      <c r="J315" s="276">
        <f>ROUND(I315*H315,2)</f>
        <v>0</v>
      </c>
      <c r="K315" s="272" t="s">
        <v>21</v>
      </c>
      <c r="L315" s="277"/>
      <c r="M315" s="278" t="s">
        <v>21</v>
      </c>
      <c r="N315" s="279" t="s">
        <v>45</v>
      </c>
      <c r="O315" s="87"/>
      <c r="P315" s="216">
        <f>O315*H315</f>
        <v>0</v>
      </c>
      <c r="Q315" s="216">
        <v>0.01197</v>
      </c>
      <c r="R315" s="216">
        <f>Q315*H315</f>
        <v>0.021294629999999998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384</v>
      </c>
      <c r="AT315" s="218" t="s">
        <v>188</v>
      </c>
      <c r="AU315" s="218" t="s">
        <v>84</v>
      </c>
      <c r="AY315" s="19" t="s">
        <v>126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19" t="s">
        <v>82</v>
      </c>
      <c r="BK315" s="219">
        <f>ROUND(I315*H315,2)</f>
        <v>0</v>
      </c>
      <c r="BL315" s="19" t="s">
        <v>295</v>
      </c>
      <c r="BM315" s="218" t="s">
        <v>416</v>
      </c>
    </row>
    <row r="316" s="2" customFormat="1">
      <c r="A316" s="41"/>
      <c r="B316" s="42"/>
      <c r="C316" s="43"/>
      <c r="D316" s="220" t="s">
        <v>136</v>
      </c>
      <c r="E316" s="43"/>
      <c r="F316" s="221" t="s">
        <v>383</v>
      </c>
      <c r="G316" s="43"/>
      <c r="H316" s="43"/>
      <c r="I316" s="222"/>
      <c r="J316" s="43"/>
      <c r="K316" s="43"/>
      <c r="L316" s="47"/>
      <c r="M316" s="223"/>
      <c r="N316" s="22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19" t="s">
        <v>136</v>
      </c>
      <c r="AU316" s="19" t="s">
        <v>84</v>
      </c>
    </row>
    <row r="317" s="14" customFormat="1">
      <c r="A317" s="14"/>
      <c r="B317" s="237"/>
      <c r="C317" s="238"/>
      <c r="D317" s="220" t="s">
        <v>140</v>
      </c>
      <c r="E317" s="238"/>
      <c r="F317" s="240" t="s">
        <v>417</v>
      </c>
      <c r="G317" s="238"/>
      <c r="H317" s="241">
        <v>1.7789999999999999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140</v>
      </c>
      <c r="AU317" s="247" t="s">
        <v>84</v>
      </c>
      <c r="AV317" s="14" t="s">
        <v>84</v>
      </c>
      <c r="AW317" s="14" t="s">
        <v>4</v>
      </c>
      <c r="AX317" s="14" t="s">
        <v>82</v>
      </c>
      <c r="AY317" s="247" t="s">
        <v>126</v>
      </c>
    </row>
    <row r="318" s="2" customFormat="1" ht="24.15" customHeight="1">
      <c r="A318" s="41"/>
      <c r="B318" s="42"/>
      <c r="C318" s="207" t="s">
        <v>418</v>
      </c>
      <c r="D318" s="207" t="s">
        <v>129</v>
      </c>
      <c r="E318" s="208" t="s">
        <v>419</v>
      </c>
      <c r="F318" s="209" t="s">
        <v>420</v>
      </c>
      <c r="G318" s="210" t="s">
        <v>159</v>
      </c>
      <c r="H318" s="211">
        <v>12.880000000000001</v>
      </c>
      <c r="I318" s="212"/>
      <c r="J318" s="213">
        <f>ROUND(I318*H318,2)</f>
        <v>0</v>
      </c>
      <c r="K318" s="209" t="s">
        <v>21</v>
      </c>
      <c r="L318" s="47"/>
      <c r="M318" s="214" t="s">
        <v>21</v>
      </c>
      <c r="N318" s="215" t="s">
        <v>45</v>
      </c>
      <c r="O318" s="87"/>
      <c r="P318" s="216">
        <f>O318*H318</f>
        <v>0</v>
      </c>
      <c r="Q318" s="216">
        <v>0.00023000000000000001</v>
      </c>
      <c r="R318" s="216">
        <f>Q318*H318</f>
        <v>0.0029624000000000004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295</v>
      </c>
      <c r="AT318" s="218" t="s">
        <v>129</v>
      </c>
      <c r="AU318" s="218" t="s">
        <v>84</v>
      </c>
      <c r="AY318" s="19" t="s">
        <v>126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9" t="s">
        <v>82</v>
      </c>
      <c r="BK318" s="219">
        <f>ROUND(I318*H318,2)</f>
        <v>0</v>
      </c>
      <c r="BL318" s="19" t="s">
        <v>295</v>
      </c>
      <c r="BM318" s="218" t="s">
        <v>421</v>
      </c>
    </row>
    <row r="319" s="2" customFormat="1">
      <c r="A319" s="41"/>
      <c r="B319" s="42"/>
      <c r="C319" s="43"/>
      <c r="D319" s="220" t="s">
        <v>136</v>
      </c>
      <c r="E319" s="43"/>
      <c r="F319" s="221" t="s">
        <v>420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9" t="s">
        <v>136</v>
      </c>
      <c r="AU319" s="19" t="s">
        <v>84</v>
      </c>
    </row>
    <row r="320" s="14" customFormat="1">
      <c r="A320" s="14"/>
      <c r="B320" s="237"/>
      <c r="C320" s="238"/>
      <c r="D320" s="220" t="s">
        <v>140</v>
      </c>
      <c r="E320" s="239" t="s">
        <v>21</v>
      </c>
      <c r="F320" s="240" t="s">
        <v>422</v>
      </c>
      <c r="G320" s="238"/>
      <c r="H320" s="241">
        <v>12.880000000000001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140</v>
      </c>
      <c r="AU320" s="247" t="s">
        <v>84</v>
      </c>
      <c r="AV320" s="14" t="s">
        <v>84</v>
      </c>
      <c r="AW320" s="14" t="s">
        <v>36</v>
      </c>
      <c r="AX320" s="14" t="s">
        <v>82</v>
      </c>
      <c r="AY320" s="247" t="s">
        <v>126</v>
      </c>
    </row>
    <row r="321" s="2" customFormat="1" ht="66.75" customHeight="1">
      <c r="A321" s="41"/>
      <c r="B321" s="42"/>
      <c r="C321" s="207" t="s">
        <v>423</v>
      </c>
      <c r="D321" s="207" t="s">
        <v>129</v>
      </c>
      <c r="E321" s="208" t="s">
        <v>424</v>
      </c>
      <c r="F321" s="209" t="s">
        <v>425</v>
      </c>
      <c r="G321" s="210" t="s">
        <v>293</v>
      </c>
      <c r="H321" s="211">
        <v>32</v>
      </c>
      <c r="I321" s="212"/>
      <c r="J321" s="213">
        <f>ROUND(I321*H321,2)</f>
        <v>0</v>
      </c>
      <c r="K321" s="209" t="s">
        <v>21</v>
      </c>
      <c r="L321" s="47"/>
      <c r="M321" s="214" t="s">
        <v>21</v>
      </c>
      <c r="N321" s="215" t="s">
        <v>45</v>
      </c>
      <c r="O321" s="87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295</v>
      </c>
      <c r="AT321" s="218" t="s">
        <v>129</v>
      </c>
      <c r="AU321" s="218" t="s">
        <v>84</v>
      </c>
      <c r="AY321" s="19" t="s">
        <v>126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19" t="s">
        <v>82</v>
      </c>
      <c r="BK321" s="219">
        <f>ROUND(I321*H321,2)</f>
        <v>0</v>
      </c>
      <c r="BL321" s="19" t="s">
        <v>295</v>
      </c>
      <c r="BM321" s="218" t="s">
        <v>426</v>
      </c>
    </row>
    <row r="322" s="2" customFormat="1">
      <c r="A322" s="41"/>
      <c r="B322" s="42"/>
      <c r="C322" s="43"/>
      <c r="D322" s="220" t="s">
        <v>136</v>
      </c>
      <c r="E322" s="43"/>
      <c r="F322" s="221" t="s">
        <v>427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9" t="s">
        <v>136</v>
      </c>
      <c r="AU322" s="19" t="s">
        <v>84</v>
      </c>
    </row>
    <row r="323" s="2" customFormat="1" ht="66.75" customHeight="1">
      <c r="A323" s="41"/>
      <c r="B323" s="42"/>
      <c r="C323" s="207" t="s">
        <v>428</v>
      </c>
      <c r="D323" s="207" t="s">
        <v>129</v>
      </c>
      <c r="E323" s="208" t="s">
        <v>429</v>
      </c>
      <c r="F323" s="209" t="s">
        <v>430</v>
      </c>
      <c r="G323" s="210" t="s">
        <v>293</v>
      </c>
      <c r="H323" s="211">
        <v>26</v>
      </c>
      <c r="I323" s="212"/>
      <c r="J323" s="213">
        <f>ROUND(I323*H323,2)</f>
        <v>0</v>
      </c>
      <c r="K323" s="209" t="s">
        <v>21</v>
      </c>
      <c r="L323" s="47"/>
      <c r="M323" s="214" t="s">
        <v>21</v>
      </c>
      <c r="N323" s="215" t="s">
        <v>45</v>
      </c>
      <c r="O323" s="87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295</v>
      </c>
      <c r="AT323" s="218" t="s">
        <v>129</v>
      </c>
      <c r="AU323" s="218" t="s">
        <v>84</v>
      </c>
      <c r="AY323" s="19" t="s">
        <v>126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9" t="s">
        <v>82</v>
      </c>
      <c r="BK323" s="219">
        <f>ROUND(I323*H323,2)</f>
        <v>0</v>
      </c>
      <c r="BL323" s="19" t="s">
        <v>295</v>
      </c>
      <c r="BM323" s="218" t="s">
        <v>431</v>
      </c>
    </row>
    <row r="324" s="2" customFormat="1">
      <c r="A324" s="41"/>
      <c r="B324" s="42"/>
      <c r="C324" s="43"/>
      <c r="D324" s="220" t="s">
        <v>136</v>
      </c>
      <c r="E324" s="43"/>
      <c r="F324" s="221" t="s">
        <v>432</v>
      </c>
      <c r="G324" s="43"/>
      <c r="H324" s="43"/>
      <c r="I324" s="222"/>
      <c r="J324" s="43"/>
      <c r="K324" s="43"/>
      <c r="L324" s="47"/>
      <c r="M324" s="223"/>
      <c r="N324" s="22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136</v>
      </c>
      <c r="AU324" s="19" t="s">
        <v>84</v>
      </c>
    </row>
    <row r="325" s="2" customFormat="1" ht="66.75" customHeight="1">
      <c r="A325" s="41"/>
      <c r="B325" s="42"/>
      <c r="C325" s="207" t="s">
        <v>433</v>
      </c>
      <c r="D325" s="207" t="s">
        <v>129</v>
      </c>
      <c r="E325" s="208" t="s">
        <v>434</v>
      </c>
      <c r="F325" s="209" t="s">
        <v>435</v>
      </c>
      <c r="G325" s="210" t="s">
        <v>293</v>
      </c>
      <c r="H325" s="211">
        <v>2</v>
      </c>
      <c r="I325" s="212"/>
      <c r="J325" s="213">
        <f>ROUND(I325*H325,2)</f>
        <v>0</v>
      </c>
      <c r="K325" s="209" t="s">
        <v>21</v>
      </c>
      <c r="L325" s="47"/>
      <c r="M325" s="214" t="s">
        <v>21</v>
      </c>
      <c r="N325" s="215" t="s">
        <v>45</v>
      </c>
      <c r="O325" s="87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295</v>
      </c>
      <c r="AT325" s="218" t="s">
        <v>129</v>
      </c>
      <c r="AU325" s="218" t="s">
        <v>84</v>
      </c>
      <c r="AY325" s="19" t="s">
        <v>126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9" t="s">
        <v>82</v>
      </c>
      <c r="BK325" s="219">
        <f>ROUND(I325*H325,2)</f>
        <v>0</v>
      </c>
      <c r="BL325" s="19" t="s">
        <v>295</v>
      </c>
      <c r="BM325" s="218" t="s">
        <v>436</v>
      </c>
    </row>
    <row r="326" s="2" customFormat="1">
      <c r="A326" s="41"/>
      <c r="B326" s="42"/>
      <c r="C326" s="43"/>
      <c r="D326" s="220" t="s">
        <v>136</v>
      </c>
      <c r="E326" s="43"/>
      <c r="F326" s="221" t="s">
        <v>437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19" t="s">
        <v>136</v>
      </c>
      <c r="AU326" s="19" t="s">
        <v>84</v>
      </c>
    </row>
    <row r="327" s="2" customFormat="1" ht="24.15" customHeight="1">
      <c r="A327" s="41"/>
      <c r="B327" s="42"/>
      <c r="C327" s="207" t="s">
        <v>438</v>
      </c>
      <c r="D327" s="207" t="s">
        <v>129</v>
      </c>
      <c r="E327" s="208" t="s">
        <v>439</v>
      </c>
      <c r="F327" s="209" t="s">
        <v>440</v>
      </c>
      <c r="G327" s="210" t="s">
        <v>293</v>
      </c>
      <c r="H327" s="211">
        <v>55</v>
      </c>
      <c r="I327" s="212"/>
      <c r="J327" s="213">
        <f>ROUND(I327*H327,2)</f>
        <v>0</v>
      </c>
      <c r="K327" s="209" t="s">
        <v>133</v>
      </c>
      <c r="L327" s="47"/>
      <c r="M327" s="214" t="s">
        <v>21</v>
      </c>
      <c r="N327" s="215" t="s">
        <v>45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295</v>
      </c>
      <c r="AT327" s="218" t="s">
        <v>129</v>
      </c>
      <c r="AU327" s="218" t="s">
        <v>84</v>
      </c>
      <c r="AY327" s="19" t="s">
        <v>126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9" t="s">
        <v>82</v>
      </c>
      <c r="BK327" s="219">
        <f>ROUND(I327*H327,2)</f>
        <v>0</v>
      </c>
      <c r="BL327" s="19" t="s">
        <v>295</v>
      </c>
      <c r="BM327" s="218" t="s">
        <v>441</v>
      </c>
    </row>
    <row r="328" s="2" customFormat="1">
      <c r="A328" s="41"/>
      <c r="B328" s="42"/>
      <c r="C328" s="43"/>
      <c r="D328" s="220" t="s">
        <v>136</v>
      </c>
      <c r="E328" s="43"/>
      <c r="F328" s="221" t="s">
        <v>442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19" t="s">
        <v>136</v>
      </c>
      <c r="AU328" s="19" t="s">
        <v>84</v>
      </c>
    </row>
    <row r="329" s="2" customFormat="1">
      <c r="A329" s="41"/>
      <c r="B329" s="42"/>
      <c r="C329" s="43"/>
      <c r="D329" s="225" t="s">
        <v>138</v>
      </c>
      <c r="E329" s="43"/>
      <c r="F329" s="226" t="s">
        <v>443</v>
      </c>
      <c r="G329" s="43"/>
      <c r="H329" s="43"/>
      <c r="I329" s="222"/>
      <c r="J329" s="43"/>
      <c r="K329" s="43"/>
      <c r="L329" s="47"/>
      <c r="M329" s="223"/>
      <c r="N329" s="22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138</v>
      </c>
      <c r="AU329" s="19" t="s">
        <v>84</v>
      </c>
    </row>
    <row r="330" s="14" customFormat="1">
      <c r="A330" s="14"/>
      <c r="B330" s="237"/>
      <c r="C330" s="238"/>
      <c r="D330" s="220" t="s">
        <v>140</v>
      </c>
      <c r="E330" s="239" t="s">
        <v>21</v>
      </c>
      <c r="F330" s="240" t="s">
        <v>444</v>
      </c>
      <c r="G330" s="238"/>
      <c r="H330" s="241">
        <v>15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140</v>
      </c>
      <c r="AU330" s="247" t="s">
        <v>84</v>
      </c>
      <c r="AV330" s="14" t="s">
        <v>84</v>
      </c>
      <c r="AW330" s="14" t="s">
        <v>36</v>
      </c>
      <c r="AX330" s="14" t="s">
        <v>74</v>
      </c>
      <c r="AY330" s="247" t="s">
        <v>126</v>
      </c>
    </row>
    <row r="331" s="14" customFormat="1">
      <c r="A331" s="14"/>
      <c r="B331" s="237"/>
      <c r="C331" s="238"/>
      <c r="D331" s="220" t="s">
        <v>140</v>
      </c>
      <c r="E331" s="239" t="s">
        <v>21</v>
      </c>
      <c r="F331" s="240" t="s">
        <v>445</v>
      </c>
      <c r="G331" s="238"/>
      <c r="H331" s="241">
        <v>21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140</v>
      </c>
      <c r="AU331" s="247" t="s">
        <v>84</v>
      </c>
      <c r="AV331" s="14" t="s">
        <v>84</v>
      </c>
      <c r="AW331" s="14" t="s">
        <v>36</v>
      </c>
      <c r="AX331" s="14" t="s">
        <v>74</v>
      </c>
      <c r="AY331" s="247" t="s">
        <v>126</v>
      </c>
    </row>
    <row r="332" s="14" customFormat="1">
      <c r="A332" s="14"/>
      <c r="B332" s="237"/>
      <c r="C332" s="238"/>
      <c r="D332" s="220" t="s">
        <v>140</v>
      </c>
      <c r="E332" s="239" t="s">
        <v>21</v>
      </c>
      <c r="F332" s="240" t="s">
        <v>446</v>
      </c>
      <c r="G332" s="238"/>
      <c r="H332" s="241">
        <v>19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140</v>
      </c>
      <c r="AU332" s="247" t="s">
        <v>84</v>
      </c>
      <c r="AV332" s="14" t="s">
        <v>84</v>
      </c>
      <c r="AW332" s="14" t="s">
        <v>36</v>
      </c>
      <c r="AX332" s="14" t="s">
        <v>74</v>
      </c>
      <c r="AY332" s="247" t="s">
        <v>126</v>
      </c>
    </row>
    <row r="333" s="16" customFormat="1">
      <c r="A333" s="16"/>
      <c r="B333" s="259"/>
      <c r="C333" s="260"/>
      <c r="D333" s="220" t="s">
        <v>140</v>
      </c>
      <c r="E333" s="261" t="s">
        <v>21</v>
      </c>
      <c r="F333" s="262" t="s">
        <v>156</v>
      </c>
      <c r="G333" s="260"/>
      <c r="H333" s="263">
        <v>55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69" t="s">
        <v>140</v>
      </c>
      <c r="AU333" s="269" t="s">
        <v>84</v>
      </c>
      <c r="AV333" s="16" t="s">
        <v>134</v>
      </c>
      <c r="AW333" s="16" t="s">
        <v>36</v>
      </c>
      <c r="AX333" s="16" t="s">
        <v>82</v>
      </c>
      <c r="AY333" s="269" t="s">
        <v>126</v>
      </c>
    </row>
    <row r="334" s="2" customFormat="1" ht="44.25" customHeight="1">
      <c r="A334" s="41"/>
      <c r="B334" s="42"/>
      <c r="C334" s="270" t="s">
        <v>447</v>
      </c>
      <c r="D334" s="270" t="s">
        <v>188</v>
      </c>
      <c r="E334" s="271" t="s">
        <v>448</v>
      </c>
      <c r="F334" s="272" t="s">
        <v>449</v>
      </c>
      <c r="G334" s="273" t="s">
        <v>293</v>
      </c>
      <c r="H334" s="274">
        <v>15</v>
      </c>
      <c r="I334" s="275"/>
      <c r="J334" s="276">
        <f>ROUND(I334*H334,2)</f>
        <v>0</v>
      </c>
      <c r="K334" s="272" t="s">
        <v>21</v>
      </c>
      <c r="L334" s="277"/>
      <c r="M334" s="278" t="s">
        <v>21</v>
      </c>
      <c r="N334" s="279" t="s">
        <v>45</v>
      </c>
      <c r="O334" s="87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384</v>
      </c>
      <c r="AT334" s="218" t="s">
        <v>188</v>
      </c>
      <c r="AU334" s="218" t="s">
        <v>84</v>
      </c>
      <c r="AY334" s="19" t="s">
        <v>126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9" t="s">
        <v>82</v>
      </c>
      <c r="BK334" s="219">
        <f>ROUND(I334*H334,2)</f>
        <v>0</v>
      </c>
      <c r="BL334" s="19" t="s">
        <v>295</v>
      </c>
      <c r="BM334" s="218" t="s">
        <v>450</v>
      </c>
    </row>
    <row r="335" s="2" customFormat="1">
      <c r="A335" s="41"/>
      <c r="B335" s="42"/>
      <c r="C335" s="43"/>
      <c r="D335" s="220" t="s">
        <v>136</v>
      </c>
      <c r="E335" s="43"/>
      <c r="F335" s="221" t="s">
        <v>449</v>
      </c>
      <c r="G335" s="43"/>
      <c r="H335" s="43"/>
      <c r="I335" s="222"/>
      <c r="J335" s="43"/>
      <c r="K335" s="43"/>
      <c r="L335" s="47"/>
      <c r="M335" s="223"/>
      <c r="N335" s="22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136</v>
      </c>
      <c r="AU335" s="19" t="s">
        <v>84</v>
      </c>
    </row>
    <row r="336" s="2" customFormat="1" ht="44.25" customHeight="1">
      <c r="A336" s="41"/>
      <c r="B336" s="42"/>
      <c r="C336" s="270" t="s">
        <v>451</v>
      </c>
      <c r="D336" s="270" t="s">
        <v>188</v>
      </c>
      <c r="E336" s="271" t="s">
        <v>452</v>
      </c>
      <c r="F336" s="272" t="s">
        <v>453</v>
      </c>
      <c r="G336" s="273" t="s">
        <v>293</v>
      </c>
      <c r="H336" s="274">
        <v>21</v>
      </c>
      <c r="I336" s="275"/>
      <c r="J336" s="276">
        <f>ROUND(I336*H336,2)</f>
        <v>0</v>
      </c>
      <c r="K336" s="272" t="s">
        <v>21</v>
      </c>
      <c r="L336" s="277"/>
      <c r="M336" s="278" t="s">
        <v>21</v>
      </c>
      <c r="N336" s="279" t="s">
        <v>45</v>
      </c>
      <c r="O336" s="87"/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384</v>
      </c>
      <c r="AT336" s="218" t="s">
        <v>188</v>
      </c>
      <c r="AU336" s="218" t="s">
        <v>84</v>
      </c>
      <c r="AY336" s="19" t="s">
        <v>126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9" t="s">
        <v>82</v>
      </c>
      <c r="BK336" s="219">
        <f>ROUND(I336*H336,2)</f>
        <v>0</v>
      </c>
      <c r="BL336" s="19" t="s">
        <v>295</v>
      </c>
      <c r="BM336" s="218" t="s">
        <v>454</v>
      </c>
    </row>
    <row r="337" s="2" customFormat="1">
      <c r="A337" s="41"/>
      <c r="B337" s="42"/>
      <c r="C337" s="43"/>
      <c r="D337" s="220" t="s">
        <v>136</v>
      </c>
      <c r="E337" s="43"/>
      <c r="F337" s="221" t="s">
        <v>455</v>
      </c>
      <c r="G337" s="43"/>
      <c r="H337" s="43"/>
      <c r="I337" s="222"/>
      <c r="J337" s="43"/>
      <c r="K337" s="43"/>
      <c r="L337" s="47"/>
      <c r="M337" s="223"/>
      <c r="N337" s="22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136</v>
      </c>
      <c r="AU337" s="19" t="s">
        <v>84</v>
      </c>
    </row>
    <row r="338" s="2" customFormat="1" ht="44.25" customHeight="1">
      <c r="A338" s="41"/>
      <c r="B338" s="42"/>
      <c r="C338" s="270" t="s">
        <v>456</v>
      </c>
      <c r="D338" s="270" t="s">
        <v>188</v>
      </c>
      <c r="E338" s="271" t="s">
        <v>457</v>
      </c>
      <c r="F338" s="272" t="s">
        <v>458</v>
      </c>
      <c r="G338" s="273" t="s">
        <v>293</v>
      </c>
      <c r="H338" s="274">
        <v>19</v>
      </c>
      <c r="I338" s="275"/>
      <c r="J338" s="276">
        <f>ROUND(I338*H338,2)</f>
        <v>0</v>
      </c>
      <c r="K338" s="272" t="s">
        <v>21</v>
      </c>
      <c r="L338" s="277"/>
      <c r="M338" s="278" t="s">
        <v>21</v>
      </c>
      <c r="N338" s="279" t="s">
        <v>45</v>
      </c>
      <c r="O338" s="87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384</v>
      </c>
      <c r="AT338" s="218" t="s">
        <v>188</v>
      </c>
      <c r="AU338" s="218" t="s">
        <v>84</v>
      </c>
      <c r="AY338" s="19" t="s">
        <v>126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9" t="s">
        <v>82</v>
      </c>
      <c r="BK338" s="219">
        <f>ROUND(I338*H338,2)</f>
        <v>0</v>
      </c>
      <c r="BL338" s="19" t="s">
        <v>295</v>
      </c>
      <c r="BM338" s="218" t="s">
        <v>459</v>
      </c>
    </row>
    <row r="339" s="2" customFormat="1">
      <c r="A339" s="41"/>
      <c r="B339" s="42"/>
      <c r="C339" s="43"/>
      <c r="D339" s="220" t="s">
        <v>136</v>
      </c>
      <c r="E339" s="43"/>
      <c r="F339" s="221" t="s">
        <v>460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19" t="s">
        <v>136</v>
      </c>
      <c r="AU339" s="19" t="s">
        <v>84</v>
      </c>
    </row>
    <row r="340" s="2" customFormat="1" ht="24.15" customHeight="1">
      <c r="A340" s="41"/>
      <c r="B340" s="42"/>
      <c r="C340" s="207" t="s">
        <v>461</v>
      </c>
      <c r="D340" s="207" t="s">
        <v>129</v>
      </c>
      <c r="E340" s="208" t="s">
        <v>462</v>
      </c>
      <c r="F340" s="209" t="s">
        <v>463</v>
      </c>
      <c r="G340" s="210" t="s">
        <v>293</v>
      </c>
      <c r="H340" s="211">
        <v>2</v>
      </c>
      <c r="I340" s="212"/>
      <c r="J340" s="213">
        <f>ROUND(I340*H340,2)</f>
        <v>0</v>
      </c>
      <c r="K340" s="209" t="s">
        <v>133</v>
      </c>
      <c r="L340" s="47"/>
      <c r="M340" s="214" t="s">
        <v>21</v>
      </c>
      <c r="N340" s="215" t="s">
        <v>45</v>
      </c>
      <c r="O340" s="87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8" t="s">
        <v>295</v>
      </c>
      <c r="AT340" s="218" t="s">
        <v>129</v>
      </c>
      <c r="AU340" s="218" t="s">
        <v>84</v>
      </c>
      <c r="AY340" s="19" t="s">
        <v>126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9" t="s">
        <v>82</v>
      </c>
      <c r="BK340" s="219">
        <f>ROUND(I340*H340,2)</f>
        <v>0</v>
      </c>
      <c r="BL340" s="19" t="s">
        <v>295</v>
      </c>
      <c r="BM340" s="218" t="s">
        <v>464</v>
      </c>
    </row>
    <row r="341" s="2" customFormat="1">
      <c r="A341" s="41"/>
      <c r="B341" s="42"/>
      <c r="C341" s="43"/>
      <c r="D341" s="220" t="s">
        <v>136</v>
      </c>
      <c r="E341" s="43"/>
      <c r="F341" s="221" t="s">
        <v>465</v>
      </c>
      <c r="G341" s="43"/>
      <c r="H341" s="43"/>
      <c r="I341" s="222"/>
      <c r="J341" s="43"/>
      <c r="K341" s="43"/>
      <c r="L341" s="47"/>
      <c r="M341" s="223"/>
      <c r="N341" s="224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19" t="s">
        <v>136</v>
      </c>
      <c r="AU341" s="19" t="s">
        <v>84</v>
      </c>
    </row>
    <row r="342" s="2" customFormat="1">
      <c r="A342" s="41"/>
      <c r="B342" s="42"/>
      <c r="C342" s="43"/>
      <c r="D342" s="225" t="s">
        <v>138</v>
      </c>
      <c r="E342" s="43"/>
      <c r="F342" s="226" t="s">
        <v>466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19" t="s">
        <v>138</v>
      </c>
      <c r="AU342" s="19" t="s">
        <v>84</v>
      </c>
    </row>
    <row r="343" s="2" customFormat="1" ht="44.25" customHeight="1">
      <c r="A343" s="41"/>
      <c r="B343" s="42"/>
      <c r="C343" s="270" t="s">
        <v>467</v>
      </c>
      <c r="D343" s="270" t="s">
        <v>188</v>
      </c>
      <c r="E343" s="271" t="s">
        <v>468</v>
      </c>
      <c r="F343" s="272" t="s">
        <v>469</v>
      </c>
      <c r="G343" s="273" t="s">
        <v>293</v>
      </c>
      <c r="H343" s="274">
        <v>2</v>
      </c>
      <c r="I343" s="275"/>
      <c r="J343" s="276">
        <f>ROUND(I343*H343,2)</f>
        <v>0</v>
      </c>
      <c r="K343" s="272" t="s">
        <v>21</v>
      </c>
      <c r="L343" s="277"/>
      <c r="M343" s="278" t="s">
        <v>21</v>
      </c>
      <c r="N343" s="279" t="s">
        <v>45</v>
      </c>
      <c r="O343" s="87"/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384</v>
      </c>
      <c r="AT343" s="218" t="s">
        <v>188</v>
      </c>
      <c r="AU343" s="218" t="s">
        <v>84</v>
      </c>
      <c r="AY343" s="19" t="s">
        <v>126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9" t="s">
        <v>82</v>
      </c>
      <c r="BK343" s="219">
        <f>ROUND(I343*H343,2)</f>
        <v>0</v>
      </c>
      <c r="BL343" s="19" t="s">
        <v>295</v>
      </c>
      <c r="BM343" s="218" t="s">
        <v>470</v>
      </c>
    </row>
    <row r="344" s="2" customFormat="1">
      <c r="A344" s="41"/>
      <c r="B344" s="42"/>
      <c r="C344" s="43"/>
      <c r="D344" s="220" t="s">
        <v>136</v>
      </c>
      <c r="E344" s="43"/>
      <c r="F344" s="221" t="s">
        <v>469</v>
      </c>
      <c r="G344" s="43"/>
      <c r="H344" s="43"/>
      <c r="I344" s="222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9" t="s">
        <v>136</v>
      </c>
      <c r="AU344" s="19" t="s">
        <v>84</v>
      </c>
    </row>
    <row r="345" s="2" customFormat="1" ht="24.15" customHeight="1">
      <c r="A345" s="41"/>
      <c r="B345" s="42"/>
      <c r="C345" s="207" t="s">
        <v>471</v>
      </c>
      <c r="D345" s="207" t="s">
        <v>129</v>
      </c>
      <c r="E345" s="208" t="s">
        <v>472</v>
      </c>
      <c r="F345" s="209" t="s">
        <v>473</v>
      </c>
      <c r="G345" s="210" t="s">
        <v>293</v>
      </c>
      <c r="H345" s="211">
        <v>2</v>
      </c>
      <c r="I345" s="212"/>
      <c r="J345" s="213">
        <f>ROUND(I345*H345,2)</f>
        <v>0</v>
      </c>
      <c r="K345" s="209" t="s">
        <v>21</v>
      </c>
      <c r="L345" s="47"/>
      <c r="M345" s="214" t="s">
        <v>21</v>
      </c>
      <c r="N345" s="215" t="s">
        <v>45</v>
      </c>
      <c r="O345" s="87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295</v>
      </c>
      <c r="AT345" s="218" t="s">
        <v>129</v>
      </c>
      <c r="AU345" s="218" t="s">
        <v>84</v>
      </c>
      <c r="AY345" s="19" t="s">
        <v>126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9" t="s">
        <v>82</v>
      </c>
      <c r="BK345" s="219">
        <f>ROUND(I345*H345,2)</f>
        <v>0</v>
      </c>
      <c r="BL345" s="19" t="s">
        <v>295</v>
      </c>
      <c r="BM345" s="218" t="s">
        <v>474</v>
      </c>
    </row>
    <row r="346" s="2" customFormat="1">
      <c r="A346" s="41"/>
      <c r="B346" s="42"/>
      <c r="C346" s="43"/>
      <c r="D346" s="220" t="s">
        <v>136</v>
      </c>
      <c r="E346" s="43"/>
      <c r="F346" s="221" t="s">
        <v>473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19" t="s">
        <v>136</v>
      </c>
      <c r="AU346" s="19" t="s">
        <v>84</v>
      </c>
    </row>
    <row r="347" s="2" customFormat="1" ht="24.15" customHeight="1">
      <c r="A347" s="41"/>
      <c r="B347" s="42"/>
      <c r="C347" s="207" t="s">
        <v>475</v>
      </c>
      <c r="D347" s="207" t="s">
        <v>129</v>
      </c>
      <c r="E347" s="208" t="s">
        <v>476</v>
      </c>
      <c r="F347" s="209" t="s">
        <v>477</v>
      </c>
      <c r="G347" s="210" t="s">
        <v>365</v>
      </c>
      <c r="H347" s="280"/>
      <c r="I347" s="212"/>
      <c r="J347" s="213">
        <f>ROUND(I347*H347,2)</f>
        <v>0</v>
      </c>
      <c r="K347" s="209" t="s">
        <v>133</v>
      </c>
      <c r="L347" s="47"/>
      <c r="M347" s="214" t="s">
        <v>21</v>
      </c>
      <c r="N347" s="215" t="s">
        <v>45</v>
      </c>
      <c r="O347" s="87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295</v>
      </c>
      <c r="AT347" s="218" t="s">
        <v>129</v>
      </c>
      <c r="AU347" s="218" t="s">
        <v>84</v>
      </c>
      <c r="AY347" s="19" t="s">
        <v>126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19" t="s">
        <v>82</v>
      </c>
      <c r="BK347" s="219">
        <f>ROUND(I347*H347,2)</f>
        <v>0</v>
      </c>
      <c r="BL347" s="19" t="s">
        <v>295</v>
      </c>
      <c r="BM347" s="218" t="s">
        <v>478</v>
      </c>
    </row>
    <row r="348" s="2" customFormat="1">
      <c r="A348" s="41"/>
      <c r="B348" s="42"/>
      <c r="C348" s="43"/>
      <c r="D348" s="220" t="s">
        <v>136</v>
      </c>
      <c r="E348" s="43"/>
      <c r="F348" s="221" t="s">
        <v>479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19" t="s">
        <v>136</v>
      </c>
      <c r="AU348" s="19" t="s">
        <v>84</v>
      </c>
    </row>
    <row r="349" s="2" customFormat="1">
      <c r="A349" s="41"/>
      <c r="B349" s="42"/>
      <c r="C349" s="43"/>
      <c r="D349" s="225" t="s">
        <v>138</v>
      </c>
      <c r="E349" s="43"/>
      <c r="F349" s="226" t="s">
        <v>480</v>
      </c>
      <c r="G349" s="43"/>
      <c r="H349" s="43"/>
      <c r="I349" s="222"/>
      <c r="J349" s="43"/>
      <c r="K349" s="43"/>
      <c r="L349" s="47"/>
      <c r="M349" s="223"/>
      <c r="N349" s="224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19" t="s">
        <v>138</v>
      </c>
      <c r="AU349" s="19" t="s">
        <v>84</v>
      </c>
    </row>
    <row r="350" s="12" customFormat="1" ht="22.8" customHeight="1">
      <c r="A350" s="12"/>
      <c r="B350" s="191"/>
      <c r="C350" s="192"/>
      <c r="D350" s="193" t="s">
        <v>73</v>
      </c>
      <c r="E350" s="205" t="s">
        <v>481</v>
      </c>
      <c r="F350" s="205" t="s">
        <v>482</v>
      </c>
      <c r="G350" s="192"/>
      <c r="H350" s="192"/>
      <c r="I350" s="195"/>
      <c r="J350" s="206">
        <f>BK350</f>
        <v>0</v>
      </c>
      <c r="K350" s="192"/>
      <c r="L350" s="197"/>
      <c r="M350" s="198"/>
      <c r="N350" s="199"/>
      <c r="O350" s="199"/>
      <c r="P350" s="200">
        <f>SUM(P351:P361)</f>
        <v>0</v>
      </c>
      <c r="Q350" s="199"/>
      <c r="R350" s="200">
        <f>SUM(R351:R361)</f>
        <v>0.0040800000000000003</v>
      </c>
      <c r="S350" s="199"/>
      <c r="T350" s="201">
        <f>SUM(T351:T361)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2" t="s">
        <v>84</v>
      </c>
      <c r="AT350" s="203" t="s">
        <v>73</v>
      </c>
      <c r="AU350" s="203" t="s">
        <v>82</v>
      </c>
      <c r="AY350" s="202" t="s">
        <v>126</v>
      </c>
      <c r="BK350" s="204">
        <f>SUM(BK351:BK361)</f>
        <v>0</v>
      </c>
    </row>
    <row r="351" s="2" customFormat="1" ht="24.15" customHeight="1">
      <c r="A351" s="41"/>
      <c r="B351" s="42"/>
      <c r="C351" s="207" t="s">
        <v>483</v>
      </c>
      <c r="D351" s="207" t="s">
        <v>129</v>
      </c>
      <c r="E351" s="208" t="s">
        <v>484</v>
      </c>
      <c r="F351" s="209" t="s">
        <v>485</v>
      </c>
      <c r="G351" s="210" t="s">
        <v>293</v>
      </c>
      <c r="H351" s="211">
        <v>8</v>
      </c>
      <c r="I351" s="212"/>
      <c r="J351" s="213">
        <f>ROUND(I351*H351,2)</f>
        <v>0</v>
      </c>
      <c r="K351" s="209" t="s">
        <v>21</v>
      </c>
      <c r="L351" s="47"/>
      <c r="M351" s="214" t="s">
        <v>21</v>
      </c>
      <c r="N351" s="215" t="s">
        <v>45</v>
      </c>
      <c r="O351" s="87"/>
      <c r="P351" s="216">
        <f>O351*H351</f>
        <v>0</v>
      </c>
      <c r="Q351" s="216">
        <v>0</v>
      </c>
      <c r="R351" s="216">
        <f>Q351*H351</f>
        <v>0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295</v>
      </c>
      <c r="AT351" s="218" t="s">
        <v>129</v>
      </c>
      <c r="AU351" s="218" t="s">
        <v>84</v>
      </c>
      <c r="AY351" s="19" t="s">
        <v>126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9" t="s">
        <v>82</v>
      </c>
      <c r="BK351" s="219">
        <f>ROUND(I351*H351,2)</f>
        <v>0</v>
      </c>
      <c r="BL351" s="19" t="s">
        <v>295</v>
      </c>
      <c r="BM351" s="218" t="s">
        <v>486</v>
      </c>
    </row>
    <row r="352" s="2" customFormat="1">
      <c r="A352" s="41"/>
      <c r="B352" s="42"/>
      <c r="C352" s="43"/>
      <c r="D352" s="220" t="s">
        <v>136</v>
      </c>
      <c r="E352" s="43"/>
      <c r="F352" s="221" t="s">
        <v>485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9" t="s">
        <v>136</v>
      </c>
      <c r="AU352" s="19" t="s">
        <v>84</v>
      </c>
    </row>
    <row r="353" s="14" customFormat="1">
      <c r="A353" s="14"/>
      <c r="B353" s="237"/>
      <c r="C353" s="238"/>
      <c r="D353" s="220" t="s">
        <v>140</v>
      </c>
      <c r="E353" s="239" t="s">
        <v>21</v>
      </c>
      <c r="F353" s="240" t="s">
        <v>487</v>
      </c>
      <c r="G353" s="238"/>
      <c r="H353" s="241">
        <v>8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140</v>
      </c>
      <c r="AU353" s="247" t="s">
        <v>84</v>
      </c>
      <c r="AV353" s="14" t="s">
        <v>84</v>
      </c>
      <c r="AW353" s="14" t="s">
        <v>36</v>
      </c>
      <c r="AX353" s="14" t="s">
        <v>82</v>
      </c>
      <c r="AY353" s="247" t="s">
        <v>126</v>
      </c>
    </row>
    <row r="354" s="2" customFormat="1" ht="37.8" customHeight="1">
      <c r="A354" s="41"/>
      <c r="B354" s="42"/>
      <c r="C354" s="207" t="s">
        <v>488</v>
      </c>
      <c r="D354" s="207" t="s">
        <v>129</v>
      </c>
      <c r="E354" s="208" t="s">
        <v>489</v>
      </c>
      <c r="F354" s="209" t="s">
        <v>490</v>
      </c>
      <c r="G354" s="210" t="s">
        <v>293</v>
      </c>
      <c r="H354" s="211">
        <v>8</v>
      </c>
      <c r="I354" s="212"/>
      <c r="J354" s="213">
        <f>ROUND(I354*H354,2)</f>
        <v>0</v>
      </c>
      <c r="K354" s="209" t="s">
        <v>21</v>
      </c>
      <c r="L354" s="47"/>
      <c r="M354" s="214" t="s">
        <v>21</v>
      </c>
      <c r="N354" s="215" t="s">
        <v>45</v>
      </c>
      <c r="O354" s="87"/>
      <c r="P354" s="216">
        <f>O354*H354</f>
        <v>0</v>
      </c>
      <c r="Q354" s="216">
        <v>0</v>
      </c>
      <c r="R354" s="216">
        <f>Q354*H354</f>
        <v>0</v>
      </c>
      <c r="S354" s="216">
        <v>0</v>
      </c>
      <c r="T354" s="21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8" t="s">
        <v>295</v>
      </c>
      <c r="AT354" s="218" t="s">
        <v>129</v>
      </c>
      <c r="AU354" s="218" t="s">
        <v>84</v>
      </c>
      <c r="AY354" s="19" t="s">
        <v>126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19" t="s">
        <v>82</v>
      </c>
      <c r="BK354" s="219">
        <f>ROUND(I354*H354,2)</f>
        <v>0</v>
      </c>
      <c r="BL354" s="19" t="s">
        <v>295</v>
      </c>
      <c r="BM354" s="218" t="s">
        <v>491</v>
      </c>
    </row>
    <row r="355" s="2" customFormat="1">
      <c r="A355" s="41"/>
      <c r="B355" s="42"/>
      <c r="C355" s="43"/>
      <c r="D355" s="220" t="s">
        <v>136</v>
      </c>
      <c r="E355" s="43"/>
      <c r="F355" s="221" t="s">
        <v>490</v>
      </c>
      <c r="G355" s="43"/>
      <c r="H355" s="43"/>
      <c r="I355" s="222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19" t="s">
        <v>136</v>
      </c>
      <c r="AU355" s="19" t="s">
        <v>84</v>
      </c>
    </row>
    <row r="356" s="2" customFormat="1" ht="24.15" customHeight="1">
      <c r="A356" s="41"/>
      <c r="B356" s="42"/>
      <c r="C356" s="207" t="s">
        <v>492</v>
      </c>
      <c r="D356" s="207" t="s">
        <v>129</v>
      </c>
      <c r="E356" s="208" t="s">
        <v>493</v>
      </c>
      <c r="F356" s="209" t="s">
        <v>494</v>
      </c>
      <c r="G356" s="210" t="s">
        <v>293</v>
      </c>
      <c r="H356" s="211">
        <v>8</v>
      </c>
      <c r="I356" s="212"/>
      <c r="J356" s="213">
        <f>ROUND(I356*H356,2)</f>
        <v>0</v>
      </c>
      <c r="K356" s="209" t="s">
        <v>21</v>
      </c>
      <c r="L356" s="47"/>
      <c r="M356" s="214" t="s">
        <v>21</v>
      </c>
      <c r="N356" s="215" t="s">
        <v>45</v>
      </c>
      <c r="O356" s="87"/>
      <c r="P356" s="216">
        <f>O356*H356</f>
        <v>0</v>
      </c>
      <c r="Q356" s="216">
        <v>0.00051000000000000004</v>
      </c>
      <c r="R356" s="216">
        <f>Q356*H356</f>
        <v>0.0040800000000000003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295</v>
      </c>
      <c r="AT356" s="218" t="s">
        <v>129</v>
      </c>
      <c r="AU356" s="218" t="s">
        <v>84</v>
      </c>
      <c r="AY356" s="19" t="s">
        <v>126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19" t="s">
        <v>82</v>
      </c>
      <c r="BK356" s="219">
        <f>ROUND(I356*H356,2)</f>
        <v>0</v>
      </c>
      <c r="BL356" s="19" t="s">
        <v>295</v>
      </c>
      <c r="BM356" s="218" t="s">
        <v>495</v>
      </c>
    </row>
    <row r="357" s="2" customFormat="1">
      <c r="A357" s="41"/>
      <c r="B357" s="42"/>
      <c r="C357" s="43"/>
      <c r="D357" s="220" t="s">
        <v>136</v>
      </c>
      <c r="E357" s="43"/>
      <c r="F357" s="221" t="s">
        <v>494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19" t="s">
        <v>136</v>
      </c>
      <c r="AU357" s="19" t="s">
        <v>84</v>
      </c>
    </row>
    <row r="358" s="14" customFormat="1">
      <c r="A358" s="14"/>
      <c r="B358" s="237"/>
      <c r="C358" s="238"/>
      <c r="D358" s="220" t="s">
        <v>140</v>
      </c>
      <c r="E358" s="239" t="s">
        <v>21</v>
      </c>
      <c r="F358" s="240" t="s">
        <v>487</v>
      </c>
      <c r="G358" s="238"/>
      <c r="H358" s="241">
        <v>8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140</v>
      </c>
      <c r="AU358" s="247" t="s">
        <v>84</v>
      </c>
      <c r="AV358" s="14" t="s">
        <v>84</v>
      </c>
      <c r="AW358" s="14" t="s">
        <v>36</v>
      </c>
      <c r="AX358" s="14" t="s">
        <v>82</v>
      </c>
      <c r="AY358" s="247" t="s">
        <v>126</v>
      </c>
    </row>
    <row r="359" s="2" customFormat="1" ht="24.15" customHeight="1">
      <c r="A359" s="41"/>
      <c r="B359" s="42"/>
      <c r="C359" s="207" t="s">
        <v>496</v>
      </c>
      <c r="D359" s="207" t="s">
        <v>129</v>
      </c>
      <c r="E359" s="208" t="s">
        <v>497</v>
      </c>
      <c r="F359" s="209" t="s">
        <v>498</v>
      </c>
      <c r="G359" s="210" t="s">
        <v>365</v>
      </c>
      <c r="H359" s="280"/>
      <c r="I359" s="212"/>
      <c r="J359" s="213">
        <f>ROUND(I359*H359,2)</f>
        <v>0</v>
      </c>
      <c r="K359" s="209" t="s">
        <v>133</v>
      </c>
      <c r="L359" s="47"/>
      <c r="M359" s="214" t="s">
        <v>21</v>
      </c>
      <c r="N359" s="215" t="s">
        <v>45</v>
      </c>
      <c r="O359" s="87"/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8" t="s">
        <v>295</v>
      </c>
      <c r="AT359" s="218" t="s">
        <v>129</v>
      </c>
      <c r="AU359" s="218" t="s">
        <v>84</v>
      </c>
      <c r="AY359" s="19" t="s">
        <v>126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9" t="s">
        <v>82</v>
      </c>
      <c r="BK359" s="219">
        <f>ROUND(I359*H359,2)</f>
        <v>0</v>
      </c>
      <c r="BL359" s="19" t="s">
        <v>295</v>
      </c>
      <c r="BM359" s="218" t="s">
        <v>499</v>
      </c>
    </row>
    <row r="360" s="2" customFormat="1">
      <c r="A360" s="41"/>
      <c r="B360" s="42"/>
      <c r="C360" s="43"/>
      <c r="D360" s="220" t="s">
        <v>136</v>
      </c>
      <c r="E360" s="43"/>
      <c r="F360" s="221" t="s">
        <v>500</v>
      </c>
      <c r="G360" s="43"/>
      <c r="H360" s="43"/>
      <c r="I360" s="222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19" t="s">
        <v>136</v>
      </c>
      <c r="AU360" s="19" t="s">
        <v>84</v>
      </c>
    </row>
    <row r="361" s="2" customFormat="1">
      <c r="A361" s="41"/>
      <c r="B361" s="42"/>
      <c r="C361" s="43"/>
      <c r="D361" s="225" t="s">
        <v>138</v>
      </c>
      <c r="E361" s="43"/>
      <c r="F361" s="226" t="s">
        <v>501</v>
      </c>
      <c r="G361" s="43"/>
      <c r="H361" s="43"/>
      <c r="I361" s="222"/>
      <c r="J361" s="43"/>
      <c r="K361" s="43"/>
      <c r="L361" s="47"/>
      <c r="M361" s="223"/>
      <c r="N361" s="22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19" t="s">
        <v>138</v>
      </c>
      <c r="AU361" s="19" t="s">
        <v>84</v>
      </c>
    </row>
    <row r="362" s="12" customFormat="1" ht="22.8" customHeight="1">
      <c r="A362" s="12"/>
      <c r="B362" s="191"/>
      <c r="C362" s="192"/>
      <c r="D362" s="193" t="s">
        <v>73</v>
      </c>
      <c r="E362" s="205" t="s">
        <v>502</v>
      </c>
      <c r="F362" s="205" t="s">
        <v>503</v>
      </c>
      <c r="G362" s="192"/>
      <c r="H362" s="192"/>
      <c r="I362" s="195"/>
      <c r="J362" s="206">
        <f>BK362</f>
        <v>0</v>
      </c>
      <c r="K362" s="192"/>
      <c r="L362" s="197"/>
      <c r="M362" s="198"/>
      <c r="N362" s="199"/>
      <c r="O362" s="199"/>
      <c r="P362" s="200">
        <f>SUM(P363:P382)</f>
        <v>0</v>
      </c>
      <c r="Q362" s="199"/>
      <c r="R362" s="200">
        <f>SUM(R363:R382)</f>
        <v>0.032572799999999999</v>
      </c>
      <c r="S362" s="199"/>
      <c r="T362" s="201">
        <f>SUM(T363:T382)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2" t="s">
        <v>84</v>
      </c>
      <c r="AT362" s="203" t="s">
        <v>73</v>
      </c>
      <c r="AU362" s="203" t="s">
        <v>82</v>
      </c>
      <c r="AY362" s="202" t="s">
        <v>126</v>
      </c>
      <c r="BK362" s="204">
        <f>SUM(BK363:BK382)</f>
        <v>0</v>
      </c>
    </row>
    <row r="363" s="2" customFormat="1" ht="24.15" customHeight="1">
      <c r="A363" s="41"/>
      <c r="B363" s="42"/>
      <c r="C363" s="207" t="s">
        <v>504</v>
      </c>
      <c r="D363" s="207" t="s">
        <v>129</v>
      </c>
      <c r="E363" s="208" t="s">
        <v>505</v>
      </c>
      <c r="F363" s="209" t="s">
        <v>506</v>
      </c>
      <c r="G363" s="210" t="s">
        <v>132</v>
      </c>
      <c r="H363" s="211">
        <v>62.640000000000001</v>
      </c>
      <c r="I363" s="212"/>
      <c r="J363" s="213">
        <f>ROUND(I363*H363,2)</f>
        <v>0</v>
      </c>
      <c r="K363" s="209" t="s">
        <v>133</v>
      </c>
      <c r="L363" s="47"/>
      <c r="M363" s="214" t="s">
        <v>21</v>
      </c>
      <c r="N363" s="215" t="s">
        <v>45</v>
      </c>
      <c r="O363" s="87"/>
      <c r="P363" s="216">
        <f>O363*H363</f>
        <v>0</v>
      </c>
      <c r="Q363" s="216">
        <v>8.0000000000000007E-05</v>
      </c>
      <c r="R363" s="216">
        <f>Q363*H363</f>
        <v>0.0050112000000000004</v>
      </c>
      <c r="S363" s="216">
        <v>0</v>
      </c>
      <c r="T363" s="21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8" t="s">
        <v>295</v>
      </c>
      <c r="AT363" s="218" t="s">
        <v>129</v>
      </c>
      <c r="AU363" s="218" t="s">
        <v>84</v>
      </c>
      <c r="AY363" s="19" t="s">
        <v>126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9" t="s">
        <v>82</v>
      </c>
      <c r="BK363" s="219">
        <f>ROUND(I363*H363,2)</f>
        <v>0</v>
      </c>
      <c r="BL363" s="19" t="s">
        <v>295</v>
      </c>
      <c r="BM363" s="218" t="s">
        <v>507</v>
      </c>
    </row>
    <row r="364" s="2" customFormat="1">
      <c r="A364" s="41"/>
      <c r="B364" s="42"/>
      <c r="C364" s="43"/>
      <c r="D364" s="220" t="s">
        <v>136</v>
      </c>
      <c r="E364" s="43"/>
      <c r="F364" s="221" t="s">
        <v>508</v>
      </c>
      <c r="G364" s="43"/>
      <c r="H364" s="43"/>
      <c r="I364" s="222"/>
      <c r="J364" s="43"/>
      <c r="K364" s="43"/>
      <c r="L364" s="47"/>
      <c r="M364" s="223"/>
      <c r="N364" s="22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19" t="s">
        <v>136</v>
      </c>
      <c r="AU364" s="19" t="s">
        <v>84</v>
      </c>
    </row>
    <row r="365" s="2" customFormat="1">
      <c r="A365" s="41"/>
      <c r="B365" s="42"/>
      <c r="C365" s="43"/>
      <c r="D365" s="225" t="s">
        <v>138</v>
      </c>
      <c r="E365" s="43"/>
      <c r="F365" s="226" t="s">
        <v>509</v>
      </c>
      <c r="G365" s="43"/>
      <c r="H365" s="43"/>
      <c r="I365" s="222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19" t="s">
        <v>138</v>
      </c>
      <c r="AU365" s="19" t="s">
        <v>84</v>
      </c>
    </row>
    <row r="366" s="14" customFormat="1">
      <c r="A366" s="14"/>
      <c r="B366" s="237"/>
      <c r="C366" s="238"/>
      <c r="D366" s="220" t="s">
        <v>140</v>
      </c>
      <c r="E366" s="239" t="s">
        <v>21</v>
      </c>
      <c r="F366" s="240" t="s">
        <v>510</v>
      </c>
      <c r="G366" s="238"/>
      <c r="H366" s="241">
        <v>62.640000000000001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140</v>
      </c>
      <c r="AU366" s="247" t="s">
        <v>84</v>
      </c>
      <c r="AV366" s="14" t="s">
        <v>84</v>
      </c>
      <c r="AW366" s="14" t="s">
        <v>36</v>
      </c>
      <c r="AX366" s="14" t="s">
        <v>82</v>
      </c>
      <c r="AY366" s="247" t="s">
        <v>126</v>
      </c>
    </row>
    <row r="367" s="2" customFormat="1" ht="24.15" customHeight="1">
      <c r="A367" s="41"/>
      <c r="B367" s="42"/>
      <c r="C367" s="207" t="s">
        <v>511</v>
      </c>
      <c r="D367" s="207" t="s">
        <v>129</v>
      </c>
      <c r="E367" s="208" t="s">
        <v>512</v>
      </c>
      <c r="F367" s="209" t="s">
        <v>513</v>
      </c>
      <c r="G367" s="210" t="s">
        <v>132</v>
      </c>
      <c r="H367" s="211">
        <v>62.640000000000001</v>
      </c>
      <c r="I367" s="212"/>
      <c r="J367" s="213">
        <f>ROUND(I367*H367,2)</f>
        <v>0</v>
      </c>
      <c r="K367" s="209" t="s">
        <v>133</v>
      </c>
      <c r="L367" s="47"/>
      <c r="M367" s="214" t="s">
        <v>21</v>
      </c>
      <c r="N367" s="215" t="s">
        <v>45</v>
      </c>
      <c r="O367" s="87"/>
      <c r="P367" s="216">
        <f>O367*H367</f>
        <v>0</v>
      </c>
      <c r="Q367" s="216">
        <v>6.0000000000000002E-05</v>
      </c>
      <c r="R367" s="216">
        <f>Q367*H367</f>
        <v>0.0037584000000000003</v>
      </c>
      <c r="S367" s="216">
        <v>0</v>
      </c>
      <c r="T367" s="217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8" t="s">
        <v>295</v>
      </c>
      <c r="AT367" s="218" t="s">
        <v>129</v>
      </c>
      <c r="AU367" s="218" t="s">
        <v>84</v>
      </c>
      <c r="AY367" s="19" t="s">
        <v>126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19" t="s">
        <v>82</v>
      </c>
      <c r="BK367" s="219">
        <f>ROUND(I367*H367,2)</f>
        <v>0</v>
      </c>
      <c r="BL367" s="19" t="s">
        <v>295</v>
      </c>
      <c r="BM367" s="218" t="s">
        <v>514</v>
      </c>
    </row>
    <row r="368" s="2" customFormat="1">
      <c r="A368" s="41"/>
      <c r="B368" s="42"/>
      <c r="C368" s="43"/>
      <c r="D368" s="220" t="s">
        <v>136</v>
      </c>
      <c r="E368" s="43"/>
      <c r="F368" s="221" t="s">
        <v>515</v>
      </c>
      <c r="G368" s="43"/>
      <c r="H368" s="43"/>
      <c r="I368" s="222"/>
      <c r="J368" s="43"/>
      <c r="K368" s="43"/>
      <c r="L368" s="47"/>
      <c r="M368" s="223"/>
      <c r="N368" s="224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9" t="s">
        <v>136</v>
      </c>
      <c r="AU368" s="19" t="s">
        <v>84</v>
      </c>
    </row>
    <row r="369" s="2" customFormat="1">
      <c r="A369" s="41"/>
      <c r="B369" s="42"/>
      <c r="C369" s="43"/>
      <c r="D369" s="225" t="s">
        <v>138</v>
      </c>
      <c r="E369" s="43"/>
      <c r="F369" s="226" t="s">
        <v>516</v>
      </c>
      <c r="G369" s="43"/>
      <c r="H369" s="43"/>
      <c r="I369" s="222"/>
      <c r="J369" s="43"/>
      <c r="K369" s="43"/>
      <c r="L369" s="47"/>
      <c r="M369" s="223"/>
      <c r="N369" s="22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19" t="s">
        <v>138</v>
      </c>
      <c r="AU369" s="19" t="s">
        <v>84</v>
      </c>
    </row>
    <row r="370" s="14" customFormat="1">
      <c r="A370" s="14"/>
      <c r="B370" s="237"/>
      <c r="C370" s="238"/>
      <c r="D370" s="220" t="s">
        <v>140</v>
      </c>
      <c r="E370" s="239" t="s">
        <v>21</v>
      </c>
      <c r="F370" s="240" t="s">
        <v>510</v>
      </c>
      <c r="G370" s="238"/>
      <c r="H370" s="241">
        <v>62.640000000000001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140</v>
      </c>
      <c r="AU370" s="247" t="s">
        <v>84</v>
      </c>
      <c r="AV370" s="14" t="s">
        <v>84</v>
      </c>
      <c r="AW370" s="14" t="s">
        <v>36</v>
      </c>
      <c r="AX370" s="14" t="s">
        <v>82</v>
      </c>
      <c r="AY370" s="247" t="s">
        <v>126</v>
      </c>
    </row>
    <row r="371" s="2" customFormat="1" ht="24.15" customHeight="1">
      <c r="A371" s="41"/>
      <c r="B371" s="42"/>
      <c r="C371" s="207" t="s">
        <v>517</v>
      </c>
      <c r="D371" s="207" t="s">
        <v>129</v>
      </c>
      <c r="E371" s="208" t="s">
        <v>518</v>
      </c>
      <c r="F371" s="209" t="s">
        <v>519</v>
      </c>
      <c r="G371" s="210" t="s">
        <v>132</v>
      </c>
      <c r="H371" s="211">
        <v>62.640000000000001</v>
      </c>
      <c r="I371" s="212"/>
      <c r="J371" s="213">
        <f>ROUND(I371*H371,2)</f>
        <v>0</v>
      </c>
      <c r="K371" s="209" t="s">
        <v>133</v>
      </c>
      <c r="L371" s="47"/>
      <c r="M371" s="214" t="s">
        <v>21</v>
      </c>
      <c r="N371" s="215" t="s">
        <v>45</v>
      </c>
      <c r="O371" s="87"/>
      <c r="P371" s="216">
        <f>O371*H371</f>
        <v>0</v>
      </c>
      <c r="Q371" s="216">
        <v>0.00013999999999999999</v>
      </c>
      <c r="R371" s="216">
        <f>Q371*H371</f>
        <v>0.0087695999999999989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295</v>
      </c>
      <c r="AT371" s="218" t="s">
        <v>129</v>
      </c>
      <c r="AU371" s="218" t="s">
        <v>84</v>
      </c>
      <c r="AY371" s="19" t="s">
        <v>126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19" t="s">
        <v>82</v>
      </c>
      <c r="BK371" s="219">
        <f>ROUND(I371*H371,2)</f>
        <v>0</v>
      </c>
      <c r="BL371" s="19" t="s">
        <v>295</v>
      </c>
      <c r="BM371" s="218" t="s">
        <v>520</v>
      </c>
    </row>
    <row r="372" s="2" customFormat="1">
      <c r="A372" s="41"/>
      <c r="B372" s="42"/>
      <c r="C372" s="43"/>
      <c r="D372" s="220" t="s">
        <v>136</v>
      </c>
      <c r="E372" s="43"/>
      <c r="F372" s="221" t="s">
        <v>521</v>
      </c>
      <c r="G372" s="43"/>
      <c r="H372" s="43"/>
      <c r="I372" s="222"/>
      <c r="J372" s="43"/>
      <c r="K372" s="43"/>
      <c r="L372" s="47"/>
      <c r="M372" s="223"/>
      <c r="N372" s="22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19" t="s">
        <v>136</v>
      </c>
      <c r="AU372" s="19" t="s">
        <v>84</v>
      </c>
    </row>
    <row r="373" s="2" customFormat="1">
      <c r="A373" s="41"/>
      <c r="B373" s="42"/>
      <c r="C373" s="43"/>
      <c r="D373" s="225" t="s">
        <v>138</v>
      </c>
      <c r="E373" s="43"/>
      <c r="F373" s="226" t="s">
        <v>522</v>
      </c>
      <c r="G373" s="43"/>
      <c r="H373" s="43"/>
      <c r="I373" s="222"/>
      <c r="J373" s="43"/>
      <c r="K373" s="43"/>
      <c r="L373" s="47"/>
      <c r="M373" s="223"/>
      <c r="N373" s="22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19" t="s">
        <v>138</v>
      </c>
      <c r="AU373" s="19" t="s">
        <v>84</v>
      </c>
    </row>
    <row r="374" s="14" customFormat="1">
      <c r="A374" s="14"/>
      <c r="B374" s="237"/>
      <c r="C374" s="238"/>
      <c r="D374" s="220" t="s">
        <v>140</v>
      </c>
      <c r="E374" s="239" t="s">
        <v>21</v>
      </c>
      <c r="F374" s="240" t="s">
        <v>510</v>
      </c>
      <c r="G374" s="238"/>
      <c r="H374" s="241">
        <v>62.640000000000001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7" t="s">
        <v>140</v>
      </c>
      <c r="AU374" s="247" t="s">
        <v>84</v>
      </c>
      <c r="AV374" s="14" t="s">
        <v>84</v>
      </c>
      <c r="AW374" s="14" t="s">
        <v>36</v>
      </c>
      <c r="AX374" s="14" t="s">
        <v>82</v>
      </c>
      <c r="AY374" s="247" t="s">
        <v>126</v>
      </c>
    </row>
    <row r="375" s="2" customFormat="1" ht="24.15" customHeight="1">
      <c r="A375" s="41"/>
      <c r="B375" s="42"/>
      <c r="C375" s="207" t="s">
        <v>523</v>
      </c>
      <c r="D375" s="207" t="s">
        <v>129</v>
      </c>
      <c r="E375" s="208" t="s">
        <v>524</v>
      </c>
      <c r="F375" s="209" t="s">
        <v>525</v>
      </c>
      <c r="G375" s="210" t="s">
        <v>132</v>
      </c>
      <c r="H375" s="211">
        <v>62.640000000000001</v>
      </c>
      <c r="I375" s="212"/>
      <c r="J375" s="213">
        <f>ROUND(I375*H375,2)</f>
        <v>0</v>
      </c>
      <c r="K375" s="209" t="s">
        <v>133</v>
      </c>
      <c r="L375" s="47"/>
      <c r="M375" s="214" t="s">
        <v>21</v>
      </c>
      <c r="N375" s="215" t="s">
        <v>45</v>
      </c>
      <c r="O375" s="87"/>
      <c r="P375" s="216">
        <f>O375*H375</f>
        <v>0</v>
      </c>
      <c r="Q375" s="216">
        <v>0.00012</v>
      </c>
      <c r="R375" s="216">
        <f>Q375*H375</f>
        <v>0.0075168000000000006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295</v>
      </c>
      <c r="AT375" s="218" t="s">
        <v>129</v>
      </c>
      <c r="AU375" s="218" t="s">
        <v>84</v>
      </c>
      <c r="AY375" s="19" t="s">
        <v>126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19" t="s">
        <v>82</v>
      </c>
      <c r="BK375" s="219">
        <f>ROUND(I375*H375,2)</f>
        <v>0</v>
      </c>
      <c r="BL375" s="19" t="s">
        <v>295</v>
      </c>
      <c r="BM375" s="218" t="s">
        <v>526</v>
      </c>
    </row>
    <row r="376" s="2" customFormat="1">
      <c r="A376" s="41"/>
      <c r="B376" s="42"/>
      <c r="C376" s="43"/>
      <c r="D376" s="220" t="s">
        <v>136</v>
      </c>
      <c r="E376" s="43"/>
      <c r="F376" s="221" t="s">
        <v>527</v>
      </c>
      <c r="G376" s="43"/>
      <c r="H376" s="43"/>
      <c r="I376" s="222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19" t="s">
        <v>136</v>
      </c>
      <c r="AU376" s="19" t="s">
        <v>84</v>
      </c>
    </row>
    <row r="377" s="2" customFormat="1">
      <c r="A377" s="41"/>
      <c r="B377" s="42"/>
      <c r="C377" s="43"/>
      <c r="D377" s="225" t="s">
        <v>138</v>
      </c>
      <c r="E377" s="43"/>
      <c r="F377" s="226" t="s">
        <v>528</v>
      </c>
      <c r="G377" s="43"/>
      <c r="H377" s="43"/>
      <c r="I377" s="222"/>
      <c r="J377" s="43"/>
      <c r="K377" s="43"/>
      <c r="L377" s="47"/>
      <c r="M377" s="223"/>
      <c r="N377" s="224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19" t="s">
        <v>138</v>
      </c>
      <c r="AU377" s="19" t="s">
        <v>84</v>
      </c>
    </row>
    <row r="378" s="14" customFormat="1">
      <c r="A378" s="14"/>
      <c r="B378" s="237"/>
      <c r="C378" s="238"/>
      <c r="D378" s="220" t="s">
        <v>140</v>
      </c>
      <c r="E378" s="239" t="s">
        <v>21</v>
      </c>
      <c r="F378" s="240" t="s">
        <v>510</v>
      </c>
      <c r="G378" s="238"/>
      <c r="H378" s="241">
        <v>62.640000000000001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140</v>
      </c>
      <c r="AU378" s="247" t="s">
        <v>84</v>
      </c>
      <c r="AV378" s="14" t="s">
        <v>84</v>
      </c>
      <c r="AW378" s="14" t="s">
        <v>36</v>
      </c>
      <c r="AX378" s="14" t="s">
        <v>82</v>
      </c>
      <c r="AY378" s="247" t="s">
        <v>126</v>
      </c>
    </row>
    <row r="379" s="2" customFormat="1" ht="24.15" customHeight="1">
      <c r="A379" s="41"/>
      <c r="B379" s="42"/>
      <c r="C379" s="207" t="s">
        <v>529</v>
      </c>
      <c r="D379" s="207" t="s">
        <v>129</v>
      </c>
      <c r="E379" s="208" t="s">
        <v>530</v>
      </c>
      <c r="F379" s="209" t="s">
        <v>531</v>
      </c>
      <c r="G379" s="210" t="s">
        <v>132</v>
      </c>
      <c r="H379" s="211">
        <v>62.640000000000001</v>
      </c>
      <c r="I379" s="212"/>
      <c r="J379" s="213">
        <f>ROUND(I379*H379,2)</f>
        <v>0</v>
      </c>
      <c r="K379" s="209" t="s">
        <v>133</v>
      </c>
      <c r="L379" s="47"/>
      <c r="M379" s="214" t="s">
        <v>21</v>
      </c>
      <c r="N379" s="215" t="s">
        <v>45</v>
      </c>
      <c r="O379" s="87"/>
      <c r="P379" s="216">
        <f>O379*H379</f>
        <v>0</v>
      </c>
      <c r="Q379" s="216">
        <v>0.00012</v>
      </c>
      <c r="R379" s="216">
        <f>Q379*H379</f>
        <v>0.0075168000000000006</v>
      </c>
      <c r="S379" s="216">
        <v>0</v>
      </c>
      <c r="T379" s="21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295</v>
      </c>
      <c r="AT379" s="218" t="s">
        <v>129</v>
      </c>
      <c r="AU379" s="218" t="s">
        <v>84</v>
      </c>
      <c r="AY379" s="19" t="s">
        <v>126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19" t="s">
        <v>82</v>
      </c>
      <c r="BK379" s="219">
        <f>ROUND(I379*H379,2)</f>
        <v>0</v>
      </c>
      <c r="BL379" s="19" t="s">
        <v>295</v>
      </c>
      <c r="BM379" s="218" t="s">
        <v>532</v>
      </c>
    </row>
    <row r="380" s="2" customFormat="1">
      <c r="A380" s="41"/>
      <c r="B380" s="42"/>
      <c r="C380" s="43"/>
      <c r="D380" s="220" t="s">
        <v>136</v>
      </c>
      <c r="E380" s="43"/>
      <c r="F380" s="221" t="s">
        <v>533</v>
      </c>
      <c r="G380" s="43"/>
      <c r="H380" s="43"/>
      <c r="I380" s="222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19" t="s">
        <v>136</v>
      </c>
      <c r="AU380" s="19" t="s">
        <v>84</v>
      </c>
    </row>
    <row r="381" s="2" customFormat="1">
      <c r="A381" s="41"/>
      <c r="B381" s="42"/>
      <c r="C381" s="43"/>
      <c r="D381" s="225" t="s">
        <v>138</v>
      </c>
      <c r="E381" s="43"/>
      <c r="F381" s="226" t="s">
        <v>534</v>
      </c>
      <c r="G381" s="43"/>
      <c r="H381" s="43"/>
      <c r="I381" s="222"/>
      <c r="J381" s="43"/>
      <c r="K381" s="43"/>
      <c r="L381" s="47"/>
      <c r="M381" s="223"/>
      <c r="N381" s="224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19" t="s">
        <v>138</v>
      </c>
      <c r="AU381" s="19" t="s">
        <v>84</v>
      </c>
    </row>
    <row r="382" s="14" customFormat="1">
      <c r="A382" s="14"/>
      <c r="B382" s="237"/>
      <c r="C382" s="238"/>
      <c r="D382" s="220" t="s">
        <v>140</v>
      </c>
      <c r="E382" s="239" t="s">
        <v>21</v>
      </c>
      <c r="F382" s="240" t="s">
        <v>510</v>
      </c>
      <c r="G382" s="238"/>
      <c r="H382" s="241">
        <v>62.640000000000001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7" t="s">
        <v>140</v>
      </c>
      <c r="AU382" s="247" t="s">
        <v>84</v>
      </c>
      <c r="AV382" s="14" t="s">
        <v>84</v>
      </c>
      <c r="AW382" s="14" t="s">
        <v>36</v>
      </c>
      <c r="AX382" s="14" t="s">
        <v>82</v>
      </c>
      <c r="AY382" s="247" t="s">
        <v>126</v>
      </c>
    </row>
    <row r="383" s="12" customFormat="1" ht="22.8" customHeight="1">
      <c r="A383" s="12"/>
      <c r="B383" s="191"/>
      <c r="C383" s="192"/>
      <c r="D383" s="193" t="s">
        <v>73</v>
      </c>
      <c r="E383" s="205" t="s">
        <v>535</v>
      </c>
      <c r="F383" s="205" t="s">
        <v>536</v>
      </c>
      <c r="G383" s="192"/>
      <c r="H383" s="192"/>
      <c r="I383" s="195"/>
      <c r="J383" s="206">
        <f>BK383</f>
        <v>0</v>
      </c>
      <c r="K383" s="192"/>
      <c r="L383" s="197"/>
      <c r="M383" s="198"/>
      <c r="N383" s="199"/>
      <c r="O383" s="199"/>
      <c r="P383" s="200">
        <f>SUM(P384:P517)</f>
        <v>0</v>
      </c>
      <c r="Q383" s="199"/>
      <c r="R383" s="200">
        <f>SUM(R384:R517)</f>
        <v>0.070185639999999994</v>
      </c>
      <c r="S383" s="199"/>
      <c r="T383" s="201">
        <f>SUM(T384:T517)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2" t="s">
        <v>84</v>
      </c>
      <c r="AT383" s="203" t="s">
        <v>73</v>
      </c>
      <c r="AU383" s="203" t="s">
        <v>82</v>
      </c>
      <c r="AY383" s="202" t="s">
        <v>126</v>
      </c>
      <c r="BK383" s="204">
        <f>SUM(BK384:BK517)</f>
        <v>0</v>
      </c>
    </row>
    <row r="384" s="2" customFormat="1" ht="24.15" customHeight="1">
      <c r="A384" s="41"/>
      <c r="B384" s="42"/>
      <c r="C384" s="207" t="s">
        <v>537</v>
      </c>
      <c r="D384" s="207" t="s">
        <v>129</v>
      </c>
      <c r="E384" s="208" t="s">
        <v>538</v>
      </c>
      <c r="F384" s="209" t="s">
        <v>539</v>
      </c>
      <c r="G384" s="210" t="s">
        <v>132</v>
      </c>
      <c r="H384" s="211">
        <v>143.23599999999999</v>
      </c>
      <c r="I384" s="212"/>
      <c r="J384" s="213">
        <f>ROUND(I384*H384,2)</f>
        <v>0</v>
      </c>
      <c r="K384" s="209" t="s">
        <v>133</v>
      </c>
      <c r="L384" s="47"/>
      <c r="M384" s="214" t="s">
        <v>21</v>
      </c>
      <c r="N384" s="215" t="s">
        <v>45</v>
      </c>
      <c r="O384" s="87"/>
      <c r="P384" s="216">
        <f>O384*H384</f>
        <v>0</v>
      </c>
      <c r="Q384" s="216">
        <v>0</v>
      </c>
      <c r="R384" s="216">
        <f>Q384*H384</f>
        <v>0</v>
      </c>
      <c r="S384" s="216">
        <v>0</v>
      </c>
      <c r="T384" s="21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8" t="s">
        <v>295</v>
      </c>
      <c r="AT384" s="218" t="s">
        <v>129</v>
      </c>
      <c r="AU384" s="218" t="s">
        <v>84</v>
      </c>
      <c r="AY384" s="19" t="s">
        <v>126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19" t="s">
        <v>82</v>
      </c>
      <c r="BK384" s="219">
        <f>ROUND(I384*H384,2)</f>
        <v>0</v>
      </c>
      <c r="BL384" s="19" t="s">
        <v>295</v>
      </c>
      <c r="BM384" s="218" t="s">
        <v>540</v>
      </c>
    </row>
    <row r="385" s="2" customFormat="1">
      <c r="A385" s="41"/>
      <c r="B385" s="42"/>
      <c r="C385" s="43"/>
      <c r="D385" s="220" t="s">
        <v>136</v>
      </c>
      <c r="E385" s="43"/>
      <c r="F385" s="221" t="s">
        <v>541</v>
      </c>
      <c r="G385" s="43"/>
      <c r="H385" s="43"/>
      <c r="I385" s="222"/>
      <c r="J385" s="43"/>
      <c r="K385" s="43"/>
      <c r="L385" s="47"/>
      <c r="M385" s="223"/>
      <c r="N385" s="22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19" t="s">
        <v>136</v>
      </c>
      <c r="AU385" s="19" t="s">
        <v>84</v>
      </c>
    </row>
    <row r="386" s="2" customFormat="1">
      <c r="A386" s="41"/>
      <c r="B386" s="42"/>
      <c r="C386" s="43"/>
      <c r="D386" s="225" t="s">
        <v>138</v>
      </c>
      <c r="E386" s="43"/>
      <c r="F386" s="226" t="s">
        <v>542</v>
      </c>
      <c r="G386" s="43"/>
      <c r="H386" s="43"/>
      <c r="I386" s="222"/>
      <c r="J386" s="43"/>
      <c r="K386" s="43"/>
      <c r="L386" s="47"/>
      <c r="M386" s="223"/>
      <c r="N386" s="22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138</v>
      </c>
      <c r="AU386" s="19" t="s">
        <v>84</v>
      </c>
    </row>
    <row r="387" s="13" customFormat="1">
      <c r="A387" s="13"/>
      <c r="B387" s="227"/>
      <c r="C387" s="228"/>
      <c r="D387" s="220" t="s">
        <v>140</v>
      </c>
      <c r="E387" s="229" t="s">
        <v>21</v>
      </c>
      <c r="F387" s="230" t="s">
        <v>163</v>
      </c>
      <c r="G387" s="228"/>
      <c r="H387" s="229" t="s">
        <v>21</v>
      </c>
      <c r="I387" s="231"/>
      <c r="J387" s="228"/>
      <c r="K387" s="228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140</v>
      </c>
      <c r="AU387" s="236" t="s">
        <v>84</v>
      </c>
      <c r="AV387" s="13" t="s">
        <v>82</v>
      </c>
      <c r="AW387" s="13" t="s">
        <v>36</v>
      </c>
      <c r="AX387" s="13" t="s">
        <v>74</v>
      </c>
      <c r="AY387" s="236" t="s">
        <v>126</v>
      </c>
    </row>
    <row r="388" s="13" customFormat="1">
      <c r="A388" s="13"/>
      <c r="B388" s="227"/>
      <c r="C388" s="228"/>
      <c r="D388" s="220" t="s">
        <v>140</v>
      </c>
      <c r="E388" s="229" t="s">
        <v>21</v>
      </c>
      <c r="F388" s="230" t="s">
        <v>244</v>
      </c>
      <c r="G388" s="228"/>
      <c r="H388" s="229" t="s">
        <v>21</v>
      </c>
      <c r="I388" s="231"/>
      <c r="J388" s="228"/>
      <c r="K388" s="228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140</v>
      </c>
      <c r="AU388" s="236" t="s">
        <v>84</v>
      </c>
      <c r="AV388" s="13" t="s">
        <v>82</v>
      </c>
      <c r="AW388" s="13" t="s">
        <v>36</v>
      </c>
      <c r="AX388" s="13" t="s">
        <v>74</v>
      </c>
      <c r="AY388" s="236" t="s">
        <v>126</v>
      </c>
    </row>
    <row r="389" s="14" customFormat="1">
      <c r="A389" s="14"/>
      <c r="B389" s="237"/>
      <c r="C389" s="238"/>
      <c r="D389" s="220" t="s">
        <v>140</v>
      </c>
      <c r="E389" s="239" t="s">
        <v>21</v>
      </c>
      <c r="F389" s="240" t="s">
        <v>543</v>
      </c>
      <c r="G389" s="238"/>
      <c r="H389" s="241">
        <v>3.6859999999999999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7" t="s">
        <v>140</v>
      </c>
      <c r="AU389" s="247" t="s">
        <v>84</v>
      </c>
      <c r="AV389" s="14" t="s">
        <v>84</v>
      </c>
      <c r="AW389" s="14" t="s">
        <v>36</v>
      </c>
      <c r="AX389" s="14" t="s">
        <v>74</v>
      </c>
      <c r="AY389" s="247" t="s">
        <v>126</v>
      </c>
    </row>
    <row r="390" s="14" customFormat="1">
      <c r="A390" s="14"/>
      <c r="B390" s="237"/>
      <c r="C390" s="238"/>
      <c r="D390" s="220" t="s">
        <v>140</v>
      </c>
      <c r="E390" s="239" t="s">
        <v>21</v>
      </c>
      <c r="F390" s="240" t="s">
        <v>544</v>
      </c>
      <c r="G390" s="238"/>
      <c r="H390" s="241">
        <v>1.0009999999999999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140</v>
      </c>
      <c r="AU390" s="247" t="s">
        <v>84</v>
      </c>
      <c r="AV390" s="14" t="s">
        <v>84</v>
      </c>
      <c r="AW390" s="14" t="s">
        <v>36</v>
      </c>
      <c r="AX390" s="14" t="s">
        <v>74</v>
      </c>
      <c r="AY390" s="247" t="s">
        <v>126</v>
      </c>
    </row>
    <row r="391" s="14" customFormat="1">
      <c r="A391" s="14"/>
      <c r="B391" s="237"/>
      <c r="C391" s="238"/>
      <c r="D391" s="220" t="s">
        <v>140</v>
      </c>
      <c r="E391" s="239" t="s">
        <v>21</v>
      </c>
      <c r="F391" s="240" t="s">
        <v>545</v>
      </c>
      <c r="G391" s="238"/>
      <c r="H391" s="241">
        <v>4.923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7" t="s">
        <v>140</v>
      </c>
      <c r="AU391" s="247" t="s">
        <v>84</v>
      </c>
      <c r="AV391" s="14" t="s">
        <v>84</v>
      </c>
      <c r="AW391" s="14" t="s">
        <v>36</v>
      </c>
      <c r="AX391" s="14" t="s">
        <v>74</v>
      </c>
      <c r="AY391" s="247" t="s">
        <v>126</v>
      </c>
    </row>
    <row r="392" s="14" customFormat="1">
      <c r="A392" s="14"/>
      <c r="B392" s="237"/>
      <c r="C392" s="238"/>
      <c r="D392" s="220" t="s">
        <v>140</v>
      </c>
      <c r="E392" s="239" t="s">
        <v>21</v>
      </c>
      <c r="F392" s="240" t="s">
        <v>546</v>
      </c>
      <c r="G392" s="238"/>
      <c r="H392" s="241">
        <v>3.5569999999999999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140</v>
      </c>
      <c r="AU392" s="247" t="s">
        <v>84</v>
      </c>
      <c r="AV392" s="14" t="s">
        <v>84</v>
      </c>
      <c r="AW392" s="14" t="s">
        <v>36</v>
      </c>
      <c r="AX392" s="14" t="s">
        <v>74</v>
      </c>
      <c r="AY392" s="247" t="s">
        <v>126</v>
      </c>
    </row>
    <row r="393" s="14" customFormat="1">
      <c r="A393" s="14"/>
      <c r="B393" s="237"/>
      <c r="C393" s="238"/>
      <c r="D393" s="220" t="s">
        <v>140</v>
      </c>
      <c r="E393" s="239" t="s">
        <v>21</v>
      </c>
      <c r="F393" s="240" t="s">
        <v>547</v>
      </c>
      <c r="G393" s="238"/>
      <c r="H393" s="241">
        <v>3.5259999999999998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140</v>
      </c>
      <c r="AU393" s="247" t="s">
        <v>84</v>
      </c>
      <c r="AV393" s="14" t="s">
        <v>84</v>
      </c>
      <c r="AW393" s="14" t="s">
        <v>36</v>
      </c>
      <c r="AX393" s="14" t="s">
        <v>74</v>
      </c>
      <c r="AY393" s="247" t="s">
        <v>126</v>
      </c>
    </row>
    <row r="394" s="14" customFormat="1">
      <c r="A394" s="14"/>
      <c r="B394" s="237"/>
      <c r="C394" s="238"/>
      <c r="D394" s="220" t="s">
        <v>140</v>
      </c>
      <c r="E394" s="239" t="s">
        <v>21</v>
      </c>
      <c r="F394" s="240" t="s">
        <v>548</v>
      </c>
      <c r="G394" s="238"/>
      <c r="H394" s="241">
        <v>18.606999999999999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140</v>
      </c>
      <c r="AU394" s="247" t="s">
        <v>84</v>
      </c>
      <c r="AV394" s="14" t="s">
        <v>84</v>
      </c>
      <c r="AW394" s="14" t="s">
        <v>36</v>
      </c>
      <c r="AX394" s="14" t="s">
        <v>74</v>
      </c>
      <c r="AY394" s="247" t="s">
        <v>126</v>
      </c>
    </row>
    <row r="395" s="15" customFormat="1">
      <c r="A395" s="15"/>
      <c r="B395" s="248"/>
      <c r="C395" s="249"/>
      <c r="D395" s="220" t="s">
        <v>140</v>
      </c>
      <c r="E395" s="250" t="s">
        <v>21</v>
      </c>
      <c r="F395" s="251" t="s">
        <v>152</v>
      </c>
      <c r="G395" s="249"/>
      <c r="H395" s="252">
        <v>35.299999999999997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8" t="s">
        <v>140</v>
      </c>
      <c r="AU395" s="258" t="s">
        <v>84</v>
      </c>
      <c r="AV395" s="15" t="s">
        <v>127</v>
      </c>
      <c r="AW395" s="15" t="s">
        <v>36</v>
      </c>
      <c r="AX395" s="15" t="s">
        <v>74</v>
      </c>
      <c r="AY395" s="258" t="s">
        <v>126</v>
      </c>
    </row>
    <row r="396" s="13" customFormat="1">
      <c r="A396" s="13"/>
      <c r="B396" s="227"/>
      <c r="C396" s="228"/>
      <c r="D396" s="220" t="s">
        <v>140</v>
      </c>
      <c r="E396" s="229" t="s">
        <v>21</v>
      </c>
      <c r="F396" s="230" t="s">
        <v>251</v>
      </c>
      <c r="G396" s="228"/>
      <c r="H396" s="229" t="s">
        <v>21</v>
      </c>
      <c r="I396" s="231"/>
      <c r="J396" s="228"/>
      <c r="K396" s="228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140</v>
      </c>
      <c r="AU396" s="236" t="s">
        <v>84</v>
      </c>
      <c r="AV396" s="13" t="s">
        <v>82</v>
      </c>
      <c r="AW396" s="13" t="s">
        <v>36</v>
      </c>
      <c r="AX396" s="13" t="s">
        <v>74</v>
      </c>
      <c r="AY396" s="236" t="s">
        <v>126</v>
      </c>
    </row>
    <row r="397" s="14" customFormat="1">
      <c r="A397" s="14"/>
      <c r="B397" s="237"/>
      <c r="C397" s="238"/>
      <c r="D397" s="220" t="s">
        <v>140</v>
      </c>
      <c r="E397" s="239" t="s">
        <v>21</v>
      </c>
      <c r="F397" s="240" t="s">
        <v>549</v>
      </c>
      <c r="G397" s="238"/>
      <c r="H397" s="241">
        <v>4.1040000000000001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7" t="s">
        <v>140</v>
      </c>
      <c r="AU397" s="247" t="s">
        <v>84</v>
      </c>
      <c r="AV397" s="14" t="s">
        <v>84</v>
      </c>
      <c r="AW397" s="14" t="s">
        <v>36</v>
      </c>
      <c r="AX397" s="14" t="s">
        <v>74</v>
      </c>
      <c r="AY397" s="247" t="s">
        <v>126</v>
      </c>
    </row>
    <row r="398" s="14" customFormat="1">
      <c r="A398" s="14"/>
      <c r="B398" s="237"/>
      <c r="C398" s="238"/>
      <c r="D398" s="220" t="s">
        <v>140</v>
      </c>
      <c r="E398" s="239" t="s">
        <v>21</v>
      </c>
      <c r="F398" s="240" t="s">
        <v>550</v>
      </c>
      <c r="G398" s="238"/>
      <c r="H398" s="241">
        <v>4.1130000000000004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7" t="s">
        <v>140</v>
      </c>
      <c r="AU398" s="247" t="s">
        <v>84</v>
      </c>
      <c r="AV398" s="14" t="s">
        <v>84</v>
      </c>
      <c r="AW398" s="14" t="s">
        <v>36</v>
      </c>
      <c r="AX398" s="14" t="s">
        <v>74</v>
      </c>
      <c r="AY398" s="247" t="s">
        <v>126</v>
      </c>
    </row>
    <row r="399" s="14" customFormat="1">
      <c r="A399" s="14"/>
      <c r="B399" s="237"/>
      <c r="C399" s="238"/>
      <c r="D399" s="220" t="s">
        <v>140</v>
      </c>
      <c r="E399" s="239" t="s">
        <v>21</v>
      </c>
      <c r="F399" s="240" t="s">
        <v>551</v>
      </c>
      <c r="G399" s="238"/>
      <c r="H399" s="241">
        <v>2.0449999999999999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140</v>
      </c>
      <c r="AU399" s="247" t="s">
        <v>84</v>
      </c>
      <c r="AV399" s="14" t="s">
        <v>84</v>
      </c>
      <c r="AW399" s="14" t="s">
        <v>36</v>
      </c>
      <c r="AX399" s="14" t="s">
        <v>74</v>
      </c>
      <c r="AY399" s="247" t="s">
        <v>126</v>
      </c>
    </row>
    <row r="400" s="14" customFormat="1">
      <c r="A400" s="14"/>
      <c r="B400" s="237"/>
      <c r="C400" s="238"/>
      <c r="D400" s="220" t="s">
        <v>140</v>
      </c>
      <c r="E400" s="239" t="s">
        <v>21</v>
      </c>
      <c r="F400" s="240" t="s">
        <v>552</v>
      </c>
      <c r="G400" s="238"/>
      <c r="H400" s="241">
        <v>7.5860000000000003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140</v>
      </c>
      <c r="AU400" s="247" t="s">
        <v>84</v>
      </c>
      <c r="AV400" s="14" t="s">
        <v>84</v>
      </c>
      <c r="AW400" s="14" t="s">
        <v>36</v>
      </c>
      <c r="AX400" s="14" t="s">
        <v>74</v>
      </c>
      <c r="AY400" s="247" t="s">
        <v>126</v>
      </c>
    </row>
    <row r="401" s="14" customFormat="1">
      <c r="A401" s="14"/>
      <c r="B401" s="237"/>
      <c r="C401" s="238"/>
      <c r="D401" s="220" t="s">
        <v>140</v>
      </c>
      <c r="E401" s="239" t="s">
        <v>21</v>
      </c>
      <c r="F401" s="240" t="s">
        <v>553</v>
      </c>
      <c r="G401" s="238"/>
      <c r="H401" s="241">
        <v>4.6500000000000004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7" t="s">
        <v>140</v>
      </c>
      <c r="AU401" s="247" t="s">
        <v>84</v>
      </c>
      <c r="AV401" s="14" t="s">
        <v>84</v>
      </c>
      <c r="AW401" s="14" t="s">
        <v>36</v>
      </c>
      <c r="AX401" s="14" t="s">
        <v>74</v>
      </c>
      <c r="AY401" s="247" t="s">
        <v>126</v>
      </c>
    </row>
    <row r="402" s="15" customFormat="1">
      <c r="A402" s="15"/>
      <c r="B402" s="248"/>
      <c r="C402" s="249"/>
      <c r="D402" s="220" t="s">
        <v>140</v>
      </c>
      <c r="E402" s="250" t="s">
        <v>21</v>
      </c>
      <c r="F402" s="251" t="s">
        <v>152</v>
      </c>
      <c r="G402" s="249"/>
      <c r="H402" s="252">
        <v>22.497999999999998</v>
      </c>
      <c r="I402" s="253"/>
      <c r="J402" s="249"/>
      <c r="K402" s="249"/>
      <c r="L402" s="254"/>
      <c r="M402" s="255"/>
      <c r="N402" s="256"/>
      <c r="O402" s="256"/>
      <c r="P402" s="256"/>
      <c r="Q402" s="256"/>
      <c r="R402" s="256"/>
      <c r="S402" s="256"/>
      <c r="T402" s="257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8" t="s">
        <v>140</v>
      </c>
      <c r="AU402" s="258" t="s">
        <v>84</v>
      </c>
      <c r="AV402" s="15" t="s">
        <v>127</v>
      </c>
      <c r="AW402" s="15" t="s">
        <v>36</v>
      </c>
      <c r="AX402" s="15" t="s">
        <v>74</v>
      </c>
      <c r="AY402" s="258" t="s">
        <v>126</v>
      </c>
    </row>
    <row r="403" s="13" customFormat="1">
      <c r="A403" s="13"/>
      <c r="B403" s="227"/>
      <c r="C403" s="228"/>
      <c r="D403" s="220" t="s">
        <v>140</v>
      </c>
      <c r="E403" s="229" t="s">
        <v>21</v>
      </c>
      <c r="F403" s="230" t="s">
        <v>257</v>
      </c>
      <c r="G403" s="228"/>
      <c r="H403" s="229" t="s">
        <v>21</v>
      </c>
      <c r="I403" s="231"/>
      <c r="J403" s="228"/>
      <c r="K403" s="228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140</v>
      </c>
      <c r="AU403" s="236" t="s">
        <v>84</v>
      </c>
      <c r="AV403" s="13" t="s">
        <v>82</v>
      </c>
      <c r="AW403" s="13" t="s">
        <v>36</v>
      </c>
      <c r="AX403" s="13" t="s">
        <v>74</v>
      </c>
      <c r="AY403" s="236" t="s">
        <v>126</v>
      </c>
    </row>
    <row r="404" s="14" customFormat="1">
      <c r="A404" s="14"/>
      <c r="B404" s="237"/>
      <c r="C404" s="238"/>
      <c r="D404" s="220" t="s">
        <v>140</v>
      </c>
      <c r="E404" s="239" t="s">
        <v>21</v>
      </c>
      <c r="F404" s="240" t="s">
        <v>554</v>
      </c>
      <c r="G404" s="238"/>
      <c r="H404" s="241">
        <v>23.620000000000001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140</v>
      </c>
      <c r="AU404" s="247" t="s">
        <v>84</v>
      </c>
      <c r="AV404" s="14" t="s">
        <v>84</v>
      </c>
      <c r="AW404" s="14" t="s">
        <v>36</v>
      </c>
      <c r="AX404" s="14" t="s">
        <v>74</v>
      </c>
      <c r="AY404" s="247" t="s">
        <v>126</v>
      </c>
    </row>
    <row r="405" s="14" customFormat="1">
      <c r="A405" s="14"/>
      <c r="B405" s="237"/>
      <c r="C405" s="238"/>
      <c r="D405" s="220" t="s">
        <v>140</v>
      </c>
      <c r="E405" s="239" t="s">
        <v>21</v>
      </c>
      <c r="F405" s="240" t="s">
        <v>555</v>
      </c>
      <c r="G405" s="238"/>
      <c r="H405" s="241">
        <v>1.0289999999999999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140</v>
      </c>
      <c r="AU405" s="247" t="s">
        <v>84</v>
      </c>
      <c r="AV405" s="14" t="s">
        <v>84</v>
      </c>
      <c r="AW405" s="14" t="s">
        <v>36</v>
      </c>
      <c r="AX405" s="14" t="s">
        <v>74</v>
      </c>
      <c r="AY405" s="247" t="s">
        <v>126</v>
      </c>
    </row>
    <row r="406" s="14" customFormat="1">
      <c r="A406" s="14"/>
      <c r="B406" s="237"/>
      <c r="C406" s="238"/>
      <c r="D406" s="220" t="s">
        <v>140</v>
      </c>
      <c r="E406" s="239" t="s">
        <v>21</v>
      </c>
      <c r="F406" s="240" t="s">
        <v>556</v>
      </c>
      <c r="G406" s="238"/>
      <c r="H406" s="241">
        <v>5.0430000000000001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140</v>
      </c>
      <c r="AU406" s="247" t="s">
        <v>84</v>
      </c>
      <c r="AV406" s="14" t="s">
        <v>84</v>
      </c>
      <c r="AW406" s="14" t="s">
        <v>36</v>
      </c>
      <c r="AX406" s="14" t="s">
        <v>74</v>
      </c>
      <c r="AY406" s="247" t="s">
        <v>126</v>
      </c>
    </row>
    <row r="407" s="15" customFormat="1">
      <c r="A407" s="15"/>
      <c r="B407" s="248"/>
      <c r="C407" s="249"/>
      <c r="D407" s="220" t="s">
        <v>140</v>
      </c>
      <c r="E407" s="250" t="s">
        <v>21</v>
      </c>
      <c r="F407" s="251" t="s">
        <v>152</v>
      </c>
      <c r="G407" s="249"/>
      <c r="H407" s="252">
        <v>29.692</v>
      </c>
      <c r="I407" s="253"/>
      <c r="J407" s="249"/>
      <c r="K407" s="249"/>
      <c r="L407" s="254"/>
      <c r="M407" s="255"/>
      <c r="N407" s="256"/>
      <c r="O407" s="256"/>
      <c r="P407" s="256"/>
      <c r="Q407" s="256"/>
      <c r="R407" s="256"/>
      <c r="S407" s="256"/>
      <c r="T407" s="257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8" t="s">
        <v>140</v>
      </c>
      <c r="AU407" s="258" t="s">
        <v>84</v>
      </c>
      <c r="AV407" s="15" t="s">
        <v>127</v>
      </c>
      <c r="AW407" s="15" t="s">
        <v>36</v>
      </c>
      <c r="AX407" s="15" t="s">
        <v>74</v>
      </c>
      <c r="AY407" s="258" t="s">
        <v>126</v>
      </c>
    </row>
    <row r="408" s="13" customFormat="1">
      <c r="A408" s="13"/>
      <c r="B408" s="227"/>
      <c r="C408" s="228"/>
      <c r="D408" s="220" t="s">
        <v>140</v>
      </c>
      <c r="E408" s="229" t="s">
        <v>21</v>
      </c>
      <c r="F408" s="230" t="s">
        <v>557</v>
      </c>
      <c r="G408" s="228"/>
      <c r="H408" s="229" t="s">
        <v>21</v>
      </c>
      <c r="I408" s="231"/>
      <c r="J408" s="228"/>
      <c r="K408" s="228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140</v>
      </c>
      <c r="AU408" s="236" t="s">
        <v>84</v>
      </c>
      <c r="AV408" s="13" t="s">
        <v>82</v>
      </c>
      <c r="AW408" s="13" t="s">
        <v>36</v>
      </c>
      <c r="AX408" s="13" t="s">
        <v>74</v>
      </c>
      <c r="AY408" s="236" t="s">
        <v>126</v>
      </c>
    </row>
    <row r="409" s="14" customFormat="1">
      <c r="A409" s="14"/>
      <c r="B409" s="237"/>
      <c r="C409" s="238"/>
      <c r="D409" s="220" t="s">
        <v>140</v>
      </c>
      <c r="E409" s="239" t="s">
        <v>21</v>
      </c>
      <c r="F409" s="240" t="s">
        <v>558</v>
      </c>
      <c r="G409" s="238"/>
      <c r="H409" s="241">
        <v>11.52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140</v>
      </c>
      <c r="AU409" s="247" t="s">
        <v>84</v>
      </c>
      <c r="AV409" s="14" t="s">
        <v>84</v>
      </c>
      <c r="AW409" s="14" t="s">
        <v>36</v>
      </c>
      <c r="AX409" s="14" t="s">
        <v>74</v>
      </c>
      <c r="AY409" s="247" t="s">
        <v>126</v>
      </c>
    </row>
    <row r="410" s="14" customFormat="1">
      <c r="A410" s="14"/>
      <c r="B410" s="237"/>
      <c r="C410" s="238"/>
      <c r="D410" s="220" t="s">
        <v>140</v>
      </c>
      <c r="E410" s="239" t="s">
        <v>21</v>
      </c>
      <c r="F410" s="240" t="s">
        <v>559</v>
      </c>
      <c r="G410" s="238"/>
      <c r="H410" s="241">
        <v>22.916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140</v>
      </c>
      <c r="AU410" s="247" t="s">
        <v>84</v>
      </c>
      <c r="AV410" s="14" t="s">
        <v>84</v>
      </c>
      <c r="AW410" s="14" t="s">
        <v>36</v>
      </c>
      <c r="AX410" s="14" t="s">
        <v>74</v>
      </c>
      <c r="AY410" s="247" t="s">
        <v>126</v>
      </c>
    </row>
    <row r="411" s="14" customFormat="1">
      <c r="A411" s="14"/>
      <c r="B411" s="237"/>
      <c r="C411" s="238"/>
      <c r="D411" s="220" t="s">
        <v>140</v>
      </c>
      <c r="E411" s="239" t="s">
        <v>21</v>
      </c>
      <c r="F411" s="240" t="s">
        <v>560</v>
      </c>
      <c r="G411" s="238"/>
      <c r="H411" s="241">
        <v>21.309999999999999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7" t="s">
        <v>140</v>
      </c>
      <c r="AU411" s="247" t="s">
        <v>84</v>
      </c>
      <c r="AV411" s="14" t="s">
        <v>84</v>
      </c>
      <c r="AW411" s="14" t="s">
        <v>36</v>
      </c>
      <c r="AX411" s="14" t="s">
        <v>74</v>
      </c>
      <c r="AY411" s="247" t="s">
        <v>126</v>
      </c>
    </row>
    <row r="412" s="15" customFormat="1">
      <c r="A412" s="15"/>
      <c r="B412" s="248"/>
      <c r="C412" s="249"/>
      <c r="D412" s="220" t="s">
        <v>140</v>
      </c>
      <c r="E412" s="250" t="s">
        <v>21</v>
      </c>
      <c r="F412" s="251" t="s">
        <v>152</v>
      </c>
      <c r="G412" s="249"/>
      <c r="H412" s="252">
        <v>55.745999999999995</v>
      </c>
      <c r="I412" s="253"/>
      <c r="J412" s="249"/>
      <c r="K412" s="249"/>
      <c r="L412" s="254"/>
      <c r="M412" s="255"/>
      <c r="N412" s="256"/>
      <c r="O412" s="256"/>
      <c r="P412" s="256"/>
      <c r="Q412" s="256"/>
      <c r="R412" s="256"/>
      <c r="S412" s="256"/>
      <c r="T412" s="25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8" t="s">
        <v>140</v>
      </c>
      <c r="AU412" s="258" t="s">
        <v>84</v>
      </c>
      <c r="AV412" s="15" t="s">
        <v>127</v>
      </c>
      <c r="AW412" s="15" t="s">
        <v>36</v>
      </c>
      <c r="AX412" s="15" t="s">
        <v>74</v>
      </c>
      <c r="AY412" s="258" t="s">
        <v>126</v>
      </c>
    </row>
    <row r="413" s="16" customFormat="1">
      <c r="A413" s="16"/>
      <c r="B413" s="259"/>
      <c r="C413" s="260"/>
      <c r="D413" s="220" t="s">
        <v>140</v>
      </c>
      <c r="E413" s="261" t="s">
        <v>21</v>
      </c>
      <c r="F413" s="262" t="s">
        <v>156</v>
      </c>
      <c r="G413" s="260"/>
      <c r="H413" s="263">
        <v>143.23599999999999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269" t="s">
        <v>140</v>
      </c>
      <c r="AU413" s="269" t="s">
        <v>84</v>
      </c>
      <c r="AV413" s="16" t="s">
        <v>134</v>
      </c>
      <c r="AW413" s="16" t="s">
        <v>36</v>
      </c>
      <c r="AX413" s="16" t="s">
        <v>82</v>
      </c>
      <c r="AY413" s="269" t="s">
        <v>126</v>
      </c>
    </row>
    <row r="414" s="2" customFormat="1" ht="24.15" customHeight="1">
      <c r="A414" s="41"/>
      <c r="B414" s="42"/>
      <c r="C414" s="207" t="s">
        <v>561</v>
      </c>
      <c r="D414" s="207" t="s">
        <v>129</v>
      </c>
      <c r="E414" s="208" t="s">
        <v>562</v>
      </c>
      <c r="F414" s="209" t="s">
        <v>563</v>
      </c>
      <c r="G414" s="210" t="s">
        <v>159</v>
      </c>
      <c r="H414" s="211">
        <v>7.7999999999999998</v>
      </c>
      <c r="I414" s="212"/>
      <c r="J414" s="213">
        <f>ROUND(I414*H414,2)</f>
        <v>0</v>
      </c>
      <c r="K414" s="209" t="s">
        <v>133</v>
      </c>
      <c r="L414" s="47"/>
      <c r="M414" s="214" t="s">
        <v>21</v>
      </c>
      <c r="N414" s="215" t="s">
        <v>45</v>
      </c>
      <c r="O414" s="87"/>
      <c r="P414" s="216">
        <f>O414*H414</f>
        <v>0</v>
      </c>
      <c r="Q414" s="216">
        <v>0</v>
      </c>
      <c r="R414" s="216">
        <f>Q414*H414</f>
        <v>0</v>
      </c>
      <c r="S414" s="216">
        <v>0</v>
      </c>
      <c r="T414" s="217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18" t="s">
        <v>295</v>
      </c>
      <c r="AT414" s="218" t="s">
        <v>129</v>
      </c>
      <c r="AU414" s="218" t="s">
        <v>84</v>
      </c>
      <c r="AY414" s="19" t="s">
        <v>126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19" t="s">
        <v>82</v>
      </c>
      <c r="BK414" s="219">
        <f>ROUND(I414*H414,2)</f>
        <v>0</v>
      </c>
      <c r="BL414" s="19" t="s">
        <v>295</v>
      </c>
      <c r="BM414" s="218" t="s">
        <v>564</v>
      </c>
    </row>
    <row r="415" s="2" customFormat="1">
      <c r="A415" s="41"/>
      <c r="B415" s="42"/>
      <c r="C415" s="43"/>
      <c r="D415" s="220" t="s">
        <v>136</v>
      </c>
      <c r="E415" s="43"/>
      <c r="F415" s="221" t="s">
        <v>565</v>
      </c>
      <c r="G415" s="43"/>
      <c r="H415" s="43"/>
      <c r="I415" s="222"/>
      <c r="J415" s="43"/>
      <c r="K415" s="43"/>
      <c r="L415" s="47"/>
      <c r="M415" s="223"/>
      <c r="N415" s="22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19" t="s">
        <v>136</v>
      </c>
      <c r="AU415" s="19" t="s">
        <v>84</v>
      </c>
    </row>
    <row r="416" s="2" customFormat="1">
      <c r="A416" s="41"/>
      <c r="B416" s="42"/>
      <c r="C416" s="43"/>
      <c r="D416" s="225" t="s">
        <v>138</v>
      </c>
      <c r="E416" s="43"/>
      <c r="F416" s="226" t="s">
        <v>566</v>
      </c>
      <c r="G416" s="43"/>
      <c r="H416" s="43"/>
      <c r="I416" s="222"/>
      <c r="J416" s="43"/>
      <c r="K416" s="43"/>
      <c r="L416" s="47"/>
      <c r="M416" s="223"/>
      <c r="N416" s="224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19" t="s">
        <v>138</v>
      </c>
      <c r="AU416" s="19" t="s">
        <v>84</v>
      </c>
    </row>
    <row r="417" s="13" customFormat="1">
      <c r="A417" s="13"/>
      <c r="B417" s="227"/>
      <c r="C417" s="228"/>
      <c r="D417" s="220" t="s">
        <v>140</v>
      </c>
      <c r="E417" s="229" t="s">
        <v>21</v>
      </c>
      <c r="F417" s="230" t="s">
        <v>567</v>
      </c>
      <c r="G417" s="228"/>
      <c r="H417" s="229" t="s">
        <v>21</v>
      </c>
      <c r="I417" s="231"/>
      <c r="J417" s="228"/>
      <c r="K417" s="228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140</v>
      </c>
      <c r="AU417" s="236" t="s">
        <v>84</v>
      </c>
      <c r="AV417" s="13" t="s">
        <v>82</v>
      </c>
      <c r="AW417" s="13" t="s">
        <v>36</v>
      </c>
      <c r="AX417" s="13" t="s">
        <v>74</v>
      </c>
      <c r="AY417" s="236" t="s">
        <v>126</v>
      </c>
    </row>
    <row r="418" s="14" customFormat="1">
      <c r="A418" s="14"/>
      <c r="B418" s="237"/>
      <c r="C418" s="238"/>
      <c r="D418" s="220" t="s">
        <v>140</v>
      </c>
      <c r="E418" s="239" t="s">
        <v>21</v>
      </c>
      <c r="F418" s="240" t="s">
        <v>568</v>
      </c>
      <c r="G418" s="238"/>
      <c r="H418" s="241">
        <v>2.7999999999999998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140</v>
      </c>
      <c r="AU418" s="247" t="s">
        <v>84</v>
      </c>
      <c r="AV418" s="14" t="s">
        <v>84</v>
      </c>
      <c r="AW418" s="14" t="s">
        <v>36</v>
      </c>
      <c r="AX418" s="14" t="s">
        <v>74</v>
      </c>
      <c r="AY418" s="247" t="s">
        <v>126</v>
      </c>
    </row>
    <row r="419" s="14" customFormat="1">
      <c r="A419" s="14"/>
      <c r="B419" s="237"/>
      <c r="C419" s="238"/>
      <c r="D419" s="220" t="s">
        <v>140</v>
      </c>
      <c r="E419" s="239" t="s">
        <v>21</v>
      </c>
      <c r="F419" s="240" t="s">
        <v>569</v>
      </c>
      <c r="G419" s="238"/>
      <c r="H419" s="241">
        <v>5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7" t="s">
        <v>140</v>
      </c>
      <c r="AU419" s="247" t="s">
        <v>84</v>
      </c>
      <c r="AV419" s="14" t="s">
        <v>84</v>
      </c>
      <c r="AW419" s="14" t="s">
        <v>36</v>
      </c>
      <c r="AX419" s="14" t="s">
        <v>74</v>
      </c>
      <c r="AY419" s="247" t="s">
        <v>126</v>
      </c>
    </row>
    <row r="420" s="16" customFormat="1">
      <c r="A420" s="16"/>
      <c r="B420" s="259"/>
      <c r="C420" s="260"/>
      <c r="D420" s="220" t="s">
        <v>140</v>
      </c>
      <c r="E420" s="261" t="s">
        <v>21</v>
      </c>
      <c r="F420" s="262" t="s">
        <v>156</v>
      </c>
      <c r="G420" s="260"/>
      <c r="H420" s="263">
        <v>7.7999999999999998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T420" s="269" t="s">
        <v>140</v>
      </c>
      <c r="AU420" s="269" t="s">
        <v>84</v>
      </c>
      <c r="AV420" s="16" t="s">
        <v>134</v>
      </c>
      <c r="AW420" s="16" t="s">
        <v>36</v>
      </c>
      <c r="AX420" s="16" t="s">
        <v>82</v>
      </c>
      <c r="AY420" s="269" t="s">
        <v>126</v>
      </c>
    </row>
    <row r="421" s="2" customFormat="1" ht="24.15" customHeight="1">
      <c r="A421" s="41"/>
      <c r="B421" s="42"/>
      <c r="C421" s="270" t="s">
        <v>570</v>
      </c>
      <c r="D421" s="270" t="s">
        <v>188</v>
      </c>
      <c r="E421" s="271" t="s">
        <v>571</v>
      </c>
      <c r="F421" s="272" t="s">
        <v>572</v>
      </c>
      <c r="G421" s="273" t="s">
        <v>159</v>
      </c>
      <c r="H421" s="274">
        <v>8.1899999999999995</v>
      </c>
      <c r="I421" s="275"/>
      <c r="J421" s="276">
        <f>ROUND(I421*H421,2)</f>
        <v>0</v>
      </c>
      <c r="K421" s="272" t="s">
        <v>133</v>
      </c>
      <c r="L421" s="277"/>
      <c r="M421" s="278" t="s">
        <v>21</v>
      </c>
      <c r="N421" s="279" t="s">
        <v>45</v>
      </c>
      <c r="O421" s="87"/>
      <c r="P421" s="216">
        <f>O421*H421</f>
        <v>0</v>
      </c>
      <c r="Q421" s="216">
        <v>0</v>
      </c>
      <c r="R421" s="216">
        <f>Q421*H421</f>
        <v>0</v>
      </c>
      <c r="S421" s="216">
        <v>0</v>
      </c>
      <c r="T421" s="21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8" t="s">
        <v>384</v>
      </c>
      <c r="AT421" s="218" t="s">
        <v>188</v>
      </c>
      <c r="AU421" s="218" t="s">
        <v>84</v>
      </c>
      <c r="AY421" s="19" t="s">
        <v>126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19" t="s">
        <v>82</v>
      </c>
      <c r="BK421" s="219">
        <f>ROUND(I421*H421,2)</f>
        <v>0</v>
      </c>
      <c r="BL421" s="19" t="s">
        <v>295</v>
      </c>
      <c r="BM421" s="218" t="s">
        <v>573</v>
      </c>
    </row>
    <row r="422" s="2" customFormat="1">
      <c r="A422" s="41"/>
      <c r="B422" s="42"/>
      <c r="C422" s="43"/>
      <c r="D422" s="220" t="s">
        <v>136</v>
      </c>
      <c r="E422" s="43"/>
      <c r="F422" s="221" t="s">
        <v>572</v>
      </c>
      <c r="G422" s="43"/>
      <c r="H422" s="43"/>
      <c r="I422" s="222"/>
      <c r="J422" s="43"/>
      <c r="K422" s="43"/>
      <c r="L422" s="47"/>
      <c r="M422" s="223"/>
      <c r="N422" s="224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19" t="s">
        <v>136</v>
      </c>
      <c r="AU422" s="19" t="s">
        <v>84</v>
      </c>
    </row>
    <row r="423" s="14" customFormat="1">
      <c r="A423" s="14"/>
      <c r="B423" s="237"/>
      <c r="C423" s="238"/>
      <c r="D423" s="220" t="s">
        <v>140</v>
      </c>
      <c r="E423" s="238"/>
      <c r="F423" s="240" t="s">
        <v>574</v>
      </c>
      <c r="G423" s="238"/>
      <c r="H423" s="241">
        <v>8.1899999999999995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7" t="s">
        <v>140</v>
      </c>
      <c r="AU423" s="247" t="s">
        <v>84</v>
      </c>
      <c r="AV423" s="14" t="s">
        <v>84</v>
      </c>
      <c r="AW423" s="14" t="s">
        <v>4</v>
      </c>
      <c r="AX423" s="14" t="s">
        <v>82</v>
      </c>
      <c r="AY423" s="247" t="s">
        <v>126</v>
      </c>
    </row>
    <row r="424" s="2" customFormat="1" ht="16.5" customHeight="1">
      <c r="A424" s="41"/>
      <c r="B424" s="42"/>
      <c r="C424" s="207" t="s">
        <v>575</v>
      </c>
      <c r="D424" s="207" t="s">
        <v>129</v>
      </c>
      <c r="E424" s="208" t="s">
        <v>576</v>
      </c>
      <c r="F424" s="209" t="s">
        <v>577</v>
      </c>
      <c r="G424" s="210" t="s">
        <v>132</v>
      </c>
      <c r="H424" s="211">
        <v>55.5</v>
      </c>
      <c r="I424" s="212"/>
      <c r="J424" s="213">
        <f>ROUND(I424*H424,2)</f>
        <v>0</v>
      </c>
      <c r="K424" s="209" t="s">
        <v>133</v>
      </c>
      <c r="L424" s="47"/>
      <c r="M424" s="214" t="s">
        <v>21</v>
      </c>
      <c r="N424" s="215" t="s">
        <v>45</v>
      </c>
      <c r="O424" s="87"/>
      <c r="P424" s="216">
        <f>O424*H424</f>
        <v>0</v>
      </c>
      <c r="Q424" s="216">
        <v>0</v>
      </c>
      <c r="R424" s="216">
        <f>Q424*H424</f>
        <v>0</v>
      </c>
      <c r="S424" s="216">
        <v>0</v>
      </c>
      <c r="T424" s="217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18" t="s">
        <v>295</v>
      </c>
      <c r="AT424" s="218" t="s">
        <v>129</v>
      </c>
      <c r="AU424" s="218" t="s">
        <v>84</v>
      </c>
      <c r="AY424" s="19" t="s">
        <v>126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19" t="s">
        <v>82</v>
      </c>
      <c r="BK424" s="219">
        <f>ROUND(I424*H424,2)</f>
        <v>0</v>
      </c>
      <c r="BL424" s="19" t="s">
        <v>295</v>
      </c>
      <c r="BM424" s="218" t="s">
        <v>578</v>
      </c>
    </row>
    <row r="425" s="2" customFormat="1">
      <c r="A425" s="41"/>
      <c r="B425" s="42"/>
      <c r="C425" s="43"/>
      <c r="D425" s="220" t="s">
        <v>136</v>
      </c>
      <c r="E425" s="43"/>
      <c r="F425" s="221" t="s">
        <v>579</v>
      </c>
      <c r="G425" s="43"/>
      <c r="H425" s="43"/>
      <c r="I425" s="222"/>
      <c r="J425" s="43"/>
      <c r="K425" s="43"/>
      <c r="L425" s="47"/>
      <c r="M425" s="223"/>
      <c r="N425" s="224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19" t="s">
        <v>136</v>
      </c>
      <c r="AU425" s="19" t="s">
        <v>84</v>
      </c>
    </row>
    <row r="426" s="2" customFormat="1">
      <c r="A426" s="41"/>
      <c r="B426" s="42"/>
      <c r="C426" s="43"/>
      <c r="D426" s="225" t="s">
        <v>138</v>
      </c>
      <c r="E426" s="43"/>
      <c r="F426" s="226" t="s">
        <v>580</v>
      </c>
      <c r="G426" s="43"/>
      <c r="H426" s="43"/>
      <c r="I426" s="222"/>
      <c r="J426" s="43"/>
      <c r="K426" s="43"/>
      <c r="L426" s="47"/>
      <c r="M426" s="223"/>
      <c r="N426" s="224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19" t="s">
        <v>138</v>
      </c>
      <c r="AU426" s="19" t="s">
        <v>84</v>
      </c>
    </row>
    <row r="427" s="13" customFormat="1">
      <c r="A427" s="13"/>
      <c r="B427" s="227"/>
      <c r="C427" s="228"/>
      <c r="D427" s="220" t="s">
        <v>140</v>
      </c>
      <c r="E427" s="229" t="s">
        <v>21</v>
      </c>
      <c r="F427" s="230" t="s">
        <v>581</v>
      </c>
      <c r="G427" s="228"/>
      <c r="H427" s="229" t="s">
        <v>21</v>
      </c>
      <c r="I427" s="231"/>
      <c r="J427" s="228"/>
      <c r="K427" s="228"/>
      <c r="L427" s="232"/>
      <c r="M427" s="233"/>
      <c r="N427" s="234"/>
      <c r="O427" s="234"/>
      <c r="P427" s="234"/>
      <c r="Q427" s="234"/>
      <c r="R427" s="234"/>
      <c r="S427" s="234"/>
      <c r="T427" s="23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6" t="s">
        <v>140</v>
      </c>
      <c r="AU427" s="236" t="s">
        <v>84</v>
      </c>
      <c r="AV427" s="13" t="s">
        <v>82</v>
      </c>
      <c r="AW427" s="13" t="s">
        <v>36</v>
      </c>
      <c r="AX427" s="13" t="s">
        <v>74</v>
      </c>
      <c r="AY427" s="236" t="s">
        <v>126</v>
      </c>
    </row>
    <row r="428" s="14" customFormat="1">
      <c r="A428" s="14"/>
      <c r="B428" s="237"/>
      <c r="C428" s="238"/>
      <c r="D428" s="220" t="s">
        <v>140</v>
      </c>
      <c r="E428" s="239" t="s">
        <v>21</v>
      </c>
      <c r="F428" s="240" t="s">
        <v>582</v>
      </c>
      <c r="G428" s="238"/>
      <c r="H428" s="241">
        <v>25.5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7" t="s">
        <v>140</v>
      </c>
      <c r="AU428" s="247" t="s">
        <v>84</v>
      </c>
      <c r="AV428" s="14" t="s">
        <v>84</v>
      </c>
      <c r="AW428" s="14" t="s">
        <v>36</v>
      </c>
      <c r="AX428" s="14" t="s">
        <v>74</v>
      </c>
      <c r="AY428" s="247" t="s">
        <v>126</v>
      </c>
    </row>
    <row r="429" s="14" customFormat="1">
      <c r="A429" s="14"/>
      <c r="B429" s="237"/>
      <c r="C429" s="238"/>
      <c r="D429" s="220" t="s">
        <v>140</v>
      </c>
      <c r="E429" s="239" t="s">
        <v>21</v>
      </c>
      <c r="F429" s="240" t="s">
        <v>583</v>
      </c>
      <c r="G429" s="238"/>
      <c r="H429" s="241">
        <v>30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140</v>
      </c>
      <c r="AU429" s="247" t="s">
        <v>84</v>
      </c>
      <c r="AV429" s="14" t="s">
        <v>84</v>
      </c>
      <c r="AW429" s="14" t="s">
        <v>36</v>
      </c>
      <c r="AX429" s="14" t="s">
        <v>74</v>
      </c>
      <c r="AY429" s="247" t="s">
        <v>126</v>
      </c>
    </row>
    <row r="430" s="16" customFormat="1">
      <c r="A430" s="16"/>
      <c r="B430" s="259"/>
      <c r="C430" s="260"/>
      <c r="D430" s="220" t="s">
        <v>140</v>
      </c>
      <c r="E430" s="261" t="s">
        <v>21</v>
      </c>
      <c r="F430" s="262" t="s">
        <v>156</v>
      </c>
      <c r="G430" s="260"/>
      <c r="H430" s="263">
        <v>55.5</v>
      </c>
      <c r="I430" s="264"/>
      <c r="J430" s="260"/>
      <c r="K430" s="260"/>
      <c r="L430" s="265"/>
      <c r="M430" s="266"/>
      <c r="N430" s="267"/>
      <c r="O430" s="267"/>
      <c r="P430" s="267"/>
      <c r="Q430" s="267"/>
      <c r="R430" s="267"/>
      <c r="S430" s="267"/>
      <c r="T430" s="268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69" t="s">
        <v>140</v>
      </c>
      <c r="AU430" s="269" t="s">
        <v>84</v>
      </c>
      <c r="AV430" s="16" t="s">
        <v>134</v>
      </c>
      <c r="AW430" s="16" t="s">
        <v>36</v>
      </c>
      <c r="AX430" s="16" t="s">
        <v>82</v>
      </c>
      <c r="AY430" s="269" t="s">
        <v>126</v>
      </c>
    </row>
    <row r="431" s="2" customFormat="1" ht="21.75" customHeight="1">
      <c r="A431" s="41"/>
      <c r="B431" s="42"/>
      <c r="C431" s="270" t="s">
        <v>584</v>
      </c>
      <c r="D431" s="270" t="s">
        <v>188</v>
      </c>
      <c r="E431" s="271" t="s">
        <v>585</v>
      </c>
      <c r="F431" s="272" t="s">
        <v>586</v>
      </c>
      <c r="G431" s="273" t="s">
        <v>132</v>
      </c>
      <c r="H431" s="274">
        <v>58.274999999999999</v>
      </c>
      <c r="I431" s="275"/>
      <c r="J431" s="276">
        <f>ROUND(I431*H431,2)</f>
        <v>0</v>
      </c>
      <c r="K431" s="272" t="s">
        <v>21</v>
      </c>
      <c r="L431" s="277"/>
      <c r="M431" s="278" t="s">
        <v>21</v>
      </c>
      <c r="N431" s="279" t="s">
        <v>45</v>
      </c>
      <c r="O431" s="87"/>
      <c r="P431" s="216">
        <f>O431*H431</f>
        <v>0</v>
      </c>
      <c r="Q431" s="216">
        <v>0</v>
      </c>
      <c r="R431" s="216">
        <f>Q431*H431</f>
        <v>0</v>
      </c>
      <c r="S431" s="216">
        <v>0</v>
      </c>
      <c r="T431" s="217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8" t="s">
        <v>384</v>
      </c>
      <c r="AT431" s="218" t="s">
        <v>188</v>
      </c>
      <c r="AU431" s="218" t="s">
        <v>84</v>
      </c>
      <c r="AY431" s="19" t="s">
        <v>126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19" t="s">
        <v>82</v>
      </c>
      <c r="BK431" s="219">
        <f>ROUND(I431*H431,2)</f>
        <v>0</v>
      </c>
      <c r="BL431" s="19" t="s">
        <v>295</v>
      </c>
      <c r="BM431" s="218" t="s">
        <v>587</v>
      </c>
    </row>
    <row r="432" s="2" customFormat="1">
      <c r="A432" s="41"/>
      <c r="B432" s="42"/>
      <c r="C432" s="43"/>
      <c r="D432" s="220" t="s">
        <v>136</v>
      </c>
      <c r="E432" s="43"/>
      <c r="F432" s="221" t="s">
        <v>586</v>
      </c>
      <c r="G432" s="43"/>
      <c r="H432" s="43"/>
      <c r="I432" s="222"/>
      <c r="J432" s="43"/>
      <c r="K432" s="43"/>
      <c r="L432" s="47"/>
      <c r="M432" s="223"/>
      <c r="N432" s="224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19" t="s">
        <v>136</v>
      </c>
      <c r="AU432" s="19" t="s">
        <v>84</v>
      </c>
    </row>
    <row r="433" s="14" customFormat="1">
      <c r="A433" s="14"/>
      <c r="B433" s="237"/>
      <c r="C433" s="238"/>
      <c r="D433" s="220" t="s">
        <v>140</v>
      </c>
      <c r="E433" s="238"/>
      <c r="F433" s="240" t="s">
        <v>588</v>
      </c>
      <c r="G433" s="238"/>
      <c r="H433" s="241">
        <v>58.274999999999999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140</v>
      </c>
      <c r="AU433" s="247" t="s">
        <v>84</v>
      </c>
      <c r="AV433" s="14" t="s">
        <v>84</v>
      </c>
      <c r="AW433" s="14" t="s">
        <v>4</v>
      </c>
      <c r="AX433" s="14" t="s">
        <v>82</v>
      </c>
      <c r="AY433" s="247" t="s">
        <v>126</v>
      </c>
    </row>
    <row r="434" s="2" customFormat="1" ht="24.15" customHeight="1">
      <c r="A434" s="41"/>
      <c r="B434" s="42"/>
      <c r="C434" s="207" t="s">
        <v>589</v>
      </c>
      <c r="D434" s="207" t="s">
        <v>129</v>
      </c>
      <c r="E434" s="208" t="s">
        <v>590</v>
      </c>
      <c r="F434" s="209" t="s">
        <v>591</v>
      </c>
      <c r="G434" s="210" t="s">
        <v>132</v>
      </c>
      <c r="H434" s="211">
        <v>255.82599999999999</v>
      </c>
      <c r="I434" s="212"/>
      <c r="J434" s="213">
        <f>ROUND(I434*H434,2)</f>
        <v>0</v>
      </c>
      <c r="K434" s="209" t="s">
        <v>133</v>
      </c>
      <c r="L434" s="47"/>
      <c r="M434" s="214" t="s">
        <v>21</v>
      </c>
      <c r="N434" s="215" t="s">
        <v>45</v>
      </c>
      <c r="O434" s="87"/>
      <c r="P434" s="216">
        <f>O434*H434</f>
        <v>0</v>
      </c>
      <c r="Q434" s="216">
        <v>0</v>
      </c>
      <c r="R434" s="216">
        <f>Q434*H434</f>
        <v>0</v>
      </c>
      <c r="S434" s="216">
        <v>0</v>
      </c>
      <c r="T434" s="21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8" t="s">
        <v>295</v>
      </c>
      <c r="AT434" s="218" t="s">
        <v>129</v>
      </c>
      <c r="AU434" s="218" t="s">
        <v>84</v>
      </c>
      <c r="AY434" s="19" t="s">
        <v>126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19" t="s">
        <v>82</v>
      </c>
      <c r="BK434" s="219">
        <f>ROUND(I434*H434,2)</f>
        <v>0</v>
      </c>
      <c r="BL434" s="19" t="s">
        <v>295</v>
      </c>
      <c r="BM434" s="218" t="s">
        <v>592</v>
      </c>
    </row>
    <row r="435" s="2" customFormat="1">
      <c r="A435" s="41"/>
      <c r="B435" s="42"/>
      <c r="C435" s="43"/>
      <c r="D435" s="220" t="s">
        <v>136</v>
      </c>
      <c r="E435" s="43"/>
      <c r="F435" s="221" t="s">
        <v>593</v>
      </c>
      <c r="G435" s="43"/>
      <c r="H435" s="43"/>
      <c r="I435" s="222"/>
      <c r="J435" s="43"/>
      <c r="K435" s="43"/>
      <c r="L435" s="47"/>
      <c r="M435" s="223"/>
      <c r="N435" s="224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19" t="s">
        <v>136</v>
      </c>
      <c r="AU435" s="19" t="s">
        <v>84</v>
      </c>
    </row>
    <row r="436" s="2" customFormat="1">
      <c r="A436" s="41"/>
      <c r="B436" s="42"/>
      <c r="C436" s="43"/>
      <c r="D436" s="225" t="s">
        <v>138</v>
      </c>
      <c r="E436" s="43"/>
      <c r="F436" s="226" t="s">
        <v>594</v>
      </c>
      <c r="G436" s="43"/>
      <c r="H436" s="43"/>
      <c r="I436" s="222"/>
      <c r="J436" s="43"/>
      <c r="K436" s="43"/>
      <c r="L436" s="47"/>
      <c r="M436" s="223"/>
      <c r="N436" s="22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19" t="s">
        <v>138</v>
      </c>
      <c r="AU436" s="19" t="s">
        <v>84</v>
      </c>
    </row>
    <row r="437" s="13" customFormat="1">
      <c r="A437" s="13"/>
      <c r="B437" s="227"/>
      <c r="C437" s="228"/>
      <c r="D437" s="220" t="s">
        <v>140</v>
      </c>
      <c r="E437" s="229" t="s">
        <v>21</v>
      </c>
      <c r="F437" s="230" t="s">
        <v>595</v>
      </c>
      <c r="G437" s="228"/>
      <c r="H437" s="229" t="s">
        <v>21</v>
      </c>
      <c r="I437" s="231"/>
      <c r="J437" s="228"/>
      <c r="K437" s="228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140</v>
      </c>
      <c r="AU437" s="236" t="s">
        <v>84</v>
      </c>
      <c r="AV437" s="13" t="s">
        <v>82</v>
      </c>
      <c r="AW437" s="13" t="s">
        <v>36</v>
      </c>
      <c r="AX437" s="13" t="s">
        <v>74</v>
      </c>
      <c r="AY437" s="236" t="s">
        <v>126</v>
      </c>
    </row>
    <row r="438" s="14" customFormat="1">
      <c r="A438" s="14"/>
      <c r="B438" s="237"/>
      <c r="C438" s="238"/>
      <c r="D438" s="220" t="s">
        <v>140</v>
      </c>
      <c r="E438" s="239" t="s">
        <v>21</v>
      </c>
      <c r="F438" s="240" t="s">
        <v>596</v>
      </c>
      <c r="G438" s="238"/>
      <c r="H438" s="241">
        <v>124.416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140</v>
      </c>
      <c r="AU438" s="247" t="s">
        <v>84</v>
      </c>
      <c r="AV438" s="14" t="s">
        <v>84</v>
      </c>
      <c r="AW438" s="14" t="s">
        <v>36</v>
      </c>
      <c r="AX438" s="14" t="s">
        <v>74</v>
      </c>
      <c r="AY438" s="247" t="s">
        <v>126</v>
      </c>
    </row>
    <row r="439" s="14" customFormat="1">
      <c r="A439" s="14"/>
      <c r="B439" s="237"/>
      <c r="C439" s="238"/>
      <c r="D439" s="220" t="s">
        <v>140</v>
      </c>
      <c r="E439" s="239" t="s">
        <v>21</v>
      </c>
      <c r="F439" s="240" t="s">
        <v>597</v>
      </c>
      <c r="G439" s="238"/>
      <c r="H439" s="241">
        <v>101.08799999999999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140</v>
      </c>
      <c r="AU439" s="247" t="s">
        <v>84</v>
      </c>
      <c r="AV439" s="14" t="s">
        <v>84</v>
      </c>
      <c r="AW439" s="14" t="s">
        <v>36</v>
      </c>
      <c r="AX439" s="14" t="s">
        <v>74</v>
      </c>
      <c r="AY439" s="247" t="s">
        <v>126</v>
      </c>
    </row>
    <row r="440" s="14" customFormat="1">
      <c r="A440" s="14"/>
      <c r="B440" s="237"/>
      <c r="C440" s="238"/>
      <c r="D440" s="220" t="s">
        <v>140</v>
      </c>
      <c r="E440" s="239" t="s">
        <v>21</v>
      </c>
      <c r="F440" s="240" t="s">
        <v>598</v>
      </c>
      <c r="G440" s="238"/>
      <c r="H440" s="241">
        <v>7.7759999999999998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140</v>
      </c>
      <c r="AU440" s="247" t="s">
        <v>84</v>
      </c>
      <c r="AV440" s="14" t="s">
        <v>84</v>
      </c>
      <c r="AW440" s="14" t="s">
        <v>36</v>
      </c>
      <c r="AX440" s="14" t="s">
        <v>74</v>
      </c>
      <c r="AY440" s="247" t="s">
        <v>126</v>
      </c>
    </row>
    <row r="441" s="15" customFormat="1">
      <c r="A441" s="15"/>
      <c r="B441" s="248"/>
      <c r="C441" s="249"/>
      <c r="D441" s="220" t="s">
        <v>140</v>
      </c>
      <c r="E441" s="250" t="s">
        <v>21</v>
      </c>
      <c r="F441" s="251" t="s">
        <v>152</v>
      </c>
      <c r="G441" s="249"/>
      <c r="H441" s="252">
        <v>233.28</v>
      </c>
      <c r="I441" s="253"/>
      <c r="J441" s="249"/>
      <c r="K441" s="249"/>
      <c r="L441" s="254"/>
      <c r="M441" s="255"/>
      <c r="N441" s="256"/>
      <c r="O441" s="256"/>
      <c r="P441" s="256"/>
      <c r="Q441" s="256"/>
      <c r="R441" s="256"/>
      <c r="S441" s="256"/>
      <c r="T441" s="25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8" t="s">
        <v>140</v>
      </c>
      <c r="AU441" s="258" t="s">
        <v>84</v>
      </c>
      <c r="AV441" s="15" t="s">
        <v>127</v>
      </c>
      <c r="AW441" s="15" t="s">
        <v>36</v>
      </c>
      <c r="AX441" s="15" t="s">
        <v>74</v>
      </c>
      <c r="AY441" s="258" t="s">
        <v>126</v>
      </c>
    </row>
    <row r="442" s="13" customFormat="1">
      <c r="A442" s="13"/>
      <c r="B442" s="227"/>
      <c r="C442" s="228"/>
      <c r="D442" s="220" t="s">
        <v>140</v>
      </c>
      <c r="E442" s="229" t="s">
        <v>21</v>
      </c>
      <c r="F442" s="230" t="s">
        <v>167</v>
      </c>
      <c r="G442" s="228"/>
      <c r="H442" s="229" t="s">
        <v>21</v>
      </c>
      <c r="I442" s="231"/>
      <c r="J442" s="228"/>
      <c r="K442" s="228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140</v>
      </c>
      <c r="AU442" s="236" t="s">
        <v>84</v>
      </c>
      <c r="AV442" s="13" t="s">
        <v>82</v>
      </c>
      <c r="AW442" s="13" t="s">
        <v>36</v>
      </c>
      <c r="AX442" s="13" t="s">
        <v>74</v>
      </c>
      <c r="AY442" s="236" t="s">
        <v>126</v>
      </c>
    </row>
    <row r="443" s="14" customFormat="1">
      <c r="A443" s="14"/>
      <c r="B443" s="237"/>
      <c r="C443" s="238"/>
      <c r="D443" s="220" t="s">
        <v>140</v>
      </c>
      <c r="E443" s="239" t="s">
        <v>21</v>
      </c>
      <c r="F443" s="240" t="s">
        <v>219</v>
      </c>
      <c r="G443" s="238"/>
      <c r="H443" s="241">
        <v>4.7850000000000001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140</v>
      </c>
      <c r="AU443" s="247" t="s">
        <v>84</v>
      </c>
      <c r="AV443" s="14" t="s">
        <v>84</v>
      </c>
      <c r="AW443" s="14" t="s">
        <v>36</v>
      </c>
      <c r="AX443" s="14" t="s">
        <v>74</v>
      </c>
      <c r="AY443" s="247" t="s">
        <v>126</v>
      </c>
    </row>
    <row r="444" s="14" customFormat="1">
      <c r="A444" s="14"/>
      <c r="B444" s="237"/>
      <c r="C444" s="238"/>
      <c r="D444" s="220" t="s">
        <v>140</v>
      </c>
      <c r="E444" s="239" t="s">
        <v>21</v>
      </c>
      <c r="F444" s="240" t="s">
        <v>220</v>
      </c>
      <c r="G444" s="238"/>
      <c r="H444" s="241">
        <v>1.595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140</v>
      </c>
      <c r="AU444" s="247" t="s">
        <v>84</v>
      </c>
      <c r="AV444" s="14" t="s">
        <v>84</v>
      </c>
      <c r="AW444" s="14" t="s">
        <v>36</v>
      </c>
      <c r="AX444" s="14" t="s">
        <v>74</v>
      </c>
      <c r="AY444" s="247" t="s">
        <v>126</v>
      </c>
    </row>
    <row r="445" s="14" customFormat="1">
      <c r="A445" s="14"/>
      <c r="B445" s="237"/>
      <c r="C445" s="238"/>
      <c r="D445" s="220" t="s">
        <v>140</v>
      </c>
      <c r="E445" s="239" t="s">
        <v>21</v>
      </c>
      <c r="F445" s="240" t="s">
        <v>221</v>
      </c>
      <c r="G445" s="238"/>
      <c r="H445" s="241">
        <v>6.0899999999999999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140</v>
      </c>
      <c r="AU445" s="247" t="s">
        <v>84</v>
      </c>
      <c r="AV445" s="14" t="s">
        <v>84</v>
      </c>
      <c r="AW445" s="14" t="s">
        <v>36</v>
      </c>
      <c r="AX445" s="14" t="s">
        <v>74</v>
      </c>
      <c r="AY445" s="247" t="s">
        <v>126</v>
      </c>
    </row>
    <row r="446" s="14" customFormat="1">
      <c r="A446" s="14"/>
      <c r="B446" s="237"/>
      <c r="C446" s="238"/>
      <c r="D446" s="220" t="s">
        <v>140</v>
      </c>
      <c r="E446" s="239" t="s">
        <v>21</v>
      </c>
      <c r="F446" s="240" t="s">
        <v>222</v>
      </c>
      <c r="G446" s="238"/>
      <c r="H446" s="241">
        <v>4.9589999999999996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140</v>
      </c>
      <c r="AU446" s="247" t="s">
        <v>84</v>
      </c>
      <c r="AV446" s="14" t="s">
        <v>84</v>
      </c>
      <c r="AW446" s="14" t="s">
        <v>36</v>
      </c>
      <c r="AX446" s="14" t="s">
        <v>74</v>
      </c>
      <c r="AY446" s="247" t="s">
        <v>126</v>
      </c>
    </row>
    <row r="447" s="15" customFormat="1">
      <c r="A447" s="15"/>
      <c r="B447" s="248"/>
      <c r="C447" s="249"/>
      <c r="D447" s="220" t="s">
        <v>140</v>
      </c>
      <c r="E447" s="250" t="s">
        <v>21</v>
      </c>
      <c r="F447" s="251" t="s">
        <v>152</v>
      </c>
      <c r="G447" s="249"/>
      <c r="H447" s="252">
        <v>17.428999999999998</v>
      </c>
      <c r="I447" s="253"/>
      <c r="J447" s="249"/>
      <c r="K447" s="249"/>
      <c r="L447" s="254"/>
      <c r="M447" s="255"/>
      <c r="N447" s="256"/>
      <c r="O447" s="256"/>
      <c r="P447" s="256"/>
      <c r="Q447" s="256"/>
      <c r="R447" s="256"/>
      <c r="S447" s="256"/>
      <c r="T447" s="257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8" t="s">
        <v>140</v>
      </c>
      <c r="AU447" s="258" t="s">
        <v>84</v>
      </c>
      <c r="AV447" s="15" t="s">
        <v>127</v>
      </c>
      <c r="AW447" s="15" t="s">
        <v>36</v>
      </c>
      <c r="AX447" s="15" t="s">
        <v>74</v>
      </c>
      <c r="AY447" s="258" t="s">
        <v>126</v>
      </c>
    </row>
    <row r="448" s="13" customFormat="1">
      <c r="A448" s="13"/>
      <c r="B448" s="227"/>
      <c r="C448" s="228"/>
      <c r="D448" s="220" t="s">
        <v>140</v>
      </c>
      <c r="E448" s="229" t="s">
        <v>21</v>
      </c>
      <c r="F448" s="230" t="s">
        <v>599</v>
      </c>
      <c r="G448" s="228"/>
      <c r="H448" s="229" t="s">
        <v>21</v>
      </c>
      <c r="I448" s="231"/>
      <c r="J448" s="228"/>
      <c r="K448" s="228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140</v>
      </c>
      <c r="AU448" s="236" t="s">
        <v>84</v>
      </c>
      <c r="AV448" s="13" t="s">
        <v>82</v>
      </c>
      <c r="AW448" s="13" t="s">
        <v>36</v>
      </c>
      <c r="AX448" s="13" t="s">
        <v>74</v>
      </c>
      <c r="AY448" s="236" t="s">
        <v>126</v>
      </c>
    </row>
    <row r="449" s="14" customFormat="1">
      <c r="A449" s="14"/>
      <c r="B449" s="237"/>
      <c r="C449" s="238"/>
      <c r="D449" s="220" t="s">
        <v>140</v>
      </c>
      <c r="E449" s="239" t="s">
        <v>21</v>
      </c>
      <c r="F449" s="240" t="s">
        <v>600</v>
      </c>
      <c r="G449" s="238"/>
      <c r="H449" s="241">
        <v>3.1400000000000001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140</v>
      </c>
      <c r="AU449" s="247" t="s">
        <v>84</v>
      </c>
      <c r="AV449" s="14" t="s">
        <v>84</v>
      </c>
      <c r="AW449" s="14" t="s">
        <v>36</v>
      </c>
      <c r="AX449" s="14" t="s">
        <v>74</v>
      </c>
      <c r="AY449" s="247" t="s">
        <v>126</v>
      </c>
    </row>
    <row r="450" s="14" customFormat="1">
      <c r="A450" s="14"/>
      <c r="B450" s="237"/>
      <c r="C450" s="238"/>
      <c r="D450" s="220" t="s">
        <v>140</v>
      </c>
      <c r="E450" s="239" t="s">
        <v>21</v>
      </c>
      <c r="F450" s="240" t="s">
        <v>601</v>
      </c>
      <c r="G450" s="238"/>
      <c r="H450" s="241">
        <v>1.44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140</v>
      </c>
      <c r="AU450" s="247" t="s">
        <v>84</v>
      </c>
      <c r="AV450" s="14" t="s">
        <v>84</v>
      </c>
      <c r="AW450" s="14" t="s">
        <v>36</v>
      </c>
      <c r="AX450" s="14" t="s">
        <v>74</v>
      </c>
      <c r="AY450" s="247" t="s">
        <v>126</v>
      </c>
    </row>
    <row r="451" s="15" customFormat="1">
      <c r="A451" s="15"/>
      <c r="B451" s="248"/>
      <c r="C451" s="249"/>
      <c r="D451" s="220" t="s">
        <v>140</v>
      </c>
      <c r="E451" s="250" t="s">
        <v>21</v>
      </c>
      <c r="F451" s="251" t="s">
        <v>152</v>
      </c>
      <c r="G451" s="249"/>
      <c r="H451" s="252">
        <v>4.5800000000000001</v>
      </c>
      <c r="I451" s="253"/>
      <c r="J451" s="249"/>
      <c r="K451" s="249"/>
      <c r="L451" s="254"/>
      <c r="M451" s="255"/>
      <c r="N451" s="256"/>
      <c r="O451" s="256"/>
      <c r="P451" s="256"/>
      <c r="Q451" s="256"/>
      <c r="R451" s="256"/>
      <c r="S451" s="256"/>
      <c r="T451" s="257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8" t="s">
        <v>140</v>
      </c>
      <c r="AU451" s="258" t="s">
        <v>84</v>
      </c>
      <c r="AV451" s="15" t="s">
        <v>127</v>
      </c>
      <c r="AW451" s="15" t="s">
        <v>36</v>
      </c>
      <c r="AX451" s="15" t="s">
        <v>74</v>
      </c>
      <c r="AY451" s="258" t="s">
        <v>126</v>
      </c>
    </row>
    <row r="452" s="14" customFormat="1">
      <c r="A452" s="14"/>
      <c r="B452" s="237"/>
      <c r="C452" s="238"/>
      <c r="D452" s="220" t="s">
        <v>140</v>
      </c>
      <c r="E452" s="239" t="s">
        <v>21</v>
      </c>
      <c r="F452" s="240" t="s">
        <v>223</v>
      </c>
      <c r="G452" s="238"/>
      <c r="H452" s="241">
        <v>0.53700000000000003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140</v>
      </c>
      <c r="AU452" s="247" t="s">
        <v>84</v>
      </c>
      <c r="AV452" s="14" t="s">
        <v>84</v>
      </c>
      <c r="AW452" s="14" t="s">
        <v>36</v>
      </c>
      <c r="AX452" s="14" t="s">
        <v>74</v>
      </c>
      <c r="AY452" s="247" t="s">
        <v>126</v>
      </c>
    </row>
    <row r="453" s="16" customFormat="1">
      <c r="A453" s="16"/>
      <c r="B453" s="259"/>
      <c r="C453" s="260"/>
      <c r="D453" s="220" t="s">
        <v>140</v>
      </c>
      <c r="E453" s="261" t="s">
        <v>21</v>
      </c>
      <c r="F453" s="262" t="s">
        <v>156</v>
      </c>
      <c r="G453" s="260"/>
      <c r="H453" s="263">
        <v>255.82599999999999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69" t="s">
        <v>140</v>
      </c>
      <c r="AU453" s="269" t="s">
        <v>84</v>
      </c>
      <c r="AV453" s="16" t="s">
        <v>134</v>
      </c>
      <c r="AW453" s="16" t="s">
        <v>36</v>
      </c>
      <c r="AX453" s="16" t="s">
        <v>82</v>
      </c>
      <c r="AY453" s="269" t="s">
        <v>126</v>
      </c>
    </row>
    <row r="454" s="2" customFormat="1" ht="16.5" customHeight="1">
      <c r="A454" s="41"/>
      <c r="B454" s="42"/>
      <c r="C454" s="270" t="s">
        <v>602</v>
      </c>
      <c r="D454" s="270" t="s">
        <v>188</v>
      </c>
      <c r="E454" s="271" t="s">
        <v>603</v>
      </c>
      <c r="F454" s="272" t="s">
        <v>604</v>
      </c>
      <c r="G454" s="273" t="s">
        <v>132</v>
      </c>
      <c r="H454" s="274">
        <v>268.61700000000002</v>
      </c>
      <c r="I454" s="275"/>
      <c r="J454" s="276">
        <f>ROUND(I454*H454,2)</f>
        <v>0</v>
      </c>
      <c r="K454" s="272" t="s">
        <v>133</v>
      </c>
      <c r="L454" s="277"/>
      <c r="M454" s="278" t="s">
        <v>21</v>
      </c>
      <c r="N454" s="279" t="s">
        <v>45</v>
      </c>
      <c r="O454" s="87"/>
      <c r="P454" s="216">
        <f>O454*H454</f>
        <v>0</v>
      </c>
      <c r="Q454" s="216">
        <v>0</v>
      </c>
      <c r="R454" s="216">
        <f>Q454*H454</f>
        <v>0</v>
      </c>
      <c r="S454" s="216">
        <v>0</v>
      </c>
      <c r="T454" s="217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18" t="s">
        <v>384</v>
      </c>
      <c r="AT454" s="218" t="s">
        <v>188</v>
      </c>
      <c r="AU454" s="218" t="s">
        <v>84</v>
      </c>
      <c r="AY454" s="19" t="s">
        <v>126</v>
      </c>
      <c r="BE454" s="219">
        <f>IF(N454="základní",J454,0)</f>
        <v>0</v>
      </c>
      <c r="BF454" s="219">
        <f>IF(N454="snížená",J454,0)</f>
        <v>0</v>
      </c>
      <c r="BG454" s="219">
        <f>IF(N454="zákl. přenesená",J454,0)</f>
        <v>0</v>
      </c>
      <c r="BH454" s="219">
        <f>IF(N454="sníž. přenesená",J454,0)</f>
        <v>0</v>
      </c>
      <c r="BI454" s="219">
        <f>IF(N454="nulová",J454,0)</f>
        <v>0</v>
      </c>
      <c r="BJ454" s="19" t="s">
        <v>82</v>
      </c>
      <c r="BK454" s="219">
        <f>ROUND(I454*H454,2)</f>
        <v>0</v>
      </c>
      <c r="BL454" s="19" t="s">
        <v>295</v>
      </c>
      <c r="BM454" s="218" t="s">
        <v>605</v>
      </c>
    </row>
    <row r="455" s="2" customFormat="1">
      <c r="A455" s="41"/>
      <c r="B455" s="42"/>
      <c r="C455" s="43"/>
      <c r="D455" s="220" t="s">
        <v>136</v>
      </c>
      <c r="E455" s="43"/>
      <c r="F455" s="221" t="s">
        <v>604</v>
      </c>
      <c r="G455" s="43"/>
      <c r="H455" s="43"/>
      <c r="I455" s="222"/>
      <c r="J455" s="43"/>
      <c r="K455" s="43"/>
      <c r="L455" s="47"/>
      <c r="M455" s="223"/>
      <c r="N455" s="224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19" t="s">
        <v>136</v>
      </c>
      <c r="AU455" s="19" t="s">
        <v>84</v>
      </c>
    </row>
    <row r="456" s="14" customFormat="1">
      <c r="A456" s="14"/>
      <c r="B456" s="237"/>
      <c r="C456" s="238"/>
      <c r="D456" s="220" t="s">
        <v>140</v>
      </c>
      <c r="E456" s="238"/>
      <c r="F456" s="240" t="s">
        <v>606</v>
      </c>
      <c r="G456" s="238"/>
      <c r="H456" s="241">
        <v>268.61700000000002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140</v>
      </c>
      <c r="AU456" s="247" t="s">
        <v>84</v>
      </c>
      <c r="AV456" s="14" t="s">
        <v>84</v>
      </c>
      <c r="AW456" s="14" t="s">
        <v>4</v>
      </c>
      <c r="AX456" s="14" t="s">
        <v>82</v>
      </c>
      <c r="AY456" s="247" t="s">
        <v>126</v>
      </c>
    </row>
    <row r="457" s="2" customFormat="1" ht="24.15" customHeight="1">
      <c r="A457" s="41"/>
      <c r="B457" s="42"/>
      <c r="C457" s="270" t="s">
        <v>607</v>
      </c>
      <c r="D457" s="270" t="s">
        <v>188</v>
      </c>
      <c r="E457" s="271" t="s">
        <v>571</v>
      </c>
      <c r="F457" s="272" t="s">
        <v>572</v>
      </c>
      <c r="G457" s="273" t="s">
        <v>159</v>
      </c>
      <c r="H457" s="274">
        <v>780.77999999999997</v>
      </c>
      <c r="I457" s="275"/>
      <c r="J457" s="276">
        <f>ROUND(I457*H457,2)</f>
        <v>0</v>
      </c>
      <c r="K457" s="272" t="s">
        <v>133</v>
      </c>
      <c r="L457" s="277"/>
      <c r="M457" s="278" t="s">
        <v>21</v>
      </c>
      <c r="N457" s="279" t="s">
        <v>45</v>
      </c>
      <c r="O457" s="87"/>
      <c r="P457" s="216">
        <f>O457*H457</f>
        <v>0</v>
      </c>
      <c r="Q457" s="216">
        <v>0</v>
      </c>
      <c r="R457" s="216">
        <f>Q457*H457</f>
        <v>0</v>
      </c>
      <c r="S457" s="216">
        <v>0</v>
      </c>
      <c r="T457" s="217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18" t="s">
        <v>384</v>
      </c>
      <c r="AT457" s="218" t="s">
        <v>188</v>
      </c>
      <c r="AU457" s="218" t="s">
        <v>84</v>
      </c>
      <c r="AY457" s="19" t="s">
        <v>126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19" t="s">
        <v>82</v>
      </c>
      <c r="BK457" s="219">
        <f>ROUND(I457*H457,2)</f>
        <v>0</v>
      </c>
      <c r="BL457" s="19" t="s">
        <v>295</v>
      </c>
      <c r="BM457" s="218" t="s">
        <v>608</v>
      </c>
    </row>
    <row r="458" s="2" customFormat="1">
      <c r="A458" s="41"/>
      <c r="B458" s="42"/>
      <c r="C458" s="43"/>
      <c r="D458" s="220" t="s">
        <v>136</v>
      </c>
      <c r="E458" s="43"/>
      <c r="F458" s="221" t="s">
        <v>572</v>
      </c>
      <c r="G458" s="43"/>
      <c r="H458" s="43"/>
      <c r="I458" s="222"/>
      <c r="J458" s="43"/>
      <c r="K458" s="43"/>
      <c r="L458" s="47"/>
      <c r="M458" s="223"/>
      <c r="N458" s="224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19" t="s">
        <v>136</v>
      </c>
      <c r="AU458" s="19" t="s">
        <v>84</v>
      </c>
    </row>
    <row r="459" s="13" customFormat="1">
      <c r="A459" s="13"/>
      <c r="B459" s="227"/>
      <c r="C459" s="228"/>
      <c r="D459" s="220" t="s">
        <v>140</v>
      </c>
      <c r="E459" s="229" t="s">
        <v>21</v>
      </c>
      <c r="F459" s="230" t="s">
        <v>595</v>
      </c>
      <c r="G459" s="228"/>
      <c r="H459" s="229" t="s">
        <v>21</v>
      </c>
      <c r="I459" s="231"/>
      <c r="J459" s="228"/>
      <c r="K459" s="228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140</v>
      </c>
      <c r="AU459" s="236" t="s">
        <v>84</v>
      </c>
      <c r="AV459" s="13" t="s">
        <v>82</v>
      </c>
      <c r="AW459" s="13" t="s">
        <v>36</v>
      </c>
      <c r="AX459" s="13" t="s">
        <v>74</v>
      </c>
      <c r="AY459" s="236" t="s">
        <v>126</v>
      </c>
    </row>
    <row r="460" s="14" customFormat="1">
      <c r="A460" s="14"/>
      <c r="B460" s="237"/>
      <c r="C460" s="238"/>
      <c r="D460" s="220" t="s">
        <v>140</v>
      </c>
      <c r="E460" s="239" t="s">
        <v>21</v>
      </c>
      <c r="F460" s="240" t="s">
        <v>609</v>
      </c>
      <c r="G460" s="238"/>
      <c r="H460" s="241">
        <v>264.95999999999998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140</v>
      </c>
      <c r="AU460" s="247" t="s">
        <v>84</v>
      </c>
      <c r="AV460" s="14" t="s">
        <v>84</v>
      </c>
      <c r="AW460" s="14" t="s">
        <v>36</v>
      </c>
      <c r="AX460" s="14" t="s">
        <v>74</v>
      </c>
      <c r="AY460" s="247" t="s">
        <v>126</v>
      </c>
    </row>
    <row r="461" s="14" customFormat="1">
      <c r="A461" s="14"/>
      <c r="B461" s="237"/>
      <c r="C461" s="238"/>
      <c r="D461" s="220" t="s">
        <v>140</v>
      </c>
      <c r="E461" s="239" t="s">
        <v>21</v>
      </c>
      <c r="F461" s="240" t="s">
        <v>610</v>
      </c>
      <c r="G461" s="238"/>
      <c r="H461" s="241">
        <v>215.28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140</v>
      </c>
      <c r="AU461" s="247" t="s">
        <v>84</v>
      </c>
      <c r="AV461" s="14" t="s">
        <v>84</v>
      </c>
      <c r="AW461" s="14" t="s">
        <v>36</v>
      </c>
      <c r="AX461" s="14" t="s">
        <v>74</v>
      </c>
      <c r="AY461" s="247" t="s">
        <v>126</v>
      </c>
    </row>
    <row r="462" s="14" customFormat="1">
      <c r="A462" s="14"/>
      <c r="B462" s="237"/>
      <c r="C462" s="238"/>
      <c r="D462" s="220" t="s">
        <v>140</v>
      </c>
      <c r="E462" s="239" t="s">
        <v>21</v>
      </c>
      <c r="F462" s="240" t="s">
        <v>611</v>
      </c>
      <c r="G462" s="238"/>
      <c r="H462" s="241">
        <v>16.559999999999999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140</v>
      </c>
      <c r="AU462" s="247" t="s">
        <v>84</v>
      </c>
      <c r="AV462" s="14" t="s">
        <v>84</v>
      </c>
      <c r="AW462" s="14" t="s">
        <v>36</v>
      </c>
      <c r="AX462" s="14" t="s">
        <v>74</v>
      </c>
      <c r="AY462" s="247" t="s">
        <v>126</v>
      </c>
    </row>
    <row r="463" s="15" customFormat="1">
      <c r="A463" s="15"/>
      <c r="B463" s="248"/>
      <c r="C463" s="249"/>
      <c r="D463" s="220" t="s">
        <v>140</v>
      </c>
      <c r="E463" s="250" t="s">
        <v>21</v>
      </c>
      <c r="F463" s="251" t="s">
        <v>152</v>
      </c>
      <c r="G463" s="249"/>
      <c r="H463" s="252">
        <v>496.80000000000001</v>
      </c>
      <c r="I463" s="253"/>
      <c r="J463" s="249"/>
      <c r="K463" s="249"/>
      <c r="L463" s="254"/>
      <c r="M463" s="255"/>
      <c r="N463" s="256"/>
      <c r="O463" s="256"/>
      <c r="P463" s="256"/>
      <c r="Q463" s="256"/>
      <c r="R463" s="256"/>
      <c r="S463" s="256"/>
      <c r="T463" s="257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8" t="s">
        <v>140</v>
      </c>
      <c r="AU463" s="258" t="s">
        <v>84</v>
      </c>
      <c r="AV463" s="15" t="s">
        <v>127</v>
      </c>
      <c r="AW463" s="15" t="s">
        <v>36</v>
      </c>
      <c r="AX463" s="15" t="s">
        <v>74</v>
      </c>
      <c r="AY463" s="258" t="s">
        <v>126</v>
      </c>
    </row>
    <row r="464" s="13" customFormat="1">
      <c r="A464" s="13"/>
      <c r="B464" s="227"/>
      <c r="C464" s="228"/>
      <c r="D464" s="220" t="s">
        <v>140</v>
      </c>
      <c r="E464" s="229" t="s">
        <v>21</v>
      </c>
      <c r="F464" s="230" t="s">
        <v>167</v>
      </c>
      <c r="G464" s="228"/>
      <c r="H464" s="229" t="s">
        <v>21</v>
      </c>
      <c r="I464" s="231"/>
      <c r="J464" s="228"/>
      <c r="K464" s="228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140</v>
      </c>
      <c r="AU464" s="236" t="s">
        <v>84</v>
      </c>
      <c r="AV464" s="13" t="s">
        <v>82</v>
      </c>
      <c r="AW464" s="13" t="s">
        <v>36</v>
      </c>
      <c r="AX464" s="13" t="s">
        <v>74</v>
      </c>
      <c r="AY464" s="236" t="s">
        <v>126</v>
      </c>
    </row>
    <row r="465" s="14" customFormat="1">
      <c r="A465" s="14"/>
      <c r="B465" s="237"/>
      <c r="C465" s="238"/>
      <c r="D465" s="220" t="s">
        <v>140</v>
      </c>
      <c r="E465" s="239" t="s">
        <v>21</v>
      </c>
      <c r="F465" s="240" t="s">
        <v>612</v>
      </c>
      <c r="G465" s="238"/>
      <c r="H465" s="241">
        <v>50.100000000000001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140</v>
      </c>
      <c r="AU465" s="247" t="s">
        <v>84</v>
      </c>
      <c r="AV465" s="14" t="s">
        <v>84</v>
      </c>
      <c r="AW465" s="14" t="s">
        <v>36</v>
      </c>
      <c r="AX465" s="14" t="s">
        <v>74</v>
      </c>
      <c r="AY465" s="247" t="s">
        <v>126</v>
      </c>
    </row>
    <row r="466" s="14" customFormat="1">
      <c r="A466" s="14"/>
      <c r="B466" s="237"/>
      <c r="C466" s="238"/>
      <c r="D466" s="220" t="s">
        <v>140</v>
      </c>
      <c r="E466" s="239" t="s">
        <v>21</v>
      </c>
      <c r="F466" s="240" t="s">
        <v>613</v>
      </c>
      <c r="G466" s="238"/>
      <c r="H466" s="241">
        <v>8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140</v>
      </c>
      <c r="AU466" s="247" t="s">
        <v>84</v>
      </c>
      <c r="AV466" s="14" t="s">
        <v>84</v>
      </c>
      <c r="AW466" s="14" t="s">
        <v>36</v>
      </c>
      <c r="AX466" s="14" t="s">
        <v>74</v>
      </c>
      <c r="AY466" s="247" t="s">
        <v>126</v>
      </c>
    </row>
    <row r="467" s="14" customFormat="1">
      <c r="A467" s="14"/>
      <c r="B467" s="237"/>
      <c r="C467" s="238"/>
      <c r="D467" s="220" t="s">
        <v>140</v>
      </c>
      <c r="E467" s="239" t="s">
        <v>21</v>
      </c>
      <c r="F467" s="240" t="s">
        <v>614</v>
      </c>
      <c r="G467" s="238"/>
      <c r="H467" s="241">
        <v>69.299999999999997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140</v>
      </c>
      <c r="AU467" s="247" t="s">
        <v>84</v>
      </c>
      <c r="AV467" s="14" t="s">
        <v>84</v>
      </c>
      <c r="AW467" s="14" t="s">
        <v>36</v>
      </c>
      <c r="AX467" s="14" t="s">
        <v>74</v>
      </c>
      <c r="AY467" s="247" t="s">
        <v>126</v>
      </c>
    </row>
    <row r="468" s="14" customFormat="1">
      <c r="A468" s="14"/>
      <c r="B468" s="237"/>
      <c r="C468" s="238"/>
      <c r="D468" s="220" t="s">
        <v>140</v>
      </c>
      <c r="E468" s="239" t="s">
        <v>21</v>
      </c>
      <c r="F468" s="240" t="s">
        <v>615</v>
      </c>
      <c r="G468" s="238"/>
      <c r="H468" s="241">
        <v>61.939999999999998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140</v>
      </c>
      <c r="AU468" s="247" t="s">
        <v>84</v>
      </c>
      <c r="AV468" s="14" t="s">
        <v>84</v>
      </c>
      <c r="AW468" s="14" t="s">
        <v>36</v>
      </c>
      <c r="AX468" s="14" t="s">
        <v>74</v>
      </c>
      <c r="AY468" s="247" t="s">
        <v>126</v>
      </c>
    </row>
    <row r="469" s="15" customFormat="1">
      <c r="A469" s="15"/>
      <c r="B469" s="248"/>
      <c r="C469" s="249"/>
      <c r="D469" s="220" t="s">
        <v>140</v>
      </c>
      <c r="E469" s="250" t="s">
        <v>21</v>
      </c>
      <c r="F469" s="251" t="s">
        <v>152</v>
      </c>
      <c r="G469" s="249"/>
      <c r="H469" s="252">
        <v>189.34</v>
      </c>
      <c r="I469" s="253"/>
      <c r="J469" s="249"/>
      <c r="K469" s="249"/>
      <c r="L469" s="254"/>
      <c r="M469" s="255"/>
      <c r="N469" s="256"/>
      <c r="O469" s="256"/>
      <c r="P469" s="256"/>
      <c r="Q469" s="256"/>
      <c r="R469" s="256"/>
      <c r="S469" s="256"/>
      <c r="T469" s="257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8" t="s">
        <v>140</v>
      </c>
      <c r="AU469" s="258" t="s">
        <v>84</v>
      </c>
      <c r="AV469" s="15" t="s">
        <v>127</v>
      </c>
      <c r="AW469" s="15" t="s">
        <v>36</v>
      </c>
      <c r="AX469" s="15" t="s">
        <v>74</v>
      </c>
      <c r="AY469" s="258" t="s">
        <v>126</v>
      </c>
    </row>
    <row r="470" s="13" customFormat="1">
      <c r="A470" s="13"/>
      <c r="B470" s="227"/>
      <c r="C470" s="228"/>
      <c r="D470" s="220" t="s">
        <v>140</v>
      </c>
      <c r="E470" s="229" t="s">
        <v>21</v>
      </c>
      <c r="F470" s="230" t="s">
        <v>599</v>
      </c>
      <c r="G470" s="228"/>
      <c r="H470" s="229" t="s">
        <v>21</v>
      </c>
      <c r="I470" s="231"/>
      <c r="J470" s="228"/>
      <c r="K470" s="228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140</v>
      </c>
      <c r="AU470" s="236" t="s">
        <v>84</v>
      </c>
      <c r="AV470" s="13" t="s">
        <v>82</v>
      </c>
      <c r="AW470" s="13" t="s">
        <v>36</v>
      </c>
      <c r="AX470" s="13" t="s">
        <v>74</v>
      </c>
      <c r="AY470" s="236" t="s">
        <v>126</v>
      </c>
    </row>
    <row r="471" s="14" customFormat="1">
      <c r="A471" s="14"/>
      <c r="B471" s="237"/>
      <c r="C471" s="238"/>
      <c r="D471" s="220" t="s">
        <v>140</v>
      </c>
      <c r="E471" s="239" t="s">
        <v>21</v>
      </c>
      <c r="F471" s="240" t="s">
        <v>616</v>
      </c>
      <c r="G471" s="238"/>
      <c r="H471" s="241">
        <v>46.060000000000002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140</v>
      </c>
      <c r="AU471" s="247" t="s">
        <v>84</v>
      </c>
      <c r="AV471" s="14" t="s">
        <v>84</v>
      </c>
      <c r="AW471" s="14" t="s">
        <v>36</v>
      </c>
      <c r="AX471" s="14" t="s">
        <v>74</v>
      </c>
      <c r="AY471" s="247" t="s">
        <v>126</v>
      </c>
    </row>
    <row r="472" s="14" customFormat="1">
      <c r="A472" s="14"/>
      <c r="B472" s="237"/>
      <c r="C472" s="238"/>
      <c r="D472" s="220" t="s">
        <v>140</v>
      </c>
      <c r="E472" s="239" t="s">
        <v>21</v>
      </c>
      <c r="F472" s="240" t="s">
        <v>617</v>
      </c>
      <c r="G472" s="238"/>
      <c r="H472" s="241">
        <v>7.7599999999999998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140</v>
      </c>
      <c r="AU472" s="247" t="s">
        <v>84</v>
      </c>
      <c r="AV472" s="14" t="s">
        <v>84</v>
      </c>
      <c r="AW472" s="14" t="s">
        <v>36</v>
      </c>
      <c r="AX472" s="14" t="s">
        <v>74</v>
      </c>
      <c r="AY472" s="247" t="s">
        <v>126</v>
      </c>
    </row>
    <row r="473" s="15" customFormat="1">
      <c r="A473" s="15"/>
      <c r="B473" s="248"/>
      <c r="C473" s="249"/>
      <c r="D473" s="220" t="s">
        <v>140</v>
      </c>
      <c r="E473" s="250" t="s">
        <v>21</v>
      </c>
      <c r="F473" s="251" t="s">
        <v>152</v>
      </c>
      <c r="G473" s="249"/>
      <c r="H473" s="252">
        <v>53.82</v>
      </c>
      <c r="I473" s="253"/>
      <c r="J473" s="249"/>
      <c r="K473" s="249"/>
      <c r="L473" s="254"/>
      <c r="M473" s="255"/>
      <c r="N473" s="256"/>
      <c r="O473" s="256"/>
      <c r="P473" s="256"/>
      <c r="Q473" s="256"/>
      <c r="R473" s="256"/>
      <c r="S473" s="256"/>
      <c r="T473" s="257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8" t="s">
        <v>140</v>
      </c>
      <c r="AU473" s="258" t="s">
        <v>84</v>
      </c>
      <c r="AV473" s="15" t="s">
        <v>127</v>
      </c>
      <c r="AW473" s="15" t="s">
        <v>36</v>
      </c>
      <c r="AX473" s="15" t="s">
        <v>74</v>
      </c>
      <c r="AY473" s="258" t="s">
        <v>126</v>
      </c>
    </row>
    <row r="474" s="14" customFormat="1">
      <c r="A474" s="14"/>
      <c r="B474" s="237"/>
      <c r="C474" s="238"/>
      <c r="D474" s="220" t="s">
        <v>140</v>
      </c>
      <c r="E474" s="239" t="s">
        <v>21</v>
      </c>
      <c r="F474" s="240" t="s">
        <v>618</v>
      </c>
      <c r="G474" s="238"/>
      <c r="H474" s="241">
        <v>3.6400000000000001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140</v>
      </c>
      <c r="AU474" s="247" t="s">
        <v>84</v>
      </c>
      <c r="AV474" s="14" t="s">
        <v>84</v>
      </c>
      <c r="AW474" s="14" t="s">
        <v>36</v>
      </c>
      <c r="AX474" s="14" t="s">
        <v>74</v>
      </c>
      <c r="AY474" s="247" t="s">
        <v>126</v>
      </c>
    </row>
    <row r="475" s="16" customFormat="1">
      <c r="A475" s="16"/>
      <c r="B475" s="259"/>
      <c r="C475" s="260"/>
      <c r="D475" s="220" t="s">
        <v>140</v>
      </c>
      <c r="E475" s="261" t="s">
        <v>21</v>
      </c>
      <c r="F475" s="262" t="s">
        <v>156</v>
      </c>
      <c r="G475" s="260"/>
      <c r="H475" s="263">
        <v>743.5999999999998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69" t="s">
        <v>140</v>
      </c>
      <c r="AU475" s="269" t="s">
        <v>84</v>
      </c>
      <c r="AV475" s="16" t="s">
        <v>134</v>
      </c>
      <c r="AW475" s="16" t="s">
        <v>36</v>
      </c>
      <c r="AX475" s="16" t="s">
        <v>82</v>
      </c>
      <c r="AY475" s="269" t="s">
        <v>126</v>
      </c>
    </row>
    <row r="476" s="14" customFormat="1">
      <c r="A476" s="14"/>
      <c r="B476" s="237"/>
      <c r="C476" s="238"/>
      <c r="D476" s="220" t="s">
        <v>140</v>
      </c>
      <c r="E476" s="238"/>
      <c r="F476" s="240" t="s">
        <v>619</v>
      </c>
      <c r="G476" s="238"/>
      <c r="H476" s="241">
        <v>780.77999999999997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140</v>
      </c>
      <c r="AU476" s="247" t="s">
        <v>84</v>
      </c>
      <c r="AV476" s="14" t="s">
        <v>84</v>
      </c>
      <c r="AW476" s="14" t="s">
        <v>4</v>
      </c>
      <c r="AX476" s="14" t="s">
        <v>82</v>
      </c>
      <c r="AY476" s="247" t="s">
        <v>126</v>
      </c>
    </row>
    <row r="477" s="2" customFormat="1" ht="24.15" customHeight="1">
      <c r="A477" s="41"/>
      <c r="B477" s="42"/>
      <c r="C477" s="207" t="s">
        <v>620</v>
      </c>
      <c r="D477" s="207" t="s">
        <v>129</v>
      </c>
      <c r="E477" s="208" t="s">
        <v>621</v>
      </c>
      <c r="F477" s="209" t="s">
        <v>622</v>
      </c>
      <c r="G477" s="210" t="s">
        <v>132</v>
      </c>
      <c r="H477" s="211">
        <v>130</v>
      </c>
      <c r="I477" s="212"/>
      <c r="J477" s="213">
        <f>ROUND(I477*H477,2)</f>
        <v>0</v>
      </c>
      <c r="K477" s="209" t="s">
        <v>133</v>
      </c>
      <c r="L477" s="47"/>
      <c r="M477" s="214" t="s">
        <v>21</v>
      </c>
      <c r="N477" s="215" t="s">
        <v>45</v>
      </c>
      <c r="O477" s="87"/>
      <c r="P477" s="216">
        <f>O477*H477</f>
        <v>0</v>
      </c>
      <c r="Q477" s="216">
        <v>0</v>
      </c>
      <c r="R477" s="216">
        <f>Q477*H477</f>
        <v>0</v>
      </c>
      <c r="S477" s="216">
        <v>0</v>
      </c>
      <c r="T477" s="217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8" t="s">
        <v>295</v>
      </c>
      <c r="AT477" s="218" t="s">
        <v>129</v>
      </c>
      <c r="AU477" s="218" t="s">
        <v>84</v>
      </c>
      <c r="AY477" s="19" t="s">
        <v>126</v>
      </c>
      <c r="BE477" s="219">
        <f>IF(N477="základní",J477,0)</f>
        <v>0</v>
      </c>
      <c r="BF477" s="219">
        <f>IF(N477="snížená",J477,0)</f>
        <v>0</v>
      </c>
      <c r="BG477" s="219">
        <f>IF(N477="zákl. přenesená",J477,0)</f>
        <v>0</v>
      </c>
      <c r="BH477" s="219">
        <f>IF(N477="sníž. přenesená",J477,0)</f>
        <v>0</v>
      </c>
      <c r="BI477" s="219">
        <f>IF(N477="nulová",J477,0)</f>
        <v>0</v>
      </c>
      <c r="BJ477" s="19" t="s">
        <v>82</v>
      </c>
      <c r="BK477" s="219">
        <f>ROUND(I477*H477,2)</f>
        <v>0</v>
      </c>
      <c r="BL477" s="19" t="s">
        <v>295</v>
      </c>
      <c r="BM477" s="218" t="s">
        <v>623</v>
      </c>
    </row>
    <row r="478" s="2" customFormat="1">
      <c r="A478" s="41"/>
      <c r="B478" s="42"/>
      <c r="C478" s="43"/>
      <c r="D478" s="220" t="s">
        <v>136</v>
      </c>
      <c r="E478" s="43"/>
      <c r="F478" s="221" t="s">
        <v>624</v>
      </c>
      <c r="G478" s="43"/>
      <c r="H478" s="43"/>
      <c r="I478" s="222"/>
      <c r="J478" s="43"/>
      <c r="K478" s="43"/>
      <c r="L478" s="47"/>
      <c r="M478" s="223"/>
      <c r="N478" s="224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19" t="s">
        <v>136</v>
      </c>
      <c r="AU478" s="19" t="s">
        <v>84</v>
      </c>
    </row>
    <row r="479" s="2" customFormat="1">
      <c r="A479" s="41"/>
      <c r="B479" s="42"/>
      <c r="C479" s="43"/>
      <c r="D479" s="225" t="s">
        <v>138</v>
      </c>
      <c r="E479" s="43"/>
      <c r="F479" s="226" t="s">
        <v>625</v>
      </c>
      <c r="G479" s="43"/>
      <c r="H479" s="43"/>
      <c r="I479" s="222"/>
      <c r="J479" s="43"/>
      <c r="K479" s="43"/>
      <c r="L479" s="47"/>
      <c r="M479" s="223"/>
      <c r="N479" s="224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19" t="s">
        <v>138</v>
      </c>
      <c r="AU479" s="19" t="s">
        <v>84</v>
      </c>
    </row>
    <row r="480" s="14" customFormat="1">
      <c r="A480" s="14"/>
      <c r="B480" s="237"/>
      <c r="C480" s="238"/>
      <c r="D480" s="220" t="s">
        <v>140</v>
      </c>
      <c r="E480" s="239" t="s">
        <v>21</v>
      </c>
      <c r="F480" s="240" t="s">
        <v>626</v>
      </c>
      <c r="G480" s="238"/>
      <c r="H480" s="241">
        <v>130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140</v>
      </c>
      <c r="AU480" s="247" t="s">
        <v>84</v>
      </c>
      <c r="AV480" s="14" t="s">
        <v>84</v>
      </c>
      <c r="AW480" s="14" t="s">
        <v>36</v>
      </c>
      <c r="AX480" s="14" t="s">
        <v>82</v>
      </c>
      <c r="AY480" s="247" t="s">
        <v>126</v>
      </c>
    </row>
    <row r="481" s="2" customFormat="1" ht="16.5" customHeight="1">
      <c r="A481" s="41"/>
      <c r="B481" s="42"/>
      <c r="C481" s="270" t="s">
        <v>627</v>
      </c>
      <c r="D481" s="270" t="s">
        <v>188</v>
      </c>
      <c r="E481" s="271" t="s">
        <v>628</v>
      </c>
      <c r="F481" s="272" t="s">
        <v>629</v>
      </c>
      <c r="G481" s="273" t="s">
        <v>132</v>
      </c>
      <c r="H481" s="274">
        <v>136.5</v>
      </c>
      <c r="I481" s="275"/>
      <c r="J481" s="276">
        <f>ROUND(I481*H481,2)</f>
        <v>0</v>
      </c>
      <c r="K481" s="272" t="s">
        <v>133</v>
      </c>
      <c r="L481" s="277"/>
      <c r="M481" s="278" t="s">
        <v>21</v>
      </c>
      <c r="N481" s="279" t="s">
        <v>45</v>
      </c>
      <c r="O481" s="87"/>
      <c r="P481" s="216">
        <f>O481*H481</f>
        <v>0</v>
      </c>
      <c r="Q481" s="216">
        <v>0</v>
      </c>
      <c r="R481" s="216">
        <f>Q481*H481</f>
        <v>0</v>
      </c>
      <c r="S481" s="216">
        <v>0</v>
      </c>
      <c r="T481" s="217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8" t="s">
        <v>384</v>
      </c>
      <c r="AT481" s="218" t="s">
        <v>188</v>
      </c>
      <c r="AU481" s="218" t="s">
        <v>84</v>
      </c>
      <c r="AY481" s="19" t="s">
        <v>126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19" t="s">
        <v>82</v>
      </c>
      <c r="BK481" s="219">
        <f>ROUND(I481*H481,2)</f>
        <v>0</v>
      </c>
      <c r="BL481" s="19" t="s">
        <v>295</v>
      </c>
      <c r="BM481" s="218" t="s">
        <v>630</v>
      </c>
    </row>
    <row r="482" s="2" customFormat="1">
      <c r="A482" s="41"/>
      <c r="B482" s="42"/>
      <c r="C482" s="43"/>
      <c r="D482" s="220" t="s">
        <v>136</v>
      </c>
      <c r="E482" s="43"/>
      <c r="F482" s="221" t="s">
        <v>629</v>
      </c>
      <c r="G482" s="43"/>
      <c r="H482" s="43"/>
      <c r="I482" s="222"/>
      <c r="J482" s="43"/>
      <c r="K482" s="43"/>
      <c r="L482" s="47"/>
      <c r="M482" s="223"/>
      <c r="N482" s="224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19" t="s">
        <v>136</v>
      </c>
      <c r="AU482" s="19" t="s">
        <v>84</v>
      </c>
    </row>
    <row r="483" s="14" customFormat="1">
      <c r="A483" s="14"/>
      <c r="B483" s="237"/>
      <c r="C483" s="238"/>
      <c r="D483" s="220" t="s">
        <v>140</v>
      </c>
      <c r="E483" s="238"/>
      <c r="F483" s="240" t="s">
        <v>631</v>
      </c>
      <c r="G483" s="238"/>
      <c r="H483" s="241">
        <v>136.5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140</v>
      </c>
      <c r="AU483" s="247" t="s">
        <v>84</v>
      </c>
      <c r="AV483" s="14" t="s">
        <v>84</v>
      </c>
      <c r="AW483" s="14" t="s">
        <v>4</v>
      </c>
      <c r="AX483" s="14" t="s">
        <v>82</v>
      </c>
      <c r="AY483" s="247" t="s">
        <v>126</v>
      </c>
    </row>
    <row r="484" s="2" customFormat="1" ht="24.15" customHeight="1">
      <c r="A484" s="41"/>
      <c r="B484" s="42"/>
      <c r="C484" s="207" t="s">
        <v>632</v>
      </c>
      <c r="D484" s="207" t="s">
        <v>129</v>
      </c>
      <c r="E484" s="208" t="s">
        <v>633</v>
      </c>
      <c r="F484" s="209" t="s">
        <v>634</v>
      </c>
      <c r="G484" s="210" t="s">
        <v>132</v>
      </c>
      <c r="H484" s="211">
        <v>143.23599999999999</v>
      </c>
      <c r="I484" s="212"/>
      <c r="J484" s="213">
        <f>ROUND(I484*H484,2)</f>
        <v>0</v>
      </c>
      <c r="K484" s="209" t="s">
        <v>133</v>
      </c>
      <c r="L484" s="47"/>
      <c r="M484" s="214" t="s">
        <v>21</v>
      </c>
      <c r="N484" s="215" t="s">
        <v>45</v>
      </c>
      <c r="O484" s="87"/>
      <c r="P484" s="216">
        <f>O484*H484</f>
        <v>0</v>
      </c>
      <c r="Q484" s="216">
        <v>0.00020000000000000001</v>
      </c>
      <c r="R484" s="216">
        <f>Q484*H484</f>
        <v>0.028647199999999998</v>
      </c>
      <c r="S484" s="216">
        <v>0</v>
      </c>
      <c r="T484" s="217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18" t="s">
        <v>295</v>
      </c>
      <c r="AT484" s="218" t="s">
        <v>129</v>
      </c>
      <c r="AU484" s="218" t="s">
        <v>84</v>
      </c>
      <c r="AY484" s="19" t="s">
        <v>126</v>
      </c>
      <c r="BE484" s="219">
        <f>IF(N484="základní",J484,0)</f>
        <v>0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19" t="s">
        <v>82</v>
      </c>
      <c r="BK484" s="219">
        <f>ROUND(I484*H484,2)</f>
        <v>0</v>
      </c>
      <c r="BL484" s="19" t="s">
        <v>295</v>
      </c>
      <c r="BM484" s="218" t="s">
        <v>635</v>
      </c>
    </row>
    <row r="485" s="2" customFormat="1">
      <c r="A485" s="41"/>
      <c r="B485" s="42"/>
      <c r="C485" s="43"/>
      <c r="D485" s="220" t="s">
        <v>136</v>
      </c>
      <c r="E485" s="43"/>
      <c r="F485" s="221" t="s">
        <v>636</v>
      </c>
      <c r="G485" s="43"/>
      <c r="H485" s="43"/>
      <c r="I485" s="222"/>
      <c r="J485" s="43"/>
      <c r="K485" s="43"/>
      <c r="L485" s="47"/>
      <c r="M485" s="223"/>
      <c r="N485" s="224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19" t="s">
        <v>136</v>
      </c>
      <c r="AU485" s="19" t="s">
        <v>84</v>
      </c>
    </row>
    <row r="486" s="2" customFormat="1">
      <c r="A486" s="41"/>
      <c r="B486" s="42"/>
      <c r="C486" s="43"/>
      <c r="D486" s="225" t="s">
        <v>138</v>
      </c>
      <c r="E486" s="43"/>
      <c r="F486" s="226" t="s">
        <v>637</v>
      </c>
      <c r="G486" s="43"/>
      <c r="H486" s="43"/>
      <c r="I486" s="222"/>
      <c r="J486" s="43"/>
      <c r="K486" s="43"/>
      <c r="L486" s="47"/>
      <c r="M486" s="223"/>
      <c r="N486" s="224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19" t="s">
        <v>138</v>
      </c>
      <c r="AU486" s="19" t="s">
        <v>84</v>
      </c>
    </row>
    <row r="487" s="13" customFormat="1">
      <c r="A487" s="13"/>
      <c r="B487" s="227"/>
      <c r="C487" s="228"/>
      <c r="D487" s="220" t="s">
        <v>140</v>
      </c>
      <c r="E487" s="229" t="s">
        <v>21</v>
      </c>
      <c r="F487" s="230" t="s">
        <v>163</v>
      </c>
      <c r="G487" s="228"/>
      <c r="H487" s="229" t="s">
        <v>21</v>
      </c>
      <c r="I487" s="231"/>
      <c r="J487" s="228"/>
      <c r="K487" s="228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140</v>
      </c>
      <c r="AU487" s="236" t="s">
        <v>84</v>
      </c>
      <c r="AV487" s="13" t="s">
        <v>82</v>
      </c>
      <c r="AW487" s="13" t="s">
        <v>36</v>
      </c>
      <c r="AX487" s="13" t="s">
        <v>74</v>
      </c>
      <c r="AY487" s="236" t="s">
        <v>126</v>
      </c>
    </row>
    <row r="488" s="13" customFormat="1">
      <c r="A488" s="13"/>
      <c r="B488" s="227"/>
      <c r="C488" s="228"/>
      <c r="D488" s="220" t="s">
        <v>140</v>
      </c>
      <c r="E488" s="229" t="s">
        <v>21</v>
      </c>
      <c r="F488" s="230" t="s">
        <v>244</v>
      </c>
      <c r="G488" s="228"/>
      <c r="H488" s="229" t="s">
        <v>21</v>
      </c>
      <c r="I488" s="231"/>
      <c r="J488" s="228"/>
      <c r="K488" s="228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140</v>
      </c>
      <c r="AU488" s="236" t="s">
        <v>84</v>
      </c>
      <c r="AV488" s="13" t="s">
        <v>82</v>
      </c>
      <c r="AW488" s="13" t="s">
        <v>36</v>
      </c>
      <c r="AX488" s="13" t="s">
        <v>74</v>
      </c>
      <c r="AY488" s="236" t="s">
        <v>126</v>
      </c>
    </row>
    <row r="489" s="14" customFormat="1">
      <c r="A489" s="14"/>
      <c r="B489" s="237"/>
      <c r="C489" s="238"/>
      <c r="D489" s="220" t="s">
        <v>140</v>
      </c>
      <c r="E489" s="239" t="s">
        <v>21</v>
      </c>
      <c r="F489" s="240" t="s">
        <v>543</v>
      </c>
      <c r="G489" s="238"/>
      <c r="H489" s="241">
        <v>3.6859999999999999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140</v>
      </c>
      <c r="AU489" s="247" t="s">
        <v>84</v>
      </c>
      <c r="AV489" s="14" t="s">
        <v>84</v>
      </c>
      <c r="AW489" s="14" t="s">
        <v>36</v>
      </c>
      <c r="AX489" s="14" t="s">
        <v>74</v>
      </c>
      <c r="AY489" s="247" t="s">
        <v>126</v>
      </c>
    </row>
    <row r="490" s="14" customFormat="1">
      <c r="A490" s="14"/>
      <c r="B490" s="237"/>
      <c r="C490" s="238"/>
      <c r="D490" s="220" t="s">
        <v>140</v>
      </c>
      <c r="E490" s="239" t="s">
        <v>21</v>
      </c>
      <c r="F490" s="240" t="s">
        <v>544</v>
      </c>
      <c r="G490" s="238"/>
      <c r="H490" s="241">
        <v>1.0009999999999999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140</v>
      </c>
      <c r="AU490" s="247" t="s">
        <v>84</v>
      </c>
      <c r="AV490" s="14" t="s">
        <v>84</v>
      </c>
      <c r="AW490" s="14" t="s">
        <v>36</v>
      </c>
      <c r="AX490" s="14" t="s">
        <v>74</v>
      </c>
      <c r="AY490" s="247" t="s">
        <v>126</v>
      </c>
    </row>
    <row r="491" s="14" customFormat="1">
      <c r="A491" s="14"/>
      <c r="B491" s="237"/>
      <c r="C491" s="238"/>
      <c r="D491" s="220" t="s">
        <v>140</v>
      </c>
      <c r="E491" s="239" t="s">
        <v>21</v>
      </c>
      <c r="F491" s="240" t="s">
        <v>545</v>
      </c>
      <c r="G491" s="238"/>
      <c r="H491" s="241">
        <v>4.923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140</v>
      </c>
      <c r="AU491" s="247" t="s">
        <v>84</v>
      </c>
      <c r="AV491" s="14" t="s">
        <v>84</v>
      </c>
      <c r="AW491" s="14" t="s">
        <v>36</v>
      </c>
      <c r="AX491" s="14" t="s">
        <v>74</v>
      </c>
      <c r="AY491" s="247" t="s">
        <v>126</v>
      </c>
    </row>
    <row r="492" s="14" customFormat="1">
      <c r="A492" s="14"/>
      <c r="B492" s="237"/>
      <c r="C492" s="238"/>
      <c r="D492" s="220" t="s">
        <v>140</v>
      </c>
      <c r="E492" s="239" t="s">
        <v>21</v>
      </c>
      <c r="F492" s="240" t="s">
        <v>546</v>
      </c>
      <c r="G492" s="238"/>
      <c r="H492" s="241">
        <v>3.5569999999999999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140</v>
      </c>
      <c r="AU492" s="247" t="s">
        <v>84</v>
      </c>
      <c r="AV492" s="14" t="s">
        <v>84</v>
      </c>
      <c r="AW492" s="14" t="s">
        <v>36</v>
      </c>
      <c r="AX492" s="14" t="s">
        <v>74</v>
      </c>
      <c r="AY492" s="247" t="s">
        <v>126</v>
      </c>
    </row>
    <row r="493" s="14" customFormat="1">
      <c r="A493" s="14"/>
      <c r="B493" s="237"/>
      <c r="C493" s="238"/>
      <c r="D493" s="220" t="s">
        <v>140</v>
      </c>
      <c r="E493" s="239" t="s">
        <v>21</v>
      </c>
      <c r="F493" s="240" t="s">
        <v>547</v>
      </c>
      <c r="G493" s="238"/>
      <c r="H493" s="241">
        <v>3.5259999999999998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140</v>
      </c>
      <c r="AU493" s="247" t="s">
        <v>84</v>
      </c>
      <c r="AV493" s="14" t="s">
        <v>84</v>
      </c>
      <c r="AW493" s="14" t="s">
        <v>36</v>
      </c>
      <c r="AX493" s="14" t="s">
        <v>74</v>
      </c>
      <c r="AY493" s="247" t="s">
        <v>126</v>
      </c>
    </row>
    <row r="494" s="14" customFormat="1">
      <c r="A494" s="14"/>
      <c r="B494" s="237"/>
      <c r="C494" s="238"/>
      <c r="D494" s="220" t="s">
        <v>140</v>
      </c>
      <c r="E494" s="239" t="s">
        <v>21</v>
      </c>
      <c r="F494" s="240" t="s">
        <v>548</v>
      </c>
      <c r="G494" s="238"/>
      <c r="H494" s="241">
        <v>18.606999999999999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140</v>
      </c>
      <c r="AU494" s="247" t="s">
        <v>84</v>
      </c>
      <c r="AV494" s="14" t="s">
        <v>84</v>
      </c>
      <c r="AW494" s="14" t="s">
        <v>36</v>
      </c>
      <c r="AX494" s="14" t="s">
        <v>74</v>
      </c>
      <c r="AY494" s="247" t="s">
        <v>126</v>
      </c>
    </row>
    <row r="495" s="15" customFormat="1">
      <c r="A495" s="15"/>
      <c r="B495" s="248"/>
      <c r="C495" s="249"/>
      <c r="D495" s="220" t="s">
        <v>140</v>
      </c>
      <c r="E495" s="250" t="s">
        <v>21</v>
      </c>
      <c r="F495" s="251" t="s">
        <v>152</v>
      </c>
      <c r="G495" s="249"/>
      <c r="H495" s="252">
        <v>35.299999999999997</v>
      </c>
      <c r="I495" s="253"/>
      <c r="J495" s="249"/>
      <c r="K495" s="249"/>
      <c r="L495" s="254"/>
      <c r="M495" s="255"/>
      <c r="N495" s="256"/>
      <c r="O495" s="256"/>
      <c r="P495" s="256"/>
      <c r="Q495" s="256"/>
      <c r="R495" s="256"/>
      <c r="S495" s="256"/>
      <c r="T495" s="257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8" t="s">
        <v>140</v>
      </c>
      <c r="AU495" s="258" t="s">
        <v>84</v>
      </c>
      <c r="AV495" s="15" t="s">
        <v>127</v>
      </c>
      <c r="AW495" s="15" t="s">
        <v>36</v>
      </c>
      <c r="AX495" s="15" t="s">
        <v>74</v>
      </c>
      <c r="AY495" s="258" t="s">
        <v>126</v>
      </c>
    </row>
    <row r="496" s="13" customFormat="1">
      <c r="A496" s="13"/>
      <c r="B496" s="227"/>
      <c r="C496" s="228"/>
      <c r="D496" s="220" t="s">
        <v>140</v>
      </c>
      <c r="E496" s="229" t="s">
        <v>21</v>
      </c>
      <c r="F496" s="230" t="s">
        <v>251</v>
      </c>
      <c r="G496" s="228"/>
      <c r="H496" s="229" t="s">
        <v>21</v>
      </c>
      <c r="I496" s="231"/>
      <c r="J496" s="228"/>
      <c r="K496" s="228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140</v>
      </c>
      <c r="AU496" s="236" t="s">
        <v>84</v>
      </c>
      <c r="AV496" s="13" t="s">
        <v>82</v>
      </c>
      <c r="AW496" s="13" t="s">
        <v>36</v>
      </c>
      <c r="AX496" s="13" t="s">
        <v>74</v>
      </c>
      <c r="AY496" s="236" t="s">
        <v>126</v>
      </c>
    </row>
    <row r="497" s="14" customFormat="1">
      <c r="A497" s="14"/>
      <c r="B497" s="237"/>
      <c r="C497" s="238"/>
      <c r="D497" s="220" t="s">
        <v>140</v>
      </c>
      <c r="E497" s="239" t="s">
        <v>21</v>
      </c>
      <c r="F497" s="240" t="s">
        <v>549</v>
      </c>
      <c r="G497" s="238"/>
      <c r="H497" s="241">
        <v>4.1040000000000001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140</v>
      </c>
      <c r="AU497" s="247" t="s">
        <v>84</v>
      </c>
      <c r="AV497" s="14" t="s">
        <v>84</v>
      </c>
      <c r="AW497" s="14" t="s">
        <v>36</v>
      </c>
      <c r="AX497" s="14" t="s">
        <v>74</v>
      </c>
      <c r="AY497" s="247" t="s">
        <v>126</v>
      </c>
    </row>
    <row r="498" s="14" customFormat="1">
      <c r="A498" s="14"/>
      <c r="B498" s="237"/>
      <c r="C498" s="238"/>
      <c r="D498" s="220" t="s">
        <v>140</v>
      </c>
      <c r="E498" s="239" t="s">
        <v>21</v>
      </c>
      <c r="F498" s="240" t="s">
        <v>550</v>
      </c>
      <c r="G498" s="238"/>
      <c r="H498" s="241">
        <v>4.1130000000000004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140</v>
      </c>
      <c r="AU498" s="247" t="s">
        <v>84</v>
      </c>
      <c r="AV498" s="14" t="s">
        <v>84</v>
      </c>
      <c r="AW498" s="14" t="s">
        <v>36</v>
      </c>
      <c r="AX498" s="14" t="s">
        <v>74</v>
      </c>
      <c r="AY498" s="247" t="s">
        <v>126</v>
      </c>
    </row>
    <row r="499" s="14" customFormat="1">
      <c r="A499" s="14"/>
      <c r="B499" s="237"/>
      <c r="C499" s="238"/>
      <c r="D499" s="220" t="s">
        <v>140</v>
      </c>
      <c r="E499" s="239" t="s">
        <v>21</v>
      </c>
      <c r="F499" s="240" t="s">
        <v>551</v>
      </c>
      <c r="G499" s="238"/>
      <c r="H499" s="241">
        <v>2.0449999999999999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140</v>
      </c>
      <c r="AU499" s="247" t="s">
        <v>84</v>
      </c>
      <c r="AV499" s="14" t="s">
        <v>84</v>
      </c>
      <c r="AW499" s="14" t="s">
        <v>36</v>
      </c>
      <c r="AX499" s="14" t="s">
        <v>74</v>
      </c>
      <c r="AY499" s="247" t="s">
        <v>126</v>
      </c>
    </row>
    <row r="500" s="14" customFormat="1">
      <c r="A500" s="14"/>
      <c r="B500" s="237"/>
      <c r="C500" s="238"/>
      <c r="D500" s="220" t="s">
        <v>140</v>
      </c>
      <c r="E500" s="239" t="s">
        <v>21</v>
      </c>
      <c r="F500" s="240" t="s">
        <v>552</v>
      </c>
      <c r="G500" s="238"/>
      <c r="H500" s="241">
        <v>7.5860000000000003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140</v>
      </c>
      <c r="AU500" s="247" t="s">
        <v>84</v>
      </c>
      <c r="AV500" s="14" t="s">
        <v>84</v>
      </c>
      <c r="AW500" s="14" t="s">
        <v>36</v>
      </c>
      <c r="AX500" s="14" t="s">
        <v>74</v>
      </c>
      <c r="AY500" s="247" t="s">
        <v>126</v>
      </c>
    </row>
    <row r="501" s="14" customFormat="1">
      <c r="A501" s="14"/>
      <c r="B501" s="237"/>
      <c r="C501" s="238"/>
      <c r="D501" s="220" t="s">
        <v>140</v>
      </c>
      <c r="E501" s="239" t="s">
        <v>21</v>
      </c>
      <c r="F501" s="240" t="s">
        <v>553</v>
      </c>
      <c r="G501" s="238"/>
      <c r="H501" s="241">
        <v>4.6500000000000004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140</v>
      </c>
      <c r="AU501" s="247" t="s">
        <v>84</v>
      </c>
      <c r="AV501" s="14" t="s">
        <v>84</v>
      </c>
      <c r="AW501" s="14" t="s">
        <v>36</v>
      </c>
      <c r="AX501" s="14" t="s">
        <v>74</v>
      </c>
      <c r="AY501" s="247" t="s">
        <v>126</v>
      </c>
    </row>
    <row r="502" s="15" customFormat="1">
      <c r="A502" s="15"/>
      <c r="B502" s="248"/>
      <c r="C502" s="249"/>
      <c r="D502" s="220" t="s">
        <v>140</v>
      </c>
      <c r="E502" s="250" t="s">
        <v>21</v>
      </c>
      <c r="F502" s="251" t="s">
        <v>152</v>
      </c>
      <c r="G502" s="249"/>
      <c r="H502" s="252">
        <v>22.497999999999998</v>
      </c>
      <c r="I502" s="253"/>
      <c r="J502" s="249"/>
      <c r="K502" s="249"/>
      <c r="L502" s="254"/>
      <c r="M502" s="255"/>
      <c r="N502" s="256"/>
      <c r="O502" s="256"/>
      <c r="P502" s="256"/>
      <c r="Q502" s="256"/>
      <c r="R502" s="256"/>
      <c r="S502" s="256"/>
      <c r="T502" s="257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8" t="s">
        <v>140</v>
      </c>
      <c r="AU502" s="258" t="s">
        <v>84</v>
      </c>
      <c r="AV502" s="15" t="s">
        <v>127</v>
      </c>
      <c r="AW502" s="15" t="s">
        <v>36</v>
      </c>
      <c r="AX502" s="15" t="s">
        <v>74</v>
      </c>
      <c r="AY502" s="258" t="s">
        <v>126</v>
      </c>
    </row>
    <row r="503" s="13" customFormat="1">
      <c r="A503" s="13"/>
      <c r="B503" s="227"/>
      <c r="C503" s="228"/>
      <c r="D503" s="220" t="s">
        <v>140</v>
      </c>
      <c r="E503" s="229" t="s">
        <v>21</v>
      </c>
      <c r="F503" s="230" t="s">
        <v>257</v>
      </c>
      <c r="G503" s="228"/>
      <c r="H503" s="229" t="s">
        <v>21</v>
      </c>
      <c r="I503" s="231"/>
      <c r="J503" s="228"/>
      <c r="K503" s="228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140</v>
      </c>
      <c r="AU503" s="236" t="s">
        <v>84</v>
      </c>
      <c r="AV503" s="13" t="s">
        <v>82</v>
      </c>
      <c r="AW503" s="13" t="s">
        <v>36</v>
      </c>
      <c r="AX503" s="13" t="s">
        <v>74</v>
      </c>
      <c r="AY503" s="236" t="s">
        <v>126</v>
      </c>
    </row>
    <row r="504" s="14" customFormat="1">
      <c r="A504" s="14"/>
      <c r="B504" s="237"/>
      <c r="C504" s="238"/>
      <c r="D504" s="220" t="s">
        <v>140</v>
      </c>
      <c r="E504" s="239" t="s">
        <v>21</v>
      </c>
      <c r="F504" s="240" t="s">
        <v>554</v>
      </c>
      <c r="G504" s="238"/>
      <c r="H504" s="241">
        <v>23.620000000000001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140</v>
      </c>
      <c r="AU504" s="247" t="s">
        <v>84</v>
      </c>
      <c r="AV504" s="14" t="s">
        <v>84</v>
      </c>
      <c r="AW504" s="14" t="s">
        <v>36</v>
      </c>
      <c r="AX504" s="14" t="s">
        <v>74</v>
      </c>
      <c r="AY504" s="247" t="s">
        <v>126</v>
      </c>
    </row>
    <row r="505" s="14" customFormat="1">
      <c r="A505" s="14"/>
      <c r="B505" s="237"/>
      <c r="C505" s="238"/>
      <c r="D505" s="220" t="s">
        <v>140</v>
      </c>
      <c r="E505" s="239" t="s">
        <v>21</v>
      </c>
      <c r="F505" s="240" t="s">
        <v>555</v>
      </c>
      <c r="G505" s="238"/>
      <c r="H505" s="241">
        <v>1.0289999999999999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140</v>
      </c>
      <c r="AU505" s="247" t="s">
        <v>84</v>
      </c>
      <c r="AV505" s="14" t="s">
        <v>84</v>
      </c>
      <c r="AW505" s="14" t="s">
        <v>36</v>
      </c>
      <c r="AX505" s="14" t="s">
        <v>74</v>
      </c>
      <c r="AY505" s="247" t="s">
        <v>126</v>
      </c>
    </row>
    <row r="506" s="14" customFormat="1">
      <c r="A506" s="14"/>
      <c r="B506" s="237"/>
      <c r="C506" s="238"/>
      <c r="D506" s="220" t="s">
        <v>140</v>
      </c>
      <c r="E506" s="239" t="s">
        <v>21</v>
      </c>
      <c r="F506" s="240" t="s">
        <v>556</v>
      </c>
      <c r="G506" s="238"/>
      <c r="H506" s="241">
        <v>5.0430000000000001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140</v>
      </c>
      <c r="AU506" s="247" t="s">
        <v>84</v>
      </c>
      <c r="AV506" s="14" t="s">
        <v>84</v>
      </c>
      <c r="AW506" s="14" t="s">
        <v>36</v>
      </c>
      <c r="AX506" s="14" t="s">
        <v>74</v>
      </c>
      <c r="AY506" s="247" t="s">
        <v>126</v>
      </c>
    </row>
    <row r="507" s="15" customFormat="1">
      <c r="A507" s="15"/>
      <c r="B507" s="248"/>
      <c r="C507" s="249"/>
      <c r="D507" s="220" t="s">
        <v>140</v>
      </c>
      <c r="E507" s="250" t="s">
        <v>21</v>
      </c>
      <c r="F507" s="251" t="s">
        <v>152</v>
      </c>
      <c r="G507" s="249"/>
      <c r="H507" s="252">
        <v>29.692</v>
      </c>
      <c r="I507" s="253"/>
      <c r="J507" s="249"/>
      <c r="K507" s="249"/>
      <c r="L507" s="254"/>
      <c r="M507" s="255"/>
      <c r="N507" s="256"/>
      <c r="O507" s="256"/>
      <c r="P507" s="256"/>
      <c r="Q507" s="256"/>
      <c r="R507" s="256"/>
      <c r="S507" s="256"/>
      <c r="T507" s="257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8" t="s">
        <v>140</v>
      </c>
      <c r="AU507" s="258" t="s">
        <v>84</v>
      </c>
      <c r="AV507" s="15" t="s">
        <v>127</v>
      </c>
      <c r="AW507" s="15" t="s">
        <v>36</v>
      </c>
      <c r="AX507" s="15" t="s">
        <v>74</v>
      </c>
      <c r="AY507" s="258" t="s">
        <v>126</v>
      </c>
    </row>
    <row r="508" s="13" customFormat="1">
      <c r="A508" s="13"/>
      <c r="B508" s="227"/>
      <c r="C508" s="228"/>
      <c r="D508" s="220" t="s">
        <v>140</v>
      </c>
      <c r="E508" s="229" t="s">
        <v>21</v>
      </c>
      <c r="F508" s="230" t="s">
        <v>557</v>
      </c>
      <c r="G508" s="228"/>
      <c r="H508" s="229" t="s">
        <v>21</v>
      </c>
      <c r="I508" s="231"/>
      <c r="J508" s="228"/>
      <c r="K508" s="228"/>
      <c r="L508" s="232"/>
      <c r="M508" s="233"/>
      <c r="N508" s="234"/>
      <c r="O508" s="234"/>
      <c r="P508" s="234"/>
      <c r="Q508" s="234"/>
      <c r="R508" s="234"/>
      <c r="S508" s="234"/>
      <c r="T508" s="23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6" t="s">
        <v>140</v>
      </c>
      <c r="AU508" s="236" t="s">
        <v>84</v>
      </c>
      <c r="AV508" s="13" t="s">
        <v>82</v>
      </c>
      <c r="AW508" s="13" t="s">
        <v>36</v>
      </c>
      <c r="AX508" s="13" t="s">
        <v>74</v>
      </c>
      <c r="AY508" s="236" t="s">
        <v>126</v>
      </c>
    </row>
    <row r="509" s="14" customFormat="1">
      <c r="A509" s="14"/>
      <c r="B509" s="237"/>
      <c r="C509" s="238"/>
      <c r="D509" s="220" t="s">
        <v>140</v>
      </c>
      <c r="E509" s="239" t="s">
        <v>21</v>
      </c>
      <c r="F509" s="240" t="s">
        <v>558</v>
      </c>
      <c r="G509" s="238"/>
      <c r="H509" s="241">
        <v>11.52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140</v>
      </c>
      <c r="AU509" s="247" t="s">
        <v>84</v>
      </c>
      <c r="AV509" s="14" t="s">
        <v>84</v>
      </c>
      <c r="AW509" s="14" t="s">
        <v>36</v>
      </c>
      <c r="AX509" s="14" t="s">
        <v>74</v>
      </c>
      <c r="AY509" s="247" t="s">
        <v>126</v>
      </c>
    </row>
    <row r="510" s="14" customFormat="1">
      <c r="A510" s="14"/>
      <c r="B510" s="237"/>
      <c r="C510" s="238"/>
      <c r="D510" s="220" t="s">
        <v>140</v>
      </c>
      <c r="E510" s="239" t="s">
        <v>21</v>
      </c>
      <c r="F510" s="240" t="s">
        <v>559</v>
      </c>
      <c r="G510" s="238"/>
      <c r="H510" s="241">
        <v>22.916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140</v>
      </c>
      <c r="AU510" s="247" t="s">
        <v>84</v>
      </c>
      <c r="AV510" s="14" t="s">
        <v>84</v>
      </c>
      <c r="AW510" s="14" t="s">
        <v>36</v>
      </c>
      <c r="AX510" s="14" t="s">
        <v>74</v>
      </c>
      <c r="AY510" s="247" t="s">
        <v>126</v>
      </c>
    </row>
    <row r="511" s="14" customFormat="1">
      <c r="A511" s="14"/>
      <c r="B511" s="237"/>
      <c r="C511" s="238"/>
      <c r="D511" s="220" t="s">
        <v>140</v>
      </c>
      <c r="E511" s="239" t="s">
        <v>21</v>
      </c>
      <c r="F511" s="240" t="s">
        <v>560</v>
      </c>
      <c r="G511" s="238"/>
      <c r="H511" s="241">
        <v>21.309999999999999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140</v>
      </c>
      <c r="AU511" s="247" t="s">
        <v>84</v>
      </c>
      <c r="AV511" s="14" t="s">
        <v>84</v>
      </c>
      <c r="AW511" s="14" t="s">
        <v>36</v>
      </c>
      <c r="AX511" s="14" t="s">
        <v>74</v>
      </c>
      <c r="AY511" s="247" t="s">
        <v>126</v>
      </c>
    </row>
    <row r="512" s="15" customFormat="1">
      <c r="A512" s="15"/>
      <c r="B512" s="248"/>
      <c r="C512" s="249"/>
      <c r="D512" s="220" t="s">
        <v>140</v>
      </c>
      <c r="E512" s="250" t="s">
        <v>21</v>
      </c>
      <c r="F512" s="251" t="s">
        <v>152</v>
      </c>
      <c r="G512" s="249"/>
      <c r="H512" s="252">
        <v>55.745999999999995</v>
      </c>
      <c r="I512" s="253"/>
      <c r="J512" s="249"/>
      <c r="K512" s="249"/>
      <c r="L512" s="254"/>
      <c r="M512" s="255"/>
      <c r="N512" s="256"/>
      <c r="O512" s="256"/>
      <c r="P512" s="256"/>
      <c r="Q512" s="256"/>
      <c r="R512" s="256"/>
      <c r="S512" s="256"/>
      <c r="T512" s="257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58" t="s">
        <v>140</v>
      </c>
      <c r="AU512" s="258" t="s">
        <v>84</v>
      </c>
      <c r="AV512" s="15" t="s">
        <v>127</v>
      </c>
      <c r="AW512" s="15" t="s">
        <v>36</v>
      </c>
      <c r="AX512" s="15" t="s">
        <v>74</v>
      </c>
      <c r="AY512" s="258" t="s">
        <v>126</v>
      </c>
    </row>
    <row r="513" s="16" customFormat="1">
      <c r="A513" s="16"/>
      <c r="B513" s="259"/>
      <c r="C513" s="260"/>
      <c r="D513" s="220" t="s">
        <v>140</v>
      </c>
      <c r="E513" s="261" t="s">
        <v>21</v>
      </c>
      <c r="F513" s="262" t="s">
        <v>156</v>
      </c>
      <c r="G513" s="260"/>
      <c r="H513" s="263">
        <v>143.23599999999999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69" t="s">
        <v>140</v>
      </c>
      <c r="AU513" s="269" t="s">
        <v>84</v>
      </c>
      <c r="AV513" s="16" t="s">
        <v>134</v>
      </c>
      <c r="AW513" s="16" t="s">
        <v>36</v>
      </c>
      <c r="AX513" s="16" t="s">
        <v>82</v>
      </c>
      <c r="AY513" s="269" t="s">
        <v>126</v>
      </c>
    </row>
    <row r="514" s="2" customFormat="1" ht="33" customHeight="1">
      <c r="A514" s="41"/>
      <c r="B514" s="42"/>
      <c r="C514" s="207" t="s">
        <v>638</v>
      </c>
      <c r="D514" s="207" t="s">
        <v>129</v>
      </c>
      <c r="E514" s="208" t="s">
        <v>639</v>
      </c>
      <c r="F514" s="209" t="s">
        <v>640</v>
      </c>
      <c r="G514" s="210" t="s">
        <v>132</v>
      </c>
      <c r="H514" s="211">
        <v>143.23599999999999</v>
      </c>
      <c r="I514" s="212"/>
      <c r="J514" s="213">
        <f>ROUND(I514*H514,2)</f>
        <v>0</v>
      </c>
      <c r="K514" s="209" t="s">
        <v>133</v>
      </c>
      <c r="L514" s="47"/>
      <c r="M514" s="214" t="s">
        <v>21</v>
      </c>
      <c r="N514" s="215" t="s">
        <v>45</v>
      </c>
      <c r="O514" s="87"/>
      <c r="P514" s="216">
        <f>O514*H514</f>
        <v>0</v>
      </c>
      <c r="Q514" s="216">
        <v>0.00029</v>
      </c>
      <c r="R514" s="216">
        <f>Q514*H514</f>
        <v>0.041538439999999996</v>
      </c>
      <c r="S514" s="216">
        <v>0</v>
      </c>
      <c r="T514" s="217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18" t="s">
        <v>295</v>
      </c>
      <c r="AT514" s="218" t="s">
        <v>129</v>
      </c>
      <c r="AU514" s="218" t="s">
        <v>84</v>
      </c>
      <c r="AY514" s="19" t="s">
        <v>126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19" t="s">
        <v>82</v>
      </c>
      <c r="BK514" s="219">
        <f>ROUND(I514*H514,2)</f>
        <v>0</v>
      </c>
      <c r="BL514" s="19" t="s">
        <v>295</v>
      </c>
      <c r="BM514" s="218" t="s">
        <v>641</v>
      </c>
    </row>
    <row r="515" s="2" customFormat="1">
      <c r="A515" s="41"/>
      <c r="B515" s="42"/>
      <c r="C515" s="43"/>
      <c r="D515" s="220" t="s">
        <v>136</v>
      </c>
      <c r="E515" s="43"/>
      <c r="F515" s="221" t="s">
        <v>642</v>
      </c>
      <c r="G515" s="43"/>
      <c r="H515" s="43"/>
      <c r="I515" s="222"/>
      <c r="J515" s="43"/>
      <c r="K515" s="43"/>
      <c r="L515" s="47"/>
      <c r="M515" s="223"/>
      <c r="N515" s="224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19" t="s">
        <v>136</v>
      </c>
      <c r="AU515" s="19" t="s">
        <v>84</v>
      </c>
    </row>
    <row r="516" s="2" customFormat="1">
      <c r="A516" s="41"/>
      <c r="B516" s="42"/>
      <c r="C516" s="43"/>
      <c r="D516" s="225" t="s">
        <v>138</v>
      </c>
      <c r="E516" s="43"/>
      <c r="F516" s="226" t="s">
        <v>643</v>
      </c>
      <c r="G516" s="43"/>
      <c r="H516" s="43"/>
      <c r="I516" s="222"/>
      <c r="J516" s="43"/>
      <c r="K516" s="43"/>
      <c r="L516" s="47"/>
      <c r="M516" s="223"/>
      <c r="N516" s="224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19" t="s">
        <v>138</v>
      </c>
      <c r="AU516" s="19" t="s">
        <v>84</v>
      </c>
    </row>
    <row r="517" s="14" customFormat="1">
      <c r="A517" s="14"/>
      <c r="B517" s="237"/>
      <c r="C517" s="238"/>
      <c r="D517" s="220" t="s">
        <v>140</v>
      </c>
      <c r="E517" s="239" t="s">
        <v>21</v>
      </c>
      <c r="F517" s="240" t="s">
        <v>644</v>
      </c>
      <c r="G517" s="238"/>
      <c r="H517" s="241">
        <v>143.23599999999999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7" t="s">
        <v>140</v>
      </c>
      <c r="AU517" s="247" t="s">
        <v>84</v>
      </c>
      <c r="AV517" s="14" t="s">
        <v>84</v>
      </c>
      <c r="AW517" s="14" t="s">
        <v>36</v>
      </c>
      <c r="AX517" s="14" t="s">
        <v>82</v>
      </c>
      <c r="AY517" s="247" t="s">
        <v>126</v>
      </c>
    </row>
    <row r="518" s="12" customFormat="1" ht="25.92" customHeight="1">
      <c r="A518" s="12"/>
      <c r="B518" s="191"/>
      <c r="C518" s="192"/>
      <c r="D518" s="193" t="s">
        <v>73</v>
      </c>
      <c r="E518" s="194" t="s">
        <v>645</v>
      </c>
      <c r="F518" s="194" t="s">
        <v>646</v>
      </c>
      <c r="G518" s="192"/>
      <c r="H518" s="192"/>
      <c r="I518" s="195"/>
      <c r="J518" s="196">
        <f>BK518</f>
        <v>0</v>
      </c>
      <c r="K518" s="192"/>
      <c r="L518" s="197"/>
      <c r="M518" s="198"/>
      <c r="N518" s="199"/>
      <c r="O518" s="199"/>
      <c r="P518" s="200">
        <f>SUM(P519:P522)</f>
        <v>0</v>
      </c>
      <c r="Q518" s="199"/>
      <c r="R518" s="200">
        <f>SUM(R519:R522)</f>
        <v>0</v>
      </c>
      <c r="S518" s="199"/>
      <c r="T518" s="201">
        <f>SUM(T519:T522)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2" t="s">
        <v>134</v>
      </c>
      <c r="AT518" s="203" t="s">
        <v>73</v>
      </c>
      <c r="AU518" s="203" t="s">
        <v>74</v>
      </c>
      <c r="AY518" s="202" t="s">
        <v>126</v>
      </c>
      <c r="BK518" s="204">
        <f>SUM(BK519:BK522)</f>
        <v>0</v>
      </c>
    </row>
    <row r="519" s="2" customFormat="1" ht="21.75" customHeight="1">
      <c r="A519" s="41"/>
      <c r="B519" s="42"/>
      <c r="C519" s="207" t="s">
        <v>647</v>
      </c>
      <c r="D519" s="207" t="s">
        <v>129</v>
      </c>
      <c r="E519" s="208" t="s">
        <v>648</v>
      </c>
      <c r="F519" s="209" t="s">
        <v>649</v>
      </c>
      <c r="G519" s="210" t="s">
        <v>650</v>
      </c>
      <c r="H519" s="211">
        <v>50</v>
      </c>
      <c r="I519" s="212"/>
      <c r="J519" s="213">
        <f>ROUND(I519*H519,2)</f>
        <v>0</v>
      </c>
      <c r="K519" s="209" t="s">
        <v>133</v>
      </c>
      <c r="L519" s="47"/>
      <c r="M519" s="214" t="s">
        <v>21</v>
      </c>
      <c r="N519" s="215" t="s">
        <v>45</v>
      </c>
      <c r="O519" s="87"/>
      <c r="P519" s="216">
        <f>O519*H519</f>
        <v>0</v>
      </c>
      <c r="Q519" s="216">
        <v>0</v>
      </c>
      <c r="R519" s="216">
        <f>Q519*H519</f>
        <v>0</v>
      </c>
      <c r="S519" s="216">
        <v>0</v>
      </c>
      <c r="T519" s="217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18" t="s">
        <v>651</v>
      </c>
      <c r="AT519" s="218" t="s">
        <v>129</v>
      </c>
      <c r="AU519" s="218" t="s">
        <v>82</v>
      </c>
      <c r="AY519" s="19" t="s">
        <v>126</v>
      </c>
      <c r="BE519" s="219">
        <f>IF(N519="základní",J519,0)</f>
        <v>0</v>
      </c>
      <c r="BF519" s="219">
        <f>IF(N519="snížená",J519,0)</f>
        <v>0</v>
      </c>
      <c r="BG519" s="219">
        <f>IF(N519="zákl. přenesená",J519,0)</f>
        <v>0</v>
      </c>
      <c r="BH519" s="219">
        <f>IF(N519="sníž. přenesená",J519,0)</f>
        <v>0</v>
      </c>
      <c r="BI519" s="219">
        <f>IF(N519="nulová",J519,0)</f>
        <v>0</v>
      </c>
      <c r="BJ519" s="19" t="s">
        <v>82</v>
      </c>
      <c r="BK519" s="219">
        <f>ROUND(I519*H519,2)</f>
        <v>0</v>
      </c>
      <c r="BL519" s="19" t="s">
        <v>651</v>
      </c>
      <c r="BM519" s="218" t="s">
        <v>652</v>
      </c>
    </row>
    <row r="520" s="2" customFormat="1">
      <c r="A520" s="41"/>
      <c r="B520" s="42"/>
      <c r="C520" s="43"/>
      <c r="D520" s="220" t="s">
        <v>136</v>
      </c>
      <c r="E520" s="43"/>
      <c r="F520" s="221" t="s">
        <v>653</v>
      </c>
      <c r="G520" s="43"/>
      <c r="H520" s="43"/>
      <c r="I520" s="222"/>
      <c r="J520" s="43"/>
      <c r="K520" s="43"/>
      <c r="L520" s="47"/>
      <c r="M520" s="223"/>
      <c r="N520" s="224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19" t="s">
        <v>136</v>
      </c>
      <c r="AU520" s="19" t="s">
        <v>82</v>
      </c>
    </row>
    <row r="521" s="2" customFormat="1">
      <c r="A521" s="41"/>
      <c r="B521" s="42"/>
      <c r="C521" s="43"/>
      <c r="D521" s="225" t="s">
        <v>138</v>
      </c>
      <c r="E521" s="43"/>
      <c r="F521" s="226" t="s">
        <v>654</v>
      </c>
      <c r="G521" s="43"/>
      <c r="H521" s="43"/>
      <c r="I521" s="222"/>
      <c r="J521" s="43"/>
      <c r="K521" s="43"/>
      <c r="L521" s="47"/>
      <c r="M521" s="223"/>
      <c r="N521" s="224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19" t="s">
        <v>138</v>
      </c>
      <c r="AU521" s="19" t="s">
        <v>82</v>
      </c>
    </row>
    <row r="522" s="14" customFormat="1">
      <c r="A522" s="14"/>
      <c r="B522" s="237"/>
      <c r="C522" s="238"/>
      <c r="D522" s="220" t="s">
        <v>140</v>
      </c>
      <c r="E522" s="239" t="s">
        <v>21</v>
      </c>
      <c r="F522" s="240" t="s">
        <v>655</v>
      </c>
      <c r="G522" s="238"/>
      <c r="H522" s="241">
        <v>50</v>
      </c>
      <c r="I522" s="242"/>
      <c r="J522" s="238"/>
      <c r="K522" s="238"/>
      <c r="L522" s="243"/>
      <c r="M522" s="281"/>
      <c r="N522" s="282"/>
      <c r="O522" s="282"/>
      <c r="P522" s="282"/>
      <c r="Q522" s="282"/>
      <c r="R522" s="282"/>
      <c r="S522" s="282"/>
      <c r="T522" s="28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140</v>
      </c>
      <c r="AU522" s="247" t="s">
        <v>82</v>
      </c>
      <c r="AV522" s="14" t="s">
        <v>84</v>
      </c>
      <c r="AW522" s="14" t="s">
        <v>36</v>
      </c>
      <c r="AX522" s="14" t="s">
        <v>82</v>
      </c>
      <c r="AY522" s="247" t="s">
        <v>126</v>
      </c>
    </row>
    <row r="523" s="2" customFormat="1" ht="6.96" customHeight="1">
      <c r="A523" s="41"/>
      <c r="B523" s="62"/>
      <c r="C523" s="63"/>
      <c r="D523" s="63"/>
      <c r="E523" s="63"/>
      <c r="F523" s="63"/>
      <c r="G523" s="63"/>
      <c r="H523" s="63"/>
      <c r="I523" s="63"/>
      <c r="J523" s="63"/>
      <c r="K523" s="63"/>
      <c r="L523" s="47"/>
      <c r="M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</row>
  </sheetData>
  <sheetProtection sheet="1" autoFilter="0" formatColumns="0" formatRows="0" objects="1" scenarios="1" spinCount="100000" saltValue="B2hVNfTeCPUHM6WXsGrEWmTTrZHpe/bwdlTuSsRQ9WXQnEX4XEVwvqg1bVI11/zkm2XysuyEgYjmXIFY3xW94A==" hashValue="x7ihqipAphHUypJvMVvuucg6Dg9StcEyoeRbvVfK/9aOxNGzY1I/FcZXv3VDtSQJXQSIdcSJ9w0vOVDDTDU6xg==" algorithmName="SHA-512" password="CC35"/>
  <autoFilter ref="C91:K522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2_01/319201321"/>
    <hyperlink ref="F103" r:id="rId2" display="https://podminky.urs.cz/item/CS_URS_2022_01/612315421"/>
    <hyperlink ref="F114" r:id="rId3" display="https://podminky.urs.cz/item/CS_URS_2022_01/619995001"/>
    <hyperlink ref="F135" r:id="rId4" display="https://podminky.urs.cz/item/CS_URS_2022_01/622143004"/>
    <hyperlink ref="F146" r:id="rId5" display="https://podminky.urs.cz/item/CS_URS_2022_01/949101112"/>
    <hyperlink ref="F154" r:id="rId6" display="https://podminky.urs.cz/item/CS_URS_2022_01/952901108"/>
    <hyperlink ref="F161" r:id="rId7" display="https://podminky.urs.cz/item/CS_URS_2022_01/952901131"/>
    <hyperlink ref="F172" r:id="rId8" display="https://podminky.urs.cz/item/CS_URS_2022_01/952902021"/>
    <hyperlink ref="F185" r:id="rId9" display="https://podminky.urs.cz/item/CS_URS_2022_01/952902031"/>
    <hyperlink ref="F224" r:id="rId10" display="https://podminky.urs.cz/item/CS_URS_2022_01/952902221"/>
    <hyperlink ref="F232" r:id="rId11" display="https://podminky.urs.cz/item/CS_URS_2022_01/952902231"/>
    <hyperlink ref="F241" r:id="rId12" display="https://podminky.urs.cz/item/CS_URS_2022_01/968062356"/>
    <hyperlink ref="F248" r:id="rId13" display="https://podminky.urs.cz/item/CS_URS_2022_01/978059511"/>
    <hyperlink ref="F254" r:id="rId14" display="https://podminky.urs.cz/item/CS_URS_2022_01/997013215"/>
    <hyperlink ref="F257" r:id="rId15" display="https://podminky.urs.cz/item/CS_URS_2022_01/997013501"/>
    <hyperlink ref="F260" r:id="rId16" display="https://podminky.urs.cz/item/CS_URS_2022_01/997013509"/>
    <hyperlink ref="F264" r:id="rId17" display="https://podminky.urs.cz/item/CS_URS_2022_01/997013631"/>
    <hyperlink ref="F270" r:id="rId18" display="https://podminky.urs.cz/item/CS_URS_2022_01/997013811"/>
    <hyperlink ref="F274" r:id="rId19" display="https://podminky.urs.cz/item/CS_URS_2022_01/998018003"/>
    <hyperlink ref="F285" r:id="rId20" display="https://podminky.urs.cz/item/CS_URS_2022_01/998764203"/>
    <hyperlink ref="F301" r:id="rId21" display="https://podminky.urs.cz/item/CS_URS_2022_01/766441821"/>
    <hyperlink ref="F308" r:id="rId22" display="https://podminky.urs.cz/item/CS_URS_2022_01/766441822"/>
    <hyperlink ref="F329" r:id="rId23" display="https://podminky.urs.cz/item/CS_URS_2022_01/766694112"/>
    <hyperlink ref="F342" r:id="rId24" display="https://podminky.urs.cz/item/CS_URS_2022_01/766694122"/>
    <hyperlink ref="F349" r:id="rId25" display="https://podminky.urs.cz/item/CS_URS_2022_01/998766203"/>
    <hyperlink ref="F361" r:id="rId26" display="https://podminky.urs.cz/item/CS_URS_2022_01/998767203"/>
    <hyperlink ref="F365" r:id="rId27" display="https://podminky.urs.cz/item/CS_URS_2022_01/783301311"/>
    <hyperlink ref="F369" r:id="rId28" display="https://podminky.urs.cz/item/CS_URS_2022_01/783306801"/>
    <hyperlink ref="F373" r:id="rId29" display="https://podminky.urs.cz/item/CS_URS_2022_01/783314101"/>
    <hyperlink ref="F377" r:id="rId30" display="https://podminky.urs.cz/item/CS_URS_2022_01/783315101"/>
    <hyperlink ref="F381" r:id="rId31" display="https://podminky.urs.cz/item/CS_URS_2022_01/783317101"/>
    <hyperlink ref="F386" r:id="rId32" display="https://podminky.urs.cz/item/CS_URS_2022_01/784111003"/>
    <hyperlink ref="F416" r:id="rId33" display="https://podminky.urs.cz/item/CS_URS_2022_01/784171003"/>
    <hyperlink ref="F426" r:id="rId34" display="https://podminky.urs.cz/item/CS_URS_2022_01/784171101"/>
    <hyperlink ref="F436" r:id="rId35" display="https://podminky.urs.cz/item/CS_URS_2022_01/784171113"/>
    <hyperlink ref="F479" r:id="rId36" display="https://podminky.urs.cz/item/CS_URS_2022_01/784171123"/>
    <hyperlink ref="F486" r:id="rId37" display="https://podminky.urs.cz/item/CS_URS_2022_01/784181123"/>
    <hyperlink ref="F516" r:id="rId38" display="https://podminky.urs.cz/item/CS_URS_2022_01/784221103"/>
    <hyperlink ref="F521" r:id="rId39" display="https://podminky.urs.cz/item/CS_URS_2022_01/HZS12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91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Oprava uliční fasády a výměna oken ZŠ a MŠ Grafická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656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21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12. 4. 2022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28</v>
      </c>
      <c r="E14" s="41"/>
      <c r="F14" s="41"/>
      <c r="G14" s="41"/>
      <c r="H14" s="41"/>
      <c r="I14" s="135" t="s">
        <v>29</v>
      </c>
      <c r="J14" s="139" t="s">
        <v>21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30</v>
      </c>
      <c r="F15" s="41"/>
      <c r="G15" s="41"/>
      <c r="H15" s="41"/>
      <c r="I15" s="135" t="s">
        <v>31</v>
      </c>
      <c r="J15" s="139" t="s">
        <v>21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32</v>
      </c>
      <c r="E17" s="41"/>
      <c r="F17" s="41"/>
      <c r="G17" s="41"/>
      <c r="H17" s="41"/>
      <c r="I17" s="135" t="s">
        <v>29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31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34</v>
      </c>
      <c r="E20" s="41"/>
      <c r="F20" s="41"/>
      <c r="G20" s="41"/>
      <c r="H20" s="41"/>
      <c r="I20" s="135" t="s">
        <v>29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31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37</v>
      </c>
      <c r="E23" s="41"/>
      <c r="F23" s="41"/>
      <c r="G23" s="41"/>
      <c r="H23" s="41"/>
      <c r="I23" s="135" t="s">
        <v>29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31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21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ROUND(J92,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ROUND((SUM(BE92:BE696)),  2)</f>
        <v>0</v>
      </c>
      <c r="G33" s="41"/>
      <c r="H33" s="41"/>
      <c r="I33" s="151">
        <v>0.20999999999999999</v>
      </c>
      <c r="J33" s="150">
        <f>ROUND(((SUM(BE92:BE696))*I33),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ROUND((SUM(BF92:BF696)),  2)</f>
        <v>0</v>
      </c>
      <c r="G34" s="41"/>
      <c r="H34" s="41"/>
      <c r="I34" s="151">
        <v>0.14999999999999999</v>
      </c>
      <c r="J34" s="150">
        <f>ROUND(((SUM(BF92:BF696))*I34),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ROUND((SUM(BG92:BG696)),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ROUND((SUM(BH92:BH696)),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ROUND((SUM(BI92:BI696)),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94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uliční fasády a výměna oken ZŠ a MŠ Grafická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Fasáda - Oprava uliční fasády ZŠ a MŠ Grafická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Grafická 13/1060, Praha 5</v>
      </c>
      <c r="G52" s="43"/>
      <c r="H52" s="43"/>
      <c r="I52" s="34" t="s">
        <v>24</v>
      </c>
      <c r="J52" s="75" t="str">
        <f>IF(J12="","",J12)</f>
        <v>12. 4. 2022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28</v>
      </c>
      <c r="D54" s="43"/>
      <c r="E54" s="43"/>
      <c r="F54" s="29" t="str">
        <f>E15</f>
        <v>MČ Praha 5, Nám. 14. října 4/1381, Praha 5</v>
      </c>
      <c r="G54" s="43"/>
      <c r="H54" s="43"/>
      <c r="I54" s="34" t="s">
        <v>34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32</v>
      </c>
      <c r="D55" s="43"/>
      <c r="E55" s="43"/>
      <c r="F55" s="29" t="str">
        <f>IF(E18="","",E18)</f>
        <v>Vyplň údaj</v>
      </c>
      <c r="G55" s="43"/>
      <c r="H55" s="43"/>
      <c r="I55" s="34" t="s">
        <v>37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95</v>
      </c>
      <c r="D57" s="165"/>
      <c r="E57" s="165"/>
      <c r="F57" s="165"/>
      <c r="G57" s="165"/>
      <c r="H57" s="165"/>
      <c r="I57" s="165"/>
      <c r="J57" s="166" t="s">
        <v>96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97</v>
      </c>
    </row>
    <row r="60" s="9" customFormat="1" ht="24.96" customHeight="1">
      <c r="A60" s="9"/>
      <c r="B60" s="168"/>
      <c r="C60" s="169"/>
      <c r="D60" s="170" t="s">
        <v>98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99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100</v>
      </c>
      <c r="E62" s="177"/>
      <c r="F62" s="177"/>
      <c r="G62" s="177"/>
      <c r="H62" s="177"/>
      <c r="I62" s="177"/>
      <c r="J62" s="178">
        <f>J99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101</v>
      </c>
      <c r="E63" s="177"/>
      <c r="F63" s="177"/>
      <c r="G63" s="177"/>
      <c r="H63" s="177"/>
      <c r="I63" s="177"/>
      <c r="J63" s="178">
        <f>J252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102</v>
      </c>
      <c r="E64" s="177"/>
      <c r="F64" s="177"/>
      <c r="G64" s="177"/>
      <c r="H64" s="177"/>
      <c r="I64" s="177"/>
      <c r="J64" s="178">
        <f>J386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103</v>
      </c>
      <c r="E65" s="177"/>
      <c r="F65" s="177"/>
      <c r="G65" s="177"/>
      <c r="H65" s="177"/>
      <c r="I65" s="177"/>
      <c r="J65" s="178">
        <f>J400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104</v>
      </c>
      <c r="E66" s="171"/>
      <c r="F66" s="171"/>
      <c r="G66" s="171"/>
      <c r="H66" s="171"/>
      <c r="I66" s="171"/>
      <c r="J66" s="172">
        <f>J404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657</v>
      </c>
      <c r="E67" s="177"/>
      <c r="F67" s="177"/>
      <c r="G67" s="177"/>
      <c r="H67" s="177"/>
      <c r="I67" s="177"/>
      <c r="J67" s="178">
        <f>J405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658</v>
      </c>
      <c r="E68" s="177"/>
      <c r="F68" s="177"/>
      <c r="G68" s="177"/>
      <c r="H68" s="177"/>
      <c r="I68" s="177"/>
      <c r="J68" s="178">
        <f>J410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659</v>
      </c>
      <c r="E69" s="177"/>
      <c r="F69" s="177"/>
      <c r="G69" s="177"/>
      <c r="H69" s="177"/>
      <c r="I69" s="177"/>
      <c r="J69" s="178">
        <f>J418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105</v>
      </c>
      <c r="E70" s="177"/>
      <c r="F70" s="177"/>
      <c r="G70" s="177"/>
      <c r="H70" s="177"/>
      <c r="I70" s="177"/>
      <c r="J70" s="178">
        <f>J428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107</v>
      </c>
      <c r="E71" s="177"/>
      <c r="F71" s="177"/>
      <c r="G71" s="177"/>
      <c r="H71" s="177"/>
      <c r="I71" s="177"/>
      <c r="J71" s="178">
        <f>J467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108</v>
      </c>
      <c r="E72" s="177"/>
      <c r="F72" s="177"/>
      <c r="G72" s="177"/>
      <c r="H72" s="177"/>
      <c r="I72" s="177"/>
      <c r="J72" s="178">
        <f>J475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5" t="s">
        <v>111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63" t="str">
        <f>E7</f>
        <v>Oprava uliční fasády a výměna oken ZŠ a MŠ Grafická</v>
      </c>
      <c r="F82" s="34"/>
      <c r="G82" s="34"/>
      <c r="H82" s="34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92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Fasáda - Oprava uliční fasády ZŠ a MŠ Grafická</v>
      </c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22</v>
      </c>
      <c r="D86" s="43"/>
      <c r="E86" s="43"/>
      <c r="F86" s="29" t="str">
        <f>F12</f>
        <v>Grafická 13/1060, Praha 5</v>
      </c>
      <c r="G86" s="43"/>
      <c r="H86" s="43"/>
      <c r="I86" s="34" t="s">
        <v>24</v>
      </c>
      <c r="J86" s="75" t="str">
        <f>IF(J12="","",J12)</f>
        <v>12. 4. 2022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4" t="s">
        <v>28</v>
      </c>
      <c r="D88" s="43"/>
      <c r="E88" s="43"/>
      <c r="F88" s="29" t="str">
        <f>E15</f>
        <v>MČ Praha 5, Nám. 14. října 4/1381, Praha 5</v>
      </c>
      <c r="G88" s="43"/>
      <c r="H88" s="43"/>
      <c r="I88" s="34" t="s">
        <v>34</v>
      </c>
      <c r="J88" s="39" t="str">
        <f>E21</f>
        <v xml:space="preserve"> 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4" t="s">
        <v>32</v>
      </c>
      <c r="D89" s="43"/>
      <c r="E89" s="43"/>
      <c r="F89" s="29" t="str">
        <f>IF(E18="","",E18)</f>
        <v>Vyplň údaj</v>
      </c>
      <c r="G89" s="43"/>
      <c r="H89" s="43"/>
      <c r="I89" s="34" t="s">
        <v>37</v>
      </c>
      <c r="J89" s="39" t="str">
        <f>E24</f>
        <v xml:space="preserve"> 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0"/>
      <c r="B91" s="181"/>
      <c r="C91" s="182" t="s">
        <v>112</v>
      </c>
      <c r="D91" s="183" t="s">
        <v>59</v>
      </c>
      <c r="E91" s="183" t="s">
        <v>55</v>
      </c>
      <c r="F91" s="183" t="s">
        <v>56</v>
      </c>
      <c r="G91" s="183" t="s">
        <v>113</v>
      </c>
      <c r="H91" s="183" t="s">
        <v>114</v>
      </c>
      <c r="I91" s="183" t="s">
        <v>115</v>
      </c>
      <c r="J91" s="183" t="s">
        <v>96</v>
      </c>
      <c r="K91" s="184" t="s">
        <v>116</v>
      </c>
      <c r="L91" s="185"/>
      <c r="M91" s="95" t="s">
        <v>21</v>
      </c>
      <c r="N91" s="96" t="s">
        <v>44</v>
      </c>
      <c r="O91" s="96" t="s">
        <v>117</v>
      </c>
      <c r="P91" s="96" t="s">
        <v>118</v>
      </c>
      <c r="Q91" s="96" t="s">
        <v>119</v>
      </c>
      <c r="R91" s="96" t="s">
        <v>120</v>
      </c>
      <c r="S91" s="96" t="s">
        <v>121</v>
      </c>
      <c r="T91" s="97" t="s">
        <v>122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1"/>
      <c r="B92" s="42"/>
      <c r="C92" s="102" t="s">
        <v>123</v>
      </c>
      <c r="D92" s="43"/>
      <c r="E92" s="43"/>
      <c r="F92" s="43"/>
      <c r="G92" s="43"/>
      <c r="H92" s="43"/>
      <c r="I92" s="43"/>
      <c r="J92" s="186">
        <f>BK92</f>
        <v>0</v>
      </c>
      <c r="K92" s="43"/>
      <c r="L92" s="47"/>
      <c r="M92" s="98"/>
      <c r="N92" s="187"/>
      <c r="O92" s="99"/>
      <c r="P92" s="188">
        <f>P93+P404</f>
        <v>0</v>
      </c>
      <c r="Q92" s="99"/>
      <c r="R92" s="188">
        <f>R93+R404</f>
        <v>13.479337549999999</v>
      </c>
      <c r="S92" s="99"/>
      <c r="T92" s="189">
        <f>T93+T404</f>
        <v>10.687631999999997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73</v>
      </c>
      <c r="AU92" s="19" t="s">
        <v>97</v>
      </c>
      <c r="BK92" s="190">
        <f>BK93+BK404</f>
        <v>0</v>
      </c>
    </row>
    <row r="93" s="12" customFormat="1" ht="25.92" customHeight="1">
      <c r="A93" s="12"/>
      <c r="B93" s="191"/>
      <c r="C93" s="192"/>
      <c r="D93" s="193" t="s">
        <v>73</v>
      </c>
      <c r="E93" s="194" t="s">
        <v>124</v>
      </c>
      <c r="F93" s="194" t="s">
        <v>125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P94+P99+P252+P386+P400</f>
        <v>0</v>
      </c>
      <c r="Q93" s="199"/>
      <c r="R93" s="200">
        <f>R94+R99+R252+R386+R400</f>
        <v>11.026907219999998</v>
      </c>
      <c r="S93" s="199"/>
      <c r="T93" s="201">
        <f>T94+T99+T252+T386+T400</f>
        <v>10.306639999999998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82</v>
      </c>
      <c r="AT93" s="203" t="s">
        <v>73</v>
      </c>
      <c r="AU93" s="203" t="s">
        <v>74</v>
      </c>
      <c r="AY93" s="202" t="s">
        <v>126</v>
      </c>
      <c r="BK93" s="204">
        <f>BK94+BK99+BK252+BK386+BK400</f>
        <v>0</v>
      </c>
    </row>
    <row r="94" s="12" customFormat="1" ht="22.8" customHeight="1">
      <c r="A94" s="12"/>
      <c r="B94" s="191"/>
      <c r="C94" s="192"/>
      <c r="D94" s="193" t="s">
        <v>73</v>
      </c>
      <c r="E94" s="205" t="s">
        <v>127</v>
      </c>
      <c r="F94" s="205" t="s">
        <v>128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SUM(P95:P98)</f>
        <v>0</v>
      </c>
      <c r="Q94" s="199"/>
      <c r="R94" s="200">
        <f>SUM(R95:R98)</f>
        <v>0.12021</v>
      </c>
      <c r="S94" s="199"/>
      <c r="T94" s="201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82</v>
      </c>
      <c r="AT94" s="203" t="s">
        <v>73</v>
      </c>
      <c r="AU94" s="203" t="s">
        <v>82</v>
      </c>
      <c r="AY94" s="202" t="s">
        <v>126</v>
      </c>
      <c r="BK94" s="204">
        <f>SUM(BK95:BK98)</f>
        <v>0</v>
      </c>
    </row>
    <row r="95" s="2" customFormat="1" ht="33" customHeight="1">
      <c r="A95" s="41"/>
      <c r="B95" s="42"/>
      <c r="C95" s="207" t="s">
        <v>82</v>
      </c>
      <c r="D95" s="207" t="s">
        <v>129</v>
      </c>
      <c r="E95" s="208" t="s">
        <v>660</v>
      </c>
      <c r="F95" s="209" t="s">
        <v>661</v>
      </c>
      <c r="G95" s="210" t="s">
        <v>293</v>
      </c>
      <c r="H95" s="211">
        <v>1</v>
      </c>
      <c r="I95" s="212"/>
      <c r="J95" s="213">
        <f>ROUND(I95*H95,2)</f>
        <v>0</v>
      </c>
      <c r="K95" s="209" t="s">
        <v>133</v>
      </c>
      <c r="L95" s="47"/>
      <c r="M95" s="214" t="s">
        <v>21</v>
      </c>
      <c r="N95" s="215" t="s">
        <v>45</v>
      </c>
      <c r="O95" s="87"/>
      <c r="P95" s="216">
        <f>O95*H95</f>
        <v>0</v>
      </c>
      <c r="Q95" s="216">
        <v>0.12021</v>
      </c>
      <c r="R95" s="216">
        <f>Q95*H95</f>
        <v>0.12021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134</v>
      </c>
      <c r="AT95" s="218" t="s">
        <v>129</v>
      </c>
      <c r="AU95" s="218" t="s">
        <v>84</v>
      </c>
      <c r="AY95" s="19" t="s">
        <v>126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82</v>
      </c>
      <c r="BK95" s="219">
        <f>ROUND(I95*H95,2)</f>
        <v>0</v>
      </c>
      <c r="BL95" s="19" t="s">
        <v>134</v>
      </c>
      <c r="BM95" s="218" t="s">
        <v>662</v>
      </c>
    </row>
    <row r="96" s="2" customFormat="1">
      <c r="A96" s="41"/>
      <c r="B96" s="42"/>
      <c r="C96" s="43"/>
      <c r="D96" s="220" t="s">
        <v>136</v>
      </c>
      <c r="E96" s="43"/>
      <c r="F96" s="221" t="s">
        <v>663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136</v>
      </c>
      <c r="AU96" s="19" t="s">
        <v>84</v>
      </c>
    </row>
    <row r="97" s="2" customFormat="1">
      <c r="A97" s="41"/>
      <c r="B97" s="42"/>
      <c r="C97" s="43"/>
      <c r="D97" s="225" t="s">
        <v>138</v>
      </c>
      <c r="E97" s="43"/>
      <c r="F97" s="226" t="s">
        <v>664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138</v>
      </c>
      <c r="AU97" s="19" t="s">
        <v>84</v>
      </c>
    </row>
    <row r="98" s="14" customFormat="1">
      <c r="A98" s="14"/>
      <c r="B98" s="237"/>
      <c r="C98" s="238"/>
      <c r="D98" s="220" t="s">
        <v>140</v>
      </c>
      <c r="E98" s="239" t="s">
        <v>21</v>
      </c>
      <c r="F98" s="240" t="s">
        <v>665</v>
      </c>
      <c r="G98" s="238"/>
      <c r="H98" s="241">
        <v>1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140</v>
      </c>
      <c r="AU98" s="247" t="s">
        <v>84</v>
      </c>
      <c r="AV98" s="14" t="s">
        <v>84</v>
      </c>
      <c r="AW98" s="14" t="s">
        <v>36</v>
      </c>
      <c r="AX98" s="14" t="s">
        <v>82</v>
      </c>
      <c r="AY98" s="247" t="s">
        <v>126</v>
      </c>
    </row>
    <row r="99" s="12" customFormat="1" ht="22.8" customHeight="1">
      <c r="A99" s="12"/>
      <c r="B99" s="191"/>
      <c r="C99" s="192"/>
      <c r="D99" s="193" t="s">
        <v>73</v>
      </c>
      <c r="E99" s="205" t="s">
        <v>143</v>
      </c>
      <c r="F99" s="205" t="s">
        <v>144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SUM(P100:P251)</f>
        <v>0</v>
      </c>
      <c r="Q99" s="199"/>
      <c r="R99" s="200">
        <f>SUM(R100:R251)</f>
        <v>10.394615199999999</v>
      </c>
      <c r="S99" s="199"/>
      <c r="T99" s="201">
        <f>SUM(T100:T251)</f>
        <v>0.31926799999999994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82</v>
      </c>
      <c r="AT99" s="203" t="s">
        <v>73</v>
      </c>
      <c r="AU99" s="203" t="s">
        <v>82</v>
      </c>
      <c r="AY99" s="202" t="s">
        <v>126</v>
      </c>
      <c r="BK99" s="204">
        <f>SUM(BK100:BK251)</f>
        <v>0</v>
      </c>
    </row>
    <row r="100" s="2" customFormat="1" ht="24.15" customHeight="1">
      <c r="A100" s="41"/>
      <c r="B100" s="42"/>
      <c r="C100" s="207" t="s">
        <v>84</v>
      </c>
      <c r="D100" s="207" t="s">
        <v>129</v>
      </c>
      <c r="E100" s="208" t="s">
        <v>666</v>
      </c>
      <c r="F100" s="209" t="s">
        <v>667</v>
      </c>
      <c r="G100" s="210" t="s">
        <v>132</v>
      </c>
      <c r="H100" s="211">
        <v>1.3600000000000001</v>
      </c>
      <c r="I100" s="212"/>
      <c r="J100" s="213">
        <f>ROUND(I100*H100,2)</f>
        <v>0</v>
      </c>
      <c r="K100" s="209" t="s">
        <v>133</v>
      </c>
      <c r="L100" s="47"/>
      <c r="M100" s="214" t="s">
        <v>21</v>
      </c>
      <c r="N100" s="215" t="s">
        <v>45</v>
      </c>
      <c r="O100" s="87"/>
      <c r="P100" s="216">
        <f>O100*H100</f>
        <v>0</v>
      </c>
      <c r="Q100" s="216">
        <v>0.031669999999999997</v>
      </c>
      <c r="R100" s="216">
        <f>Q100*H100</f>
        <v>0.043071199999999997</v>
      </c>
      <c r="S100" s="216">
        <v>0.036999999999999998</v>
      </c>
      <c r="T100" s="217">
        <f>S100*H100</f>
        <v>0.050320000000000004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134</v>
      </c>
      <c r="AT100" s="218" t="s">
        <v>129</v>
      </c>
      <c r="AU100" s="218" t="s">
        <v>84</v>
      </c>
      <c r="AY100" s="19" t="s">
        <v>126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82</v>
      </c>
      <c r="BK100" s="219">
        <f>ROUND(I100*H100,2)</f>
        <v>0</v>
      </c>
      <c r="BL100" s="19" t="s">
        <v>134</v>
      </c>
      <c r="BM100" s="218" t="s">
        <v>668</v>
      </c>
    </row>
    <row r="101" s="2" customFormat="1">
      <c r="A101" s="41"/>
      <c r="B101" s="42"/>
      <c r="C101" s="43"/>
      <c r="D101" s="220" t="s">
        <v>136</v>
      </c>
      <c r="E101" s="43"/>
      <c r="F101" s="221" t="s">
        <v>669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136</v>
      </c>
      <c r="AU101" s="19" t="s">
        <v>84</v>
      </c>
    </row>
    <row r="102" s="2" customFormat="1">
      <c r="A102" s="41"/>
      <c r="B102" s="42"/>
      <c r="C102" s="43"/>
      <c r="D102" s="225" t="s">
        <v>138</v>
      </c>
      <c r="E102" s="43"/>
      <c r="F102" s="226" t="s">
        <v>670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138</v>
      </c>
      <c r="AU102" s="19" t="s">
        <v>84</v>
      </c>
    </row>
    <row r="103" s="14" customFormat="1">
      <c r="A103" s="14"/>
      <c r="B103" s="237"/>
      <c r="C103" s="238"/>
      <c r="D103" s="220" t="s">
        <v>140</v>
      </c>
      <c r="E103" s="239" t="s">
        <v>21</v>
      </c>
      <c r="F103" s="240" t="s">
        <v>671</v>
      </c>
      <c r="G103" s="238"/>
      <c r="H103" s="241">
        <v>1.3600000000000001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140</v>
      </c>
      <c r="AU103" s="247" t="s">
        <v>84</v>
      </c>
      <c r="AV103" s="14" t="s">
        <v>84</v>
      </c>
      <c r="AW103" s="14" t="s">
        <v>36</v>
      </c>
      <c r="AX103" s="14" t="s">
        <v>82</v>
      </c>
      <c r="AY103" s="247" t="s">
        <v>126</v>
      </c>
    </row>
    <row r="104" s="2" customFormat="1" ht="24.15" customHeight="1">
      <c r="A104" s="41"/>
      <c r="B104" s="42"/>
      <c r="C104" s="207" t="s">
        <v>127</v>
      </c>
      <c r="D104" s="207" t="s">
        <v>129</v>
      </c>
      <c r="E104" s="208" t="s">
        <v>672</v>
      </c>
      <c r="F104" s="209" t="s">
        <v>673</v>
      </c>
      <c r="G104" s="210" t="s">
        <v>132</v>
      </c>
      <c r="H104" s="211">
        <v>1.3600000000000001</v>
      </c>
      <c r="I104" s="212"/>
      <c r="J104" s="213">
        <f>ROUND(I104*H104,2)</f>
        <v>0</v>
      </c>
      <c r="K104" s="209" t="s">
        <v>133</v>
      </c>
      <c r="L104" s="47"/>
      <c r="M104" s="214" t="s">
        <v>21</v>
      </c>
      <c r="N104" s="215" t="s">
        <v>45</v>
      </c>
      <c r="O104" s="87"/>
      <c r="P104" s="216">
        <f>O104*H104</f>
        <v>0</v>
      </c>
      <c r="Q104" s="216">
        <v>0.00022000000000000001</v>
      </c>
      <c r="R104" s="216">
        <f>Q104*H104</f>
        <v>0.00029920000000000001</v>
      </c>
      <c r="S104" s="216">
        <v>0.002</v>
      </c>
      <c r="T104" s="217">
        <f>S104*H104</f>
        <v>0.0027200000000000002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134</v>
      </c>
      <c r="AT104" s="218" t="s">
        <v>129</v>
      </c>
      <c r="AU104" s="218" t="s">
        <v>84</v>
      </c>
      <c r="AY104" s="19" t="s">
        <v>126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82</v>
      </c>
      <c r="BK104" s="219">
        <f>ROUND(I104*H104,2)</f>
        <v>0</v>
      </c>
      <c r="BL104" s="19" t="s">
        <v>134</v>
      </c>
      <c r="BM104" s="218" t="s">
        <v>674</v>
      </c>
    </row>
    <row r="105" s="2" customFormat="1">
      <c r="A105" s="41"/>
      <c r="B105" s="42"/>
      <c r="C105" s="43"/>
      <c r="D105" s="220" t="s">
        <v>136</v>
      </c>
      <c r="E105" s="43"/>
      <c r="F105" s="221" t="s">
        <v>675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136</v>
      </c>
      <c r="AU105" s="19" t="s">
        <v>84</v>
      </c>
    </row>
    <row r="106" s="2" customFormat="1">
      <c r="A106" s="41"/>
      <c r="B106" s="42"/>
      <c r="C106" s="43"/>
      <c r="D106" s="225" t="s">
        <v>138</v>
      </c>
      <c r="E106" s="43"/>
      <c r="F106" s="226" t="s">
        <v>676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138</v>
      </c>
      <c r="AU106" s="19" t="s">
        <v>84</v>
      </c>
    </row>
    <row r="107" s="14" customFormat="1">
      <c r="A107" s="14"/>
      <c r="B107" s="237"/>
      <c r="C107" s="238"/>
      <c r="D107" s="220" t="s">
        <v>140</v>
      </c>
      <c r="E107" s="239" t="s">
        <v>21</v>
      </c>
      <c r="F107" s="240" t="s">
        <v>671</v>
      </c>
      <c r="G107" s="238"/>
      <c r="H107" s="241">
        <v>1.3600000000000001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140</v>
      </c>
      <c r="AU107" s="247" t="s">
        <v>84</v>
      </c>
      <c r="AV107" s="14" t="s">
        <v>84</v>
      </c>
      <c r="AW107" s="14" t="s">
        <v>36</v>
      </c>
      <c r="AX107" s="14" t="s">
        <v>82</v>
      </c>
      <c r="AY107" s="247" t="s">
        <v>126</v>
      </c>
    </row>
    <row r="108" s="2" customFormat="1" ht="24.15" customHeight="1">
      <c r="A108" s="41"/>
      <c r="B108" s="42"/>
      <c r="C108" s="207" t="s">
        <v>134</v>
      </c>
      <c r="D108" s="207" t="s">
        <v>129</v>
      </c>
      <c r="E108" s="208" t="s">
        <v>677</v>
      </c>
      <c r="F108" s="209" t="s">
        <v>678</v>
      </c>
      <c r="G108" s="210" t="s">
        <v>132</v>
      </c>
      <c r="H108" s="211">
        <v>41.503999999999998</v>
      </c>
      <c r="I108" s="212"/>
      <c r="J108" s="213">
        <f>ROUND(I108*H108,2)</f>
        <v>0</v>
      </c>
      <c r="K108" s="209" t="s">
        <v>133</v>
      </c>
      <c r="L108" s="47"/>
      <c r="M108" s="214" t="s">
        <v>21</v>
      </c>
      <c r="N108" s="215" t="s">
        <v>45</v>
      </c>
      <c r="O108" s="87"/>
      <c r="P108" s="216">
        <f>O108*H108</f>
        <v>0</v>
      </c>
      <c r="Q108" s="216">
        <v>0.0167</v>
      </c>
      <c r="R108" s="216">
        <f>Q108*H108</f>
        <v>0.69311679999999998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134</v>
      </c>
      <c r="AT108" s="218" t="s">
        <v>129</v>
      </c>
      <c r="AU108" s="218" t="s">
        <v>84</v>
      </c>
      <c r="AY108" s="19" t="s">
        <v>126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82</v>
      </c>
      <c r="BK108" s="219">
        <f>ROUND(I108*H108,2)</f>
        <v>0</v>
      </c>
      <c r="BL108" s="19" t="s">
        <v>134</v>
      </c>
      <c r="BM108" s="218" t="s">
        <v>679</v>
      </c>
    </row>
    <row r="109" s="2" customFormat="1">
      <c r="A109" s="41"/>
      <c r="B109" s="42"/>
      <c r="C109" s="43"/>
      <c r="D109" s="220" t="s">
        <v>136</v>
      </c>
      <c r="E109" s="43"/>
      <c r="F109" s="221" t="s">
        <v>680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136</v>
      </c>
      <c r="AU109" s="19" t="s">
        <v>84</v>
      </c>
    </row>
    <row r="110" s="2" customFormat="1">
      <c r="A110" s="41"/>
      <c r="B110" s="42"/>
      <c r="C110" s="43"/>
      <c r="D110" s="225" t="s">
        <v>138</v>
      </c>
      <c r="E110" s="43"/>
      <c r="F110" s="226" t="s">
        <v>681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138</v>
      </c>
      <c r="AU110" s="19" t="s">
        <v>84</v>
      </c>
    </row>
    <row r="111" s="13" customFormat="1">
      <c r="A111" s="13"/>
      <c r="B111" s="227"/>
      <c r="C111" s="228"/>
      <c r="D111" s="220" t="s">
        <v>140</v>
      </c>
      <c r="E111" s="229" t="s">
        <v>21</v>
      </c>
      <c r="F111" s="230" t="s">
        <v>682</v>
      </c>
      <c r="G111" s="228"/>
      <c r="H111" s="229" t="s">
        <v>21</v>
      </c>
      <c r="I111" s="231"/>
      <c r="J111" s="228"/>
      <c r="K111" s="228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140</v>
      </c>
      <c r="AU111" s="236" t="s">
        <v>84</v>
      </c>
      <c r="AV111" s="13" t="s">
        <v>82</v>
      </c>
      <c r="AW111" s="13" t="s">
        <v>36</v>
      </c>
      <c r="AX111" s="13" t="s">
        <v>74</v>
      </c>
      <c r="AY111" s="236" t="s">
        <v>126</v>
      </c>
    </row>
    <row r="112" s="14" customFormat="1">
      <c r="A112" s="14"/>
      <c r="B112" s="237"/>
      <c r="C112" s="238"/>
      <c r="D112" s="220" t="s">
        <v>140</v>
      </c>
      <c r="E112" s="239" t="s">
        <v>21</v>
      </c>
      <c r="F112" s="240" t="s">
        <v>683</v>
      </c>
      <c r="G112" s="238"/>
      <c r="H112" s="241">
        <v>17.577000000000002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140</v>
      </c>
      <c r="AU112" s="247" t="s">
        <v>84</v>
      </c>
      <c r="AV112" s="14" t="s">
        <v>84</v>
      </c>
      <c r="AW112" s="14" t="s">
        <v>36</v>
      </c>
      <c r="AX112" s="14" t="s">
        <v>74</v>
      </c>
      <c r="AY112" s="247" t="s">
        <v>126</v>
      </c>
    </row>
    <row r="113" s="14" customFormat="1">
      <c r="A113" s="14"/>
      <c r="B113" s="237"/>
      <c r="C113" s="238"/>
      <c r="D113" s="220" t="s">
        <v>140</v>
      </c>
      <c r="E113" s="239" t="s">
        <v>21</v>
      </c>
      <c r="F113" s="240" t="s">
        <v>684</v>
      </c>
      <c r="G113" s="238"/>
      <c r="H113" s="241">
        <v>-0.41399999999999998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140</v>
      </c>
      <c r="AU113" s="247" t="s">
        <v>84</v>
      </c>
      <c r="AV113" s="14" t="s">
        <v>84</v>
      </c>
      <c r="AW113" s="14" t="s">
        <v>36</v>
      </c>
      <c r="AX113" s="14" t="s">
        <v>74</v>
      </c>
      <c r="AY113" s="247" t="s">
        <v>126</v>
      </c>
    </row>
    <row r="114" s="14" customFormat="1">
      <c r="A114" s="14"/>
      <c r="B114" s="237"/>
      <c r="C114" s="238"/>
      <c r="D114" s="220" t="s">
        <v>140</v>
      </c>
      <c r="E114" s="239" t="s">
        <v>21</v>
      </c>
      <c r="F114" s="240" t="s">
        <v>685</v>
      </c>
      <c r="G114" s="238"/>
      <c r="H114" s="241">
        <v>-1.276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140</v>
      </c>
      <c r="AU114" s="247" t="s">
        <v>84</v>
      </c>
      <c r="AV114" s="14" t="s">
        <v>84</v>
      </c>
      <c r="AW114" s="14" t="s">
        <v>36</v>
      </c>
      <c r="AX114" s="14" t="s">
        <v>74</v>
      </c>
      <c r="AY114" s="247" t="s">
        <v>126</v>
      </c>
    </row>
    <row r="115" s="15" customFormat="1">
      <c r="A115" s="15"/>
      <c r="B115" s="248"/>
      <c r="C115" s="249"/>
      <c r="D115" s="220" t="s">
        <v>140</v>
      </c>
      <c r="E115" s="250" t="s">
        <v>21</v>
      </c>
      <c r="F115" s="251" t="s">
        <v>152</v>
      </c>
      <c r="G115" s="249"/>
      <c r="H115" s="252">
        <v>15.887000000000001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8" t="s">
        <v>140</v>
      </c>
      <c r="AU115" s="258" t="s">
        <v>84</v>
      </c>
      <c r="AV115" s="15" t="s">
        <v>127</v>
      </c>
      <c r="AW115" s="15" t="s">
        <v>36</v>
      </c>
      <c r="AX115" s="15" t="s">
        <v>74</v>
      </c>
      <c r="AY115" s="258" t="s">
        <v>126</v>
      </c>
    </row>
    <row r="116" s="14" customFormat="1">
      <c r="A116" s="14"/>
      <c r="B116" s="237"/>
      <c r="C116" s="238"/>
      <c r="D116" s="220" t="s">
        <v>140</v>
      </c>
      <c r="E116" s="239" t="s">
        <v>21</v>
      </c>
      <c r="F116" s="240" t="s">
        <v>686</v>
      </c>
      <c r="G116" s="238"/>
      <c r="H116" s="241">
        <v>2.7229999999999999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140</v>
      </c>
      <c r="AU116" s="247" t="s">
        <v>84</v>
      </c>
      <c r="AV116" s="14" t="s">
        <v>84</v>
      </c>
      <c r="AW116" s="14" t="s">
        <v>36</v>
      </c>
      <c r="AX116" s="14" t="s">
        <v>74</v>
      </c>
      <c r="AY116" s="247" t="s">
        <v>126</v>
      </c>
    </row>
    <row r="117" s="15" customFormat="1">
      <c r="A117" s="15"/>
      <c r="B117" s="248"/>
      <c r="C117" s="249"/>
      <c r="D117" s="220" t="s">
        <v>140</v>
      </c>
      <c r="E117" s="250" t="s">
        <v>21</v>
      </c>
      <c r="F117" s="251" t="s">
        <v>152</v>
      </c>
      <c r="G117" s="249"/>
      <c r="H117" s="252">
        <v>2.7229999999999999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8" t="s">
        <v>140</v>
      </c>
      <c r="AU117" s="258" t="s">
        <v>84</v>
      </c>
      <c r="AV117" s="15" t="s">
        <v>127</v>
      </c>
      <c r="AW117" s="15" t="s">
        <v>36</v>
      </c>
      <c r="AX117" s="15" t="s">
        <v>74</v>
      </c>
      <c r="AY117" s="258" t="s">
        <v>126</v>
      </c>
    </row>
    <row r="118" s="14" customFormat="1">
      <c r="A118" s="14"/>
      <c r="B118" s="237"/>
      <c r="C118" s="238"/>
      <c r="D118" s="220" t="s">
        <v>140</v>
      </c>
      <c r="E118" s="239" t="s">
        <v>21</v>
      </c>
      <c r="F118" s="240" t="s">
        <v>687</v>
      </c>
      <c r="G118" s="238"/>
      <c r="H118" s="241">
        <v>24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140</v>
      </c>
      <c r="AU118" s="247" t="s">
        <v>84</v>
      </c>
      <c r="AV118" s="14" t="s">
        <v>84</v>
      </c>
      <c r="AW118" s="14" t="s">
        <v>36</v>
      </c>
      <c r="AX118" s="14" t="s">
        <v>74</v>
      </c>
      <c r="AY118" s="247" t="s">
        <v>126</v>
      </c>
    </row>
    <row r="119" s="14" customFormat="1">
      <c r="A119" s="14"/>
      <c r="B119" s="237"/>
      <c r="C119" s="238"/>
      <c r="D119" s="220" t="s">
        <v>140</v>
      </c>
      <c r="E119" s="239" t="s">
        <v>21</v>
      </c>
      <c r="F119" s="240" t="s">
        <v>688</v>
      </c>
      <c r="G119" s="238"/>
      <c r="H119" s="241">
        <v>-0.46800000000000003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140</v>
      </c>
      <c r="AU119" s="247" t="s">
        <v>84</v>
      </c>
      <c r="AV119" s="14" t="s">
        <v>84</v>
      </c>
      <c r="AW119" s="14" t="s">
        <v>36</v>
      </c>
      <c r="AX119" s="14" t="s">
        <v>74</v>
      </c>
      <c r="AY119" s="247" t="s">
        <v>126</v>
      </c>
    </row>
    <row r="120" s="14" customFormat="1">
      <c r="A120" s="14"/>
      <c r="B120" s="237"/>
      <c r="C120" s="238"/>
      <c r="D120" s="220" t="s">
        <v>140</v>
      </c>
      <c r="E120" s="239" t="s">
        <v>21</v>
      </c>
      <c r="F120" s="240" t="s">
        <v>689</v>
      </c>
      <c r="G120" s="238"/>
      <c r="H120" s="241">
        <v>-0.63800000000000001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140</v>
      </c>
      <c r="AU120" s="247" t="s">
        <v>84</v>
      </c>
      <c r="AV120" s="14" t="s">
        <v>84</v>
      </c>
      <c r="AW120" s="14" t="s">
        <v>36</v>
      </c>
      <c r="AX120" s="14" t="s">
        <v>74</v>
      </c>
      <c r="AY120" s="247" t="s">
        <v>126</v>
      </c>
    </row>
    <row r="121" s="15" customFormat="1">
      <c r="A121" s="15"/>
      <c r="B121" s="248"/>
      <c r="C121" s="249"/>
      <c r="D121" s="220" t="s">
        <v>140</v>
      </c>
      <c r="E121" s="250" t="s">
        <v>21</v>
      </c>
      <c r="F121" s="251" t="s">
        <v>152</v>
      </c>
      <c r="G121" s="249"/>
      <c r="H121" s="252">
        <v>22.893999999999998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140</v>
      </c>
      <c r="AU121" s="258" t="s">
        <v>84</v>
      </c>
      <c r="AV121" s="15" t="s">
        <v>127</v>
      </c>
      <c r="AW121" s="15" t="s">
        <v>36</v>
      </c>
      <c r="AX121" s="15" t="s">
        <v>74</v>
      </c>
      <c r="AY121" s="258" t="s">
        <v>126</v>
      </c>
    </row>
    <row r="122" s="16" customFormat="1">
      <c r="A122" s="16"/>
      <c r="B122" s="259"/>
      <c r="C122" s="260"/>
      <c r="D122" s="220" t="s">
        <v>140</v>
      </c>
      <c r="E122" s="261" t="s">
        <v>21</v>
      </c>
      <c r="F122" s="262" t="s">
        <v>156</v>
      </c>
      <c r="G122" s="260"/>
      <c r="H122" s="263">
        <v>41.503999999999998</v>
      </c>
      <c r="I122" s="264"/>
      <c r="J122" s="260"/>
      <c r="K122" s="260"/>
      <c r="L122" s="265"/>
      <c r="M122" s="266"/>
      <c r="N122" s="267"/>
      <c r="O122" s="267"/>
      <c r="P122" s="267"/>
      <c r="Q122" s="267"/>
      <c r="R122" s="267"/>
      <c r="S122" s="267"/>
      <c r="T122" s="268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69" t="s">
        <v>140</v>
      </c>
      <c r="AU122" s="269" t="s">
        <v>84</v>
      </c>
      <c r="AV122" s="16" t="s">
        <v>134</v>
      </c>
      <c r="AW122" s="16" t="s">
        <v>36</v>
      </c>
      <c r="AX122" s="16" t="s">
        <v>82</v>
      </c>
      <c r="AY122" s="269" t="s">
        <v>126</v>
      </c>
    </row>
    <row r="123" s="2" customFormat="1" ht="24.15" customHeight="1">
      <c r="A123" s="41"/>
      <c r="B123" s="42"/>
      <c r="C123" s="207" t="s">
        <v>179</v>
      </c>
      <c r="D123" s="207" t="s">
        <v>129</v>
      </c>
      <c r="E123" s="208" t="s">
        <v>690</v>
      </c>
      <c r="F123" s="209" t="s">
        <v>691</v>
      </c>
      <c r="G123" s="210" t="s">
        <v>132</v>
      </c>
      <c r="H123" s="211">
        <v>41.503999999999998</v>
      </c>
      <c r="I123" s="212"/>
      <c r="J123" s="213">
        <f>ROUND(I123*H123,2)</f>
        <v>0</v>
      </c>
      <c r="K123" s="209" t="s">
        <v>133</v>
      </c>
      <c r="L123" s="47"/>
      <c r="M123" s="214" t="s">
        <v>21</v>
      </c>
      <c r="N123" s="215" t="s">
        <v>45</v>
      </c>
      <c r="O123" s="87"/>
      <c r="P123" s="216">
        <f>O123*H123</f>
        <v>0</v>
      </c>
      <c r="Q123" s="216">
        <v>0.025000000000000001</v>
      </c>
      <c r="R123" s="216">
        <f>Q123*H123</f>
        <v>1.0376000000000001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134</v>
      </c>
      <c r="AT123" s="218" t="s">
        <v>129</v>
      </c>
      <c r="AU123" s="218" t="s">
        <v>84</v>
      </c>
      <c r="AY123" s="19" t="s">
        <v>126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82</v>
      </c>
      <c r="BK123" s="219">
        <f>ROUND(I123*H123,2)</f>
        <v>0</v>
      </c>
      <c r="BL123" s="19" t="s">
        <v>134</v>
      </c>
      <c r="BM123" s="218" t="s">
        <v>692</v>
      </c>
    </row>
    <row r="124" s="2" customFormat="1">
      <c r="A124" s="41"/>
      <c r="B124" s="42"/>
      <c r="C124" s="43"/>
      <c r="D124" s="220" t="s">
        <v>136</v>
      </c>
      <c r="E124" s="43"/>
      <c r="F124" s="221" t="s">
        <v>693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136</v>
      </c>
      <c r="AU124" s="19" t="s">
        <v>84</v>
      </c>
    </row>
    <row r="125" s="2" customFormat="1">
      <c r="A125" s="41"/>
      <c r="B125" s="42"/>
      <c r="C125" s="43"/>
      <c r="D125" s="225" t="s">
        <v>138</v>
      </c>
      <c r="E125" s="43"/>
      <c r="F125" s="226" t="s">
        <v>694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138</v>
      </c>
      <c r="AU125" s="19" t="s">
        <v>84</v>
      </c>
    </row>
    <row r="126" s="13" customFormat="1">
      <c r="A126" s="13"/>
      <c r="B126" s="227"/>
      <c r="C126" s="228"/>
      <c r="D126" s="220" t="s">
        <v>140</v>
      </c>
      <c r="E126" s="229" t="s">
        <v>21</v>
      </c>
      <c r="F126" s="230" t="s">
        <v>682</v>
      </c>
      <c r="G126" s="228"/>
      <c r="H126" s="229" t="s">
        <v>21</v>
      </c>
      <c r="I126" s="231"/>
      <c r="J126" s="228"/>
      <c r="K126" s="228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140</v>
      </c>
      <c r="AU126" s="236" t="s">
        <v>84</v>
      </c>
      <c r="AV126" s="13" t="s">
        <v>82</v>
      </c>
      <c r="AW126" s="13" t="s">
        <v>36</v>
      </c>
      <c r="AX126" s="13" t="s">
        <v>74</v>
      </c>
      <c r="AY126" s="236" t="s">
        <v>126</v>
      </c>
    </row>
    <row r="127" s="14" customFormat="1">
      <c r="A127" s="14"/>
      <c r="B127" s="237"/>
      <c r="C127" s="238"/>
      <c r="D127" s="220" t="s">
        <v>140</v>
      </c>
      <c r="E127" s="239" t="s">
        <v>21</v>
      </c>
      <c r="F127" s="240" t="s">
        <v>683</v>
      </c>
      <c r="G127" s="238"/>
      <c r="H127" s="241">
        <v>17.577000000000002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140</v>
      </c>
      <c r="AU127" s="247" t="s">
        <v>84</v>
      </c>
      <c r="AV127" s="14" t="s">
        <v>84</v>
      </c>
      <c r="AW127" s="14" t="s">
        <v>36</v>
      </c>
      <c r="AX127" s="14" t="s">
        <v>74</v>
      </c>
      <c r="AY127" s="247" t="s">
        <v>126</v>
      </c>
    </row>
    <row r="128" s="14" customFormat="1">
      <c r="A128" s="14"/>
      <c r="B128" s="237"/>
      <c r="C128" s="238"/>
      <c r="D128" s="220" t="s">
        <v>140</v>
      </c>
      <c r="E128" s="239" t="s">
        <v>21</v>
      </c>
      <c r="F128" s="240" t="s">
        <v>684</v>
      </c>
      <c r="G128" s="238"/>
      <c r="H128" s="241">
        <v>-0.41399999999999998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140</v>
      </c>
      <c r="AU128" s="247" t="s">
        <v>84</v>
      </c>
      <c r="AV128" s="14" t="s">
        <v>84</v>
      </c>
      <c r="AW128" s="14" t="s">
        <v>36</v>
      </c>
      <c r="AX128" s="14" t="s">
        <v>74</v>
      </c>
      <c r="AY128" s="247" t="s">
        <v>126</v>
      </c>
    </row>
    <row r="129" s="14" customFormat="1">
      <c r="A129" s="14"/>
      <c r="B129" s="237"/>
      <c r="C129" s="238"/>
      <c r="D129" s="220" t="s">
        <v>140</v>
      </c>
      <c r="E129" s="239" t="s">
        <v>21</v>
      </c>
      <c r="F129" s="240" t="s">
        <v>685</v>
      </c>
      <c r="G129" s="238"/>
      <c r="H129" s="241">
        <v>-1.276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140</v>
      </c>
      <c r="AU129" s="247" t="s">
        <v>84</v>
      </c>
      <c r="AV129" s="14" t="s">
        <v>84</v>
      </c>
      <c r="AW129" s="14" t="s">
        <v>36</v>
      </c>
      <c r="AX129" s="14" t="s">
        <v>74</v>
      </c>
      <c r="AY129" s="247" t="s">
        <v>126</v>
      </c>
    </row>
    <row r="130" s="15" customFormat="1">
      <c r="A130" s="15"/>
      <c r="B130" s="248"/>
      <c r="C130" s="249"/>
      <c r="D130" s="220" t="s">
        <v>140</v>
      </c>
      <c r="E130" s="250" t="s">
        <v>21</v>
      </c>
      <c r="F130" s="251" t="s">
        <v>152</v>
      </c>
      <c r="G130" s="249"/>
      <c r="H130" s="252">
        <v>15.887000000000001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8" t="s">
        <v>140</v>
      </c>
      <c r="AU130" s="258" t="s">
        <v>84</v>
      </c>
      <c r="AV130" s="15" t="s">
        <v>127</v>
      </c>
      <c r="AW130" s="15" t="s">
        <v>36</v>
      </c>
      <c r="AX130" s="15" t="s">
        <v>74</v>
      </c>
      <c r="AY130" s="258" t="s">
        <v>126</v>
      </c>
    </row>
    <row r="131" s="14" customFormat="1">
      <c r="A131" s="14"/>
      <c r="B131" s="237"/>
      <c r="C131" s="238"/>
      <c r="D131" s="220" t="s">
        <v>140</v>
      </c>
      <c r="E131" s="239" t="s">
        <v>21</v>
      </c>
      <c r="F131" s="240" t="s">
        <v>686</v>
      </c>
      <c r="G131" s="238"/>
      <c r="H131" s="241">
        <v>2.7229999999999999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140</v>
      </c>
      <c r="AU131" s="247" t="s">
        <v>84</v>
      </c>
      <c r="AV131" s="14" t="s">
        <v>84</v>
      </c>
      <c r="AW131" s="14" t="s">
        <v>36</v>
      </c>
      <c r="AX131" s="14" t="s">
        <v>74</v>
      </c>
      <c r="AY131" s="247" t="s">
        <v>126</v>
      </c>
    </row>
    <row r="132" s="15" customFormat="1">
      <c r="A132" s="15"/>
      <c r="B132" s="248"/>
      <c r="C132" s="249"/>
      <c r="D132" s="220" t="s">
        <v>140</v>
      </c>
      <c r="E132" s="250" t="s">
        <v>21</v>
      </c>
      <c r="F132" s="251" t="s">
        <v>152</v>
      </c>
      <c r="G132" s="249"/>
      <c r="H132" s="252">
        <v>2.7229999999999999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8" t="s">
        <v>140</v>
      </c>
      <c r="AU132" s="258" t="s">
        <v>84</v>
      </c>
      <c r="AV132" s="15" t="s">
        <v>127</v>
      </c>
      <c r="AW132" s="15" t="s">
        <v>36</v>
      </c>
      <c r="AX132" s="15" t="s">
        <v>74</v>
      </c>
      <c r="AY132" s="258" t="s">
        <v>126</v>
      </c>
    </row>
    <row r="133" s="14" customFormat="1">
      <c r="A133" s="14"/>
      <c r="B133" s="237"/>
      <c r="C133" s="238"/>
      <c r="D133" s="220" t="s">
        <v>140</v>
      </c>
      <c r="E133" s="239" t="s">
        <v>21</v>
      </c>
      <c r="F133" s="240" t="s">
        <v>687</v>
      </c>
      <c r="G133" s="238"/>
      <c r="H133" s="241">
        <v>24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140</v>
      </c>
      <c r="AU133" s="247" t="s">
        <v>84</v>
      </c>
      <c r="AV133" s="14" t="s">
        <v>84</v>
      </c>
      <c r="AW133" s="14" t="s">
        <v>36</v>
      </c>
      <c r="AX133" s="14" t="s">
        <v>74</v>
      </c>
      <c r="AY133" s="247" t="s">
        <v>126</v>
      </c>
    </row>
    <row r="134" s="14" customFormat="1">
      <c r="A134" s="14"/>
      <c r="B134" s="237"/>
      <c r="C134" s="238"/>
      <c r="D134" s="220" t="s">
        <v>140</v>
      </c>
      <c r="E134" s="239" t="s">
        <v>21</v>
      </c>
      <c r="F134" s="240" t="s">
        <v>688</v>
      </c>
      <c r="G134" s="238"/>
      <c r="H134" s="241">
        <v>-0.46800000000000003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140</v>
      </c>
      <c r="AU134" s="247" t="s">
        <v>84</v>
      </c>
      <c r="AV134" s="14" t="s">
        <v>84</v>
      </c>
      <c r="AW134" s="14" t="s">
        <v>36</v>
      </c>
      <c r="AX134" s="14" t="s">
        <v>74</v>
      </c>
      <c r="AY134" s="247" t="s">
        <v>126</v>
      </c>
    </row>
    <row r="135" s="14" customFormat="1">
      <c r="A135" s="14"/>
      <c r="B135" s="237"/>
      <c r="C135" s="238"/>
      <c r="D135" s="220" t="s">
        <v>140</v>
      </c>
      <c r="E135" s="239" t="s">
        <v>21</v>
      </c>
      <c r="F135" s="240" t="s">
        <v>689</v>
      </c>
      <c r="G135" s="238"/>
      <c r="H135" s="241">
        <v>-0.63800000000000001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140</v>
      </c>
      <c r="AU135" s="247" t="s">
        <v>84</v>
      </c>
      <c r="AV135" s="14" t="s">
        <v>84</v>
      </c>
      <c r="AW135" s="14" t="s">
        <v>36</v>
      </c>
      <c r="AX135" s="14" t="s">
        <v>74</v>
      </c>
      <c r="AY135" s="247" t="s">
        <v>126</v>
      </c>
    </row>
    <row r="136" s="15" customFormat="1">
      <c r="A136" s="15"/>
      <c r="B136" s="248"/>
      <c r="C136" s="249"/>
      <c r="D136" s="220" t="s">
        <v>140</v>
      </c>
      <c r="E136" s="250" t="s">
        <v>21</v>
      </c>
      <c r="F136" s="251" t="s">
        <v>152</v>
      </c>
      <c r="G136" s="249"/>
      <c r="H136" s="252">
        <v>22.893999999999998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8" t="s">
        <v>140</v>
      </c>
      <c r="AU136" s="258" t="s">
        <v>84</v>
      </c>
      <c r="AV136" s="15" t="s">
        <v>127</v>
      </c>
      <c r="AW136" s="15" t="s">
        <v>36</v>
      </c>
      <c r="AX136" s="15" t="s">
        <v>74</v>
      </c>
      <c r="AY136" s="258" t="s">
        <v>126</v>
      </c>
    </row>
    <row r="137" s="16" customFormat="1">
      <c r="A137" s="16"/>
      <c r="B137" s="259"/>
      <c r="C137" s="260"/>
      <c r="D137" s="220" t="s">
        <v>140</v>
      </c>
      <c r="E137" s="261" t="s">
        <v>21</v>
      </c>
      <c r="F137" s="262" t="s">
        <v>156</v>
      </c>
      <c r="G137" s="260"/>
      <c r="H137" s="263">
        <v>41.503999999999998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69" t="s">
        <v>140</v>
      </c>
      <c r="AU137" s="269" t="s">
        <v>84</v>
      </c>
      <c r="AV137" s="16" t="s">
        <v>134</v>
      </c>
      <c r="AW137" s="16" t="s">
        <v>36</v>
      </c>
      <c r="AX137" s="16" t="s">
        <v>82</v>
      </c>
      <c r="AY137" s="269" t="s">
        <v>126</v>
      </c>
    </row>
    <row r="138" s="2" customFormat="1" ht="16.5" customHeight="1">
      <c r="A138" s="41"/>
      <c r="B138" s="42"/>
      <c r="C138" s="207" t="s">
        <v>143</v>
      </c>
      <c r="D138" s="207" t="s">
        <v>129</v>
      </c>
      <c r="E138" s="208" t="s">
        <v>695</v>
      </c>
      <c r="F138" s="209" t="s">
        <v>696</v>
      </c>
      <c r="G138" s="210" t="s">
        <v>159</v>
      </c>
      <c r="H138" s="211">
        <v>45.600000000000001</v>
      </c>
      <c r="I138" s="212"/>
      <c r="J138" s="213">
        <f>ROUND(I138*H138,2)</f>
        <v>0</v>
      </c>
      <c r="K138" s="209" t="s">
        <v>21</v>
      </c>
      <c r="L138" s="47"/>
      <c r="M138" s="214" t="s">
        <v>21</v>
      </c>
      <c r="N138" s="215" t="s">
        <v>45</v>
      </c>
      <c r="O138" s="87"/>
      <c r="P138" s="216">
        <f>O138*H138</f>
        <v>0</v>
      </c>
      <c r="Q138" s="216">
        <v>0.0089999999999999993</v>
      </c>
      <c r="R138" s="216">
        <f>Q138*H138</f>
        <v>0.41039999999999999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134</v>
      </c>
      <c r="AT138" s="218" t="s">
        <v>129</v>
      </c>
      <c r="AU138" s="218" t="s">
        <v>84</v>
      </c>
      <c r="AY138" s="19" t="s">
        <v>126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82</v>
      </c>
      <c r="BK138" s="219">
        <f>ROUND(I138*H138,2)</f>
        <v>0</v>
      </c>
      <c r="BL138" s="19" t="s">
        <v>134</v>
      </c>
      <c r="BM138" s="218" t="s">
        <v>697</v>
      </c>
    </row>
    <row r="139" s="2" customFormat="1">
      <c r="A139" s="41"/>
      <c r="B139" s="42"/>
      <c r="C139" s="43"/>
      <c r="D139" s="220" t="s">
        <v>136</v>
      </c>
      <c r="E139" s="43"/>
      <c r="F139" s="221" t="s">
        <v>698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136</v>
      </c>
      <c r="AU139" s="19" t="s">
        <v>84</v>
      </c>
    </row>
    <row r="140" s="14" customFormat="1">
      <c r="A140" s="14"/>
      <c r="B140" s="237"/>
      <c r="C140" s="238"/>
      <c r="D140" s="220" t="s">
        <v>140</v>
      </c>
      <c r="E140" s="239" t="s">
        <v>21</v>
      </c>
      <c r="F140" s="240" t="s">
        <v>699</v>
      </c>
      <c r="G140" s="238"/>
      <c r="H140" s="241">
        <v>45.600000000000001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140</v>
      </c>
      <c r="AU140" s="247" t="s">
        <v>84</v>
      </c>
      <c r="AV140" s="14" t="s">
        <v>84</v>
      </c>
      <c r="AW140" s="14" t="s">
        <v>36</v>
      </c>
      <c r="AX140" s="14" t="s">
        <v>82</v>
      </c>
      <c r="AY140" s="247" t="s">
        <v>126</v>
      </c>
    </row>
    <row r="141" s="2" customFormat="1" ht="44.25" customHeight="1">
      <c r="A141" s="41"/>
      <c r="B141" s="42"/>
      <c r="C141" s="207" t="s">
        <v>196</v>
      </c>
      <c r="D141" s="207" t="s">
        <v>129</v>
      </c>
      <c r="E141" s="208" t="s">
        <v>700</v>
      </c>
      <c r="F141" s="209" t="s">
        <v>701</v>
      </c>
      <c r="G141" s="210" t="s">
        <v>132</v>
      </c>
      <c r="H141" s="211">
        <v>858.79999999999995</v>
      </c>
      <c r="I141" s="212"/>
      <c r="J141" s="213">
        <f>ROUND(I141*H141,2)</f>
        <v>0</v>
      </c>
      <c r="K141" s="209" t="s">
        <v>21</v>
      </c>
      <c r="L141" s="47"/>
      <c r="M141" s="214" t="s">
        <v>21</v>
      </c>
      <c r="N141" s="215" t="s">
        <v>45</v>
      </c>
      <c r="O141" s="87"/>
      <c r="P141" s="216">
        <f>O141*H141</f>
        <v>0</v>
      </c>
      <c r="Q141" s="216">
        <v>0.0094199999999999996</v>
      </c>
      <c r="R141" s="216">
        <f>Q141*H141</f>
        <v>8.0898959999999995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134</v>
      </c>
      <c r="AT141" s="218" t="s">
        <v>129</v>
      </c>
      <c r="AU141" s="218" t="s">
        <v>84</v>
      </c>
      <c r="AY141" s="19" t="s">
        <v>126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82</v>
      </c>
      <c r="BK141" s="219">
        <f>ROUND(I141*H141,2)</f>
        <v>0</v>
      </c>
      <c r="BL141" s="19" t="s">
        <v>134</v>
      </c>
      <c r="BM141" s="218" t="s">
        <v>702</v>
      </c>
    </row>
    <row r="142" s="2" customFormat="1">
      <c r="A142" s="41"/>
      <c r="B142" s="42"/>
      <c r="C142" s="43"/>
      <c r="D142" s="220" t="s">
        <v>136</v>
      </c>
      <c r="E142" s="43"/>
      <c r="F142" s="221" t="s">
        <v>703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136</v>
      </c>
      <c r="AU142" s="19" t="s">
        <v>84</v>
      </c>
    </row>
    <row r="143" s="13" customFormat="1">
      <c r="A143" s="13"/>
      <c r="B143" s="227"/>
      <c r="C143" s="228"/>
      <c r="D143" s="220" t="s">
        <v>140</v>
      </c>
      <c r="E143" s="229" t="s">
        <v>21</v>
      </c>
      <c r="F143" s="230" t="s">
        <v>704</v>
      </c>
      <c r="G143" s="228"/>
      <c r="H143" s="229" t="s">
        <v>21</v>
      </c>
      <c r="I143" s="231"/>
      <c r="J143" s="228"/>
      <c r="K143" s="228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140</v>
      </c>
      <c r="AU143" s="236" t="s">
        <v>84</v>
      </c>
      <c r="AV143" s="13" t="s">
        <v>82</v>
      </c>
      <c r="AW143" s="13" t="s">
        <v>36</v>
      </c>
      <c r="AX143" s="13" t="s">
        <v>74</v>
      </c>
      <c r="AY143" s="236" t="s">
        <v>126</v>
      </c>
    </row>
    <row r="144" s="14" customFormat="1">
      <c r="A144" s="14"/>
      <c r="B144" s="237"/>
      <c r="C144" s="238"/>
      <c r="D144" s="220" t="s">
        <v>140</v>
      </c>
      <c r="E144" s="239" t="s">
        <v>21</v>
      </c>
      <c r="F144" s="240" t="s">
        <v>705</v>
      </c>
      <c r="G144" s="238"/>
      <c r="H144" s="241">
        <v>250.16999999999999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140</v>
      </c>
      <c r="AU144" s="247" t="s">
        <v>84</v>
      </c>
      <c r="AV144" s="14" t="s">
        <v>84</v>
      </c>
      <c r="AW144" s="14" t="s">
        <v>36</v>
      </c>
      <c r="AX144" s="14" t="s">
        <v>74</v>
      </c>
      <c r="AY144" s="247" t="s">
        <v>126</v>
      </c>
    </row>
    <row r="145" s="14" customFormat="1">
      <c r="A145" s="14"/>
      <c r="B145" s="237"/>
      <c r="C145" s="238"/>
      <c r="D145" s="220" t="s">
        <v>140</v>
      </c>
      <c r="E145" s="239" t="s">
        <v>21</v>
      </c>
      <c r="F145" s="240" t="s">
        <v>706</v>
      </c>
      <c r="G145" s="238"/>
      <c r="H145" s="241">
        <v>-55.966000000000001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140</v>
      </c>
      <c r="AU145" s="247" t="s">
        <v>84</v>
      </c>
      <c r="AV145" s="14" t="s">
        <v>84</v>
      </c>
      <c r="AW145" s="14" t="s">
        <v>36</v>
      </c>
      <c r="AX145" s="14" t="s">
        <v>74</v>
      </c>
      <c r="AY145" s="247" t="s">
        <v>126</v>
      </c>
    </row>
    <row r="146" s="14" customFormat="1">
      <c r="A146" s="14"/>
      <c r="B146" s="237"/>
      <c r="C146" s="238"/>
      <c r="D146" s="220" t="s">
        <v>140</v>
      </c>
      <c r="E146" s="239" t="s">
        <v>21</v>
      </c>
      <c r="F146" s="240" t="s">
        <v>707</v>
      </c>
      <c r="G146" s="238"/>
      <c r="H146" s="241">
        <v>19.587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140</v>
      </c>
      <c r="AU146" s="247" t="s">
        <v>84</v>
      </c>
      <c r="AV146" s="14" t="s">
        <v>84</v>
      </c>
      <c r="AW146" s="14" t="s">
        <v>36</v>
      </c>
      <c r="AX146" s="14" t="s">
        <v>74</v>
      </c>
      <c r="AY146" s="247" t="s">
        <v>126</v>
      </c>
    </row>
    <row r="147" s="14" customFormat="1">
      <c r="A147" s="14"/>
      <c r="B147" s="237"/>
      <c r="C147" s="238"/>
      <c r="D147" s="220" t="s">
        <v>140</v>
      </c>
      <c r="E147" s="239" t="s">
        <v>21</v>
      </c>
      <c r="F147" s="240" t="s">
        <v>708</v>
      </c>
      <c r="G147" s="238"/>
      <c r="H147" s="241">
        <v>-4.3860000000000001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140</v>
      </c>
      <c r="AU147" s="247" t="s">
        <v>84</v>
      </c>
      <c r="AV147" s="14" t="s">
        <v>84</v>
      </c>
      <c r="AW147" s="14" t="s">
        <v>36</v>
      </c>
      <c r="AX147" s="14" t="s">
        <v>74</v>
      </c>
      <c r="AY147" s="247" t="s">
        <v>126</v>
      </c>
    </row>
    <row r="148" s="14" customFormat="1">
      <c r="A148" s="14"/>
      <c r="B148" s="237"/>
      <c r="C148" s="238"/>
      <c r="D148" s="220" t="s">
        <v>140</v>
      </c>
      <c r="E148" s="239" t="s">
        <v>21</v>
      </c>
      <c r="F148" s="240" t="s">
        <v>709</v>
      </c>
      <c r="G148" s="238"/>
      <c r="H148" s="241">
        <v>-0.27600000000000002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140</v>
      </c>
      <c r="AU148" s="247" t="s">
        <v>84</v>
      </c>
      <c r="AV148" s="14" t="s">
        <v>84</v>
      </c>
      <c r="AW148" s="14" t="s">
        <v>36</v>
      </c>
      <c r="AX148" s="14" t="s">
        <v>74</v>
      </c>
      <c r="AY148" s="247" t="s">
        <v>126</v>
      </c>
    </row>
    <row r="149" s="14" customFormat="1">
      <c r="A149" s="14"/>
      <c r="B149" s="237"/>
      <c r="C149" s="238"/>
      <c r="D149" s="220" t="s">
        <v>140</v>
      </c>
      <c r="E149" s="239" t="s">
        <v>21</v>
      </c>
      <c r="F149" s="240" t="s">
        <v>710</v>
      </c>
      <c r="G149" s="238"/>
      <c r="H149" s="241">
        <v>-0.92000000000000004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140</v>
      </c>
      <c r="AU149" s="247" t="s">
        <v>84</v>
      </c>
      <c r="AV149" s="14" t="s">
        <v>84</v>
      </c>
      <c r="AW149" s="14" t="s">
        <v>36</v>
      </c>
      <c r="AX149" s="14" t="s">
        <v>74</v>
      </c>
      <c r="AY149" s="247" t="s">
        <v>126</v>
      </c>
    </row>
    <row r="150" s="15" customFormat="1">
      <c r="A150" s="15"/>
      <c r="B150" s="248"/>
      <c r="C150" s="249"/>
      <c r="D150" s="220" t="s">
        <v>140</v>
      </c>
      <c r="E150" s="250" t="s">
        <v>21</v>
      </c>
      <c r="F150" s="251" t="s">
        <v>152</v>
      </c>
      <c r="G150" s="249"/>
      <c r="H150" s="252">
        <v>208.20899999999998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8" t="s">
        <v>140</v>
      </c>
      <c r="AU150" s="258" t="s">
        <v>84</v>
      </c>
      <c r="AV150" s="15" t="s">
        <v>127</v>
      </c>
      <c r="AW150" s="15" t="s">
        <v>36</v>
      </c>
      <c r="AX150" s="15" t="s">
        <v>74</v>
      </c>
      <c r="AY150" s="258" t="s">
        <v>126</v>
      </c>
    </row>
    <row r="151" s="14" customFormat="1">
      <c r="A151" s="14"/>
      <c r="B151" s="237"/>
      <c r="C151" s="238"/>
      <c r="D151" s="220" t="s">
        <v>140</v>
      </c>
      <c r="E151" s="239" t="s">
        <v>21</v>
      </c>
      <c r="F151" s="240" t="s">
        <v>711</v>
      </c>
      <c r="G151" s="238"/>
      <c r="H151" s="241">
        <v>18.829999999999998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140</v>
      </c>
      <c r="AU151" s="247" t="s">
        <v>84</v>
      </c>
      <c r="AV151" s="14" t="s">
        <v>84</v>
      </c>
      <c r="AW151" s="14" t="s">
        <v>36</v>
      </c>
      <c r="AX151" s="14" t="s">
        <v>74</v>
      </c>
      <c r="AY151" s="247" t="s">
        <v>126</v>
      </c>
    </row>
    <row r="152" s="15" customFormat="1">
      <c r="A152" s="15"/>
      <c r="B152" s="248"/>
      <c r="C152" s="249"/>
      <c r="D152" s="220" t="s">
        <v>140</v>
      </c>
      <c r="E152" s="250" t="s">
        <v>21</v>
      </c>
      <c r="F152" s="251" t="s">
        <v>152</v>
      </c>
      <c r="G152" s="249"/>
      <c r="H152" s="252">
        <v>18.829999999999998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8" t="s">
        <v>140</v>
      </c>
      <c r="AU152" s="258" t="s">
        <v>84</v>
      </c>
      <c r="AV152" s="15" t="s">
        <v>127</v>
      </c>
      <c r="AW152" s="15" t="s">
        <v>36</v>
      </c>
      <c r="AX152" s="15" t="s">
        <v>74</v>
      </c>
      <c r="AY152" s="258" t="s">
        <v>126</v>
      </c>
    </row>
    <row r="153" s="13" customFormat="1">
      <c r="A153" s="13"/>
      <c r="B153" s="227"/>
      <c r="C153" s="228"/>
      <c r="D153" s="220" t="s">
        <v>140</v>
      </c>
      <c r="E153" s="229" t="s">
        <v>21</v>
      </c>
      <c r="F153" s="230" t="s">
        <v>712</v>
      </c>
      <c r="G153" s="228"/>
      <c r="H153" s="229" t="s">
        <v>21</v>
      </c>
      <c r="I153" s="231"/>
      <c r="J153" s="228"/>
      <c r="K153" s="228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140</v>
      </c>
      <c r="AU153" s="236" t="s">
        <v>84</v>
      </c>
      <c r="AV153" s="13" t="s">
        <v>82</v>
      </c>
      <c r="AW153" s="13" t="s">
        <v>36</v>
      </c>
      <c r="AX153" s="13" t="s">
        <v>74</v>
      </c>
      <c r="AY153" s="236" t="s">
        <v>126</v>
      </c>
    </row>
    <row r="154" s="14" customFormat="1">
      <c r="A154" s="14"/>
      <c r="B154" s="237"/>
      <c r="C154" s="238"/>
      <c r="D154" s="220" t="s">
        <v>140</v>
      </c>
      <c r="E154" s="239" t="s">
        <v>21</v>
      </c>
      <c r="F154" s="240" t="s">
        <v>713</v>
      </c>
      <c r="G154" s="238"/>
      <c r="H154" s="241">
        <v>556.83000000000004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140</v>
      </c>
      <c r="AU154" s="247" t="s">
        <v>84</v>
      </c>
      <c r="AV154" s="14" t="s">
        <v>84</v>
      </c>
      <c r="AW154" s="14" t="s">
        <v>36</v>
      </c>
      <c r="AX154" s="14" t="s">
        <v>74</v>
      </c>
      <c r="AY154" s="247" t="s">
        <v>126</v>
      </c>
    </row>
    <row r="155" s="14" customFormat="1">
      <c r="A155" s="14"/>
      <c r="B155" s="237"/>
      <c r="C155" s="238"/>
      <c r="D155" s="220" t="s">
        <v>140</v>
      </c>
      <c r="E155" s="239" t="s">
        <v>21</v>
      </c>
      <c r="F155" s="240" t="s">
        <v>714</v>
      </c>
      <c r="G155" s="238"/>
      <c r="H155" s="241">
        <v>-43.137999999999998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140</v>
      </c>
      <c r="AU155" s="247" t="s">
        <v>84</v>
      </c>
      <c r="AV155" s="14" t="s">
        <v>84</v>
      </c>
      <c r="AW155" s="14" t="s">
        <v>36</v>
      </c>
      <c r="AX155" s="14" t="s">
        <v>74</v>
      </c>
      <c r="AY155" s="247" t="s">
        <v>126</v>
      </c>
    </row>
    <row r="156" s="14" customFormat="1">
      <c r="A156" s="14"/>
      <c r="B156" s="237"/>
      <c r="C156" s="238"/>
      <c r="D156" s="220" t="s">
        <v>140</v>
      </c>
      <c r="E156" s="239" t="s">
        <v>21</v>
      </c>
      <c r="F156" s="240" t="s">
        <v>715</v>
      </c>
      <c r="G156" s="238"/>
      <c r="H156" s="241">
        <v>-43.137999999999998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140</v>
      </c>
      <c r="AU156" s="247" t="s">
        <v>84</v>
      </c>
      <c r="AV156" s="14" t="s">
        <v>84</v>
      </c>
      <c r="AW156" s="14" t="s">
        <v>36</v>
      </c>
      <c r="AX156" s="14" t="s">
        <v>74</v>
      </c>
      <c r="AY156" s="247" t="s">
        <v>126</v>
      </c>
    </row>
    <row r="157" s="14" customFormat="1">
      <c r="A157" s="14"/>
      <c r="B157" s="237"/>
      <c r="C157" s="238"/>
      <c r="D157" s="220" t="s">
        <v>140</v>
      </c>
      <c r="E157" s="239" t="s">
        <v>21</v>
      </c>
      <c r="F157" s="240" t="s">
        <v>716</v>
      </c>
      <c r="G157" s="238"/>
      <c r="H157" s="241">
        <v>8.0700000000000003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140</v>
      </c>
      <c r="AU157" s="247" t="s">
        <v>84</v>
      </c>
      <c r="AV157" s="14" t="s">
        <v>84</v>
      </c>
      <c r="AW157" s="14" t="s">
        <v>36</v>
      </c>
      <c r="AX157" s="14" t="s">
        <v>74</v>
      </c>
      <c r="AY157" s="247" t="s">
        <v>126</v>
      </c>
    </row>
    <row r="158" s="14" customFormat="1">
      <c r="A158" s="14"/>
      <c r="B158" s="237"/>
      <c r="C158" s="238"/>
      <c r="D158" s="220" t="s">
        <v>140</v>
      </c>
      <c r="E158" s="239" t="s">
        <v>21</v>
      </c>
      <c r="F158" s="240" t="s">
        <v>717</v>
      </c>
      <c r="G158" s="238"/>
      <c r="H158" s="241">
        <v>5.9100000000000001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140</v>
      </c>
      <c r="AU158" s="247" t="s">
        <v>84</v>
      </c>
      <c r="AV158" s="14" t="s">
        <v>84</v>
      </c>
      <c r="AW158" s="14" t="s">
        <v>36</v>
      </c>
      <c r="AX158" s="14" t="s">
        <v>74</v>
      </c>
      <c r="AY158" s="247" t="s">
        <v>126</v>
      </c>
    </row>
    <row r="159" s="14" customFormat="1">
      <c r="A159" s="14"/>
      <c r="B159" s="237"/>
      <c r="C159" s="238"/>
      <c r="D159" s="220" t="s">
        <v>140</v>
      </c>
      <c r="E159" s="239" t="s">
        <v>21</v>
      </c>
      <c r="F159" s="240" t="s">
        <v>718</v>
      </c>
      <c r="G159" s="238"/>
      <c r="H159" s="241">
        <v>1.8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140</v>
      </c>
      <c r="AU159" s="247" t="s">
        <v>84</v>
      </c>
      <c r="AV159" s="14" t="s">
        <v>84</v>
      </c>
      <c r="AW159" s="14" t="s">
        <v>36</v>
      </c>
      <c r="AX159" s="14" t="s">
        <v>74</v>
      </c>
      <c r="AY159" s="247" t="s">
        <v>126</v>
      </c>
    </row>
    <row r="160" s="14" customFormat="1">
      <c r="A160" s="14"/>
      <c r="B160" s="237"/>
      <c r="C160" s="238"/>
      <c r="D160" s="220" t="s">
        <v>140</v>
      </c>
      <c r="E160" s="239" t="s">
        <v>21</v>
      </c>
      <c r="F160" s="240" t="s">
        <v>719</v>
      </c>
      <c r="G160" s="238"/>
      <c r="H160" s="241">
        <v>9.6769999999999996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140</v>
      </c>
      <c r="AU160" s="247" t="s">
        <v>84</v>
      </c>
      <c r="AV160" s="14" t="s">
        <v>84</v>
      </c>
      <c r="AW160" s="14" t="s">
        <v>36</v>
      </c>
      <c r="AX160" s="14" t="s">
        <v>74</v>
      </c>
      <c r="AY160" s="247" t="s">
        <v>126</v>
      </c>
    </row>
    <row r="161" s="14" customFormat="1">
      <c r="A161" s="14"/>
      <c r="B161" s="237"/>
      <c r="C161" s="238"/>
      <c r="D161" s="220" t="s">
        <v>140</v>
      </c>
      <c r="E161" s="239" t="s">
        <v>21</v>
      </c>
      <c r="F161" s="240" t="s">
        <v>720</v>
      </c>
      <c r="G161" s="238"/>
      <c r="H161" s="241">
        <v>1.6000000000000001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140</v>
      </c>
      <c r="AU161" s="247" t="s">
        <v>84</v>
      </c>
      <c r="AV161" s="14" t="s">
        <v>84</v>
      </c>
      <c r="AW161" s="14" t="s">
        <v>36</v>
      </c>
      <c r="AX161" s="14" t="s">
        <v>74</v>
      </c>
      <c r="AY161" s="247" t="s">
        <v>126</v>
      </c>
    </row>
    <row r="162" s="14" customFormat="1">
      <c r="A162" s="14"/>
      <c r="B162" s="237"/>
      <c r="C162" s="238"/>
      <c r="D162" s="220" t="s">
        <v>140</v>
      </c>
      <c r="E162" s="239" t="s">
        <v>21</v>
      </c>
      <c r="F162" s="240" t="s">
        <v>721</v>
      </c>
      <c r="G162" s="238"/>
      <c r="H162" s="241">
        <v>14.310000000000001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140</v>
      </c>
      <c r="AU162" s="247" t="s">
        <v>84</v>
      </c>
      <c r="AV162" s="14" t="s">
        <v>84</v>
      </c>
      <c r="AW162" s="14" t="s">
        <v>36</v>
      </c>
      <c r="AX162" s="14" t="s">
        <v>74</v>
      </c>
      <c r="AY162" s="247" t="s">
        <v>126</v>
      </c>
    </row>
    <row r="163" s="15" customFormat="1">
      <c r="A163" s="15"/>
      <c r="B163" s="248"/>
      <c r="C163" s="249"/>
      <c r="D163" s="220" t="s">
        <v>140</v>
      </c>
      <c r="E163" s="250" t="s">
        <v>21</v>
      </c>
      <c r="F163" s="251" t="s">
        <v>152</v>
      </c>
      <c r="G163" s="249"/>
      <c r="H163" s="252">
        <v>511.92100000000011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8" t="s">
        <v>140</v>
      </c>
      <c r="AU163" s="258" t="s">
        <v>84</v>
      </c>
      <c r="AV163" s="15" t="s">
        <v>127</v>
      </c>
      <c r="AW163" s="15" t="s">
        <v>36</v>
      </c>
      <c r="AX163" s="15" t="s">
        <v>74</v>
      </c>
      <c r="AY163" s="258" t="s">
        <v>126</v>
      </c>
    </row>
    <row r="164" s="14" customFormat="1">
      <c r="A164" s="14"/>
      <c r="B164" s="237"/>
      <c r="C164" s="238"/>
      <c r="D164" s="220" t="s">
        <v>140</v>
      </c>
      <c r="E164" s="239" t="s">
        <v>21</v>
      </c>
      <c r="F164" s="240" t="s">
        <v>722</v>
      </c>
      <c r="G164" s="238"/>
      <c r="H164" s="241">
        <v>69.939999999999998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140</v>
      </c>
      <c r="AU164" s="247" t="s">
        <v>84</v>
      </c>
      <c r="AV164" s="14" t="s">
        <v>84</v>
      </c>
      <c r="AW164" s="14" t="s">
        <v>36</v>
      </c>
      <c r="AX164" s="14" t="s">
        <v>74</v>
      </c>
      <c r="AY164" s="247" t="s">
        <v>126</v>
      </c>
    </row>
    <row r="165" s="15" customFormat="1">
      <c r="A165" s="15"/>
      <c r="B165" s="248"/>
      <c r="C165" s="249"/>
      <c r="D165" s="220" t="s">
        <v>140</v>
      </c>
      <c r="E165" s="250" t="s">
        <v>21</v>
      </c>
      <c r="F165" s="251" t="s">
        <v>152</v>
      </c>
      <c r="G165" s="249"/>
      <c r="H165" s="252">
        <v>69.939999999999998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140</v>
      </c>
      <c r="AU165" s="258" t="s">
        <v>84</v>
      </c>
      <c r="AV165" s="15" t="s">
        <v>127</v>
      </c>
      <c r="AW165" s="15" t="s">
        <v>36</v>
      </c>
      <c r="AX165" s="15" t="s">
        <v>74</v>
      </c>
      <c r="AY165" s="258" t="s">
        <v>126</v>
      </c>
    </row>
    <row r="166" s="14" customFormat="1">
      <c r="A166" s="14"/>
      <c r="B166" s="237"/>
      <c r="C166" s="238"/>
      <c r="D166" s="220" t="s">
        <v>140</v>
      </c>
      <c r="E166" s="239" t="s">
        <v>21</v>
      </c>
      <c r="F166" s="240" t="s">
        <v>723</v>
      </c>
      <c r="G166" s="238"/>
      <c r="H166" s="241">
        <v>49.899999999999999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140</v>
      </c>
      <c r="AU166" s="247" t="s">
        <v>84</v>
      </c>
      <c r="AV166" s="14" t="s">
        <v>84</v>
      </c>
      <c r="AW166" s="14" t="s">
        <v>36</v>
      </c>
      <c r="AX166" s="14" t="s">
        <v>74</v>
      </c>
      <c r="AY166" s="247" t="s">
        <v>126</v>
      </c>
    </row>
    <row r="167" s="15" customFormat="1">
      <c r="A167" s="15"/>
      <c r="B167" s="248"/>
      <c r="C167" s="249"/>
      <c r="D167" s="220" t="s">
        <v>140</v>
      </c>
      <c r="E167" s="250" t="s">
        <v>21</v>
      </c>
      <c r="F167" s="251" t="s">
        <v>152</v>
      </c>
      <c r="G167" s="249"/>
      <c r="H167" s="252">
        <v>49.899999999999999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8" t="s">
        <v>140</v>
      </c>
      <c r="AU167" s="258" t="s">
        <v>84</v>
      </c>
      <c r="AV167" s="15" t="s">
        <v>127</v>
      </c>
      <c r="AW167" s="15" t="s">
        <v>36</v>
      </c>
      <c r="AX167" s="15" t="s">
        <v>74</v>
      </c>
      <c r="AY167" s="258" t="s">
        <v>126</v>
      </c>
    </row>
    <row r="168" s="16" customFormat="1">
      <c r="A168" s="16"/>
      <c r="B168" s="259"/>
      <c r="C168" s="260"/>
      <c r="D168" s="220" t="s">
        <v>140</v>
      </c>
      <c r="E168" s="261" t="s">
        <v>21</v>
      </c>
      <c r="F168" s="262" t="s">
        <v>156</v>
      </c>
      <c r="G168" s="260"/>
      <c r="H168" s="263">
        <v>858.79999999999984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69" t="s">
        <v>140</v>
      </c>
      <c r="AU168" s="269" t="s">
        <v>84</v>
      </c>
      <c r="AV168" s="16" t="s">
        <v>134</v>
      </c>
      <c r="AW168" s="16" t="s">
        <v>36</v>
      </c>
      <c r="AX168" s="16" t="s">
        <v>82</v>
      </c>
      <c r="AY168" s="269" t="s">
        <v>126</v>
      </c>
    </row>
    <row r="169" s="2" customFormat="1" ht="21.75" customHeight="1">
      <c r="A169" s="41"/>
      <c r="B169" s="42"/>
      <c r="C169" s="207" t="s">
        <v>191</v>
      </c>
      <c r="D169" s="207" t="s">
        <v>129</v>
      </c>
      <c r="E169" s="208" t="s">
        <v>724</v>
      </c>
      <c r="F169" s="209" t="s">
        <v>725</v>
      </c>
      <c r="G169" s="210" t="s">
        <v>726</v>
      </c>
      <c r="H169" s="211">
        <v>1</v>
      </c>
      <c r="I169" s="212"/>
      <c r="J169" s="213">
        <f>ROUND(I169*H169,2)</f>
        <v>0</v>
      </c>
      <c r="K169" s="209" t="s">
        <v>21</v>
      </c>
      <c r="L169" s="47"/>
      <c r="M169" s="214" t="s">
        <v>21</v>
      </c>
      <c r="N169" s="215" t="s">
        <v>45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134</v>
      </c>
      <c r="AT169" s="218" t="s">
        <v>129</v>
      </c>
      <c r="AU169" s="218" t="s">
        <v>84</v>
      </c>
      <c r="AY169" s="19" t="s">
        <v>126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82</v>
      </c>
      <c r="BK169" s="219">
        <f>ROUND(I169*H169,2)</f>
        <v>0</v>
      </c>
      <c r="BL169" s="19" t="s">
        <v>134</v>
      </c>
      <c r="BM169" s="218" t="s">
        <v>727</v>
      </c>
    </row>
    <row r="170" s="2" customFormat="1">
      <c r="A170" s="41"/>
      <c r="B170" s="42"/>
      <c r="C170" s="43"/>
      <c r="D170" s="220" t="s">
        <v>136</v>
      </c>
      <c r="E170" s="43"/>
      <c r="F170" s="221" t="s">
        <v>725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136</v>
      </c>
      <c r="AU170" s="19" t="s">
        <v>84</v>
      </c>
    </row>
    <row r="171" s="2" customFormat="1" ht="21.75" customHeight="1">
      <c r="A171" s="41"/>
      <c r="B171" s="42"/>
      <c r="C171" s="207" t="s">
        <v>194</v>
      </c>
      <c r="D171" s="207" t="s">
        <v>129</v>
      </c>
      <c r="E171" s="208" t="s">
        <v>728</v>
      </c>
      <c r="F171" s="209" t="s">
        <v>729</v>
      </c>
      <c r="G171" s="210" t="s">
        <v>132</v>
      </c>
      <c r="H171" s="211">
        <v>858.79999999999995</v>
      </c>
      <c r="I171" s="212"/>
      <c r="J171" s="213">
        <f>ROUND(I171*H171,2)</f>
        <v>0</v>
      </c>
      <c r="K171" s="209" t="s">
        <v>21</v>
      </c>
      <c r="L171" s="47"/>
      <c r="M171" s="214" t="s">
        <v>21</v>
      </c>
      <c r="N171" s="215" t="s">
        <v>45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0.00031</v>
      </c>
      <c r="T171" s="217">
        <f>S171*H171</f>
        <v>0.26622799999999996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295</v>
      </c>
      <c r="AT171" s="218" t="s">
        <v>129</v>
      </c>
      <c r="AU171" s="218" t="s">
        <v>84</v>
      </c>
      <c r="AY171" s="19" t="s">
        <v>126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82</v>
      </c>
      <c r="BK171" s="219">
        <f>ROUND(I171*H171,2)</f>
        <v>0</v>
      </c>
      <c r="BL171" s="19" t="s">
        <v>295</v>
      </c>
      <c r="BM171" s="218" t="s">
        <v>730</v>
      </c>
    </row>
    <row r="172" s="2" customFormat="1">
      <c r="A172" s="41"/>
      <c r="B172" s="42"/>
      <c r="C172" s="43"/>
      <c r="D172" s="220" t="s">
        <v>136</v>
      </c>
      <c r="E172" s="43"/>
      <c r="F172" s="221" t="s">
        <v>729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136</v>
      </c>
      <c r="AU172" s="19" t="s">
        <v>84</v>
      </c>
    </row>
    <row r="173" s="13" customFormat="1">
      <c r="A173" s="13"/>
      <c r="B173" s="227"/>
      <c r="C173" s="228"/>
      <c r="D173" s="220" t="s">
        <v>140</v>
      </c>
      <c r="E173" s="229" t="s">
        <v>21</v>
      </c>
      <c r="F173" s="230" t="s">
        <v>704</v>
      </c>
      <c r="G173" s="228"/>
      <c r="H173" s="229" t="s">
        <v>21</v>
      </c>
      <c r="I173" s="231"/>
      <c r="J173" s="228"/>
      <c r="K173" s="228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140</v>
      </c>
      <c r="AU173" s="236" t="s">
        <v>84</v>
      </c>
      <c r="AV173" s="13" t="s">
        <v>82</v>
      </c>
      <c r="AW173" s="13" t="s">
        <v>36</v>
      </c>
      <c r="AX173" s="13" t="s">
        <v>74</v>
      </c>
      <c r="AY173" s="236" t="s">
        <v>126</v>
      </c>
    </row>
    <row r="174" s="14" customFormat="1">
      <c r="A174" s="14"/>
      <c r="B174" s="237"/>
      <c r="C174" s="238"/>
      <c r="D174" s="220" t="s">
        <v>140</v>
      </c>
      <c r="E174" s="239" t="s">
        <v>21</v>
      </c>
      <c r="F174" s="240" t="s">
        <v>705</v>
      </c>
      <c r="G174" s="238"/>
      <c r="H174" s="241">
        <v>250.16999999999999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140</v>
      </c>
      <c r="AU174" s="247" t="s">
        <v>84</v>
      </c>
      <c r="AV174" s="14" t="s">
        <v>84</v>
      </c>
      <c r="AW174" s="14" t="s">
        <v>36</v>
      </c>
      <c r="AX174" s="14" t="s">
        <v>74</v>
      </c>
      <c r="AY174" s="247" t="s">
        <v>126</v>
      </c>
    </row>
    <row r="175" s="14" customFormat="1">
      <c r="A175" s="14"/>
      <c r="B175" s="237"/>
      <c r="C175" s="238"/>
      <c r="D175" s="220" t="s">
        <v>140</v>
      </c>
      <c r="E175" s="239" t="s">
        <v>21</v>
      </c>
      <c r="F175" s="240" t="s">
        <v>706</v>
      </c>
      <c r="G175" s="238"/>
      <c r="H175" s="241">
        <v>-55.966000000000001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140</v>
      </c>
      <c r="AU175" s="247" t="s">
        <v>84</v>
      </c>
      <c r="AV175" s="14" t="s">
        <v>84</v>
      </c>
      <c r="AW175" s="14" t="s">
        <v>36</v>
      </c>
      <c r="AX175" s="14" t="s">
        <v>74</v>
      </c>
      <c r="AY175" s="247" t="s">
        <v>126</v>
      </c>
    </row>
    <row r="176" s="14" customFormat="1">
      <c r="A176" s="14"/>
      <c r="B176" s="237"/>
      <c r="C176" s="238"/>
      <c r="D176" s="220" t="s">
        <v>140</v>
      </c>
      <c r="E176" s="239" t="s">
        <v>21</v>
      </c>
      <c r="F176" s="240" t="s">
        <v>707</v>
      </c>
      <c r="G176" s="238"/>
      <c r="H176" s="241">
        <v>19.587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140</v>
      </c>
      <c r="AU176" s="247" t="s">
        <v>84</v>
      </c>
      <c r="AV176" s="14" t="s">
        <v>84</v>
      </c>
      <c r="AW176" s="14" t="s">
        <v>36</v>
      </c>
      <c r="AX176" s="14" t="s">
        <v>74</v>
      </c>
      <c r="AY176" s="247" t="s">
        <v>126</v>
      </c>
    </row>
    <row r="177" s="14" customFormat="1">
      <c r="A177" s="14"/>
      <c r="B177" s="237"/>
      <c r="C177" s="238"/>
      <c r="D177" s="220" t="s">
        <v>140</v>
      </c>
      <c r="E177" s="239" t="s">
        <v>21</v>
      </c>
      <c r="F177" s="240" t="s">
        <v>708</v>
      </c>
      <c r="G177" s="238"/>
      <c r="H177" s="241">
        <v>-4.3860000000000001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140</v>
      </c>
      <c r="AU177" s="247" t="s">
        <v>84</v>
      </c>
      <c r="AV177" s="14" t="s">
        <v>84</v>
      </c>
      <c r="AW177" s="14" t="s">
        <v>36</v>
      </c>
      <c r="AX177" s="14" t="s">
        <v>74</v>
      </c>
      <c r="AY177" s="247" t="s">
        <v>126</v>
      </c>
    </row>
    <row r="178" s="14" customFormat="1">
      <c r="A178" s="14"/>
      <c r="B178" s="237"/>
      <c r="C178" s="238"/>
      <c r="D178" s="220" t="s">
        <v>140</v>
      </c>
      <c r="E178" s="239" t="s">
        <v>21</v>
      </c>
      <c r="F178" s="240" t="s">
        <v>709</v>
      </c>
      <c r="G178" s="238"/>
      <c r="H178" s="241">
        <v>-0.27600000000000002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140</v>
      </c>
      <c r="AU178" s="247" t="s">
        <v>84</v>
      </c>
      <c r="AV178" s="14" t="s">
        <v>84</v>
      </c>
      <c r="AW178" s="14" t="s">
        <v>36</v>
      </c>
      <c r="AX178" s="14" t="s">
        <v>74</v>
      </c>
      <c r="AY178" s="247" t="s">
        <v>126</v>
      </c>
    </row>
    <row r="179" s="14" customFormat="1">
      <c r="A179" s="14"/>
      <c r="B179" s="237"/>
      <c r="C179" s="238"/>
      <c r="D179" s="220" t="s">
        <v>140</v>
      </c>
      <c r="E179" s="239" t="s">
        <v>21</v>
      </c>
      <c r="F179" s="240" t="s">
        <v>710</v>
      </c>
      <c r="G179" s="238"/>
      <c r="H179" s="241">
        <v>-0.92000000000000004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140</v>
      </c>
      <c r="AU179" s="247" t="s">
        <v>84</v>
      </c>
      <c r="AV179" s="14" t="s">
        <v>84</v>
      </c>
      <c r="AW179" s="14" t="s">
        <v>36</v>
      </c>
      <c r="AX179" s="14" t="s">
        <v>74</v>
      </c>
      <c r="AY179" s="247" t="s">
        <v>126</v>
      </c>
    </row>
    <row r="180" s="15" customFormat="1">
      <c r="A180" s="15"/>
      <c r="B180" s="248"/>
      <c r="C180" s="249"/>
      <c r="D180" s="220" t="s">
        <v>140</v>
      </c>
      <c r="E180" s="250" t="s">
        <v>21</v>
      </c>
      <c r="F180" s="251" t="s">
        <v>152</v>
      </c>
      <c r="G180" s="249"/>
      <c r="H180" s="252">
        <v>208.20899999999998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140</v>
      </c>
      <c r="AU180" s="258" t="s">
        <v>84</v>
      </c>
      <c r="AV180" s="15" t="s">
        <v>127</v>
      </c>
      <c r="AW180" s="15" t="s">
        <v>36</v>
      </c>
      <c r="AX180" s="15" t="s">
        <v>74</v>
      </c>
      <c r="AY180" s="258" t="s">
        <v>126</v>
      </c>
    </row>
    <row r="181" s="14" customFormat="1">
      <c r="A181" s="14"/>
      <c r="B181" s="237"/>
      <c r="C181" s="238"/>
      <c r="D181" s="220" t="s">
        <v>140</v>
      </c>
      <c r="E181" s="239" t="s">
        <v>21</v>
      </c>
      <c r="F181" s="240" t="s">
        <v>711</v>
      </c>
      <c r="G181" s="238"/>
      <c r="H181" s="241">
        <v>18.829999999999998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140</v>
      </c>
      <c r="AU181" s="247" t="s">
        <v>84</v>
      </c>
      <c r="AV181" s="14" t="s">
        <v>84</v>
      </c>
      <c r="AW181" s="14" t="s">
        <v>36</v>
      </c>
      <c r="AX181" s="14" t="s">
        <v>74</v>
      </c>
      <c r="AY181" s="247" t="s">
        <v>126</v>
      </c>
    </row>
    <row r="182" s="15" customFormat="1">
      <c r="A182" s="15"/>
      <c r="B182" s="248"/>
      <c r="C182" s="249"/>
      <c r="D182" s="220" t="s">
        <v>140</v>
      </c>
      <c r="E182" s="250" t="s">
        <v>21</v>
      </c>
      <c r="F182" s="251" t="s">
        <v>152</v>
      </c>
      <c r="G182" s="249"/>
      <c r="H182" s="252">
        <v>18.829999999999998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8" t="s">
        <v>140</v>
      </c>
      <c r="AU182" s="258" t="s">
        <v>84</v>
      </c>
      <c r="AV182" s="15" t="s">
        <v>127</v>
      </c>
      <c r="AW182" s="15" t="s">
        <v>36</v>
      </c>
      <c r="AX182" s="15" t="s">
        <v>74</v>
      </c>
      <c r="AY182" s="258" t="s">
        <v>126</v>
      </c>
    </row>
    <row r="183" s="13" customFormat="1">
      <c r="A183" s="13"/>
      <c r="B183" s="227"/>
      <c r="C183" s="228"/>
      <c r="D183" s="220" t="s">
        <v>140</v>
      </c>
      <c r="E183" s="229" t="s">
        <v>21</v>
      </c>
      <c r="F183" s="230" t="s">
        <v>712</v>
      </c>
      <c r="G183" s="228"/>
      <c r="H183" s="229" t="s">
        <v>21</v>
      </c>
      <c r="I183" s="231"/>
      <c r="J183" s="228"/>
      <c r="K183" s="228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140</v>
      </c>
      <c r="AU183" s="236" t="s">
        <v>84</v>
      </c>
      <c r="AV183" s="13" t="s">
        <v>82</v>
      </c>
      <c r="AW183" s="13" t="s">
        <v>36</v>
      </c>
      <c r="AX183" s="13" t="s">
        <v>74</v>
      </c>
      <c r="AY183" s="236" t="s">
        <v>126</v>
      </c>
    </row>
    <row r="184" s="14" customFormat="1">
      <c r="A184" s="14"/>
      <c r="B184" s="237"/>
      <c r="C184" s="238"/>
      <c r="D184" s="220" t="s">
        <v>140</v>
      </c>
      <c r="E184" s="239" t="s">
        <v>21</v>
      </c>
      <c r="F184" s="240" t="s">
        <v>713</v>
      </c>
      <c r="G184" s="238"/>
      <c r="H184" s="241">
        <v>556.83000000000004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140</v>
      </c>
      <c r="AU184" s="247" t="s">
        <v>84</v>
      </c>
      <c r="AV184" s="14" t="s">
        <v>84</v>
      </c>
      <c r="AW184" s="14" t="s">
        <v>36</v>
      </c>
      <c r="AX184" s="14" t="s">
        <v>74</v>
      </c>
      <c r="AY184" s="247" t="s">
        <v>126</v>
      </c>
    </row>
    <row r="185" s="14" customFormat="1">
      <c r="A185" s="14"/>
      <c r="B185" s="237"/>
      <c r="C185" s="238"/>
      <c r="D185" s="220" t="s">
        <v>140</v>
      </c>
      <c r="E185" s="239" t="s">
        <v>21</v>
      </c>
      <c r="F185" s="240" t="s">
        <v>714</v>
      </c>
      <c r="G185" s="238"/>
      <c r="H185" s="241">
        <v>-43.137999999999998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140</v>
      </c>
      <c r="AU185" s="247" t="s">
        <v>84</v>
      </c>
      <c r="AV185" s="14" t="s">
        <v>84</v>
      </c>
      <c r="AW185" s="14" t="s">
        <v>36</v>
      </c>
      <c r="AX185" s="14" t="s">
        <v>74</v>
      </c>
      <c r="AY185" s="247" t="s">
        <v>126</v>
      </c>
    </row>
    <row r="186" s="14" customFormat="1">
      <c r="A186" s="14"/>
      <c r="B186" s="237"/>
      <c r="C186" s="238"/>
      <c r="D186" s="220" t="s">
        <v>140</v>
      </c>
      <c r="E186" s="239" t="s">
        <v>21</v>
      </c>
      <c r="F186" s="240" t="s">
        <v>715</v>
      </c>
      <c r="G186" s="238"/>
      <c r="H186" s="241">
        <v>-43.137999999999998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140</v>
      </c>
      <c r="AU186" s="247" t="s">
        <v>84</v>
      </c>
      <c r="AV186" s="14" t="s">
        <v>84</v>
      </c>
      <c r="AW186" s="14" t="s">
        <v>36</v>
      </c>
      <c r="AX186" s="14" t="s">
        <v>74</v>
      </c>
      <c r="AY186" s="247" t="s">
        <v>126</v>
      </c>
    </row>
    <row r="187" s="14" customFormat="1">
      <c r="A187" s="14"/>
      <c r="B187" s="237"/>
      <c r="C187" s="238"/>
      <c r="D187" s="220" t="s">
        <v>140</v>
      </c>
      <c r="E187" s="239" t="s">
        <v>21</v>
      </c>
      <c r="F187" s="240" t="s">
        <v>716</v>
      </c>
      <c r="G187" s="238"/>
      <c r="H187" s="241">
        <v>8.0700000000000003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140</v>
      </c>
      <c r="AU187" s="247" t="s">
        <v>84</v>
      </c>
      <c r="AV187" s="14" t="s">
        <v>84</v>
      </c>
      <c r="AW187" s="14" t="s">
        <v>36</v>
      </c>
      <c r="AX187" s="14" t="s">
        <v>74</v>
      </c>
      <c r="AY187" s="247" t="s">
        <v>126</v>
      </c>
    </row>
    <row r="188" s="14" customFormat="1">
      <c r="A188" s="14"/>
      <c r="B188" s="237"/>
      <c r="C188" s="238"/>
      <c r="D188" s="220" t="s">
        <v>140</v>
      </c>
      <c r="E188" s="239" t="s">
        <v>21</v>
      </c>
      <c r="F188" s="240" t="s">
        <v>717</v>
      </c>
      <c r="G188" s="238"/>
      <c r="H188" s="241">
        <v>5.9100000000000001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140</v>
      </c>
      <c r="AU188" s="247" t="s">
        <v>84</v>
      </c>
      <c r="AV188" s="14" t="s">
        <v>84</v>
      </c>
      <c r="AW188" s="14" t="s">
        <v>36</v>
      </c>
      <c r="AX188" s="14" t="s">
        <v>74</v>
      </c>
      <c r="AY188" s="247" t="s">
        <v>126</v>
      </c>
    </row>
    <row r="189" s="14" customFormat="1">
      <c r="A189" s="14"/>
      <c r="B189" s="237"/>
      <c r="C189" s="238"/>
      <c r="D189" s="220" t="s">
        <v>140</v>
      </c>
      <c r="E189" s="239" t="s">
        <v>21</v>
      </c>
      <c r="F189" s="240" t="s">
        <v>718</v>
      </c>
      <c r="G189" s="238"/>
      <c r="H189" s="241">
        <v>1.8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140</v>
      </c>
      <c r="AU189" s="247" t="s">
        <v>84</v>
      </c>
      <c r="AV189" s="14" t="s">
        <v>84</v>
      </c>
      <c r="AW189" s="14" t="s">
        <v>36</v>
      </c>
      <c r="AX189" s="14" t="s">
        <v>74</v>
      </c>
      <c r="AY189" s="247" t="s">
        <v>126</v>
      </c>
    </row>
    <row r="190" s="14" customFormat="1">
      <c r="A190" s="14"/>
      <c r="B190" s="237"/>
      <c r="C190" s="238"/>
      <c r="D190" s="220" t="s">
        <v>140</v>
      </c>
      <c r="E190" s="239" t="s">
        <v>21</v>
      </c>
      <c r="F190" s="240" t="s">
        <v>719</v>
      </c>
      <c r="G190" s="238"/>
      <c r="H190" s="241">
        <v>9.6769999999999996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140</v>
      </c>
      <c r="AU190" s="247" t="s">
        <v>84</v>
      </c>
      <c r="AV190" s="14" t="s">
        <v>84</v>
      </c>
      <c r="AW190" s="14" t="s">
        <v>36</v>
      </c>
      <c r="AX190" s="14" t="s">
        <v>74</v>
      </c>
      <c r="AY190" s="247" t="s">
        <v>126</v>
      </c>
    </row>
    <row r="191" s="14" customFormat="1">
      <c r="A191" s="14"/>
      <c r="B191" s="237"/>
      <c r="C191" s="238"/>
      <c r="D191" s="220" t="s">
        <v>140</v>
      </c>
      <c r="E191" s="239" t="s">
        <v>21</v>
      </c>
      <c r="F191" s="240" t="s">
        <v>720</v>
      </c>
      <c r="G191" s="238"/>
      <c r="H191" s="241">
        <v>1.6000000000000001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140</v>
      </c>
      <c r="AU191" s="247" t="s">
        <v>84</v>
      </c>
      <c r="AV191" s="14" t="s">
        <v>84</v>
      </c>
      <c r="AW191" s="14" t="s">
        <v>36</v>
      </c>
      <c r="AX191" s="14" t="s">
        <v>74</v>
      </c>
      <c r="AY191" s="247" t="s">
        <v>126</v>
      </c>
    </row>
    <row r="192" s="14" customFormat="1">
      <c r="A192" s="14"/>
      <c r="B192" s="237"/>
      <c r="C192" s="238"/>
      <c r="D192" s="220" t="s">
        <v>140</v>
      </c>
      <c r="E192" s="239" t="s">
        <v>21</v>
      </c>
      <c r="F192" s="240" t="s">
        <v>721</v>
      </c>
      <c r="G192" s="238"/>
      <c r="H192" s="241">
        <v>14.310000000000001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140</v>
      </c>
      <c r="AU192" s="247" t="s">
        <v>84</v>
      </c>
      <c r="AV192" s="14" t="s">
        <v>84</v>
      </c>
      <c r="AW192" s="14" t="s">
        <v>36</v>
      </c>
      <c r="AX192" s="14" t="s">
        <v>74</v>
      </c>
      <c r="AY192" s="247" t="s">
        <v>126</v>
      </c>
    </row>
    <row r="193" s="15" customFormat="1">
      <c r="A193" s="15"/>
      <c r="B193" s="248"/>
      <c r="C193" s="249"/>
      <c r="D193" s="220" t="s">
        <v>140</v>
      </c>
      <c r="E193" s="250" t="s">
        <v>21</v>
      </c>
      <c r="F193" s="251" t="s">
        <v>152</v>
      </c>
      <c r="G193" s="249"/>
      <c r="H193" s="252">
        <v>511.92100000000011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140</v>
      </c>
      <c r="AU193" s="258" t="s">
        <v>84</v>
      </c>
      <c r="AV193" s="15" t="s">
        <v>127</v>
      </c>
      <c r="AW193" s="15" t="s">
        <v>36</v>
      </c>
      <c r="AX193" s="15" t="s">
        <v>74</v>
      </c>
      <c r="AY193" s="258" t="s">
        <v>126</v>
      </c>
    </row>
    <row r="194" s="14" customFormat="1">
      <c r="A194" s="14"/>
      <c r="B194" s="237"/>
      <c r="C194" s="238"/>
      <c r="D194" s="220" t="s">
        <v>140</v>
      </c>
      <c r="E194" s="239" t="s">
        <v>21</v>
      </c>
      <c r="F194" s="240" t="s">
        <v>722</v>
      </c>
      <c r="G194" s="238"/>
      <c r="H194" s="241">
        <v>69.939999999999998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140</v>
      </c>
      <c r="AU194" s="247" t="s">
        <v>84</v>
      </c>
      <c r="AV194" s="14" t="s">
        <v>84</v>
      </c>
      <c r="AW194" s="14" t="s">
        <v>36</v>
      </c>
      <c r="AX194" s="14" t="s">
        <v>74</v>
      </c>
      <c r="AY194" s="247" t="s">
        <v>126</v>
      </c>
    </row>
    <row r="195" s="15" customFormat="1">
      <c r="A195" s="15"/>
      <c r="B195" s="248"/>
      <c r="C195" s="249"/>
      <c r="D195" s="220" t="s">
        <v>140</v>
      </c>
      <c r="E195" s="250" t="s">
        <v>21</v>
      </c>
      <c r="F195" s="251" t="s">
        <v>152</v>
      </c>
      <c r="G195" s="249"/>
      <c r="H195" s="252">
        <v>69.939999999999998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8" t="s">
        <v>140</v>
      </c>
      <c r="AU195" s="258" t="s">
        <v>84</v>
      </c>
      <c r="AV195" s="15" t="s">
        <v>127</v>
      </c>
      <c r="AW195" s="15" t="s">
        <v>36</v>
      </c>
      <c r="AX195" s="15" t="s">
        <v>74</v>
      </c>
      <c r="AY195" s="258" t="s">
        <v>126</v>
      </c>
    </row>
    <row r="196" s="14" customFormat="1">
      <c r="A196" s="14"/>
      <c r="B196" s="237"/>
      <c r="C196" s="238"/>
      <c r="D196" s="220" t="s">
        <v>140</v>
      </c>
      <c r="E196" s="239" t="s">
        <v>21</v>
      </c>
      <c r="F196" s="240" t="s">
        <v>723</v>
      </c>
      <c r="G196" s="238"/>
      <c r="H196" s="241">
        <v>49.899999999999999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140</v>
      </c>
      <c r="AU196" s="247" t="s">
        <v>84</v>
      </c>
      <c r="AV196" s="14" t="s">
        <v>84</v>
      </c>
      <c r="AW196" s="14" t="s">
        <v>36</v>
      </c>
      <c r="AX196" s="14" t="s">
        <v>74</v>
      </c>
      <c r="AY196" s="247" t="s">
        <v>126</v>
      </c>
    </row>
    <row r="197" s="15" customFormat="1">
      <c r="A197" s="15"/>
      <c r="B197" s="248"/>
      <c r="C197" s="249"/>
      <c r="D197" s="220" t="s">
        <v>140</v>
      </c>
      <c r="E197" s="250" t="s">
        <v>21</v>
      </c>
      <c r="F197" s="251" t="s">
        <v>152</v>
      </c>
      <c r="G197" s="249"/>
      <c r="H197" s="252">
        <v>49.899999999999999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8" t="s">
        <v>140</v>
      </c>
      <c r="AU197" s="258" t="s">
        <v>84</v>
      </c>
      <c r="AV197" s="15" t="s">
        <v>127</v>
      </c>
      <c r="AW197" s="15" t="s">
        <v>36</v>
      </c>
      <c r="AX197" s="15" t="s">
        <v>74</v>
      </c>
      <c r="AY197" s="258" t="s">
        <v>126</v>
      </c>
    </row>
    <row r="198" s="16" customFormat="1">
      <c r="A198" s="16"/>
      <c r="B198" s="259"/>
      <c r="C198" s="260"/>
      <c r="D198" s="220" t="s">
        <v>140</v>
      </c>
      <c r="E198" s="261" t="s">
        <v>21</v>
      </c>
      <c r="F198" s="262" t="s">
        <v>156</v>
      </c>
      <c r="G198" s="260"/>
      <c r="H198" s="263">
        <v>858.79999999999984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69" t="s">
        <v>140</v>
      </c>
      <c r="AU198" s="269" t="s">
        <v>84</v>
      </c>
      <c r="AV198" s="16" t="s">
        <v>134</v>
      </c>
      <c r="AW198" s="16" t="s">
        <v>36</v>
      </c>
      <c r="AX198" s="16" t="s">
        <v>82</v>
      </c>
      <c r="AY198" s="269" t="s">
        <v>126</v>
      </c>
    </row>
    <row r="199" s="2" customFormat="1" ht="24.15" customHeight="1">
      <c r="A199" s="41"/>
      <c r="B199" s="42"/>
      <c r="C199" s="207" t="s">
        <v>225</v>
      </c>
      <c r="D199" s="207" t="s">
        <v>129</v>
      </c>
      <c r="E199" s="208" t="s">
        <v>731</v>
      </c>
      <c r="F199" s="209" t="s">
        <v>732</v>
      </c>
      <c r="G199" s="210" t="s">
        <v>132</v>
      </c>
      <c r="H199" s="211">
        <v>257.63999999999999</v>
      </c>
      <c r="I199" s="212"/>
      <c r="J199" s="213">
        <f>ROUND(I199*H199,2)</f>
        <v>0</v>
      </c>
      <c r="K199" s="209" t="s">
        <v>21</v>
      </c>
      <c r="L199" s="47"/>
      <c r="M199" s="214" t="s">
        <v>21</v>
      </c>
      <c r="N199" s="215" t="s">
        <v>45</v>
      </c>
      <c r="O199" s="87"/>
      <c r="P199" s="216">
        <f>O199*H199</f>
        <v>0</v>
      </c>
      <c r="Q199" s="216">
        <v>0.00040000000000000002</v>
      </c>
      <c r="R199" s="216">
        <f>Q199*H199</f>
        <v>0.103056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295</v>
      </c>
      <c r="AT199" s="218" t="s">
        <v>129</v>
      </c>
      <c r="AU199" s="218" t="s">
        <v>84</v>
      </c>
      <c r="AY199" s="19" t="s">
        <v>126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82</v>
      </c>
      <c r="BK199" s="219">
        <f>ROUND(I199*H199,2)</f>
        <v>0</v>
      </c>
      <c r="BL199" s="19" t="s">
        <v>295</v>
      </c>
      <c r="BM199" s="218" t="s">
        <v>733</v>
      </c>
    </row>
    <row r="200" s="2" customFormat="1">
      <c r="A200" s="41"/>
      <c r="B200" s="42"/>
      <c r="C200" s="43"/>
      <c r="D200" s="220" t="s">
        <v>136</v>
      </c>
      <c r="E200" s="43"/>
      <c r="F200" s="221" t="s">
        <v>732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136</v>
      </c>
      <c r="AU200" s="19" t="s">
        <v>84</v>
      </c>
    </row>
    <row r="201" s="13" customFormat="1">
      <c r="A201" s="13"/>
      <c r="B201" s="227"/>
      <c r="C201" s="228"/>
      <c r="D201" s="220" t="s">
        <v>140</v>
      </c>
      <c r="E201" s="229" t="s">
        <v>21</v>
      </c>
      <c r="F201" s="230" t="s">
        <v>734</v>
      </c>
      <c r="G201" s="228"/>
      <c r="H201" s="229" t="s">
        <v>21</v>
      </c>
      <c r="I201" s="231"/>
      <c r="J201" s="228"/>
      <c r="K201" s="228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140</v>
      </c>
      <c r="AU201" s="236" t="s">
        <v>84</v>
      </c>
      <c r="AV201" s="13" t="s">
        <v>82</v>
      </c>
      <c r="AW201" s="13" t="s">
        <v>36</v>
      </c>
      <c r="AX201" s="13" t="s">
        <v>74</v>
      </c>
      <c r="AY201" s="236" t="s">
        <v>126</v>
      </c>
    </row>
    <row r="202" s="14" customFormat="1">
      <c r="A202" s="14"/>
      <c r="B202" s="237"/>
      <c r="C202" s="238"/>
      <c r="D202" s="220" t="s">
        <v>140</v>
      </c>
      <c r="E202" s="239" t="s">
        <v>21</v>
      </c>
      <c r="F202" s="240" t="s">
        <v>735</v>
      </c>
      <c r="G202" s="238"/>
      <c r="H202" s="241">
        <v>257.63999999999999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140</v>
      </c>
      <c r="AU202" s="247" t="s">
        <v>84</v>
      </c>
      <c r="AV202" s="14" t="s">
        <v>84</v>
      </c>
      <c r="AW202" s="14" t="s">
        <v>36</v>
      </c>
      <c r="AX202" s="14" t="s">
        <v>74</v>
      </c>
      <c r="AY202" s="247" t="s">
        <v>126</v>
      </c>
    </row>
    <row r="203" s="16" customFormat="1">
      <c r="A203" s="16"/>
      <c r="B203" s="259"/>
      <c r="C203" s="260"/>
      <c r="D203" s="220" t="s">
        <v>140</v>
      </c>
      <c r="E203" s="261" t="s">
        <v>21</v>
      </c>
      <c r="F203" s="262" t="s">
        <v>156</v>
      </c>
      <c r="G203" s="260"/>
      <c r="H203" s="263">
        <v>257.63999999999999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69" t="s">
        <v>140</v>
      </c>
      <c r="AU203" s="269" t="s">
        <v>84</v>
      </c>
      <c r="AV203" s="16" t="s">
        <v>134</v>
      </c>
      <c r="AW203" s="16" t="s">
        <v>36</v>
      </c>
      <c r="AX203" s="16" t="s">
        <v>82</v>
      </c>
      <c r="AY203" s="269" t="s">
        <v>126</v>
      </c>
    </row>
    <row r="204" s="2" customFormat="1" ht="24.15" customHeight="1">
      <c r="A204" s="41"/>
      <c r="B204" s="42"/>
      <c r="C204" s="207" t="s">
        <v>237</v>
      </c>
      <c r="D204" s="207" t="s">
        <v>129</v>
      </c>
      <c r="E204" s="208" t="s">
        <v>736</v>
      </c>
      <c r="F204" s="209" t="s">
        <v>737</v>
      </c>
      <c r="G204" s="210" t="s">
        <v>132</v>
      </c>
      <c r="H204" s="211">
        <v>203.125</v>
      </c>
      <c r="I204" s="212"/>
      <c r="J204" s="213">
        <f>ROUND(I204*H204,2)</f>
        <v>0</v>
      </c>
      <c r="K204" s="209" t="s">
        <v>133</v>
      </c>
      <c r="L204" s="47"/>
      <c r="M204" s="214" t="s">
        <v>21</v>
      </c>
      <c r="N204" s="215" t="s">
        <v>45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134</v>
      </c>
      <c r="AT204" s="218" t="s">
        <v>129</v>
      </c>
      <c r="AU204" s="218" t="s">
        <v>84</v>
      </c>
      <c r="AY204" s="19" t="s">
        <v>126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82</v>
      </c>
      <c r="BK204" s="219">
        <f>ROUND(I204*H204,2)</f>
        <v>0</v>
      </c>
      <c r="BL204" s="19" t="s">
        <v>134</v>
      </c>
      <c r="BM204" s="218" t="s">
        <v>738</v>
      </c>
    </row>
    <row r="205" s="2" customFormat="1">
      <c r="A205" s="41"/>
      <c r="B205" s="42"/>
      <c r="C205" s="43"/>
      <c r="D205" s="220" t="s">
        <v>136</v>
      </c>
      <c r="E205" s="43"/>
      <c r="F205" s="221" t="s">
        <v>739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136</v>
      </c>
      <c r="AU205" s="19" t="s">
        <v>84</v>
      </c>
    </row>
    <row r="206" s="2" customFormat="1">
      <c r="A206" s="41"/>
      <c r="B206" s="42"/>
      <c r="C206" s="43"/>
      <c r="D206" s="225" t="s">
        <v>138</v>
      </c>
      <c r="E206" s="43"/>
      <c r="F206" s="226" t="s">
        <v>740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138</v>
      </c>
      <c r="AU206" s="19" t="s">
        <v>84</v>
      </c>
    </row>
    <row r="207" s="13" customFormat="1">
      <c r="A207" s="13"/>
      <c r="B207" s="227"/>
      <c r="C207" s="228"/>
      <c r="D207" s="220" t="s">
        <v>140</v>
      </c>
      <c r="E207" s="229" t="s">
        <v>21</v>
      </c>
      <c r="F207" s="230" t="s">
        <v>595</v>
      </c>
      <c r="G207" s="228"/>
      <c r="H207" s="229" t="s">
        <v>21</v>
      </c>
      <c r="I207" s="231"/>
      <c r="J207" s="228"/>
      <c r="K207" s="228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140</v>
      </c>
      <c r="AU207" s="236" t="s">
        <v>84</v>
      </c>
      <c r="AV207" s="13" t="s">
        <v>82</v>
      </c>
      <c r="AW207" s="13" t="s">
        <v>36</v>
      </c>
      <c r="AX207" s="13" t="s">
        <v>74</v>
      </c>
      <c r="AY207" s="236" t="s">
        <v>126</v>
      </c>
    </row>
    <row r="208" s="14" customFormat="1">
      <c r="A208" s="14"/>
      <c r="B208" s="237"/>
      <c r="C208" s="238"/>
      <c r="D208" s="220" t="s">
        <v>140</v>
      </c>
      <c r="E208" s="239" t="s">
        <v>21</v>
      </c>
      <c r="F208" s="240" t="s">
        <v>741</v>
      </c>
      <c r="G208" s="238"/>
      <c r="H208" s="241">
        <v>55.966000000000001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140</v>
      </c>
      <c r="AU208" s="247" t="s">
        <v>84</v>
      </c>
      <c r="AV208" s="14" t="s">
        <v>84</v>
      </c>
      <c r="AW208" s="14" t="s">
        <v>36</v>
      </c>
      <c r="AX208" s="14" t="s">
        <v>74</v>
      </c>
      <c r="AY208" s="247" t="s">
        <v>126</v>
      </c>
    </row>
    <row r="209" s="14" customFormat="1">
      <c r="A209" s="14"/>
      <c r="B209" s="237"/>
      <c r="C209" s="238"/>
      <c r="D209" s="220" t="s">
        <v>140</v>
      </c>
      <c r="E209" s="239" t="s">
        <v>21</v>
      </c>
      <c r="F209" s="240" t="s">
        <v>742</v>
      </c>
      <c r="G209" s="238"/>
      <c r="H209" s="241">
        <v>65.843000000000004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140</v>
      </c>
      <c r="AU209" s="247" t="s">
        <v>84</v>
      </c>
      <c r="AV209" s="14" t="s">
        <v>84</v>
      </c>
      <c r="AW209" s="14" t="s">
        <v>36</v>
      </c>
      <c r="AX209" s="14" t="s">
        <v>74</v>
      </c>
      <c r="AY209" s="247" t="s">
        <v>126</v>
      </c>
    </row>
    <row r="210" s="14" customFormat="1">
      <c r="A210" s="14"/>
      <c r="B210" s="237"/>
      <c r="C210" s="238"/>
      <c r="D210" s="220" t="s">
        <v>140</v>
      </c>
      <c r="E210" s="239" t="s">
        <v>21</v>
      </c>
      <c r="F210" s="240" t="s">
        <v>743</v>
      </c>
      <c r="G210" s="238"/>
      <c r="H210" s="241">
        <v>65.843000000000004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140</v>
      </c>
      <c r="AU210" s="247" t="s">
        <v>84</v>
      </c>
      <c r="AV210" s="14" t="s">
        <v>84</v>
      </c>
      <c r="AW210" s="14" t="s">
        <v>36</v>
      </c>
      <c r="AX210" s="14" t="s">
        <v>74</v>
      </c>
      <c r="AY210" s="247" t="s">
        <v>126</v>
      </c>
    </row>
    <row r="211" s="15" customFormat="1">
      <c r="A211" s="15"/>
      <c r="B211" s="248"/>
      <c r="C211" s="249"/>
      <c r="D211" s="220" t="s">
        <v>140</v>
      </c>
      <c r="E211" s="250" t="s">
        <v>21</v>
      </c>
      <c r="F211" s="251" t="s">
        <v>152</v>
      </c>
      <c r="G211" s="249"/>
      <c r="H211" s="252">
        <v>187.65199999999999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8" t="s">
        <v>140</v>
      </c>
      <c r="AU211" s="258" t="s">
        <v>84</v>
      </c>
      <c r="AV211" s="15" t="s">
        <v>127</v>
      </c>
      <c r="AW211" s="15" t="s">
        <v>36</v>
      </c>
      <c r="AX211" s="15" t="s">
        <v>74</v>
      </c>
      <c r="AY211" s="258" t="s">
        <v>126</v>
      </c>
    </row>
    <row r="212" s="14" customFormat="1">
      <c r="A212" s="14"/>
      <c r="B212" s="237"/>
      <c r="C212" s="238"/>
      <c r="D212" s="220" t="s">
        <v>140</v>
      </c>
      <c r="E212" s="239" t="s">
        <v>21</v>
      </c>
      <c r="F212" s="240" t="s">
        <v>744</v>
      </c>
      <c r="G212" s="238"/>
      <c r="H212" s="241">
        <v>8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140</v>
      </c>
      <c r="AU212" s="247" t="s">
        <v>84</v>
      </c>
      <c r="AV212" s="14" t="s">
        <v>84</v>
      </c>
      <c r="AW212" s="14" t="s">
        <v>36</v>
      </c>
      <c r="AX212" s="14" t="s">
        <v>74</v>
      </c>
      <c r="AY212" s="247" t="s">
        <v>126</v>
      </c>
    </row>
    <row r="213" s="15" customFormat="1">
      <c r="A213" s="15"/>
      <c r="B213" s="248"/>
      <c r="C213" s="249"/>
      <c r="D213" s="220" t="s">
        <v>140</v>
      </c>
      <c r="E213" s="250" t="s">
        <v>21</v>
      </c>
      <c r="F213" s="251" t="s">
        <v>152</v>
      </c>
      <c r="G213" s="249"/>
      <c r="H213" s="252">
        <v>8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8" t="s">
        <v>140</v>
      </c>
      <c r="AU213" s="258" t="s">
        <v>84</v>
      </c>
      <c r="AV213" s="15" t="s">
        <v>127</v>
      </c>
      <c r="AW213" s="15" t="s">
        <v>36</v>
      </c>
      <c r="AX213" s="15" t="s">
        <v>74</v>
      </c>
      <c r="AY213" s="258" t="s">
        <v>126</v>
      </c>
    </row>
    <row r="214" s="14" customFormat="1">
      <c r="A214" s="14"/>
      <c r="B214" s="237"/>
      <c r="C214" s="238"/>
      <c r="D214" s="220" t="s">
        <v>140</v>
      </c>
      <c r="E214" s="239" t="s">
        <v>21</v>
      </c>
      <c r="F214" s="240" t="s">
        <v>745</v>
      </c>
      <c r="G214" s="238"/>
      <c r="H214" s="241">
        <v>1.8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140</v>
      </c>
      <c r="AU214" s="247" t="s">
        <v>84</v>
      </c>
      <c r="AV214" s="14" t="s">
        <v>84</v>
      </c>
      <c r="AW214" s="14" t="s">
        <v>36</v>
      </c>
      <c r="AX214" s="14" t="s">
        <v>74</v>
      </c>
      <c r="AY214" s="247" t="s">
        <v>126</v>
      </c>
    </row>
    <row r="215" s="14" customFormat="1">
      <c r="A215" s="14"/>
      <c r="B215" s="237"/>
      <c r="C215" s="238"/>
      <c r="D215" s="220" t="s">
        <v>140</v>
      </c>
      <c r="E215" s="239" t="s">
        <v>21</v>
      </c>
      <c r="F215" s="240" t="s">
        <v>746</v>
      </c>
      <c r="G215" s="238"/>
      <c r="H215" s="241">
        <v>1.341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140</v>
      </c>
      <c r="AU215" s="247" t="s">
        <v>84</v>
      </c>
      <c r="AV215" s="14" t="s">
        <v>84</v>
      </c>
      <c r="AW215" s="14" t="s">
        <v>36</v>
      </c>
      <c r="AX215" s="14" t="s">
        <v>74</v>
      </c>
      <c r="AY215" s="247" t="s">
        <v>126</v>
      </c>
    </row>
    <row r="216" s="14" customFormat="1">
      <c r="A216" s="14"/>
      <c r="B216" s="237"/>
      <c r="C216" s="238"/>
      <c r="D216" s="220" t="s">
        <v>140</v>
      </c>
      <c r="E216" s="239" t="s">
        <v>21</v>
      </c>
      <c r="F216" s="240" t="s">
        <v>747</v>
      </c>
      <c r="G216" s="238"/>
      <c r="H216" s="241">
        <v>1.95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140</v>
      </c>
      <c r="AU216" s="247" t="s">
        <v>84</v>
      </c>
      <c r="AV216" s="14" t="s">
        <v>84</v>
      </c>
      <c r="AW216" s="14" t="s">
        <v>36</v>
      </c>
      <c r="AX216" s="14" t="s">
        <v>74</v>
      </c>
      <c r="AY216" s="247" t="s">
        <v>126</v>
      </c>
    </row>
    <row r="217" s="14" customFormat="1">
      <c r="A217" s="14"/>
      <c r="B217" s="237"/>
      <c r="C217" s="238"/>
      <c r="D217" s="220" t="s">
        <v>140</v>
      </c>
      <c r="E217" s="239" t="s">
        <v>21</v>
      </c>
      <c r="F217" s="240" t="s">
        <v>748</v>
      </c>
      <c r="G217" s="238"/>
      <c r="H217" s="241">
        <v>2.3820000000000001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140</v>
      </c>
      <c r="AU217" s="247" t="s">
        <v>84</v>
      </c>
      <c r="AV217" s="14" t="s">
        <v>84</v>
      </c>
      <c r="AW217" s="14" t="s">
        <v>36</v>
      </c>
      <c r="AX217" s="14" t="s">
        <v>74</v>
      </c>
      <c r="AY217" s="247" t="s">
        <v>126</v>
      </c>
    </row>
    <row r="218" s="15" customFormat="1">
      <c r="A218" s="15"/>
      <c r="B218" s="248"/>
      <c r="C218" s="249"/>
      <c r="D218" s="220" t="s">
        <v>140</v>
      </c>
      <c r="E218" s="250" t="s">
        <v>21</v>
      </c>
      <c r="F218" s="251" t="s">
        <v>152</v>
      </c>
      <c r="G218" s="249"/>
      <c r="H218" s="252">
        <v>7.4730000000000008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8" t="s">
        <v>140</v>
      </c>
      <c r="AU218" s="258" t="s">
        <v>84</v>
      </c>
      <c r="AV218" s="15" t="s">
        <v>127</v>
      </c>
      <c r="AW218" s="15" t="s">
        <v>36</v>
      </c>
      <c r="AX218" s="15" t="s">
        <v>74</v>
      </c>
      <c r="AY218" s="258" t="s">
        <v>126</v>
      </c>
    </row>
    <row r="219" s="16" customFormat="1">
      <c r="A219" s="16"/>
      <c r="B219" s="259"/>
      <c r="C219" s="260"/>
      <c r="D219" s="220" t="s">
        <v>140</v>
      </c>
      <c r="E219" s="261" t="s">
        <v>21</v>
      </c>
      <c r="F219" s="262" t="s">
        <v>156</v>
      </c>
      <c r="G219" s="260"/>
      <c r="H219" s="263">
        <v>203.125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69" t="s">
        <v>140</v>
      </c>
      <c r="AU219" s="269" t="s">
        <v>84</v>
      </c>
      <c r="AV219" s="16" t="s">
        <v>134</v>
      </c>
      <c r="AW219" s="16" t="s">
        <v>36</v>
      </c>
      <c r="AX219" s="16" t="s">
        <v>82</v>
      </c>
      <c r="AY219" s="269" t="s">
        <v>126</v>
      </c>
    </row>
    <row r="220" s="2" customFormat="1" ht="24.15" customHeight="1">
      <c r="A220" s="41"/>
      <c r="B220" s="42"/>
      <c r="C220" s="207" t="s">
        <v>266</v>
      </c>
      <c r="D220" s="207" t="s">
        <v>129</v>
      </c>
      <c r="E220" s="208" t="s">
        <v>749</v>
      </c>
      <c r="F220" s="209" t="s">
        <v>750</v>
      </c>
      <c r="G220" s="210" t="s">
        <v>132</v>
      </c>
      <c r="H220" s="211">
        <v>49.899999999999999</v>
      </c>
      <c r="I220" s="212"/>
      <c r="J220" s="213">
        <f>ROUND(I220*H220,2)</f>
        <v>0</v>
      </c>
      <c r="K220" s="209" t="s">
        <v>133</v>
      </c>
      <c r="L220" s="47"/>
      <c r="M220" s="214" t="s">
        <v>21</v>
      </c>
      <c r="N220" s="215" t="s">
        <v>45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134</v>
      </c>
      <c r="AT220" s="218" t="s">
        <v>129</v>
      </c>
      <c r="AU220" s="218" t="s">
        <v>84</v>
      </c>
      <c r="AY220" s="19" t="s">
        <v>126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82</v>
      </c>
      <c r="BK220" s="219">
        <f>ROUND(I220*H220,2)</f>
        <v>0</v>
      </c>
      <c r="BL220" s="19" t="s">
        <v>134</v>
      </c>
      <c r="BM220" s="218" t="s">
        <v>751</v>
      </c>
    </row>
    <row r="221" s="2" customFormat="1">
      <c r="A221" s="41"/>
      <c r="B221" s="42"/>
      <c r="C221" s="43"/>
      <c r="D221" s="220" t="s">
        <v>136</v>
      </c>
      <c r="E221" s="43"/>
      <c r="F221" s="221" t="s">
        <v>752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136</v>
      </c>
      <c r="AU221" s="19" t="s">
        <v>84</v>
      </c>
    </row>
    <row r="222" s="2" customFormat="1">
      <c r="A222" s="41"/>
      <c r="B222" s="42"/>
      <c r="C222" s="43"/>
      <c r="D222" s="225" t="s">
        <v>138</v>
      </c>
      <c r="E222" s="43"/>
      <c r="F222" s="226" t="s">
        <v>753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138</v>
      </c>
      <c r="AU222" s="19" t="s">
        <v>84</v>
      </c>
    </row>
    <row r="223" s="14" customFormat="1">
      <c r="A223" s="14"/>
      <c r="B223" s="237"/>
      <c r="C223" s="238"/>
      <c r="D223" s="220" t="s">
        <v>140</v>
      </c>
      <c r="E223" s="239" t="s">
        <v>21</v>
      </c>
      <c r="F223" s="240" t="s">
        <v>723</v>
      </c>
      <c r="G223" s="238"/>
      <c r="H223" s="241">
        <v>49.899999999999999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140</v>
      </c>
      <c r="AU223" s="247" t="s">
        <v>84</v>
      </c>
      <c r="AV223" s="14" t="s">
        <v>84</v>
      </c>
      <c r="AW223" s="14" t="s">
        <v>36</v>
      </c>
      <c r="AX223" s="14" t="s">
        <v>82</v>
      </c>
      <c r="AY223" s="247" t="s">
        <v>126</v>
      </c>
    </row>
    <row r="224" s="2" customFormat="1" ht="21.75" customHeight="1">
      <c r="A224" s="41"/>
      <c r="B224" s="42"/>
      <c r="C224" s="207" t="s">
        <v>274</v>
      </c>
      <c r="D224" s="207" t="s">
        <v>129</v>
      </c>
      <c r="E224" s="208" t="s">
        <v>754</v>
      </c>
      <c r="F224" s="209" t="s">
        <v>755</v>
      </c>
      <c r="G224" s="210" t="s">
        <v>132</v>
      </c>
      <c r="H224" s="211">
        <v>858.79999999999995</v>
      </c>
      <c r="I224" s="212"/>
      <c r="J224" s="213">
        <f>ROUND(I224*H224,2)</f>
        <v>0</v>
      </c>
      <c r="K224" s="209" t="s">
        <v>21</v>
      </c>
      <c r="L224" s="47"/>
      <c r="M224" s="214" t="s">
        <v>21</v>
      </c>
      <c r="N224" s="215" t="s">
        <v>45</v>
      </c>
      <c r="O224" s="87"/>
      <c r="P224" s="216">
        <f>O224*H224</f>
        <v>0</v>
      </c>
      <c r="Q224" s="216">
        <v>2.0000000000000002E-05</v>
      </c>
      <c r="R224" s="216">
        <f>Q224*H224</f>
        <v>0.017176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134</v>
      </c>
      <c r="AT224" s="218" t="s">
        <v>129</v>
      </c>
      <c r="AU224" s="218" t="s">
        <v>84</v>
      </c>
      <c r="AY224" s="19" t="s">
        <v>126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82</v>
      </c>
      <c r="BK224" s="219">
        <f>ROUND(I224*H224,2)</f>
        <v>0</v>
      </c>
      <c r="BL224" s="19" t="s">
        <v>134</v>
      </c>
      <c r="BM224" s="218" t="s">
        <v>756</v>
      </c>
    </row>
    <row r="225" s="2" customFormat="1">
      <c r="A225" s="41"/>
      <c r="B225" s="42"/>
      <c r="C225" s="43"/>
      <c r="D225" s="220" t="s">
        <v>136</v>
      </c>
      <c r="E225" s="43"/>
      <c r="F225" s="221" t="s">
        <v>755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136</v>
      </c>
      <c r="AU225" s="19" t="s">
        <v>84</v>
      </c>
    </row>
    <row r="226" s="13" customFormat="1">
      <c r="A226" s="13"/>
      <c r="B226" s="227"/>
      <c r="C226" s="228"/>
      <c r="D226" s="220" t="s">
        <v>140</v>
      </c>
      <c r="E226" s="229" t="s">
        <v>21</v>
      </c>
      <c r="F226" s="230" t="s">
        <v>704</v>
      </c>
      <c r="G226" s="228"/>
      <c r="H226" s="229" t="s">
        <v>21</v>
      </c>
      <c r="I226" s="231"/>
      <c r="J226" s="228"/>
      <c r="K226" s="228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140</v>
      </c>
      <c r="AU226" s="236" t="s">
        <v>84</v>
      </c>
      <c r="AV226" s="13" t="s">
        <v>82</v>
      </c>
      <c r="AW226" s="13" t="s">
        <v>36</v>
      </c>
      <c r="AX226" s="13" t="s">
        <v>74</v>
      </c>
      <c r="AY226" s="236" t="s">
        <v>126</v>
      </c>
    </row>
    <row r="227" s="14" customFormat="1">
      <c r="A227" s="14"/>
      <c r="B227" s="237"/>
      <c r="C227" s="238"/>
      <c r="D227" s="220" t="s">
        <v>140</v>
      </c>
      <c r="E227" s="239" t="s">
        <v>21</v>
      </c>
      <c r="F227" s="240" t="s">
        <v>705</v>
      </c>
      <c r="G227" s="238"/>
      <c r="H227" s="241">
        <v>250.16999999999999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140</v>
      </c>
      <c r="AU227" s="247" t="s">
        <v>84</v>
      </c>
      <c r="AV227" s="14" t="s">
        <v>84</v>
      </c>
      <c r="AW227" s="14" t="s">
        <v>36</v>
      </c>
      <c r="AX227" s="14" t="s">
        <v>74</v>
      </c>
      <c r="AY227" s="247" t="s">
        <v>126</v>
      </c>
    </row>
    <row r="228" s="14" customFormat="1">
      <c r="A228" s="14"/>
      <c r="B228" s="237"/>
      <c r="C228" s="238"/>
      <c r="D228" s="220" t="s">
        <v>140</v>
      </c>
      <c r="E228" s="239" t="s">
        <v>21</v>
      </c>
      <c r="F228" s="240" t="s">
        <v>706</v>
      </c>
      <c r="G228" s="238"/>
      <c r="H228" s="241">
        <v>-55.966000000000001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140</v>
      </c>
      <c r="AU228" s="247" t="s">
        <v>84</v>
      </c>
      <c r="AV228" s="14" t="s">
        <v>84</v>
      </c>
      <c r="AW228" s="14" t="s">
        <v>36</v>
      </c>
      <c r="AX228" s="14" t="s">
        <v>74</v>
      </c>
      <c r="AY228" s="247" t="s">
        <v>126</v>
      </c>
    </row>
    <row r="229" s="14" customFormat="1">
      <c r="A229" s="14"/>
      <c r="B229" s="237"/>
      <c r="C229" s="238"/>
      <c r="D229" s="220" t="s">
        <v>140</v>
      </c>
      <c r="E229" s="239" t="s">
        <v>21</v>
      </c>
      <c r="F229" s="240" t="s">
        <v>707</v>
      </c>
      <c r="G229" s="238"/>
      <c r="H229" s="241">
        <v>19.587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140</v>
      </c>
      <c r="AU229" s="247" t="s">
        <v>84</v>
      </c>
      <c r="AV229" s="14" t="s">
        <v>84</v>
      </c>
      <c r="AW229" s="14" t="s">
        <v>36</v>
      </c>
      <c r="AX229" s="14" t="s">
        <v>74</v>
      </c>
      <c r="AY229" s="247" t="s">
        <v>126</v>
      </c>
    </row>
    <row r="230" s="14" customFormat="1">
      <c r="A230" s="14"/>
      <c r="B230" s="237"/>
      <c r="C230" s="238"/>
      <c r="D230" s="220" t="s">
        <v>140</v>
      </c>
      <c r="E230" s="239" t="s">
        <v>21</v>
      </c>
      <c r="F230" s="240" t="s">
        <v>708</v>
      </c>
      <c r="G230" s="238"/>
      <c r="H230" s="241">
        <v>-4.3860000000000001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140</v>
      </c>
      <c r="AU230" s="247" t="s">
        <v>84</v>
      </c>
      <c r="AV230" s="14" t="s">
        <v>84</v>
      </c>
      <c r="AW230" s="14" t="s">
        <v>36</v>
      </c>
      <c r="AX230" s="14" t="s">
        <v>74</v>
      </c>
      <c r="AY230" s="247" t="s">
        <v>126</v>
      </c>
    </row>
    <row r="231" s="14" customFormat="1">
      <c r="A231" s="14"/>
      <c r="B231" s="237"/>
      <c r="C231" s="238"/>
      <c r="D231" s="220" t="s">
        <v>140</v>
      </c>
      <c r="E231" s="239" t="s">
        <v>21</v>
      </c>
      <c r="F231" s="240" t="s">
        <v>709</v>
      </c>
      <c r="G231" s="238"/>
      <c r="H231" s="241">
        <v>-0.27600000000000002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140</v>
      </c>
      <c r="AU231" s="247" t="s">
        <v>84</v>
      </c>
      <c r="AV231" s="14" t="s">
        <v>84</v>
      </c>
      <c r="AW231" s="14" t="s">
        <v>36</v>
      </c>
      <c r="AX231" s="14" t="s">
        <v>74</v>
      </c>
      <c r="AY231" s="247" t="s">
        <v>126</v>
      </c>
    </row>
    <row r="232" s="14" customFormat="1">
      <c r="A232" s="14"/>
      <c r="B232" s="237"/>
      <c r="C232" s="238"/>
      <c r="D232" s="220" t="s">
        <v>140</v>
      </c>
      <c r="E232" s="239" t="s">
        <v>21</v>
      </c>
      <c r="F232" s="240" t="s">
        <v>710</v>
      </c>
      <c r="G232" s="238"/>
      <c r="H232" s="241">
        <v>-0.92000000000000004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7" t="s">
        <v>140</v>
      </c>
      <c r="AU232" s="247" t="s">
        <v>84</v>
      </c>
      <c r="AV232" s="14" t="s">
        <v>84</v>
      </c>
      <c r="AW232" s="14" t="s">
        <v>36</v>
      </c>
      <c r="AX232" s="14" t="s">
        <v>74</v>
      </c>
      <c r="AY232" s="247" t="s">
        <v>126</v>
      </c>
    </row>
    <row r="233" s="15" customFormat="1">
      <c r="A233" s="15"/>
      <c r="B233" s="248"/>
      <c r="C233" s="249"/>
      <c r="D233" s="220" t="s">
        <v>140</v>
      </c>
      <c r="E233" s="250" t="s">
        <v>21</v>
      </c>
      <c r="F233" s="251" t="s">
        <v>152</v>
      </c>
      <c r="G233" s="249"/>
      <c r="H233" s="252">
        <v>208.20899999999998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8" t="s">
        <v>140</v>
      </c>
      <c r="AU233" s="258" t="s">
        <v>84</v>
      </c>
      <c r="AV233" s="15" t="s">
        <v>127</v>
      </c>
      <c r="AW233" s="15" t="s">
        <v>36</v>
      </c>
      <c r="AX233" s="15" t="s">
        <v>74</v>
      </c>
      <c r="AY233" s="258" t="s">
        <v>126</v>
      </c>
    </row>
    <row r="234" s="14" customFormat="1">
      <c r="A234" s="14"/>
      <c r="B234" s="237"/>
      <c r="C234" s="238"/>
      <c r="D234" s="220" t="s">
        <v>140</v>
      </c>
      <c r="E234" s="239" t="s">
        <v>21</v>
      </c>
      <c r="F234" s="240" t="s">
        <v>711</v>
      </c>
      <c r="G234" s="238"/>
      <c r="H234" s="241">
        <v>18.829999999999998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140</v>
      </c>
      <c r="AU234" s="247" t="s">
        <v>84</v>
      </c>
      <c r="AV234" s="14" t="s">
        <v>84</v>
      </c>
      <c r="AW234" s="14" t="s">
        <v>36</v>
      </c>
      <c r="AX234" s="14" t="s">
        <v>74</v>
      </c>
      <c r="AY234" s="247" t="s">
        <v>126</v>
      </c>
    </row>
    <row r="235" s="15" customFormat="1">
      <c r="A235" s="15"/>
      <c r="B235" s="248"/>
      <c r="C235" s="249"/>
      <c r="D235" s="220" t="s">
        <v>140</v>
      </c>
      <c r="E235" s="250" t="s">
        <v>21</v>
      </c>
      <c r="F235" s="251" t="s">
        <v>152</v>
      </c>
      <c r="G235" s="249"/>
      <c r="H235" s="252">
        <v>18.829999999999998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8" t="s">
        <v>140</v>
      </c>
      <c r="AU235" s="258" t="s">
        <v>84</v>
      </c>
      <c r="AV235" s="15" t="s">
        <v>127</v>
      </c>
      <c r="AW235" s="15" t="s">
        <v>36</v>
      </c>
      <c r="AX235" s="15" t="s">
        <v>74</v>
      </c>
      <c r="AY235" s="258" t="s">
        <v>126</v>
      </c>
    </row>
    <row r="236" s="13" customFormat="1">
      <c r="A236" s="13"/>
      <c r="B236" s="227"/>
      <c r="C236" s="228"/>
      <c r="D236" s="220" t="s">
        <v>140</v>
      </c>
      <c r="E236" s="229" t="s">
        <v>21</v>
      </c>
      <c r="F236" s="230" t="s">
        <v>712</v>
      </c>
      <c r="G236" s="228"/>
      <c r="H236" s="229" t="s">
        <v>21</v>
      </c>
      <c r="I236" s="231"/>
      <c r="J236" s="228"/>
      <c r="K236" s="228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140</v>
      </c>
      <c r="AU236" s="236" t="s">
        <v>84</v>
      </c>
      <c r="AV236" s="13" t="s">
        <v>82</v>
      </c>
      <c r="AW236" s="13" t="s">
        <v>36</v>
      </c>
      <c r="AX236" s="13" t="s">
        <v>74</v>
      </c>
      <c r="AY236" s="236" t="s">
        <v>126</v>
      </c>
    </row>
    <row r="237" s="14" customFormat="1">
      <c r="A237" s="14"/>
      <c r="B237" s="237"/>
      <c r="C237" s="238"/>
      <c r="D237" s="220" t="s">
        <v>140</v>
      </c>
      <c r="E237" s="239" t="s">
        <v>21</v>
      </c>
      <c r="F237" s="240" t="s">
        <v>713</v>
      </c>
      <c r="G237" s="238"/>
      <c r="H237" s="241">
        <v>556.83000000000004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140</v>
      </c>
      <c r="AU237" s="247" t="s">
        <v>84</v>
      </c>
      <c r="AV237" s="14" t="s">
        <v>84</v>
      </c>
      <c r="AW237" s="14" t="s">
        <v>36</v>
      </c>
      <c r="AX237" s="14" t="s">
        <v>74</v>
      </c>
      <c r="AY237" s="247" t="s">
        <v>126</v>
      </c>
    </row>
    <row r="238" s="14" customFormat="1">
      <c r="A238" s="14"/>
      <c r="B238" s="237"/>
      <c r="C238" s="238"/>
      <c r="D238" s="220" t="s">
        <v>140</v>
      </c>
      <c r="E238" s="239" t="s">
        <v>21</v>
      </c>
      <c r="F238" s="240" t="s">
        <v>714</v>
      </c>
      <c r="G238" s="238"/>
      <c r="H238" s="241">
        <v>-43.137999999999998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140</v>
      </c>
      <c r="AU238" s="247" t="s">
        <v>84</v>
      </c>
      <c r="AV238" s="14" t="s">
        <v>84</v>
      </c>
      <c r="AW238" s="14" t="s">
        <v>36</v>
      </c>
      <c r="AX238" s="14" t="s">
        <v>74</v>
      </c>
      <c r="AY238" s="247" t="s">
        <v>126</v>
      </c>
    </row>
    <row r="239" s="14" customFormat="1">
      <c r="A239" s="14"/>
      <c r="B239" s="237"/>
      <c r="C239" s="238"/>
      <c r="D239" s="220" t="s">
        <v>140</v>
      </c>
      <c r="E239" s="239" t="s">
        <v>21</v>
      </c>
      <c r="F239" s="240" t="s">
        <v>715</v>
      </c>
      <c r="G239" s="238"/>
      <c r="H239" s="241">
        <v>-43.137999999999998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140</v>
      </c>
      <c r="AU239" s="247" t="s">
        <v>84</v>
      </c>
      <c r="AV239" s="14" t="s">
        <v>84</v>
      </c>
      <c r="AW239" s="14" t="s">
        <v>36</v>
      </c>
      <c r="AX239" s="14" t="s">
        <v>74</v>
      </c>
      <c r="AY239" s="247" t="s">
        <v>126</v>
      </c>
    </row>
    <row r="240" s="14" customFormat="1">
      <c r="A240" s="14"/>
      <c r="B240" s="237"/>
      <c r="C240" s="238"/>
      <c r="D240" s="220" t="s">
        <v>140</v>
      </c>
      <c r="E240" s="239" t="s">
        <v>21</v>
      </c>
      <c r="F240" s="240" t="s">
        <v>716</v>
      </c>
      <c r="G240" s="238"/>
      <c r="H240" s="241">
        <v>8.0700000000000003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140</v>
      </c>
      <c r="AU240" s="247" t="s">
        <v>84</v>
      </c>
      <c r="AV240" s="14" t="s">
        <v>84</v>
      </c>
      <c r="AW240" s="14" t="s">
        <v>36</v>
      </c>
      <c r="AX240" s="14" t="s">
        <v>74</v>
      </c>
      <c r="AY240" s="247" t="s">
        <v>126</v>
      </c>
    </row>
    <row r="241" s="14" customFormat="1">
      <c r="A241" s="14"/>
      <c r="B241" s="237"/>
      <c r="C241" s="238"/>
      <c r="D241" s="220" t="s">
        <v>140</v>
      </c>
      <c r="E241" s="239" t="s">
        <v>21</v>
      </c>
      <c r="F241" s="240" t="s">
        <v>717</v>
      </c>
      <c r="G241" s="238"/>
      <c r="H241" s="241">
        <v>5.9100000000000001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140</v>
      </c>
      <c r="AU241" s="247" t="s">
        <v>84</v>
      </c>
      <c r="AV241" s="14" t="s">
        <v>84</v>
      </c>
      <c r="AW241" s="14" t="s">
        <v>36</v>
      </c>
      <c r="AX241" s="14" t="s">
        <v>74</v>
      </c>
      <c r="AY241" s="247" t="s">
        <v>126</v>
      </c>
    </row>
    <row r="242" s="14" customFormat="1">
      <c r="A242" s="14"/>
      <c r="B242" s="237"/>
      <c r="C242" s="238"/>
      <c r="D242" s="220" t="s">
        <v>140</v>
      </c>
      <c r="E242" s="239" t="s">
        <v>21</v>
      </c>
      <c r="F242" s="240" t="s">
        <v>718</v>
      </c>
      <c r="G242" s="238"/>
      <c r="H242" s="241">
        <v>1.8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140</v>
      </c>
      <c r="AU242" s="247" t="s">
        <v>84</v>
      </c>
      <c r="AV242" s="14" t="s">
        <v>84</v>
      </c>
      <c r="AW242" s="14" t="s">
        <v>36</v>
      </c>
      <c r="AX242" s="14" t="s">
        <v>74</v>
      </c>
      <c r="AY242" s="247" t="s">
        <v>126</v>
      </c>
    </row>
    <row r="243" s="14" customFormat="1">
      <c r="A243" s="14"/>
      <c r="B243" s="237"/>
      <c r="C243" s="238"/>
      <c r="D243" s="220" t="s">
        <v>140</v>
      </c>
      <c r="E243" s="239" t="s">
        <v>21</v>
      </c>
      <c r="F243" s="240" t="s">
        <v>719</v>
      </c>
      <c r="G243" s="238"/>
      <c r="H243" s="241">
        <v>9.6769999999999996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140</v>
      </c>
      <c r="AU243" s="247" t="s">
        <v>84</v>
      </c>
      <c r="AV243" s="14" t="s">
        <v>84</v>
      </c>
      <c r="AW243" s="14" t="s">
        <v>36</v>
      </c>
      <c r="AX243" s="14" t="s">
        <v>74</v>
      </c>
      <c r="AY243" s="247" t="s">
        <v>126</v>
      </c>
    </row>
    <row r="244" s="14" customFormat="1">
      <c r="A244" s="14"/>
      <c r="B244" s="237"/>
      <c r="C244" s="238"/>
      <c r="D244" s="220" t="s">
        <v>140</v>
      </c>
      <c r="E244" s="239" t="s">
        <v>21</v>
      </c>
      <c r="F244" s="240" t="s">
        <v>720</v>
      </c>
      <c r="G244" s="238"/>
      <c r="H244" s="241">
        <v>1.6000000000000001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140</v>
      </c>
      <c r="AU244" s="247" t="s">
        <v>84</v>
      </c>
      <c r="AV244" s="14" t="s">
        <v>84</v>
      </c>
      <c r="AW244" s="14" t="s">
        <v>36</v>
      </c>
      <c r="AX244" s="14" t="s">
        <v>74</v>
      </c>
      <c r="AY244" s="247" t="s">
        <v>126</v>
      </c>
    </row>
    <row r="245" s="14" customFormat="1">
      <c r="A245" s="14"/>
      <c r="B245" s="237"/>
      <c r="C245" s="238"/>
      <c r="D245" s="220" t="s">
        <v>140</v>
      </c>
      <c r="E245" s="239" t="s">
        <v>21</v>
      </c>
      <c r="F245" s="240" t="s">
        <v>721</v>
      </c>
      <c r="G245" s="238"/>
      <c r="H245" s="241">
        <v>14.310000000000001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140</v>
      </c>
      <c r="AU245" s="247" t="s">
        <v>84</v>
      </c>
      <c r="AV245" s="14" t="s">
        <v>84</v>
      </c>
      <c r="AW245" s="14" t="s">
        <v>36</v>
      </c>
      <c r="AX245" s="14" t="s">
        <v>74</v>
      </c>
      <c r="AY245" s="247" t="s">
        <v>126</v>
      </c>
    </row>
    <row r="246" s="15" customFormat="1">
      <c r="A246" s="15"/>
      <c r="B246" s="248"/>
      <c r="C246" s="249"/>
      <c r="D246" s="220" t="s">
        <v>140</v>
      </c>
      <c r="E246" s="250" t="s">
        <v>21</v>
      </c>
      <c r="F246" s="251" t="s">
        <v>152</v>
      </c>
      <c r="G246" s="249"/>
      <c r="H246" s="252">
        <v>511.92100000000011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8" t="s">
        <v>140</v>
      </c>
      <c r="AU246" s="258" t="s">
        <v>84</v>
      </c>
      <c r="AV246" s="15" t="s">
        <v>127</v>
      </c>
      <c r="AW246" s="15" t="s">
        <v>36</v>
      </c>
      <c r="AX246" s="15" t="s">
        <v>74</v>
      </c>
      <c r="AY246" s="258" t="s">
        <v>126</v>
      </c>
    </row>
    <row r="247" s="14" customFormat="1">
      <c r="A247" s="14"/>
      <c r="B247" s="237"/>
      <c r="C247" s="238"/>
      <c r="D247" s="220" t="s">
        <v>140</v>
      </c>
      <c r="E247" s="239" t="s">
        <v>21</v>
      </c>
      <c r="F247" s="240" t="s">
        <v>722</v>
      </c>
      <c r="G247" s="238"/>
      <c r="H247" s="241">
        <v>69.939999999999998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140</v>
      </c>
      <c r="AU247" s="247" t="s">
        <v>84</v>
      </c>
      <c r="AV247" s="14" t="s">
        <v>84</v>
      </c>
      <c r="AW247" s="14" t="s">
        <v>36</v>
      </c>
      <c r="AX247" s="14" t="s">
        <v>74</v>
      </c>
      <c r="AY247" s="247" t="s">
        <v>126</v>
      </c>
    </row>
    <row r="248" s="15" customFormat="1">
      <c r="A248" s="15"/>
      <c r="B248" s="248"/>
      <c r="C248" s="249"/>
      <c r="D248" s="220" t="s">
        <v>140</v>
      </c>
      <c r="E248" s="250" t="s">
        <v>21</v>
      </c>
      <c r="F248" s="251" t="s">
        <v>152</v>
      </c>
      <c r="G248" s="249"/>
      <c r="H248" s="252">
        <v>69.939999999999998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8" t="s">
        <v>140</v>
      </c>
      <c r="AU248" s="258" t="s">
        <v>84</v>
      </c>
      <c r="AV248" s="15" t="s">
        <v>127</v>
      </c>
      <c r="AW248" s="15" t="s">
        <v>36</v>
      </c>
      <c r="AX248" s="15" t="s">
        <v>74</v>
      </c>
      <c r="AY248" s="258" t="s">
        <v>126</v>
      </c>
    </row>
    <row r="249" s="14" customFormat="1">
      <c r="A249" s="14"/>
      <c r="B249" s="237"/>
      <c r="C249" s="238"/>
      <c r="D249" s="220" t="s">
        <v>140</v>
      </c>
      <c r="E249" s="239" t="s">
        <v>21</v>
      </c>
      <c r="F249" s="240" t="s">
        <v>723</v>
      </c>
      <c r="G249" s="238"/>
      <c r="H249" s="241">
        <v>49.899999999999999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140</v>
      </c>
      <c r="AU249" s="247" t="s">
        <v>84</v>
      </c>
      <c r="AV249" s="14" t="s">
        <v>84</v>
      </c>
      <c r="AW249" s="14" t="s">
        <v>36</v>
      </c>
      <c r="AX249" s="14" t="s">
        <v>74</v>
      </c>
      <c r="AY249" s="247" t="s">
        <v>126</v>
      </c>
    </row>
    <row r="250" s="15" customFormat="1">
      <c r="A250" s="15"/>
      <c r="B250" s="248"/>
      <c r="C250" s="249"/>
      <c r="D250" s="220" t="s">
        <v>140</v>
      </c>
      <c r="E250" s="250" t="s">
        <v>21</v>
      </c>
      <c r="F250" s="251" t="s">
        <v>152</v>
      </c>
      <c r="G250" s="249"/>
      <c r="H250" s="252">
        <v>49.899999999999999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8" t="s">
        <v>140</v>
      </c>
      <c r="AU250" s="258" t="s">
        <v>84</v>
      </c>
      <c r="AV250" s="15" t="s">
        <v>127</v>
      </c>
      <c r="AW250" s="15" t="s">
        <v>36</v>
      </c>
      <c r="AX250" s="15" t="s">
        <v>74</v>
      </c>
      <c r="AY250" s="258" t="s">
        <v>126</v>
      </c>
    </row>
    <row r="251" s="16" customFormat="1">
      <c r="A251" s="16"/>
      <c r="B251" s="259"/>
      <c r="C251" s="260"/>
      <c r="D251" s="220" t="s">
        <v>140</v>
      </c>
      <c r="E251" s="261" t="s">
        <v>21</v>
      </c>
      <c r="F251" s="262" t="s">
        <v>156</v>
      </c>
      <c r="G251" s="260"/>
      <c r="H251" s="263">
        <v>858.79999999999984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69" t="s">
        <v>140</v>
      </c>
      <c r="AU251" s="269" t="s">
        <v>84</v>
      </c>
      <c r="AV251" s="16" t="s">
        <v>134</v>
      </c>
      <c r="AW251" s="16" t="s">
        <v>36</v>
      </c>
      <c r="AX251" s="16" t="s">
        <v>82</v>
      </c>
      <c r="AY251" s="269" t="s">
        <v>126</v>
      </c>
    </row>
    <row r="252" s="12" customFormat="1" ht="22.8" customHeight="1">
      <c r="A252" s="12"/>
      <c r="B252" s="191"/>
      <c r="C252" s="192"/>
      <c r="D252" s="193" t="s">
        <v>73</v>
      </c>
      <c r="E252" s="205" t="s">
        <v>194</v>
      </c>
      <c r="F252" s="205" t="s">
        <v>195</v>
      </c>
      <c r="G252" s="192"/>
      <c r="H252" s="192"/>
      <c r="I252" s="195"/>
      <c r="J252" s="206">
        <f>BK252</f>
        <v>0</v>
      </c>
      <c r="K252" s="192"/>
      <c r="L252" s="197"/>
      <c r="M252" s="198"/>
      <c r="N252" s="199"/>
      <c r="O252" s="199"/>
      <c r="P252" s="200">
        <f>SUM(P253:P385)</f>
        <v>0</v>
      </c>
      <c r="Q252" s="199"/>
      <c r="R252" s="200">
        <f>SUM(R253:R385)</f>
        <v>0.51208202000000003</v>
      </c>
      <c r="S252" s="199"/>
      <c r="T252" s="201">
        <f>SUM(T253:T385)</f>
        <v>9.9873719999999988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2" t="s">
        <v>82</v>
      </c>
      <c r="AT252" s="203" t="s">
        <v>73</v>
      </c>
      <c r="AU252" s="203" t="s">
        <v>82</v>
      </c>
      <c r="AY252" s="202" t="s">
        <v>126</v>
      </c>
      <c r="BK252" s="204">
        <f>SUM(BK253:BK385)</f>
        <v>0</v>
      </c>
    </row>
    <row r="253" s="2" customFormat="1" ht="37.8" customHeight="1">
      <c r="A253" s="41"/>
      <c r="B253" s="42"/>
      <c r="C253" s="207" t="s">
        <v>284</v>
      </c>
      <c r="D253" s="207" t="s">
        <v>129</v>
      </c>
      <c r="E253" s="208" t="s">
        <v>757</v>
      </c>
      <c r="F253" s="209" t="s">
        <v>758</v>
      </c>
      <c r="G253" s="210" t="s">
        <v>132</v>
      </c>
      <c r="H253" s="211">
        <v>888.44000000000005</v>
      </c>
      <c r="I253" s="212"/>
      <c r="J253" s="213">
        <f>ROUND(I253*H253,2)</f>
        <v>0</v>
      </c>
      <c r="K253" s="209" t="s">
        <v>133</v>
      </c>
      <c r="L253" s="47"/>
      <c r="M253" s="214" t="s">
        <v>21</v>
      </c>
      <c r="N253" s="215" t="s">
        <v>45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134</v>
      </c>
      <c r="AT253" s="218" t="s">
        <v>129</v>
      </c>
      <c r="AU253" s="218" t="s">
        <v>84</v>
      </c>
      <c r="AY253" s="19" t="s">
        <v>126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9" t="s">
        <v>82</v>
      </c>
      <c r="BK253" s="219">
        <f>ROUND(I253*H253,2)</f>
        <v>0</v>
      </c>
      <c r="BL253" s="19" t="s">
        <v>134</v>
      </c>
      <c r="BM253" s="218" t="s">
        <v>759</v>
      </c>
    </row>
    <row r="254" s="2" customFormat="1">
      <c r="A254" s="41"/>
      <c r="B254" s="42"/>
      <c r="C254" s="43"/>
      <c r="D254" s="220" t="s">
        <v>136</v>
      </c>
      <c r="E254" s="43"/>
      <c r="F254" s="221" t="s">
        <v>760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9" t="s">
        <v>136</v>
      </c>
      <c r="AU254" s="19" t="s">
        <v>84</v>
      </c>
    </row>
    <row r="255" s="2" customFormat="1">
      <c r="A255" s="41"/>
      <c r="B255" s="42"/>
      <c r="C255" s="43"/>
      <c r="D255" s="225" t="s">
        <v>138</v>
      </c>
      <c r="E255" s="43"/>
      <c r="F255" s="226" t="s">
        <v>761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138</v>
      </c>
      <c r="AU255" s="19" t="s">
        <v>84</v>
      </c>
    </row>
    <row r="256" s="14" customFormat="1">
      <c r="A256" s="14"/>
      <c r="B256" s="237"/>
      <c r="C256" s="238"/>
      <c r="D256" s="220" t="s">
        <v>140</v>
      </c>
      <c r="E256" s="239" t="s">
        <v>21</v>
      </c>
      <c r="F256" s="240" t="s">
        <v>762</v>
      </c>
      <c r="G256" s="238"/>
      <c r="H256" s="241">
        <v>888.44000000000005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140</v>
      </c>
      <c r="AU256" s="247" t="s">
        <v>84</v>
      </c>
      <c r="AV256" s="14" t="s">
        <v>84</v>
      </c>
      <c r="AW256" s="14" t="s">
        <v>36</v>
      </c>
      <c r="AX256" s="14" t="s">
        <v>82</v>
      </c>
      <c r="AY256" s="247" t="s">
        <v>126</v>
      </c>
    </row>
    <row r="257" s="2" customFormat="1" ht="33" customHeight="1">
      <c r="A257" s="41"/>
      <c r="B257" s="42"/>
      <c r="C257" s="207" t="s">
        <v>8</v>
      </c>
      <c r="D257" s="207" t="s">
        <v>129</v>
      </c>
      <c r="E257" s="208" t="s">
        <v>763</v>
      </c>
      <c r="F257" s="209" t="s">
        <v>764</v>
      </c>
      <c r="G257" s="210" t="s">
        <v>132</v>
      </c>
      <c r="H257" s="211">
        <v>79959.600000000006</v>
      </c>
      <c r="I257" s="212"/>
      <c r="J257" s="213">
        <f>ROUND(I257*H257,2)</f>
        <v>0</v>
      </c>
      <c r="K257" s="209" t="s">
        <v>133</v>
      </c>
      <c r="L257" s="47"/>
      <c r="M257" s="214" t="s">
        <v>21</v>
      </c>
      <c r="N257" s="215" t="s">
        <v>45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134</v>
      </c>
      <c r="AT257" s="218" t="s">
        <v>129</v>
      </c>
      <c r="AU257" s="218" t="s">
        <v>84</v>
      </c>
      <c r="AY257" s="19" t="s">
        <v>126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9" t="s">
        <v>82</v>
      </c>
      <c r="BK257" s="219">
        <f>ROUND(I257*H257,2)</f>
        <v>0</v>
      </c>
      <c r="BL257" s="19" t="s">
        <v>134</v>
      </c>
      <c r="BM257" s="218" t="s">
        <v>765</v>
      </c>
    </row>
    <row r="258" s="2" customFormat="1">
      <c r="A258" s="41"/>
      <c r="B258" s="42"/>
      <c r="C258" s="43"/>
      <c r="D258" s="220" t="s">
        <v>136</v>
      </c>
      <c r="E258" s="43"/>
      <c r="F258" s="221" t="s">
        <v>766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9" t="s">
        <v>136</v>
      </c>
      <c r="AU258" s="19" t="s">
        <v>84</v>
      </c>
    </row>
    <row r="259" s="2" customFormat="1">
      <c r="A259" s="41"/>
      <c r="B259" s="42"/>
      <c r="C259" s="43"/>
      <c r="D259" s="225" t="s">
        <v>138</v>
      </c>
      <c r="E259" s="43"/>
      <c r="F259" s="226" t="s">
        <v>767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138</v>
      </c>
      <c r="AU259" s="19" t="s">
        <v>84</v>
      </c>
    </row>
    <row r="260" s="13" customFormat="1">
      <c r="A260" s="13"/>
      <c r="B260" s="227"/>
      <c r="C260" s="228"/>
      <c r="D260" s="220" t="s">
        <v>140</v>
      </c>
      <c r="E260" s="229" t="s">
        <v>21</v>
      </c>
      <c r="F260" s="230" t="s">
        <v>768</v>
      </c>
      <c r="G260" s="228"/>
      <c r="H260" s="229" t="s">
        <v>21</v>
      </c>
      <c r="I260" s="231"/>
      <c r="J260" s="228"/>
      <c r="K260" s="228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140</v>
      </c>
      <c r="AU260" s="236" t="s">
        <v>84</v>
      </c>
      <c r="AV260" s="13" t="s">
        <v>82</v>
      </c>
      <c r="AW260" s="13" t="s">
        <v>36</v>
      </c>
      <c r="AX260" s="13" t="s">
        <v>74</v>
      </c>
      <c r="AY260" s="236" t="s">
        <v>126</v>
      </c>
    </row>
    <row r="261" s="14" customFormat="1">
      <c r="A261" s="14"/>
      <c r="B261" s="237"/>
      <c r="C261" s="238"/>
      <c r="D261" s="220" t="s">
        <v>140</v>
      </c>
      <c r="E261" s="239" t="s">
        <v>21</v>
      </c>
      <c r="F261" s="240" t="s">
        <v>769</v>
      </c>
      <c r="G261" s="238"/>
      <c r="H261" s="241">
        <v>79959.600000000006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140</v>
      </c>
      <c r="AU261" s="247" t="s">
        <v>84</v>
      </c>
      <c r="AV261" s="14" t="s">
        <v>84</v>
      </c>
      <c r="AW261" s="14" t="s">
        <v>36</v>
      </c>
      <c r="AX261" s="14" t="s">
        <v>82</v>
      </c>
      <c r="AY261" s="247" t="s">
        <v>126</v>
      </c>
    </row>
    <row r="262" s="2" customFormat="1" ht="37.8" customHeight="1">
      <c r="A262" s="41"/>
      <c r="B262" s="42"/>
      <c r="C262" s="207" t="s">
        <v>295</v>
      </c>
      <c r="D262" s="207" t="s">
        <v>129</v>
      </c>
      <c r="E262" s="208" t="s">
        <v>770</v>
      </c>
      <c r="F262" s="209" t="s">
        <v>771</v>
      </c>
      <c r="G262" s="210" t="s">
        <v>132</v>
      </c>
      <c r="H262" s="211">
        <v>888.44000000000005</v>
      </c>
      <c r="I262" s="212"/>
      <c r="J262" s="213">
        <f>ROUND(I262*H262,2)</f>
        <v>0</v>
      </c>
      <c r="K262" s="209" t="s">
        <v>133</v>
      </c>
      <c r="L262" s="47"/>
      <c r="M262" s="214" t="s">
        <v>21</v>
      </c>
      <c r="N262" s="215" t="s">
        <v>45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134</v>
      </c>
      <c r="AT262" s="218" t="s">
        <v>129</v>
      </c>
      <c r="AU262" s="218" t="s">
        <v>84</v>
      </c>
      <c r="AY262" s="19" t="s">
        <v>126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9" t="s">
        <v>82</v>
      </c>
      <c r="BK262" s="219">
        <f>ROUND(I262*H262,2)</f>
        <v>0</v>
      </c>
      <c r="BL262" s="19" t="s">
        <v>134</v>
      </c>
      <c r="BM262" s="218" t="s">
        <v>772</v>
      </c>
    </row>
    <row r="263" s="2" customFormat="1">
      <c r="A263" s="41"/>
      <c r="B263" s="42"/>
      <c r="C263" s="43"/>
      <c r="D263" s="220" t="s">
        <v>136</v>
      </c>
      <c r="E263" s="43"/>
      <c r="F263" s="221" t="s">
        <v>773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136</v>
      </c>
      <c r="AU263" s="19" t="s">
        <v>84</v>
      </c>
    </row>
    <row r="264" s="2" customFormat="1">
      <c r="A264" s="41"/>
      <c r="B264" s="42"/>
      <c r="C264" s="43"/>
      <c r="D264" s="225" t="s">
        <v>138</v>
      </c>
      <c r="E264" s="43"/>
      <c r="F264" s="226" t="s">
        <v>774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138</v>
      </c>
      <c r="AU264" s="19" t="s">
        <v>84</v>
      </c>
    </row>
    <row r="265" s="2" customFormat="1" ht="16.5" customHeight="1">
      <c r="A265" s="41"/>
      <c r="B265" s="42"/>
      <c r="C265" s="207" t="s">
        <v>301</v>
      </c>
      <c r="D265" s="207" t="s">
        <v>129</v>
      </c>
      <c r="E265" s="208" t="s">
        <v>775</v>
      </c>
      <c r="F265" s="209" t="s">
        <v>776</v>
      </c>
      <c r="G265" s="210" t="s">
        <v>132</v>
      </c>
      <c r="H265" s="211">
        <v>888.44000000000005</v>
      </c>
      <c r="I265" s="212"/>
      <c r="J265" s="213">
        <f>ROUND(I265*H265,2)</f>
        <v>0</v>
      </c>
      <c r="K265" s="209" t="s">
        <v>133</v>
      </c>
      <c r="L265" s="47"/>
      <c r="M265" s="214" t="s">
        <v>21</v>
      </c>
      <c r="N265" s="215" t="s">
        <v>45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134</v>
      </c>
      <c r="AT265" s="218" t="s">
        <v>129</v>
      </c>
      <c r="AU265" s="218" t="s">
        <v>84</v>
      </c>
      <c r="AY265" s="19" t="s">
        <v>126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9" t="s">
        <v>82</v>
      </c>
      <c r="BK265" s="219">
        <f>ROUND(I265*H265,2)</f>
        <v>0</v>
      </c>
      <c r="BL265" s="19" t="s">
        <v>134</v>
      </c>
      <c r="BM265" s="218" t="s">
        <v>777</v>
      </c>
    </row>
    <row r="266" s="2" customFormat="1">
      <c r="A266" s="41"/>
      <c r="B266" s="42"/>
      <c r="C266" s="43"/>
      <c r="D266" s="220" t="s">
        <v>136</v>
      </c>
      <c r="E266" s="43"/>
      <c r="F266" s="221" t="s">
        <v>778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9" t="s">
        <v>136</v>
      </c>
      <c r="AU266" s="19" t="s">
        <v>84</v>
      </c>
    </row>
    <row r="267" s="2" customFormat="1">
      <c r="A267" s="41"/>
      <c r="B267" s="42"/>
      <c r="C267" s="43"/>
      <c r="D267" s="225" t="s">
        <v>138</v>
      </c>
      <c r="E267" s="43"/>
      <c r="F267" s="226" t="s">
        <v>779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138</v>
      </c>
      <c r="AU267" s="19" t="s">
        <v>84</v>
      </c>
    </row>
    <row r="268" s="14" customFormat="1">
      <c r="A268" s="14"/>
      <c r="B268" s="237"/>
      <c r="C268" s="238"/>
      <c r="D268" s="220" t="s">
        <v>140</v>
      </c>
      <c r="E268" s="239" t="s">
        <v>21</v>
      </c>
      <c r="F268" s="240" t="s">
        <v>780</v>
      </c>
      <c r="G268" s="238"/>
      <c r="H268" s="241">
        <v>888.44000000000005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140</v>
      </c>
      <c r="AU268" s="247" t="s">
        <v>84</v>
      </c>
      <c r="AV268" s="14" t="s">
        <v>84</v>
      </c>
      <c r="AW268" s="14" t="s">
        <v>36</v>
      </c>
      <c r="AX268" s="14" t="s">
        <v>82</v>
      </c>
      <c r="AY268" s="247" t="s">
        <v>126</v>
      </c>
    </row>
    <row r="269" s="2" customFormat="1" ht="21.75" customHeight="1">
      <c r="A269" s="41"/>
      <c r="B269" s="42"/>
      <c r="C269" s="207" t="s">
        <v>310</v>
      </c>
      <c r="D269" s="207" t="s">
        <v>129</v>
      </c>
      <c r="E269" s="208" t="s">
        <v>781</v>
      </c>
      <c r="F269" s="209" t="s">
        <v>782</v>
      </c>
      <c r="G269" s="210" t="s">
        <v>132</v>
      </c>
      <c r="H269" s="211">
        <v>79959.600000000006</v>
      </c>
      <c r="I269" s="212"/>
      <c r="J269" s="213">
        <f>ROUND(I269*H269,2)</f>
        <v>0</v>
      </c>
      <c r="K269" s="209" t="s">
        <v>133</v>
      </c>
      <c r="L269" s="47"/>
      <c r="M269" s="214" t="s">
        <v>21</v>
      </c>
      <c r="N269" s="215" t="s">
        <v>45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134</v>
      </c>
      <c r="AT269" s="218" t="s">
        <v>129</v>
      </c>
      <c r="AU269" s="218" t="s">
        <v>84</v>
      </c>
      <c r="AY269" s="19" t="s">
        <v>126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9" t="s">
        <v>82</v>
      </c>
      <c r="BK269" s="219">
        <f>ROUND(I269*H269,2)</f>
        <v>0</v>
      </c>
      <c r="BL269" s="19" t="s">
        <v>134</v>
      </c>
      <c r="BM269" s="218" t="s">
        <v>783</v>
      </c>
    </row>
    <row r="270" s="2" customFormat="1">
      <c r="A270" s="41"/>
      <c r="B270" s="42"/>
      <c r="C270" s="43"/>
      <c r="D270" s="220" t="s">
        <v>136</v>
      </c>
      <c r="E270" s="43"/>
      <c r="F270" s="221" t="s">
        <v>784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136</v>
      </c>
      <c r="AU270" s="19" t="s">
        <v>84</v>
      </c>
    </row>
    <row r="271" s="2" customFormat="1">
      <c r="A271" s="41"/>
      <c r="B271" s="42"/>
      <c r="C271" s="43"/>
      <c r="D271" s="225" t="s">
        <v>138</v>
      </c>
      <c r="E271" s="43"/>
      <c r="F271" s="226" t="s">
        <v>785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138</v>
      </c>
      <c r="AU271" s="19" t="s">
        <v>84</v>
      </c>
    </row>
    <row r="272" s="13" customFormat="1">
      <c r="A272" s="13"/>
      <c r="B272" s="227"/>
      <c r="C272" s="228"/>
      <c r="D272" s="220" t="s">
        <v>140</v>
      </c>
      <c r="E272" s="229" t="s">
        <v>21</v>
      </c>
      <c r="F272" s="230" t="s">
        <v>768</v>
      </c>
      <c r="G272" s="228"/>
      <c r="H272" s="229" t="s">
        <v>21</v>
      </c>
      <c r="I272" s="231"/>
      <c r="J272" s="228"/>
      <c r="K272" s="228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140</v>
      </c>
      <c r="AU272" s="236" t="s">
        <v>84</v>
      </c>
      <c r="AV272" s="13" t="s">
        <v>82</v>
      </c>
      <c r="AW272" s="13" t="s">
        <v>36</v>
      </c>
      <c r="AX272" s="13" t="s">
        <v>74</v>
      </c>
      <c r="AY272" s="236" t="s">
        <v>126</v>
      </c>
    </row>
    <row r="273" s="14" customFormat="1">
      <c r="A273" s="14"/>
      <c r="B273" s="237"/>
      <c r="C273" s="238"/>
      <c r="D273" s="220" t="s">
        <v>140</v>
      </c>
      <c r="E273" s="239" t="s">
        <v>21</v>
      </c>
      <c r="F273" s="240" t="s">
        <v>769</v>
      </c>
      <c r="G273" s="238"/>
      <c r="H273" s="241">
        <v>79959.600000000006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140</v>
      </c>
      <c r="AU273" s="247" t="s">
        <v>84</v>
      </c>
      <c r="AV273" s="14" t="s">
        <v>84</v>
      </c>
      <c r="AW273" s="14" t="s">
        <v>36</v>
      </c>
      <c r="AX273" s="14" t="s">
        <v>82</v>
      </c>
      <c r="AY273" s="247" t="s">
        <v>126</v>
      </c>
    </row>
    <row r="274" s="2" customFormat="1" ht="21.75" customHeight="1">
      <c r="A274" s="41"/>
      <c r="B274" s="42"/>
      <c r="C274" s="207" t="s">
        <v>317</v>
      </c>
      <c r="D274" s="207" t="s">
        <v>129</v>
      </c>
      <c r="E274" s="208" t="s">
        <v>786</v>
      </c>
      <c r="F274" s="209" t="s">
        <v>787</v>
      </c>
      <c r="G274" s="210" t="s">
        <v>132</v>
      </c>
      <c r="H274" s="211">
        <v>888.44000000000005</v>
      </c>
      <c r="I274" s="212"/>
      <c r="J274" s="213">
        <f>ROUND(I274*H274,2)</f>
        <v>0</v>
      </c>
      <c r="K274" s="209" t="s">
        <v>133</v>
      </c>
      <c r="L274" s="47"/>
      <c r="M274" s="214" t="s">
        <v>21</v>
      </c>
      <c r="N274" s="215" t="s">
        <v>45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134</v>
      </c>
      <c r="AT274" s="218" t="s">
        <v>129</v>
      </c>
      <c r="AU274" s="218" t="s">
        <v>84</v>
      </c>
      <c r="AY274" s="19" t="s">
        <v>126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9" t="s">
        <v>82</v>
      </c>
      <c r="BK274" s="219">
        <f>ROUND(I274*H274,2)</f>
        <v>0</v>
      </c>
      <c r="BL274" s="19" t="s">
        <v>134</v>
      </c>
      <c r="BM274" s="218" t="s">
        <v>788</v>
      </c>
    </row>
    <row r="275" s="2" customFormat="1">
      <c r="A275" s="41"/>
      <c r="B275" s="42"/>
      <c r="C275" s="43"/>
      <c r="D275" s="220" t="s">
        <v>136</v>
      </c>
      <c r="E275" s="43"/>
      <c r="F275" s="221" t="s">
        <v>789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136</v>
      </c>
      <c r="AU275" s="19" t="s">
        <v>84</v>
      </c>
    </row>
    <row r="276" s="2" customFormat="1">
      <c r="A276" s="41"/>
      <c r="B276" s="42"/>
      <c r="C276" s="43"/>
      <c r="D276" s="225" t="s">
        <v>138</v>
      </c>
      <c r="E276" s="43"/>
      <c r="F276" s="226" t="s">
        <v>790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138</v>
      </c>
      <c r="AU276" s="19" t="s">
        <v>84</v>
      </c>
    </row>
    <row r="277" s="2" customFormat="1" ht="16.5" customHeight="1">
      <c r="A277" s="41"/>
      <c r="B277" s="42"/>
      <c r="C277" s="207" t="s">
        <v>323</v>
      </c>
      <c r="D277" s="207" t="s">
        <v>129</v>
      </c>
      <c r="E277" s="208" t="s">
        <v>791</v>
      </c>
      <c r="F277" s="209" t="s">
        <v>792</v>
      </c>
      <c r="G277" s="210" t="s">
        <v>159</v>
      </c>
      <c r="H277" s="211">
        <v>53.200000000000003</v>
      </c>
      <c r="I277" s="212"/>
      <c r="J277" s="213">
        <f>ROUND(I277*H277,2)</f>
        <v>0</v>
      </c>
      <c r="K277" s="209" t="s">
        <v>133</v>
      </c>
      <c r="L277" s="47"/>
      <c r="M277" s="214" t="s">
        <v>21</v>
      </c>
      <c r="N277" s="215" t="s">
        <v>45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134</v>
      </c>
      <c r="AT277" s="218" t="s">
        <v>129</v>
      </c>
      <c r="AU277" s="218" t="s">
        <v>84</v>
      </c>
      <c r="AY277" s="19" t="s">
        <v>126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82</v>
      </c>
      <c r="BK277" s="219">
        <f>ROUND(I277*H277,2)</f>
        <v>0</v>
      </c>
      <c r="BL277" s="19" t="s">
        <v>134</v>
      </c>
      <c r="BM277" s="218" t="s">
        <v>793</v>
      </c>
    </row>
    <row r="278" s="2" customFormat="1">
      <c r="A278" s="41"/>
      <c r="B278" s="42"/>
      <c r="C278" s="43"/>
      <c r="D278" s="220" t="s">
        <v>136</v>
      </c>
      <c r="E278" s="43"/>
      <c r="F278" s="221" t="s">
        <v>794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136</v>
      </c>
      <c r="AU278" s="19" t="s">
        <v>84</v>
      </c>
    </row>
    <row r="279" s="2" customFormat="1">
      <c r="A279" s="41"/>
      <c r="B279" s="42"/>
      <c r="C279" s="43"/>
      <c r="D279" s="225" t="s">
        <v>138</v>
      </c>
      <c r="E279" s="43"/>
      <c r="F279" s="226" t="s">
        <v>795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138</v>
      </c>
      <c r="AU279" s="19" t="s">
        <v>84</v>
      </c>
    </row>
    <row r="280" s="2" customFormat="1" ht="24.15" customHeight="1">
      <c r="A280" s="41"/>
      <c r="B280" s="42"/>
      <c r="C280" s="207" t="s">
        <v>7</v>
      </c>
      <c r="D280" s="207" t="s">
        <v>129</v>
      </c>
      <c r="E280" s="208" t="s">
        <v>796</v>
      </c>
      <c r="F280" s="209" t="s">
        <v>797</v>
      </c>
      <c r="G280" s="210" t="s">
        <v>159</v>
      </c>
      <c r="H280" s="211">
        <v>4788</v>
      </c>
      <c r="I280" s="212"/>
      <c r="J280" s="213">
        <f>ROUND(I280*H280,2)</f>
        <v>0</v>
      </c>
      <c r="K280" s="209" t="s">
        <v>133</v>
      </c>
      <c r="L280" s="47"/>
      <c r="M280" s="214" t="s">
        <v>21</v>
      </c>
      <c r="N280" s="215" t="s">
        <v>45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134</v>
      </c>
      <c r="AT280" s="218" t="s">
        <v>129</v>
      </c>
      <c r="AU280" s="218" t="s">
        <v>84</v>
      </c>
      <c r="AY280" s="19" t="s">
        <v>126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9" t="s">
        <v>82</v>
      </c>
      <c r="BK280" s="219">
        <f>ROUND(I280*H280,2)</f>
        <v>0</v>
      </c>
      <c r="BL280" s="19" t="s">
        <v>134</v>
      </c>
      <c r="BM280" s="218" t="s">
        <v>798</v>
      </c>
    </row>
    <row r="281" s="2" customFormat="1">
      <c r="A281" s="41"/>
      <c r="B281" s="42"/>
      <c r="C281" s="43"/>
      <c r="D281" s="220" t="s">
        <v>136</v>
      </c>
      <c r="E281" s="43"/>
      <c r="F281" s="221" t="s">
        <v>799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136</v>
      </c>
      <c r="AU281" s="19" t="s">
        <v>84</v>
      </c>
    </row>
    <row r="282" s="2" customFormat="1">
      <c r="A282" s="41"/>
      <c r="B282" s="42"/>
      <c r="C282" s="43"/>
      <c r="D282" s="225" t="s">
        <v>138</v>
      </c>
      <c r="E282" s="43"/>
      <c r="F282" s="226" t="s">
        <v>800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9" t="s">
        <v>138</v>
      </c>
      <c r="AU282" s="19" t="s">
        <v>84</v>
      </c>
    </row>
    <row r="283" s="13" customFormat="1">
      <c r="A283" s="13"/>
      <c r="B283" s="227"/>
      <c r="C283" s="228"/>
      <c r="D283" s="220" t="s">
        <v>140</v>
      </c>
      <c r="E283" s="229" t="s">
        <v>21</v>
      </c>
      <c r="F283" s="230" t="s">
        <v>768</v>
      </c>
      <c r="G283" s="228"/>
      <c r="H283" s="229" t="s">
        <v>21</v>
      </c>
      <c r="I283" s="231"/>
      <c r="J283" s="228"/>
      <c r="K283" s="228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140</v>
      </c>
      <c r="AU283" s="236" t="s">
        <v>84</v>
      </c>
      <c r="AV283" s="13" t="s">
        <v>82</v>
      </c>
      <c r="AW283" s="13" t="s">
        <v>36</v>
      </c>
      <c r="AX283" s="13" t="s">
        <v>74</v>
      </c>
      <c r="AY283" s="236" t="s">
        <v>126</v>
      </c>
    </row>
    <row r="284" s="14" customFormat="1">
      <c r="A284" s="14"/>
      <c r="B284" s="237"/>
      <c r="C284" s="238"/>
      <c r="D284" s="220" t="s">
        <v>140</v>
      </c>
      <c r="E284" s="239" t="s">
        <v>21</v>
      </c>
      <c r="F284" s="240" t="s">
        <v>801</v>
      </c>
      <c r="G284" s="238"/>
      <c r="H284" s="241">
        <v>4788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140</v>
      </c>
      <c r="AU284" s="247" t="s">
        <v>84</v>
      </c>
      <c r="AV284" s="14" t="s">
        <v>84</v>
      </c>
      <c r="AW284" s="14" t="s">
        <v>36</v>
      </c>
      <c r="AX284" s="14" t="s">
        <v>82</v>
      </c>
      <c r="AY284" s="247" t="s">
        <v>126</v>
      </c>
    </row>
    <row r="285" s="2" customFormat="1" ht="16.5" customHeight="1">
      <c r="A285" s="41"/>
      <c r="B285" s="42"/>
      <c r="C285" s="207" t="s">
        <v>337</v>
      </c>
      <c r="D285" s="207" t="s">
        <v>129</v>
      </c>
      <c r="E285" s="208" t="s">
        <v>802</v>
      </c>
      <c r="F285" s="209" t="s">
        <v>803</v>
      </c>
      <c r="G285" s="210" t="s">
        <v>159</v>
      </c>
      <c r="H285" s="211">
        <v>53.200000000000003</v>
      </c>
      <c r="I285" s="212"/>
      <c r="J285" s="213">
        <f>ROUND(I285*H285,2)</f>
        <v>0</v>
      </c>
      <c r="K285" s="209" t="s">
        <v>133</v>
      </c>
      <c r="L285" s="47"/>
      <c r="M285" s="214" t="s">
        <v>21</v>
      </c>
      <c r="N285" s="215" t="s">
        <v>45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134</v>
      </c>
      <c r="AT285" s="218" t="s">
        <v>129</v>
      </c>
      <c r="AU285" s="218" t="s">
        <v>84</v>
      </c>
      <c r="AY285" s="19" t="s">
        <v>126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9" t="s">
        <v>82</v>
      </c>
      <c r="BK285" s="219">
        <f>ROUND(I285*H285,2)</f>
        <v>0</v>
      </c>
      <c r="BL285" s="19" t="s">
        <v>134</v>
      </c>
      <c r="BM285" s="218" t="s">
        <v>804</v>
      </c>
    </row>
    <row r="286" s="2" customFormat="1">
      <c r="A286" s="41"/>
      <c r="B286" s="42"/>
      <c r="C286" s="43"/>
      <c r="D286" s="220" t="s">
        <v>136</v>
      </c>
      <c r="E286" s="43"/>
      <c r="F286" s="221" t="s">
        <v>805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19" t="s">
        <v>136</v>
      </c>
      <c r="AU286" s="19" t="s">
        <v>84</v>
      </c>
    </row>
    <row r="287" s="2" customFormat="1">
      <c r="A287" s="41"/>
      <c r="B287" s="42"/>
      <c r="C287" s="43"/>
      <c r="D287" s="225" t="s">
        <v>138</v>
      </c>
      <c r="E287" s="43"/>
      <c r="F287" s="226" t="s">
        <v>806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9" t="s">
        <v>138</v>
      </c>
      <c r="AU287" s="19" t="s">
        <v>84</v>
      </c>
    </row>
    <row r="288" s="2" customFormat="1" ht="21.75" customHeight="1">
      <c r="A288" s="41"/>
      <c r="B288" s="42"/>
      <c r="C288" s="207" t="s">
        <v>345</v>
      </c>
      <c r="D288" s="207" t="s">
        <v>129</v>
      </c>
      <c r="E288" s="208" t="s">
        <v>807</v>
      </c>
      <c r="F288" s="209" t="s">
        <v>808</v>
      </c>
      <c r="G288" s="210" t="s">
        <v>159</v>
      </c>
      <c r="H288" s="211">
        <v>53.200000000000003</v>
      </c>
      <c r="I288" s="212"/>
      <c r="J288" s="213">
        <f>ROUND(I288*H288,2)</f>
        <v>0</v>
      </c>
      <c r="K288" s="209" t="s">
        <v>133</v>
      </c>
      <c r="L288" s="47"/>
      <c r="M288" s="214" t="s">
        <v>21</v>
      </c>
      <c r="N288" s="215" t="s">
        <v>45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134</v>
      </c>
      <c r="AT288" s="218" t="s">
        <v>129</v>
      </c>
      <c r="AU288" s="218" t="s">
        <v>84</v>
      </c>
      <c r="AY288" s="19" t="s">
        <v>126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9" t="s">
        <v>82</v>
      </c>
      <c r="BK288" s="219">
        <f>ROUND(I288*H288,2)</f>
        <v>0</v>
      </c>
      <c r="BL288" s="19" t="s">
        <v>134</v>
      </c>
      <c r="BM288" s="218" t="s">
        <v>809</v>
      </c>
    </row>
    <row r="289" s="2" customFormat="1">
      <c r="A289" s="41"/>
      <c r="B289" s="42"/>
      <c r="C289" s="43"/>
      <c r="D289" s="220" t="s">
        <v>136</v>
      </c>
      <c r="E289" s="43"/>
      <c r="F289" s="221" t="s">
        <v>810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19" t="s">
        <v>136</v>
      </c>
      <c r="AU289" s="19" t="s">
        <v>84</v>
      </c>
    </row>
    <row r="290" s="2" customFormat="1">
      <c r="A290" s="41"/>
      <c r="B290" s="42"/>
      <c r="C290" s="43"/>
      <c r="D290" s="225" t="s">
        <v>138</v>
      </c>
      <c r="E290" s="43"/>
      <c r="F290" s="226" t="s">
        <v>811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138</v>
      </c>
      <c r="AU290" s="19" t="s">
        <v>84</v>
      </c>
    </row>
    <row r="291" s="2" customFormat="1" ht="24.15" customHeight="1">
      <c r="A291" s="41"/>
      <c r="B291" s="42"/>
      <c r="C291" s="207" t="s">
        <v>355</v>
      </c>
      <c r="D291" s="207" t="s">
        <v>129</v>
      </c>
      <c r="E291" s="208" t="s">
        <v>812</v>
      </c>
      <c r="F291" s="209" t="s">
        <v>813</v>
      </c>
      <c r="G291" s="210" t="s">
        <v>159</v>
      </c>
      <c r="H291" s="211">
        <v>4788</v>
      </c>
      <c r="I291" s="212"/>
      <c r="J291" s="213">
        <f>ROUND(I291*H291,2)</f>
        <v>0</v>
      </c>
      <c r="K291" s="209" t="s">
        <v>133</v>
      </c>
      <c r="L291" s="47"/>
      <c r="M291" s="214" t="s">
        <v>21</v>
      </c>
      <c r="N291" s="215" t="s">
        <v>45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134</v>
      </c>
      <c r="AT291" s="218" t="s">
        <v>129</v>
      </c>
      <c r="AU291" s="218" t="s">
        <v>84</v>
      </c>
      <c r="AY291" s="19" t="s">
        <v>126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82</v>
      </c>
      <c r="BK291" s="219">
        <f>ROUND(I291*H291,2)</f>
        <v>0</v>
      </c>
      <c r="BL291" s="19" t="s">
        <v>134</v>
      </c>
      <c r="BM291" s="218" t="s">
        <v>814</v>
      </c>
    </row>
    <row r="292" s="2" customFormat="1">
      <c r="A292" s="41"/>
      <c r="B292" s="42"/>
      <c r="C292" s="43"/>
      <c r="D292" s="220" t="s">
        <v>136</v>
      </c>
      <c r="E292" s="43"/>
      <c r="F292" s="221" t="s">
        <v>815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136</v>
      </c>
      <c r="AU292" s="19" t="s">
        <v>84</v>
      </c>
    </row>
    <row r="293" s="2" customFormat="1">
      <c r="A293" s="41"/>
      <c r="B293" s="42"/>
      <c r="C293" s="43"/>
      <c r="D293" s="225" t="s">
        <v>138</v>
      </c>
      <c r="E293" s="43"/>
      <c r="F293" s="226" t="s">
        <v>816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19" t="s">
        <v>138</v>
      </c>
      <c r="AU293" s="19" t="s">
        <v>84</v>
      </c>
    </row>
    <row r="294" s="13" customFormat="1">
      <c r="A294" s="13"/>
      <c r="B294" s="227"/>
      <c r="C294" s="228"/>
      <c r="D294" s="220" t="s">
        <v>140</v>
      </c>
      <c r="E294" s="229" t="s">
        <v>21</v>
      </c>
      <c r="F294" s="230" t="s">
        <v>768</v>
      </c>
      <c r="G294" s="228"/>
      <c r="H294" s="229" t="s">
        <v>21</v>
      </c>
      <c r="I294" s="231"/>
      <c r="J294" s="228"/>
      <c r="K294" s="228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140</v>
      </c>
      <c r="AU294" s="236" t="s">
        <v>84</v>
      </c>
      <c r="AV294" s="13" t="s">
        <v>82</v>
      </c>
      <c r="AW294" s="13" t="s">
        <v>36</v>
      </c>
      <c r="AX294" s="13" t="s">
        <v>74</v>
      </c>
      <c r="AY294" s="236" t="s">
        <v>126</v>
      </c>
    </row>
    <row r="295" s="14" customFormat="1">
      <c r="A295" s="14"/>
      <c r="B295" s="237"/>
      <c r="C295" s="238"/>
      <c r="D295" s="220" t="s">
        <v>140</v>
      </c>
      <c r="E295" s="239" t="s">
        <v>21</v>
      </c>
      <c r="F295" s="240" t="s">
        <v>801</v>
      </c>
      <c r="G295" s="238"/>
      <c r="H295" s="241">
        <v>4788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140</v>
      </c>
      <c r="AU295" s="247" t="s">
        <v>84</v>
      </c>
      <c r="AV295" s="14" t="s">
        <v>84</v>
      </c>
      <c r="AW295" s="14" t="s">
        <v>36</v>
      </c>
      <c r="AX295" s="14" t="s">
        <v>82</v>
      </c>
      <c r="AY295" s="247" t="s">
        <v>126</v>
      </c>
    </row>
    <row r="296" s="2" customFormat="1" ht="21.75" customHeight="1">
      <c r="A296" s="41"/>
      <c r="B296" s="42"/>
      <c r="C296" s="207" t="s">
        <v>362</v>
      </c>
      <c r="D296" s="207" t="s">
        <v>129</v>
      </c>
      <c r="E296" s="208" t="s">
        <v>817</v>
      </c>
      <c r="F296" s="209" t="s">
        <v>818</v>
      </c>
      <c r="G296" s="210" t="s">
        <v>159</v>
      </c>
      <c r="H296" s="211">
        <v>53.200000000000003</v>
      </c>
      <c r="I296" s="212"/>
      <c r="J296" s="213">
        <f>ROUND(I296*H296,2)</f>
        <v>0</v>
      </c>
      <c r="K296" s="209" t="s">
        <v>133</v>
      </c>
      <c r="L296" s="47"/>
      <c r="M296" s="214" t="s">
        <v>21</v>
      </c>
      <c r="N296" s="215" t="s">
        <v>45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134</v>
      </c>
      <c r="AT296" s="218" t="s">
        <v>129</v>
      </c>
      <c r="AU296" s="218" t="s">
        <v>84</v>
      </c>
      <c r="AY296" s="19" t="s">
        <v>126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9" t="s">
        <v>82</v>
      </c>
      <c r="BK296" s="219">
        <f>ROUND(I296*H296,2)</f>
        <v>0</v>
      </c>
      <c r="BL296" s="19" t="s">
        <v>134</v>
      </c>
      <c r="BM296" s="218" t="s">
        <v>819</v>
      </c>
    </row>
    <row r="297" s="2" customFormat="1">
      <c r="A297" s="41"/>
      <c r="B297" s="42"/>
      <c r="C297" s="43"/>
      <c r="D297" s="220" t="s">
        <v>136</v>
      </c>
      <c r="E297" s="43"/>
      <c r="F297" s="221" t="s">
        <v>820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19" t="s">
        <v>136</v>
      </c>
      <c r="AU297" s="19" t="s">
        <v>84</v>
      </c>
    </row>
    <row r="298" s="2" customFormat="1">
      <c r="A298" s="41"/>
      <c r="B298" s="42"/>
      <c r="C298" s="43"/>
      <c r="D298" s="225" t="s">
        <v>138</v>
      </c>
      <c r="E298" s="43"/>
      <c r="F298" s="226" t="s">
        <v>821</v>
      </c>
      <c r="G298" s="43"/>
      <c r="H298" s="43"/>
      <c r="I298" s="222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138</v>
      </c>
      <c r="AU298" s="19" t="s">
        <v>84</v>
      </c>
    </row>
    <row r="299" s="2" customFormat="1" ht="24.15" customHeight="1">
      <c r="A299" s="41"/>
      <c r="B299" s="42"/>
      <c r="C299" s="207" t="s">
        <v>371</v>
      </c>
      <c r="D299" s="207" t="s">
        <v>129</v>
      </c>
      <c r="E299" s="208" t="s">
        <v>206</v>
      </c>
      <c r="F299" s="209" t="s">
        <v>207</v>
      </c>
      <c r="G299" s="210" t="s">
        <v>132</v>
      </c>
      <c r="H299" s="211">
        <v>196.852</v>
      </c>
      <c r="I299" s="212"/>
      <c r="J299" s="213">
        <f>ROUND(I299*H299,2)</f>
        <v>0</v>
      </c>
      <c r="K299" s="209" t="s">
        <v>133</v>
      </c>
      <c r="L299" s="47"/>
      <c r="M299" s="214" t="s">
        <v>21</v>
      </c>
      <c r="N299" s="215" t="s">
        <v>45</v>
      </c>
      <c r="O299" s="87"/>
      <c r="P299" s="216">
        <f>O299*H299</f>
        <v>0</v>
      </c>
      <c r="Q299" s="216">
        <v>1.0000000000000001E-05</v>
      </c>
      <c r="R299" s="216">
        <f>Q299*H299</f>
        <v>0.0019685200000000001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134</v>
      </c>
      <c r="AT299" s="218" t="s">
        <v>129</v>
      </c>
      <c r="AU299" s="218" t="s">
        <v>84</v>
      </c>
      <c r="AY299" s="19" t="s">
        <v>126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9" t="s">
        <v>82</v>
      </c>
      <c r="BK299" s="219">
        <f>ROUND(I299*H299,2)</f>
        <v>0</v>
      </c>
      <c r="BL299" s="19" t="s">
        <v>134</v>
      </c>
      <c r="BM299" s="218" t="s">
        <v>822</v>
      </c>
    </row>
    <row r="300" s="2" customFormat="1">
      <c r="A300" s="41"/>
      <c r="B300" s="42"/>
      <c r="C300" s="43"/>
      <c r="D300" s="220" t="s">
        <v>136</v>
      </c>
      <c r="E300" s="43"/>
      <c r="F300" s="221" t="s">
        <v>209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136</v>
      </c>
      <c r="AU300" s="19" t="s">
        <v>84</v>
      </c>
    </row>
    <row r="301" s="2" customFormat="1">
      <c r="A301" s="41"/>
      <c r="B301" s="42"/>
      <c r="C301" s="43"/>
      <c r="D301" s="225" t="s">
        <v>138</v>
      </c>
      <c r="E301" s="43"/>
      <c r="F301" s="226" t="s">
        <v>210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19" t="s">
        <v>138</v>
      </c>
      <c r="AU301" s="19" t="s">
        <v>84</v>
      </c>
    </row>
    <row r="302" s="14" customFormat="1">
      <c r="A302" s="14"/>
      <c r="B302" s="237"/>
      <c r="C302" s="238"/>
      <c r="D302" s="220" t="s">
        <v>140</v>
      </c>
      <c r="E302" s="239" t="s">
        <v>21</v>
      </c>
      <c r="F302" s="240" t="s">
        <v>823</v>
      </c>
      <c r="G302" s="238"/>
      <c r="H302" s="241">
        <v>191.05199999999999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140</v>
      </c>
      <c r="AU302" s="247" t="s">
        <v>84</v>
      </c>
      <c r="AV302" s="14" t="s">
        <v>84</v>
      </c>
      <c r="AW302" s="14" t="s">
        <v>36</v>
      </c>
      <c r="AX302" s="14" t="s">
        <v>74</v>
      </c>
      <c r="AY302" s="247" t="s">
        <v>126</v>
      </c>
    </row>
    <row r="303" s="14" customFormat="1">
      <c r="A303" s="14"/>
      <c r="B303" s="237"/>
      <c r="C303" s="238"/>
      <c r="D303" s="220" t="s">
        <v>140</v>
      </c>
      <c r="E303" s="239" t="s">
        <v>21</v>
      </c>
      <c r="F303" s="240" t="s">
        <v>824</v>
      </c>
      <c r="G303" s="238"/>
      <c r="H303" s="241">
        <v>5.7999999999999998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140</v>
      </c>
      <c r="AU303" s="247" t="s">
        <v>84</v>
      </c>
      <c r="AV303" s="14" t="s">
        <v>84</v>
      </c>
      <c r="AW303" s="14" t="s">
        <v>36</v>
      </c>
      <c r="AX303" s="14" t="s">
        <v>74</v>
      </c>
      <c r="AY303" s="247" t="s">
        <v>126</v>
      </c>
    </row>
    <row r="304" s="16" customFormat="1">
      <c r="A304" s="16"/>
      <c r="B304" s="259"/>
      <c r="C304" s="260"/>
      <c r="D304" s="220" t="s">
        <v>140</v>
      </c>
      <c r="E304" s="261" t="s">
        <v>21</v>
      </c>
      <c r="F304" s="262" t="s">
        <v>156</v>
      </c>
      <c r="G304" s="260"/>
      <c r="H304" s="263">
        <v>196.852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69" t="s">
        <v>140</v>
      </c>
      <c r="AU304" s="269" t="s">
        <v>84</v>
      </c>
      <c r="AV304" s="16" t="s">
        <v>134</v>
      </c>
      <c r="AW304" s="16" t="s">
        <v>36</v>
      </c>
      <c r="AX304" s="16" t="s">
        <v>82</v>
      </c>
      <c r="AY304" s="269" t="s">
        <v>126</v>
      </c>
    </row>
    <row r="305" s="2" customFormat="1" ht="21.75" customHeight="1">
      <c r="A305" s="41"/>
      <c r="B305" s="42"/>
      <c r="C305" s="207" t="s">
        <v>377</v>
      </c>
      <c r="D305" s="207" t="s">
        <v>129</v>
      </c>
      <c r="E305" s="208" t="s">
        <v>825</v>
      </c>
      <c r="F305" s="209" t="s">
        <v>826</v>
      </c>
      <c r="G305" s="210" t="s">
        <v>132</v>
      </c>
      <c r="H305" s="211">
        <v>8</v>
      </c>
      <c r="I305" s="212"/>
      <c r="J305" s="213">
        <f>ROUND(I305*H305,2)</f>
        <v>0</v>
      </c>
      <c r="K305" s="209" t="s">
        <v>133</v>
      </c>
      <c r="L305" s="47"/>
      <c r="M305" s="214" t="s">
        <v>21</v>
      </c>
      <c r="N305" s="215" t="s">
        <v>45</v>
      </c>
      <c r="O305" s="87"/>
      <c r="P305" s="216">
        <f>O305*H305</f>
        <v>0</v>
      </c>
      <c r="Q305" s="216">
        <v>1.0000000000000001E-05</v>
      </c>
      <c r="R305" s="216">
        <f>Q305*H305</f>
        <v>8.0000000000000007E-05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134</v>
      </c>
      <c r="AT305" s="218" t="s">
        <v>129</v>
      </c>
      <c r="AU305" s="218" t="s">
        <v>84</v>
      </c>
      <c r="AY305" s="19" t="s">
        <v>126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9" t="s">
        <v>82</v>
      </c>
      <c r="BK305" s="219">
        <f>ROUND(I305*H305,2)</f>
        <v>0</v>
      </c>
      <c r="BL305" s="19" t="s">
        <v>134</v>
      </c>
      <c r="BM305" s="218" t="s">
        <v>827</v>
      </c>
    </row>
    <row r="306" s="2" customFormat="1">
      <c r="A306" s="41"/>
      <c r="B306" s="42"/>
      <c r="C306" s="43"/>
      <c r="D306" s="220" t="s">
        <v>136</v>
      </c>
      <c r="E306" s="43"/>
      <c r="F306" s="221" t="s">
        <v>828</v>
      </c>
      <c r="G306" s="43"/>
      <c r="H306" s="43"/>
      <c r="I306" s="222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136</v>
      </c>
      <c r="AU306" s="19" t="s">
        <v>84</v>
      </c>
    </row>
    <row r="307" s="2" customFormat="1">
      <c r="A307" s="41"/>
      <c r="B307" s="42"/>
      <c r="C307" s="43"/>
      <c r="D307" s="225" t="s">
        <v>138</v>
      </c>
      <c r="E307" s="43"/>
      <c r="F307" s="226" t="s">
        <v>829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19" t="s">
        <v>138</v>
      </c>
      <c r="AU307" s="19" t="s">
        <v>84</v>
      </c>
    </row>
    <row r="308" s="14" customFormat="1">
      <c r="A308" s="14"/>
      <c r="B308" s="237"/>
      <c r="C308" s="238"/>
      <c r="D308" s="220" t="s">
        <v>140</v>
      </c>
      <c r="E308" s="239" t="s">
        <v>21</v>
      </c>
      <c r="F308" s="240" t="s">
        <v>744</v>
      </c>
      <c r="G308" s="238"/>
      <c r="H308" s="241">
        <v>8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140</v>
      </c>
      <c r="AU308" s="247" t="s">
        <v>84</v>
      </c>
      <c r="AV308" s="14" t="s">
        <v>84</v>
      </c>
      <c r="AW308" s="14" t="s">
        <v>36</v>
      </c>
      <c r="AX308" s="14" t="s">
        <v>82</v>
      </c>
      <c r="AY308" s="247" t="s">
        <v>126</v>
      </c>
    </row>
    <row r="309" s="2" customFormat="1" ht="16.5" customHeight="1">
      <c r="A309" s="41"/>
      <c r="B309" s="42"/>
      <c r="C309" s="207" t="s">
        <v>381</v>
      </c>
      <c r="D309" s="207" t="s">
        <v>129</v>
      </c>
      <c r="E309" s="208" t="s">
        <v>214</v>
      </c>
      <c r="F309" s="209" t="s">
        <v>215</v>
      </c>
      <c r="G309" s="210" t="s">
        <v>132</v>
      </c>
      <c r="H309" s="211">
        <v>0.98999999999999999</v>
      </c>
      <c r="I309" s="212"/>
      <c r="J309" s="213">
        <f>ROUND(I309*H309,2)</f>
        <v>0</v>
      </c>
      <c r="K309" s="209" t="s">
        <v>133</v>
      </c>
      <c r="L309" s="47"/>
      <c r="M309" s="214" t="s">
        <v>21</v>
      </c>
      <c r="N309" s="215" t="s">
        <v>45</v>
      </c>
      <c r="O309" s="87"/>
      <c r="P309" s="216">
        <f>O309*H309</f>
        <v>0</v>
      </c>
      <c r="Q309" s="216">
        <v>1.0000000000000001E-05</v>
      </c>
      <c r="R309" s="216">
        <f>Q309*H309</f>
        <v>9.9000000000000001E-06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134</v>
      </c>
      <c r="AT309" s="218" t="s">
        <v>129</v>
      </c>
      <c r="AU309" s="218" t="s">
        <v>84</v>
      </c>
      <c r="AY309" s="19" t="s">
        <v>126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9" t="s">
        <v>82</v>
      </c>
      <c r="BK309" s="219">
        <f>ROUND(I309*H309,2)</f>
        <v>0</v>
      </c>
      <c r="BL309" s="19" t="s">
        <v>134</v>
      </c>
      <c r="BM309" s="218" t="s">
        <v>830</v>
      </c>
    </row>
    <row r="310" s="2" customFormat="1">
      <c r="A310" s="41"/>
      <c r="B310" s="42"/>
      <c r="C310" s="43"/>
      <c r="D310" s="220" t="s">
        <v>136</v>
      </c>
      <c r="E310" s="43"/>
      <c r="F310" s="221" t="s">
        <v>217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136</v>
      </c>
      <c r="AU310" s="19" t="s">
        <v>84</v>
      </c>
    </row>
    <row r="311" s="2" customFormat="1">
      <c r="A311" s="41"/>
      <c r="B311" s="42"/>
      <c r="C311" s="43"/>
      <c r="D311" s="225" t="s">
        <v>138</v>
      </c>
      <c r="E311" s="43"/>
      <c r="F311" s="226" t="s">
        <v>218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138</v>
      </c>
      <c r="AU311" s="19" t="s">
        <v>84</v>
      </c>
    </row>
    <row r="312" s="14" customFormat="1">
      <c r="A312" s="14"/>
      <c r="B312" s="237"/>
      <c r="C312" s="238"/>
      <c r="D312" s="220" t="s">
        <v>140</v>
      </c>
      <c r="E312" s="239" t="s">
        <v>21</v>
      </c>
      <c r="F312" s="240" t="s">
        <v>831</v>
      </c>
      <c r="G312" s="238"/>
      <c r="H312" s="241">
        <v>0.98999999999999999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140</v>
      </c>
      <c r="AU312" s="247" t="s">
        <v>84</v>
      </c>
      <c r="AV312" s="14" t="s">
        <v>84</v>
      </c>
      <c r="AW312" s="14" t="s">
        <v>36</v>
      </c>
      <c r="AX312" s="14" t="s">
        <v>82</v>
      </c>
      <c r="AY312" s="247" t="s">
        <v>126</v>
      </c>
    </row>
    <row r="313" s="2" customFormat="1" ht="16.5" customHeight="1">
      <c r="A313" s="41"/>
      <c r="B313" s="42"/>
      <c r="C313" s="207" t="s">
        <v>387</v>
      </c>
      <c r="D313" s="207" t="s">
        <v>129</v>
      </c>
      <c r="E313" s="208" t="s">
        <v>832</v>
      </c>
      <c r="F313" s="209" t="s">
        <v>833</v>
      </c>
      <c r="G313" s="210" t="s">
        <v>132</v>
      </c>
      <c r="H313" s="211">
        <v>4894.3999999999996</v>
      </c>
      <c r="I313" s="212"/>
      <c r="J313" s="213">
        <f>ROUND(I313*H313,2)</f>
        <v>0</v>
      </c>
      <c r="K313" s="209" t="s">
        <v>133</v>
      </c>
      <c r="L313" s="47"/>
      <c r="M313" s="214" t="s">
        <v>21</v>
      </c>
      <c r="N313" s="215" t="s">
        <v>45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134</v>
      </c>
      <c r="AT313" s="218" t="s">
        <v>129</v>
      </c>
      <c r="AU313" s="218" t="s">
        <v>84</v>
      </c>
      <c r="AY313" s="19" t="s">
        <v>126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9" t="s">
        <v>82</v>
      </c>
      <c r="BK313" s="219">
        <f>ROUND(I313*H313,2)</f>
        <v>0</v>
      </c>
      <c r="BL313" s="19" t="s">
        <v>134</v>
      </c>
      <c r="BM313" s="218" t="s">
        <v>834</v>
      </c>
    </row>
    <row r="314" s="2" customFormat="1">
      <c r="A314" s="41"/>
      <c r="B314" s="42"/>
      <c r="C314" s="43"/>
      <c r="D314" s="220" t="s">
        <v>136</v>
      </c>
      <c r="E314" s="43"/>
      <c r="F314" s="221" t="s">
        <v>835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136</v>
      </c>
      <c r="AU314" s="19" t="s">
        <v>84</v>
      </c>
    </row>
    <row r="315" s="2" customFormat="1">
      <c r="A315" s="41"/>
      <c r="B315" s="42"/>
      <c r="C315" s="43"/>
      <c r="D315" s="225" t="s">
        <v>138</v>
      </c>
      <c r="E315" s="43"/>
      <c r="F315" s="226" t="s">
        <v>836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9" t="s">
        <v>138</v>
      </c>
      <c r="AU315" s="19" t="s">
        <v>84</v>
      </c>
    </row>
    <row r="316" s="14" customFormat="1">
      <c r="A316" s="14"/>
      <c r="B316" s="237"/>
      <c r="C316" s="238"/>
      <c r="D316" s="220" t="s">
        <v>140</v>
      </c>
      <c r="E316" s="239" t="s">
        <v>21</v>
      </c>
      <c r="F316" s="240" t="s">
        <v>837</v>
      </c>
      <c r="G316" s="238"/>
      <c r="H316" s="241">
        <v>4788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140</v>
      </c>
      <c r="AU316" s="247" t="s">
        <v>84</v>
      </c>
      <c r="AV316" s="14" t="s">
        <v>84</v>
      </c>
      <c r="AW316" s="14" t="s">
        <v>36</v>
      </c>
      <c r="AX316" s="14" t="s">
        <v>74</v>
      </c>
      <c r="AY316" s="247" t="s">
        <v>126</v>
      </c>
    </row>
    <row r="317" s="14" customFormat="1">
      <c r="A317" s="14"/>
      <c r="B317" s="237"/>
      <c r="C317" s="238"/>
      <c r="D317" s="220" t="s">
        <v>140</v>
      </c>
      <c r="E317" s="239" t="s">
        <v>21</v>
      </c>
      <c r="F317" s="240" t="s">
        <v>838</v>
      </c>
      <c r="G317" s="238"/>
      <c r="H317" s="241">
        <v>106.40000000000001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140</v>
      </c>
      <c r="AU317" s="247" t="s">
        <v>84</v>
      </c>
      <c r="AV317" s="14" t="s">
        <v>84</v>
      </c>
      <c r="AW317" s="14" t="s">
        <v>36</v>
      </c>
      <c r="AX317" s="14" t="s">
        <v>74</v>
      </c>
      <c r="AY317" s="247" t="s">
        <v>126</v>
      </c>
    </row>
    <row r="318" s="16" customFormat="1">
      <c r="A318" s="16"/>
      <c r="B318" s="259"/>
      <c r="C318" s="260"/>
      <c r="D318" s="220" t="s">
        <v>140</v>
      </c>
      <c r="E318" s="261" t="s">
        <v>21</v>
      </c>
      <c r="F318" s="262" t="s">
        <v>156</v>
      </c>
      <c r="G318" s="260"/>
      <c r="H318" s="263">
        <v>4894.3999999999996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69" t="s">
        <v>140</v>
      </c>
      <c r="AU318" s="269" t="s">
        <v>84</v>
      </c>
      <c r="AV318" s="16" t="s">
        <v>134</v>
      </c>
      <c r="AW318" s="16" t="s">
        <v>36</v>
      </c>
      <c r="AX318" s="16" t="s">
        <v>82</v>
      </c>
      <c r="AY318" s="269" t="s">
        <v>126</v>
      </c>
    </row>
    <row r="319" s="2" customFormat="1" ht="16.5" customHeight="1">
      <c r="A319" s="41"/>
      <c r="B319" s="42"/>
      <c r="C319" s="207" t="s">
        <v>391</v>
      </c>
      <c r="D319" s="207" t="s">
        <v>129</v>
      </c>
      <c r="E319" s="208" t="s">
        <v>839</v>
      </c>
      <c r="F319" s="209" t="s">
        <v>840</v>
      </c>
      <c r="G319" s="210" t="s">
        <v>132</v>
      </c>
      <c r="H319" s="211">
        <v>106.40000000000001</v>
      </c>
      <c r="I319" s="212"/>
      <c r="J319" s="213">
        <f>ROUND(I319*H319,2)</f>
        <v>0</v>
      </c>
      <c r="K319" s="209" t="s">
        <v>133</v>
      </c>
      <c r="L319" s="47"/>
      <c r="M319" s="214" t="s">
        <v>21</v>
      </c>
      <c r="N319" s="215" t="s">
        <v>45</v>
      </c>
      <c r="O319" s="87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134</v>
      </c>
      <c r="AT319" s="218" t="s">
        <v>129</v>
      </c>
      <c r="AU319" s="218" t="s">
        <v>84</v>
      </c>
      <c r="AY319" s="19" t="s">
        <v>126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9" t="s">
        <v>82</v>
      </c>
      <c r="BK319" s="219">
        <f>ROUND(I319*H319,2)</f>
        <v>0</v>
      </c>
      <c r="BL319" s="19" t="s">
        <v>134</v>
      </c>
      <c r="BM319" s="218" t="s">
        <v>841</v>
      </c>
    </row>
    <row r="320" s="2" customFormat="1">
      <c r="A320" s="41"/>
      <c r="B320" s="42"/>
      <c r="C320" s="43"/>
      <c r="D320" s="220" t="s">
        <v>136</v>
      </c>
      <c r="E320" s="43"/>
      <c r="F320" s="221" t="s">
        <v>842</v>
      </c>
      <c r="G320" s="43"/>
      <c r="H320" s="43"/>
      <c r="I320" s="222"/>
      <c r="J320" s="43"/>
      <c r="K320" s="43"/>
      <c r="L320" s="47"/>
      <c r="M320" s="223"/>
      <c r="N320" s="22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136</v>
      </c>
      <c r="AU320" s="19" t="s">
        <v>84</v>
      </c>
    </row>
    <row r="321" s="2" customFormat="1">
      <c r="A321" s="41"/>
      <c r="B321" s="42"/>
      <c r="C321" s="43"/>
      <c r="D321" s="225" t="s">
        <v>138</v>
      </c>
      <c r="E321" s="43"/>
      <c r="F321" s="226" t="s">
        <v>843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138</v>
      </c>
      <c r="AU321" s="19" t="s">
        <v>84</v>
      </c>
    </row>
    <row r="322" s="14" customFormat="1">
      <c r="A322" s="14"/>
      <c r="B322" s="237"/>
      <c r="C322" s="238"/>
      <c r="D322" s="220" t="s">
        <v>140</v>
      </c>
      <c r="E322" s="239" t="s">
        <v>21</v>
      </c>
      <c r="F322" s="240" t="s">
        <v>838</v>
      </c>
      <c r="G322" s="238"/>
      <c r="H322" s="241">
        <v>106.40000000000001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140</v>
      </c>
      <c r="AU322" s="247" t="s">
        <v>84</v>
      </c>
      <c r="AV322" s="14" t="s">
        <v>84</v>
      </c>
      <c r="AW322" s="14" t="s">
        <v>36</v>
      </c>
      <c r="AX322" s="14" t="s">
        <v>82</v>
      </c>
      <c r="AY322" s="247" t="s">
        <v>126</v>
      </c>
    </row>
    <row r="323" s="2" customFormat="1" ht="16.5" customHeight="1">
      <c r="A323" s="41"/>
      <c r="B323" s="42"/>
      <c r="C323" s="207" t="s">
        <v>400</v>
      </c>
      <c r="D323" s="207" t="s">
        <v>129</v>
      </c>
      <c r="E323" s="208" t="s">
        <v>275</v>
      </c>
      <c r="F323" s="209" t="s">
        <v>276</v>
      </c>
      <c r="G323" s="210" t="s">
        <v>132</v>
      </c>
      <c r="H323" s="211">
        <v>122.40000000000001</v>
      </c>
      <c r="I323" s="212"/>
      <c r="J323" s="213">
        <f>ROUND(I323*H323,2)</f>
        <v>0</v>
      </c>
      <c r="K323" s="209" t="s">
        <v>133</v>
      </c>
      <c r="L323" s="47"/>
      <c r="M323" s="214" t="s">
        <v>21</v>
      </c>
      <c r="N323" s="215" t="s">
        <v>45</v>
      </c>
      <c r="O323" s="87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134</v>
      </c>
      <c r="AT323" s="218" t="s">
        <v>129</v>
      </c>
      <c r="AU323" s="218" t="s">
        <v>84</v>
      </c>
      <c r="AY323" s="19" t="s">
        <v>126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9" t="s">
        <v>82</v>
      </c>
      <c r="BK323" s="219">
        <f>ROUND(I323*H323,2)</f>
        <v>0</v>
      </c>
      <c r="BL323" s="19" t="s">
        <v>134</v>
      </c>
      <c r="BM323" s="218" t="s">
        <v>844</v>
      </c>
    </row>
    <row r="324" s="2" customFormat="1">
      <c r="A324" s="41"/>
      <c r="B324" s="42"/>
      <c r="C324" s="43"/>
      <c r="D324" s="220" t="s">
        <v>136</v>
      </c>
      <c r="E324" s="43"/>
      <c r="F324" s="221" t="s">
        <v>278</v>
      </c>
      <c r="G324" s="43"/>
      <c r="H324" s="43"/>
      <c r="I324" s="222"/>
      <c r="J324" s="43"/>
      <c r="K324" s="43"/>
      <c r="L324" s="47"/>
      <c r="M324" s="223"/>
      <c r="N324" s="22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136</v>
      </c>
      <c r="AU324" s="19" t="s">
        <v>84</v>
      </c>
    </row>
    <row r="325" s="2" customFormat="1">
      <c r="A325" s="41"/>
      <c r="B325" s="42"/>
      <c r="C325" s="43"/>
      <c r="D325" s="225" t="s">
        <v>138</v>
      </c>
      <c r="E325" s="43"/>
      <c r="F325" s="226" t="s">
        <v>279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9" t="s">
        <v>138</v>
      </c>
      <c r="AU325" s="19" t="s">
        <v>84</v>
      </c>
    </row>
    <row r="326" s="14" customFormat="1">
      <c r="A326" s="14"/>
      <c r="B326" s="237"/>
      <c r="C326" s="238"/>
      <c r="D326" s="220" t="s">
        <v>140</v>
      </c>
      <c r="E326" s="239" t="s">
        <v>21</v>
      </c>
      <c r="F326" s="240" t="s">
        <v>845</v>
      </c>
      <c r="G326" s="238"/>
      <c r="H326" s="241">
        <v>122.40000000000001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140</v>
      </c>
      <c r="AU326" s="247" t="s">
        <v>84</v>
      </c>
      <c r="AV326" s="14" t="s">
        <v>84</v>
      </c>
      <c r="AW326" s="14" t="s">
        <v>36</v>
      </c>
      <c r="AX326" s="14" t="s">
        <v>82</v>
      </c>
      <c r="AY326" s="247" t="s">
        <v>126</v>
      </c>
    </row>
    <row r="327" s="2" customFormat="1" ht="16.5" customHeight="1">
      <c r="A327" s="41"/>
      <c r="B327" s="42"/>
      <c r="C327" s="207" t="s">
        <v>384</v>
      </c>
      <c r="D327" s="207" t="s">
        <v>129</v>
      </c>
      <c r="E327" s="208" t="s">
        <v>285</v>
      </c>
      <c r="F327" s="209" t="s">
        <v>286</v>
      </c>
      <c r="G327" s="210" t="s">
        <v>132</v>
      </c>
      <c r="H327" s="211">
        <v>1.3600000000000001</v>
      </c>
      <c r="I327" s="212"/>
      <c r="J327" s="213">
        <f>ROUND(I327*H327,2)</f>
        <v>0</v>
      </c>
      <c r="K327" s="209" t="s">
        <v>133</v>
      </c>
      <c r="L327" s="47"/>
      <c r="M327" s="214" t="s">
        <v>21</v>
      </c>
      <c r="N327" s="215" t="s">
        <v>45</v>
      </c>
      <c r="O327" s="87"/>
      <c r="P327" s="216">
        <f>O327*H327</f>
        <v>0</v>
      </c>
      <c r="Q327" s="216">
        <v>1.0000000000000001E-05</v>
      </c>
      <c r="R327" s="216">
        <f>Q327*H327</f>
        <v>1.3600000000000002E-05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134</v>
      </c>
      <c r="AT327" s="218" t="s">
        <v>129</v>
      </c>
      <c r="AU327" s="218" t="s">
        <v>84</v>
      </c>
      <c r="AY327" s="19" t="s">
        <v>126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9" t="s">
        <v>82</v>
      </c>
      <c r="BK327" s="219">
        <f>ROUND(I327*H327,2)</f>
        <v>0</v>
      </c>
      <c r="BL327" s="19" t="s">
        <v>134</v>
      </c>
      <c r="BM327" s="218" t="s">
        <v>846</v>
      </c>
    </row>
    <row r="328" s="2" customFormat="1">
      <c r="A328" s="41"/>
      <c r="B328" s="42"/>
      <c r="C328" s="43"/>
      <c r="D328" s="220" t="s">
        <v>136</v>
      </c>
      <c r="E328" s="43"/>
      <c r="F328" s="221" t="s">
        <v>288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19" t="s">
        <v>136</v>
      </c>
      <c r="AU328" s="19" t="s">
        <v>84</v>
      </c>
    </row>
    <row r="329" s="2" customFormat="1">
      <c r="A329" s="41"/>
      <c r="B329" s="42"/>
      <c r="C329" s="43"/>
      <c r="D329" s="225" t="s">
        <v>138</v>
      </c>
      <c r="E329" s="43"/>
      <c r="F329" s="226" t="s">
        <v>289</v>
      </c>
      <c r="G329" s="43"/>
      <c r="H329" s="43"/>
      <c r="I329" s="222"/>
      <c r="J329" s="43"/>
      <c r="K329" s="43"/>
      <c r="L329" s="47"/>
      <c r="M329" s="223"/>
      <c r="N329" s="22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138</v>
      </c>
      <c r="AU329" s="19" t="s">
        <v>84</v>
      </c>
    </row>
    <row r="330" s="14" customFormat="1">
      <c r="A330" s="14"/>
      <c r="B330" s="237"/>
      <c r="C330" s="238"/>
      <c r="D330" s="220" t="s">
        <v>140</v>
      </c>
      <c r="E330" s="239" t="s">
        <v>21</v>
      </c>
      <c r="F330" s="240" t="s">
        <v>847</v>
      </c>
      <c r="G330" s="238"/>
      <c r="H330" s="241">
        <v>1.3600000000000001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140</v>
      </c>
      <c r="AU330" s="247" t="s">
        <v>84</v>
      </c>
      <c r="AV330" s="14" t="s">
        <v>84</v>
      </c>
      <c r="AW330" s="14" t="s">
        <v>36</v>
      </c>
      <c r="AX330" s="14" t="s">
        <v>82</v>
      </c>
      <c r="AY330" s="247" t="s">
        <v>126</v>
      </c>
    </row>
    <row r="331" s="2" customFormat="1" ht="24.15" customHeight="1">
      <c r="A331" s="41"/>
      <c r="B331" s="42"/>
      <c r="C331" s="207" t="s">
        <v>410</v>
      </c>
      <c r="D331" s="207" t="s">
        <v>129</v>
      </c>
      <c r="E331" s="208" t="s">
        <v>848</v>
      </c>
      <c r="F331" s="209" t="s">
        <v>849</v>
      </c>
      <c r="G331" s="210" t="s">
        <v>132</v>
      </c>
      <c r="H331" s="211">
        <v>32</v>
      </c>
      <c r="I331" s="212"/>
      <c r="J331" s="213">
        <f>ROUND(I331*H331,2)</f>
        <v>0</v>
      </c>
      <c r="K331" s="209" t="s">
        <v>133</v>
      </c>
      <c r="L331" s="47"/>
      <c r="M331" s="214" t="s">
        <v>21</v>
      </c>
      <c r="N331" s="215" t="s">
        <v>45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134</v>
      </c>
      <c r="AT331" s="218" t="s">
        <v>129</v>
      </c>
      <c r="AU331" s="218" t="s">
        <v>84</v>
      </c>
      <c r="AY331" s="19" t="s">
        <v>126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9" t="s">
        <v>82</v>
      </c>
      <c r="BK331" s="219">
        <f>ROUND(I331*H331,2)</f>
        <v>0</v>
      </c>
      <c r="BL331" s="19" t="s">
        <v>134</v>
      </c>
      <c r="BM331" s="218" t="s">
        <v>850</v>
      </c>
    </row>
    <row r="332" s="2" customFormat="1">
      <c r="A332" s="41"/>
      <c r="B332" s="42"/>
      <c r="C332" s="43"/>
      <c r="D332" s="220" t="s">
        <v>136</v>
      </c>
      <c r="E332" s="43"/>
      <c r="F332" s="221" t="s">
        <v>851</v>
      </c>
      <c r="G332" s="43"/>
      <c r="H332" s="43"/>
      <c r="I332" s="222"/>
      <c r="J332" s="43"/>
      <c r="K332" s="43"/>
      <c r="L332" s="47"/>
      <c r="M332" s="223"/>
      <c r="N332" s="22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136</v>
      </c>
      <c r="AU332" s="19" t="s">
        <v>84</v>
      </c>
    </row>
    <row r="333" s="2" customFormat="1">
      <c r="A333" s="41"/>
      <c r="B333" s="42"/>
      <c r="C333" s="43"/>
      <c r="D333" s="225" t="s">
        <v>138</v>
      </c>
      <c r="E333" s="43"/>
      <c r="F333" s="226" t="s">
        <v>852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19" t="s">
        <v>138</v>
      </c>
      <c r="AU333" s="19" t="s">
        <v>84</v>
      </c>
    </row>
    <row r="334" s="13" customFormat="1">
      <c r="A334" s="13"/>
      <c r="B334" s="227"/>
      <c r="C334" s="228"/>
      <c r="D334" s="220" t="s">
        <v>140</v>
      </c>
      <c r="E334" s="229" t="s">
        <v>21</v>
      </c>
      <c r="F334" s="230" t="s">
        <v>853</v>
      </c>
      <c r="G334" s="228"/>
      <c r="H334" s="229" t="s">
        <v>21</v>
      </c>
      <c r="I334" s="231"/>
      <c r="J334" s="228"/>
      <c r="K334" s="228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140</v>
      </c>
      <c r="AU334" s="236" t="s">
        <v>84</v>
      </c>
      <c r="AV334" s="13" t="s">
        <v>82</v>
      </c>
      <c r="AW334" s="13" t="s">
        <v>36</v>
      </c>
      <c r="AX334" s="13" t="s">
        <v>74</v>
      </c>
      <c r="AY334" s="236" t="s">
        <v>126</v>
      </c>
    </row>
    <row r="335" s="14" customFormat="1">
      <c r="A335" s="14"/>
      <c r="B335" s="237"/>
      <c r="C335" s="238"/>
      <c r="D335" s="220" t="s">
        <v>140</v>
      </c>
      <c r="E335" s="239" t="s">
        <v>21</v>
      </c>
      <c r="F335" s="240" t="s">
        <v>854</v>
      </c>
      <c r="G335" s="238"/>
      <c r="H335" s="241">
        <v>32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140</v>
      </c>
      <c r="AU335" s="247" t="s">
        <v>84</v>
      </c>
      <c r="AV335" s="14" t="s">
        <v>84</v>
      </c>
      <c r="AW335" s="14" t="s">
        <v>36</v>
      </c>
      <c r="AX335" s="14" t="s">
        <v>82</v>
      </c>
      <c r="AY335" s="247" t="s">
        <v>126</v>
      </c>
    </row>
    <row r="336" s="2" customFormat="1" ht="16.5" customHeight="1">
      <c r="A336" s="41"/>
      <c r="B336" s="42"/>
      <c r="C336" s="207" t="s">
        <v>415</v>
      </c>
      <c r="D336" s="207" t="s">
        <v>129</v>
      </c>
      <c r="E336" s="208" t="s">
        <v>855</v>
      </c>
      <c r="F336" s="209" t="s">
        <v>856</v>
      </c>
      <c r="G336" s="210" t="s">
        <v>159</v>
      </c>
      <c r="H336" s="211">
        <v>40</v>
      </c>
      <c r="I336" s="212"/>
      <c r="J336" s="213">
        <f>ROUND(I336*H336,2)</f>
        <v>0</v>
      </c>
      <c r="K336" s="209" t="s">
        <v>21</v>
      </c>
      <c r="L336" s="47"/>
      <c r="M336" s="214" t="s">
        <v>21</v>
      </c>
      <c r="N336" s="215" t="s">
        <v>45</v>
      </c>
      <c r="O336" s="87"/>
      <c r="P336" s="216">
        <f>O336*H336</f>
        <v>0</v>
      </c>
      <c r="Q336" s="216">
        <v>0</v>
      </c>
      <c r="R336" s="216">
        <f>Q336*H336</f>
        <v>0</v>
      </c>
      <c r="S336" s="216">
        <v>0.001</v>
      </c>
      <c r="T336" s="217">
        <f>S336*H336</f>
        <v>0.040000000000000001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295</v>
      </c>
      <c r="AT336" s="218" t="s">
        <v>129</v>
      </c>
      <c r="AU336" s="218" t="s">
        <v>84</v>
      </c>
      <c r="AY336" s="19" t="s">
        <v>126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9" t="s">
        <v>82</v>
      </c>
      <c r="BK336" s="219">
        <f>ROUND(I336*H336,2)</f>
        <v>0</v>
      </c>
      <c r="BL336" s="19" t="s">
        <v>295</v>
      </c>
      <c r="BM336" s="218" t="s">
        <v>857</v>
      </c>
    </row>
    <row r="337" s="2" customFormat="1">
      <c r="A337" s="41"/>
      <c r="B337" s="42"/>
      <c r="C337" s="43"/>
      <c r="D337" s="220" t="s">
        <v>136</v>
      </c>
      <c r="E337" s="43"/>
      <c r="F337" s="221" t="s">
        <v>856</v>
      </c>
      <c r="G337" s="43"/>
      <c r="H337" s="43"/>
      <c r="I337" s="222"/>
      <c r="J337" s="43"/>
      <c r="K337" s="43"/>
      <c r="L337" s="47"/>
      <c r="M337" s="223"/>
      <c r="N337" s="22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136</v>
      </c>
      <c r="AU337" s="19" t="s">
        <v>84</v>
      </c>
    </row>
    <row r="338" s="14" customFormat="1">
      <c r="A338" s="14"/>
      <c r="B338" s="237"/>
      <c r="C338" s="238"/>
      <c r="D338" s="220" t="s">
        <v>140</v>
      </c>
      <c r="E338" s="239" t="s">
        <v>21</v>
      </c>
      <c r="F338" s="240" t="s">
        <v>858</v>
      </c>
      <c r="G338" s="238"/>
      <c r="H338" s="241">
        <v>40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140</v>
      </c>
      <c r="AU338" s="247" t="s">
        <v>84</v>
      </c>
      <c r="AV338" s="14" t="s">
        <v>84</v>
      </c>
      <c r="AW338" s="14" t="s">
        <v>36</v>
      </c>
      <c r="AX338" s="14" t="s">
        <v>82</v>
      </c>
      <c r="AY338" s="247" t="s">
        <v>126</v>
      </c>
    </row>
    <row r="339" s="2" customFormat="1" ht="37.8" customHeight="1">
      <c r="A339" s="41"/>
      <c r="B339" s="42"/>
      <c r="C339" s="207" t="s">
        <v>418</v>
      </c>
      <c r="D339" s="207" t="s">
        <v>129</v>
      </c>
      <c r="E339" s="208" t="s">
        <v>859</v>
      </c>
      <c r="F339" s="209" t="s">
        <v>860</v>
      </c>
      <c r="G339" s="210" t="s">
        <v>293</v>
      </c>
      <c r="H339" s="211">
        <v>2</v>
      </c>
      <c r="I339" s="212"/>
      <c r="J339" s="213">
        <f>ROUND(I339*H339,2)</f>
        <v>0</v>
      </c>
      <c r="K339" s="209" t="s">
        <v>21</v>
      </c>
      <c r="L339" s="47"/>
      <c r="M339" s="214" t="s">
        <v>21</v>
      </c>
      <c r="N339" s="215" t="s">
        <v>45</v>
      </c>
      <c r="O339" s="87"/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134</v>
      </c>
      <c r="AT339" s="218" t="s">
        <v>129</v>
      </c>
      <c r="AU339" s="218" t="s">
        <v>84</v>
      </c>
      <c r="AY339" s="19" t="s">
        <v>126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9" t="s">
        <v>82</v>
      </c>
      <c r="BK339" s="219">
        <f>ROUND(I339*H339,2)</f>
        <v>0</v>
      </c>
      <c r="BL339" s="19" t="s">
        <v>134</v>
      </c>
      <c r="BM339" s="218" t="s">
        <v>861</v>
      </c>
    </row>
    <row r="340" s="2" customFormat="1">
      <c r="A340" s="41"/>
      <c r="B340" s="42"/>
      <c r="C340" s="43"/>
      <c r="D340" s="220" t="s">
        <v>136</v>
      </c>
      <c r="E340" s="43"/>
      <c r="F340" s="221" t="s">
        <v>860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19" t="s">
        <v>136</v>
      </c>
      <c r="AU340" s="19" t="s">
        <v>84</v>
      </c>
    </row>
    <row r="341" s="2" customFormat="1" ht="37.8" customHeight="1">
      <c r="A341" s="41"/>
      <c r="B341" s="42"/>
      <c r="C341" s="207" t="s">
        <v>423</v>
      </c>
      <c r="D341" s="207" t="s">
        <v>129</v>
      </c>
      <c r="E341" s="208" t="s">
        <v>862</v>
      </c>
      <c r="F341" s="209" t="s">
        <v>863</v>
      </c>
      <c r="G341" s="210" t="s">
        <v>293</v>
      </c>
      <c r="H341" s="211">
        <v>1</v>
      </c>
      <c r="I341" s="212"/>
      <c r="J341" s="213">
        <f>ROUND(I341*H341,2)</f>
        <v>0</v>
      </c>
      <c r="K341" s="209" t="s">
        <v>21</v>
      </c>
      <c r="L341" s="47"/>
      <c r="M341" s="214" t="s">
        <v>21</v>
      </c>
      <c r="N341" s="215" t="s">
        <v>45</v>
      </c>
      <c r="O341" s="87"/>
      <c r="P341" s="216">
        <f>O341*H341</f>
        <v>0</v>
      </c>
      <c r="Q341" s="216">
        <v>0</v>
      </c>
      <c r="R341" s="216">
        <f>Q341*H341</f>
        <v>0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134</v>
      </c>
      <c r="AT341" s="218" t="s">
        <v>129</v>
      </c>
      <c r="AU341" s="218" t="s">
        <v>84</v>
      </c>
      <c r="AY341" s="19" t="s">
        <v>126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9" t="s">
        <v>82</v>
      </c>
      <c r="BK341" s="219">
        <f>ROUND(I341*H341,2)</f>
        <v>0</v>
      </c>
      <c r="BL341" s="19" t="s">
        <v>134</v>
      </c>
      <c r="BM341" s="218" t="s">
        <v>864</v>
      </c>
    </row>
    <row r="342" s="2" customFormat="1">
      <c r="A342" s="41"/>
      <c r="B342" s="42"/>
      <c r="C342" s="43"/>
      <c r="D342" s="220" t="s">
        <v>136</v>
      </c>
      <c r="E342" s="43"/>
      <c r="F342" s="221" t="s">
        <v>863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19" t="s">
        <v>136</v>
      </c>
      <c r="AU342" s="19" t="s">
        <v>84</v>
      </c>
    </row>
    <row r="343" s="2" customFormat="1" ht="33" customHeight="1">
      <c r="A343" s="41"/>
      <c r="B343" s="42"/>
      <c r="C343" s="207" t="s">
        <v>428</v>
      </c>
      <c r="D343" s="207" t="s">
        <v>129</v>
      </c>
      <c r="E343" s="208" t="s">
        <v>865</v>
      </c>
      <c r="F343" s="209" t="s">
        <v>866</v>
      </c>
      <c r="G343" s="210" t="s">
        <v>293</v>
      </c>
      <c r="H343" s="211">
        <v>2</v>
      </c>
      <c r="I343" s="212"/>
      <c r="J343" s="213">
        <f>ROUND(I343*H343,2)</f>
        <v>0</v>
      </c>
      <c r="K343" s="209" t="s">
        <v>21</v>
      </c>
      <c r="L343" s="47"/>
      <c r="M343" s="214" t="s">
        <v>21</v>
      </c>
      <c r="N343" s="215" t="s">
        <v>45</v>
      </c>
      <c r="O343" s="87"/>
      <c r="P343" s="216">
        <f>O343*H343</f>
        <v>0</v>
      </c>
      <c r="Q343" s="216">
        <v>0.018089999999999998</v>
      </c>
      <c r="R343" s="216">
        <f>Q343*H343</f>
        <v>0.036179999999999997</v>
      </c>
      <c r="S343" s="216">
        <v>0</v>
      </c>
      <c r="T343" s="21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134</v>
      </c>
      <c r="AT343" s="218" t="s">
        <v>129</v>
      </c>
      <c r="AU343" s="218" t="s">
        <v>84</v>
      </c>
      <c r="AY343" s="19" t="s">
        <v>126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9" t="s">
        <v>82</v>
      </c>
      <c r="BK343" s="219">
        <f>ROUND(I343*H343,2)</f>
        <v>0</v>
      </c>
      <c r="BL343" s="19" t="s">
        <v>134</v>
      </c>
      <c r="BM343" s="218" t="s">
        <v>867</v>
      </c>
    </row>
    <row r="344" s="2" customFormat="1">
      <c r="A344" s="41"/>
      <c r="B344" s="42"/>
      <c r="C344" s="43"/>
      <c r="D344" s="220" t="s">
        <v>136</v>
      </c>
      <c r="E344" s="43"/>
      <c r="F344" s="221" t="s">
        <v>868</v>
      </c>
      <c r="G344" s="43"/>
      <c r="H344" s="43"/>
      <c r="I344" s="222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9" t="s">
        <v>136</v>
      </c>
      <c r="AU344" s="19" t="s">
        <v>84</v>
      </c>
    </row>
    <row r="345" s="2" customFormat="1" ht="44.25" customHeight="1">
      <c r="A345" s="41"/>
      <c r="B345" s="42"/>
      <c r="C345" s="207" t="s">
        <v>433</v>
      </c>
      <c r="D345" s="207" t="s">
        <v>129</v>
      </c>
      <c r="E345" s="208" t="s">
        <v>869</v>
      </c>
      <c r="F345" s="209" t="s">
        <v>870</v>
      </c>
      <c r="G345" s="210" t="s">
        <v>293</v>
      </c>
      <c r="H345" s="211">
        <v>2</v>
      </c>
      <c r="I345" s="212"/>
      <c r="J345" s="213">
        <f>ROUND(I345*H345,2)</f>
        <v>0</v>
      </c>
      <c r="K345" s="209" t="s">
        <v>21</v>
      </c>
      <c r="L345" s="47"/>
      <c r="M345" s="214" t="s">
        <v>21</v>
      </c>
      <c r="N345" s="215" t="s">
        <v>45</v>
      </c>
      <c r="O345" s="87"/>
      <c r="P345" s="216">
        <f>O345*H345</f>
        <v>0</v>
      </c>
      <c r="Q345" s="216">
        <v>0.00023000000000000001</v>
      </c>
      <c r="R345" s="216">
        <f>Q345*H345</f>
        <v>0.00046000000000000001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134</v>
      </c>
      <c r="AT345" s="218" t="s">
        <v>129</v>
      </c>
      <c r="AU345" s="218" t="s">
        <v>84</v>
      </c>
      <c r="AY345" s="19" t="s">
        <v>126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9" t="s">
        <v>82</v>
      </c>
      <c r="BK345" s="219">
        <f>ROUND(I345*H345,2)</f>
        <v>0</v>
      </c>
      <c r="BL345" s="19" t="s">
        <v>134</v>
      </c>
      <c r="BM345" s="218" t="s">
        <v>871</v>
      </c>
    </row>
    <row r="346" s="2" customFormat="1">
      <c r="A346" s="41"/>
      <c r="B346" s="42"/>
      <c r="C346" s="43"/>
      <c r="D346" s="220" t="s">
        <v>136</v>
      </c>
      <c r="E346" s="43"/>
      <c r="F346" s="221" t="s">
        <v>872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19" t="s">
        <v>136</v>
      </c>
      <c r="AU346" s="19" t="s">
        <v>84</v>
      </c>
    </row>
    <row r="347" s="2" customFormat="1" ht="44.25" customHeight="1">
      <c r="A347" s="41"/>
      <c r="B347" s="42"/>
      <c r="C347" s="207" t="s">
        <v>438</v>
      </c>
      <c r="D347" s="207" t="s">
        <v>129</v>
      </c>
      <c r="E347" s="208" t="s">
        <v>873</v>
      </c>
      <c r="F347" s="209" t="s">
        <v>874</v>
      </c>
      <c r="G347" s="210" t="s">
        <v>293</v>
      </c>
      <c r="H347" s="211">
        <v>2</v>
      </c>
      <c r="I347" s="212"/>
      <c r="J347" s="213">
        <f>ROUND(I347*H347,2)</f>
        <v>0</v>
      </c>
      <c r="K347" s="209" t="s">
        <v>21</v>
      </c>
      <c r="L347" s="47"/>
      <c r="M347" s="214" t="s">
        <v>21</v>
      </c>
      <c r="N347" s="215" t="s">
        <v>45</v>
      </c>
      <c r="O347" s="87"/>
      <c r="P347" s="216">
        <f>O347*H347</f>
        <v>0</v>
      </c>
      <c r="Q347" s="216">
        <v>0.00023000000000000001</v>
      </c>
      <c r="R347" s="216">
        <f>Q347*H347</f>
        <v>0.00046000000000000001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134</v>
      </c>
      <c r="AT347" s="218" t="s">
        <v>129</v>
      </c>
      <c r="AU347" s="218" t="s">
        <v>84</v>
      </c>
      <c r="AY347" s="19" t="s">
        <v>126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19" t="s">
        <v>82</v>
      </c>
      <c r="BK347" s="219">
        <f>ROUND(I347*H347,2)</f>
        <v>0</v>
      </c>
      <c r="BL347" s="19" t="s">
        <v>134</v>
      </c>
      <c r="BM347" s="218" t="s">
        <v>875</v>
      </c>
    </row>
    <row r="348" s="2" customFormat="1">
      <c r="A348" s="41"/>
      <c r="B348" s="42"/>
      <c r="C348" s="43"/>
      <c r="D348" s="220" t="s">
        <v>136</v>
      </c>
      <c r="E348" s="43"/>
      <c r="F348" s="221" t="s">
        <v>874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19" t="s">
        <v>136</v>
      </c>
      <c r="AU348" s="19" t="s">
        <v>84</v>
      </c>
    </row>
    <row r="349" s="2" customFormat="1" ht="44.25" customHeight="1">
      <c r="A349" s="41"/>
      <c r="B349" s="42"/>
      <c r="C349" s="207" t="s">
        <v>447</v>
      </c>
      <c r="D349" s="207" t="s">
        <v>129</v>
      </c>
      <c r="E349" s="208" t="s">
        <v>876</v>
      </c>
      <c r="F349" s="209" t="s">
        <v>877</v>
      </c>
      <c r="G349" s="210" t="s">
        <v>293</v>
      </c>
      <c r="H349" s="211">
        <v>2</v>
      </c>
      <c r="I349" s="212"/>
      <c r="J349" s="213">
        <f>ROUND(I349*H349,2)</f>
        <v>0</v>
      </c>
      <c r="K349" s="209" t="s">
        <v>21</v>
      </c>
      <c r="L349" s="47"/>
      <c r="M349" s="214" t="s">
        <v>21</v>
      </c>
      <c r="N349" s="215" t="s">
        <v>45</v>
      </c>
      <c r="O349" s="87"/>
      <c r="P349" s="216">
        <f>O349*H349</f>
        <v>0</v>
      </c>
      <c r="Q349" s="216">
        <v>0.00023000000000000001</v>
      </c>
      <c r="R349" s="216">
        <f>Q349*H349</f>
        <v>0.00046000000000000001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134</v>
      </c>
      <c r="AT349" s="218" t="s">
        <v>129</v>
      </c>
      <c r="AU349" s="218" t="s">
        <v>84</v>
      </c>
      <c r="AY349" s="19" t="s">
        <v>126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19" t="s">
        <v>82</v>
      </c>
      <c r="BK349" s="219">
        <f>ROUND(I349*H349,2)</f>
        <v>0</v>
      </c>
      <c r="BL349" s="19" t="s">
        <v>134</v>
      </c>
      <c r="BM349" s="218" t="s">
        <v>878</v>
      </c>
    </row>
    <row r="350" s="2" customFormat="1">
      <c r="A350" s="41"/>
      <c r="B350" s="42"/>
      <c r="C350" s="43"/>
      <c r="D350" s="220" t="s">
        <v>136</v>
      </c>
      <c r="E350" s="43"/>
      <c r="F350" s="221" t="s">
        <v>879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136</v>
      </c>
      <c r="AU350" s="19" t="s">
        <v>84</v>
      </c>
    </row>
    <row r="351" s="2" customFormat="1" ht="24.15" customHeight="1">
      <c r="A351" s="41"/>
      <c r="B351" s="42"/>
      <c r="C351" s="207" t="s">
        <v>451</v>
      </c>
      <c r="D351" s="207" t="s">
        <v>129</v>
      </c>
      <c r="E351" s="208" t="s">
        <v>880</v>
      </c>
      <c r="F351" s="209" t="s">
        <v>881</v>
      </c>
      <c r="G351" s="210" t="s">
        <v>132</v>
      </c>
      <c r="H351" s="211">
        <v>1.6879999999999999</v>
      </c>
      <c r="I351" s="212"/>
      <c r="J351" s="213">
        <f>ROUND(I351*H351,2)</f>
        <v>0</v>
      </c>
      <c r="K351" s="209" t="s">
        <v>133</v>
      </c>
      <c r="L351" s="47"/>
      <c r="M351" s="214" t="s">
        <v>21</v>
      </c>
      <c r="N351" s="215" t="s">
        <v>45</v>
      </c>
      <c r="O351" s="87"/>
      <c r="P351" s="216">
        <f>O351*H351</f>
        <v>0</v>
      </c>
      <c r="Q351" s="216">
        <v>0</v>
      </c>
      <c r="R351" s="216">
        <f>Q351*H351</f>
        <v>0</v>
      </c>
      <c r="S351" s="216">
        <v>0.183</v>
      </c>
      <c r="T351" s="217">
        <f>S351*H351</f>
        <v>0.30890399999999996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134</v>
      </c>
      <c r="AT351" s="218" t="s">
        <v>129</v>
      </c>
      <c r="AU351" s="218" t="s">
        <v>84</v>
      </c>
      <c r="AY351" s="19" t="s">
        <v>126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9" t="s">
        <v>82</v>
      </c>
      <c r="BK351" s="219">
        <f>ROUND(I351*H351,2)</f>
        <v>0</v>
      </c>
      <c r="BL351" s="19" t="s">
        <v>134</v>
      </c>
      <c r="BM351" s="218" t="s">
        <v>882</v>
      </c>
    </row>
    <row r="352" s="2" customFormat="1">
      <c r="A352" s="41"/>
      <c r="B352" s="42"/>
      <c r="C352" s="43"/>
      <c r="D352" s="220" t="s">
        <v>136</v>
      </c>
      <c r="E352" s="43"/>
      <c r="F352" s="221" t="s">
        <v>883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9" t="s">
        <v>136</v>
      </c>
      <c r="AU352" s="19" t="s">
        <v>84</v>
      </c>
    </row>
    <row r="353" s="2" customFormat="1">
      <c r="A353" s="41"/>
      <c r="B353" s="42"/>
      <c r="C353" s="43"/>
      <c r="D353" s="225" t="s">
        <v>138</v>
      </c>
      <c r="E353" s="43"/>
      <c r="F353" s="226" t="s">
        <v>884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19" t="s">
        <v>138</v>
      </c>
      <c r="AU353" s="19" t="s">
        <v>84</v>
      </c>
    </row>
    <row r="354" s="14" customFormat="1">
      <c r="A354" s="14"/>
      <c r="B354" s="237"/>
      <c r="C354" s="238"/>
      <c r="D354" s="220" t="s">
        <v>140</v>
      </c>
      <c r="E354" s="239" t="s">
        <v>21</v>
      </c>
      <c r="F354" s="240" t="s">
        <v>885</v>
      </c>
      <c r="G354" s="238"/>
      <c r="H354" s="241">
        <v>1.6879999999999999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140</v>
      </c>
      <c r="AU354" s="247" t="s">
        <v>84</v>
      </c>
      <c r="AV354" s="14" t="s">
        <v>84</v>
      </c>
      <c r="AW354" s="14" t="s">
        <v>36</v>
      </c>
      <c r="AX354" s="14" t="s">
        <v>82</v>
      </c>
      <c r="AY354" s="247" t="s">
        <v>126</v>
      </c>
    </row>
    <row r="355" s="2" customFormat="1" ht="24.15" customHeight="1">
      <c r="A355" s="41"/>
      <c r="B355" s="42"/>
      <c r="C355" s="207" t="s">
        <v>456</v>
      </c>
      <c r="D355" s="207" t="s">
        <v>129</v>
      </c>
      <c r="E355" s="208" t="s">
        <v>886</v>
      </c>
      <c r="F355" s="209" t="s">
        <v>887</v>
      </c>
      <c r="G355" s="210" t="s">
        <v>293</v>
      </c>
      <c r="H355" s="211">
        <v>1</v>
      </c>
      <c r="I355" s="212"/>
      <c r="J355" s="213">
        <f>ROUND(I355*H355,2)</f>
        <v>0</v>
      </c>
      <c r="K355" s="209" t="s">
        <v>21</v>
      </c>
      <c r="L355" s="47"/>
      <c r="M355" s="214" t="s">
        <v>21</v>
      </c>
      <c r="N355" s="215" t="s">
        <v>45</v>
      </c>
      <c r="O355" s="87"/>
      <c r="P355" s="216">
        <f>O355*H355</f>
        <v>0</v>
      </c>
      <c r="Q355" s="216">
        <v>0</v>
      </c>
      <c r="R355" s="216">
        <f>Q355*H355</f>
        <v>0</v>
      </c>
      <c r="S355" s="216">
        <v>0.02</v>
      </c>
      <c r="T355" s="217">
        <f>S355*H355</f>
        <v>0.02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134</v>
      </c>
      <c r="AT355" s="218" t="s">
        <v>129</v>
      </c>
      <c r="AU355" s="218" t="s">
        <v>84</v>
      </c>
      <c r="AY355" s="19" t="s">
        <v>126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19" t="s">
        <v>82</v>
      </c>
      <c r="BK355" s="219">
        <f>ROUND(I355*H355,2)</f>
        <v>0</v>
      </c>
      <c r="BL355" s="19" t="s">
        <v>134</v>
      </c>
      <c r="BM355" s="218" t="s">
        <v>888</v>
      </c>
    </row>
    <row r="356" s="2" customFormat="1">
      <c r="A356" s="41"/>
      <c r="B356" s="42"/>
      <c r="C356" s="43"/>
      <c r="D356" s="220" t="s">
        <v>136</v>
      </c>
      <c r="E356" s="43"/>
      <c r="F356" s="221" t="s">
        <v>887</v>
      </c>
      <c r="G356" s="43"/>
      <c r="H356" s="43"/>
      <c r="I356" s="222"/>
      <c r="J356" s="43"/>
      <c r="K356" s="43"/>
      <c r="L356" s="47"/>
      <c r="M356" s="223"/>
      <c r="N356" s="224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19" t="s">
        <v>136</v>
      </c>
      <c r="AU356" s="19" t="s">
        <v>84</v>
      </c>
    </row>
    <row r="357" s="2" customFormat="1" ht="37.8" customHeight="1">
      <c r="A357" s="41"/>
      <c r="B357" s="42"/>
      <c r="C357" s="207" t="s">
        <v>461</v>
      </c>
      <c r="D357" s="207" t="s">
        <v>129</v>
      </c>
      <c r="E357" s="208" t="s">
        <v>889</v>
      </c>
      <c r="F357" s="209" t="s">
        <v>890</v>
      </c>
      <c r="G357" s="210" t="s">
        <v>132</v>
      </c>
      <c r="H357" s="211">
        <v>2.419</v>
      </c>
      <c r="I357" s="212"/>
      <c r="J357" s="213">
        <f>ROUND(I357*H357,2)</f>
        <v>0</v>
      </c>
      <c r="K357" s="209" t="s">
        <v>133</v>
      </c>
      <c r="L357" s="47"/>
      <c r="M357" s="214" t="s">
        <v>21</v>
      </c>
      <c r="N357" s="215" t="s">
        <v>45</v>
      </c>
      <c r="O357" s="87"/>
      <c r="P357" s="216">
        <f>O357*H357</f>
        <v>0</v>
      </c>
      <c r="Q357" s="216">
        <v>0</v>
      </c>
      <c r="R357" s="216">
        <f>Q357*H357</f>
        <v>0</v>
      </c>
      <c r="S357" s="216">
        <v>0.058999999999999997</v>
      </c>
      <c r="T357" s="217">
        <f>S357*H357</f>
        <v>0.14272099999999999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134</v>
      </c>
      <c r="AT357" s="218" t="s">
        <v>129</v>
      </c>
      <c r="AU357" s="218" t="s">
        <v>84</v>
      </c>
      <c r="AY357" s="19" t="s">
        <v>126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19" t="s">
        <v>82</v>
      </c>
      <c r="BK357" s="219">
        <f>ROUND(I357*H357,2)</f>
        <v>0</v>
      </c>
      <c r="BL357" s="19" t="s">
        <v>134</v>
      </c>
      <c r="BM357" s="218" t="s">
        <v>891</v>
      </c>
    </row>
    <row r="358" s="2" customFormat="1">
      <c r="A358" s="41"/>
      <c r="B358" s="42"/>
      <c r="C358" s="43"/>
      <c r="D358" s="220" t="s">
        <v>136</v>
      </c>
      <c r="E358" s="43"/>
      <c r="F358" s="221" t="s">
        <v>892</v>
      </c>
      <c r="G358" s="43"/>
      <c r="H358" s="43"/>
      <c r="I358" s="222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19" t="s">
        <v>136</v>
      </c>
      <c r="AU358" s="19" t="s">
        <v>84</v>
      </c>
    </row>
    <row r="359" s="2" customFormat="1">
      <c r="A359" s="41"/>
      <c r="B359" s="42"/>
      <c r="C359" s="43"/>
      <c r="D359" s="225" t="s">
        <v>138</v>
      </c>
      <c r="E359" s="43"/>
      <c r="F359" s="226" t="s">
        <v>893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138</v>
      </c>
      <c r="AU359" s="19" t="s">
        <v>84</v>
      </c>
    </row>
    <row r="360" s="13" customFormat="1">
      <c r="A360" s="13"/>
      <c r="B360" s="227"/>
      <c r="C360" s="228"/>
      <c r="D360" s="220" t="s">
        <v>140</v>
      </c>
      <c r="E360" s="229" t="s">
        <v>21</v>
      </c>
      <c r="F360" s="230" t="s">
        <v>894</v>
      </c>
      <c r="G360" s="228"/>
      <c r="H360" s="229" t="s">
        <v>21</v>
      </c>
      <c r="I360" s="231"/>
      <c r="J360" s="228"/>
      <c r="K360" s="228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140</v>
      </c>
      <c r="AU360" s="236" t="s">
        <v>84</v>
      </c>
      <c r="AV360" s="13" t="s">
        <v>82</v>
      </c>
      <c r="AW360" s="13" t="s">
        <v>36</v>
      </c>
      <c r="AX360" s="13" t="s">
        <v>74</v>
      </c>
      <c r="AY360" s="236" t="s">
        <v>126</v>
      </c>
    </row>
    <row r="361" s="14" customFormat="1">
      <c r="A361" s="14"/>
      <c r="B361" s="237"/>
      <c r="C361" s="238"/>
      <c r="D361" s="220" t="s">
        <v>140</v>
      </c>
      <c r="E361" s="239" t="s">
        <v>21</v>
      </c>
      <c r="F361" s="240" t="s">
        <v>895</v>
      </c>
      <c r="G361" s="238"/>
      <c r="H361" s="241">
        <v>1.3720000000000001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140</v>
      </c>
      <c r="AU361" s="247" t="s">
        <v>84</v>
      </c>
      <c r="AV361" s="14" t="s">
        <v>84</v>
      </c>
      <c r="AW361" s="14" t="s">
        <v>36</v>
      </c>
      <c r="AX361" s="14" t="s">
        <v>74</v>
      </c>
      <c r="AY361" s="247" t="s">
        <v>126</v>
      </c>
    </row>
    <row r="362" s="14" customFormat="1">
      <c r="A362" s="14"/>
      <c r="B362" s="237"/>
      <c r="C362" s="238"/>
      <c r="D362" s="220" t="s">
        <v>140</v>
      </c>
      <c r="E362" s="239" t="s">
        <v>21</v>
      </c>
      <c r="F362" s="240" t="s">
        <v>896</v>
      </c>
      <c r="G362" s="238"/>
      <c r="H362" s="241">
        <v>0.89400000000000002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140</v>
      </c>
      <c r="AU362" s="247" t="s">
        <v>84</v>
      </c>
      <c r="AV362" s="14" t="s">
        <v>84</v>
      </c>
      <c r="AW362" s="14" t="s">
        <v>36</v>
      </c>
      <c r="AX362" s="14" t="s">
        <v>74</v>
      </c>
      <c r="AY362" s="247" t="s">
        <v>126</v>
      </c>
    </row>
    <row r="363" s="14" customFormat="1">
      <c r="A363" s="14"/>
      <c r="B363" s="237"/>
      <c r="C363" s="238"/>
      <c r="D363" s="220" t="s">
        <v>140</v>
      </c>
      <c r="E363" s="239" t="s">
        <v>21</v>
      </c>
      <c r="F363" s="240" t="s">
        <v>897</v>
      </c>
      <c r="G363" s="238"/>
      <c r="H363" s="241">
        <v>0.153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140</v>
      </c>
      <c r="AU363" s="247" t="s">
        <v>84</v>
      </c>
      <c r="AV363" s="14" t="s">
        <v>84</v>
      </c>
      <c r="AW363" s="14" t="s">
        <v>36</v>
      </c>
      <c r="AX363" s="14" t="s">
        <v>74</v>
      </c>
      <c r="AY363" s="247" t="s">
        <v>126</v>
      </c>
    </row>
    <row r="364" s="16" customFormat="1">
      <c r="A364" s="16"/>
      <c r="B364" s="259"/>
      <c r="C364" s="260"/>
      <c r="D364" s="220" t="s">
        <v>140</v>
      </c>
      <c r="E364" s="261" t="s">
        <v>21</v>
      </c>
      <c r="F364" s="262" t="s">
        <v>156</v>
      </c>
      <c r="G364" s="260"/>
      <c r="H364" s="263">
        <v>2.419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69" t="s">
        <v>140</v>
      </c>
      <c r="AU364" s="269" t="s">
        <v>84</v>
      </c>
      <c r="AV364" s="16" t="s">
        <v>134</v>
      </c>
      <c r="AW364" s="16" t="s">
        <v>36</v>
      </c>
      <c r="AX364" s="16" t="s">
        <v>82</v>
      </c>
      <c r="AY364" s="269" t="s">
        <v>126</v>
      </c>
    </row>
    <row r="365" s="2" customFormat="1" ht="37.8" customHeight="1">
      <c r="A365" s="41"/>
      <c r="B365" s="42"/>
      <c r="C365" s="207" t="s">
        <v>467</v>
      </c>
      <c r="D365" s="207" t="s">
        <v>129</v>
      </c>
      <c r="E365" s="208" t="s">
        <v>898</v>
      </c>
      <c r="F365" s="209" t="s">
        <v>899</v>
      </c>
      <c r="G365" s="210" t="s">
        <v>132</v>
      </c>
      <c r="H365" s="211">
        <v>858.79999999999995</v>
      </c>
      <c r="I365" s="212"/>
      <c r="J365" s="213">
        <f>ROUND(I365*H365,2)</f>
        <v>0</v>
      </c>
      <c r="K365" s="209" t="s">
        <v>133</v>
      </c>
      <c r="L365" s="47"/>
      <c r="M365" s="214" t="s">
        <v>21</v>
      </c>
      <c r="N365" s="215" t="s">
        <v>45</v>
      </c>
      <c r="O365" s="87"/>
      <c r="P365" s="216">
        <f>O365*H365</f>
        <v>0</v>
      </c>
      <c r="Q365" s="216">
        <v>0</v>
      </c>
      <c r="R365" s="216">
        <f>Q365*H365</f>
        <v>0</v>
      </c>
      <c r="S365" s="216">
        <v>0.0070000000000000001</v>
      </c>
      <c r="T365" s="217">
        <f>S365*H365</f>
        <v>6.0115999999999996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134</v>
      </c>
      <c r="AT365" s="218" t="s">
        <v>129</v>
      </c>
      <c r="AU365" s="218" t="s">
        <v>84</v>
      </c>
      <c r="AY365" s="19" t="s">
        <v>126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19" t="s">
        <v>82</v>
      </c>
      <c r="BK365" s="219">
        <f>ROUND(I365*H365,2)</f>
        <v>0</v>
      </c>
      <c r="BL365" s="19" t="s">
        <v>134</v>
      </c>
      <c r="BM365" s="218" t="s">
        <v>900</v>
      </c>
    </row>
    <row r="366" s="2" customFormat="1">
      <c r="A366" s="41"/>
      <c r="B366" s="42"/>
      <c r="C366" s="43"/>
      <c r="D366" s="220" t="s">
        <v>136</v>
      </c>
      <c r="E366" s="43"/>
      <c r="F366" s="221" t="s">
        <v>901</v>
      </c>
      <c r="G366" s="43"/>
      <c r="H366" s="43"/>
      <c r="I366" s="222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19" t="s">
        <v>136</v>
      </c>
      <c r="AU366" s="19" t="s">
        <v>84</v>
      </c>
    </row>
    <row r="367" s="2" customFormat="1">
      <c r="A367" s="41"/>
      <c r="B367" s="42"/>
      <c r="C367" s="43"/>
      <c r="D367" s="225" t="s">
        <v>138</v>
      </c>
      <c r="E367" s="43"/>
      <c r="F367" s="226" t="s">
        <v>902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19" t="s">
        <v>138</v>
      </c>
      <c r="AU367" s="19" t="s">
        <v>84</v>
      </c>
    </row>
    <row r="368" s="14" customFormat="1">
      <c r="A368" s="14"/>
      <c r="B368" s="237"/>
      <c r="C368" s="238"/>
      <c r="D368" s="220" t="s">
        <v>140</v>
      </c>
      <c r="E368" s="239" t="s">
        <v>21</v>
      </c>
      <c r="F368" s="240" t="s">
        <v>903</v>
      </c>
      <c r="G368" s="238"/>
      <c r="H368" s="241">
        <v>858.79999999999995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7" t="s">
        <v>140</v>
      </c>
      <c r="AU368" s="247" t="s">
        <v>84</v>
      </c>
      <c r="AV368" s="14" t="s">
        <v>84</v>
      </c>
      <c r="AW368" s="14" t="s">
        <v>36</v>
      </c>
      <c r="AX368" s="14" t="s">
        <v>82</v>
      </c>
      <c r="AY368" s="247" t="s">
        <v>126</v>
      </c>
    </row>
    <row r="369" s="2" customFormat="1" ht="24.15" customHeight="1">
      <c r="A369" s="41"/>
      <c r="B369" s="42"/>
      <c r="C369" s="207" t="s">
        <v>471</v>
      </c>
      <c r="D369" s="207" t="s">
        <v>129</v>
      </c>
      <c r="E369" s="208" t="s">
        <v>904</v>
      </c>
      <c r="F369" s="209" t="s">
        <v>905</v>
      </c>
      <c r="G369" s="210" t="s">
        <v>132</v>
      </c>
      <c r="H369" s="211">
        <v>38.923000000000002</v>
      </c>
      <c r="I369" s="212"/>
      <c r="J369" s="213">
        <f>ROUND(I369*H369,2)</f>
        <v>0</v>
      </c>
      <c r="K369" s="209" t="s">
        <v>133</v>
      </c>
      <c r="L369" s="47"/>
      <c r="M369" s="214" t="s">
        <v>21</v>
      </c>
      <c r="N369" s="215" t="s">
        <v>45</v>
      </c>
      <c r="O369" s="87"/>
      <c r="P369" s="216">
        <f>O369*H369</f>
        <v>0</v>
      </c>
      <c r="Q369" s="216">
        <v>0</v>
      </c>
      <c r="R369" s="216">
        <f>Q369*H369</f>
        <v>0</v>
      </c>
      <c r="S369" s="216">
        <v>0.088999999999999996</v>
      </c>
      <c r="T369" s="217">
        <f>S369*H369</f>
        <v>3.4641470000000001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8" t="s">
        <v>134</v>
      </c>
      <c r="AT369" s="218" t="s">
        <v>129</v>
      </c>
      <c r="AU369" s="218" t="s">
        <v>84</v>
      </c>
      <c r="AY369" s="19" t="s">
        <v>126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19" t="s">
        <v>82</v>
      </c>
      <c r="BK369" s="219">
        <f>ROUND(I369*H369,2)</f>
        <v>0</v>
      </c>
      <c r="BL369" s="19" t="s">
        <v>134</v>
      </c>
      <c r="BM369" s="218" t="s">
        <v>906</v>
      </c>
    </row>
    <row r="370" s="2" customFormat="1">
      <c r="A370" s="41"/>
      <c r="B370" s="42"/>
      <c r="C370" s="43"/>
      <c r="D370" s="220" t="s">
        <v>136</v>
      </c>
      <c r="E370" s="43"/>
      <c r="F370" s="221" t="s">
        <v>907</v>
      </c>
      <c r="G370" s="43"/>
      <c r="H370" s="43"/>
      <c r="I370" s="222"/>
      <c r="J370" s="43"/>
      <c r="K370" s="43"/>
      <c r="L370" s="47"/>
      <c r="M370" s="223"/>
      <c r="N370" s="22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19" t="s">
        <v>136</v>
      </c>
      <c r="AU370" s="19" t="s">
        <v>84</v>
      </c>
    </row>
    <row r="371" s="2" customFormat="1">
      <c r="A371" s="41"/>
      <c r="B371" s="42"/>
      <c r="C371" s="43"/>
      <c r="D371" s="225" t="s">
        <v>138</v>
      </c>
      <c r="E371" s="43"/>
      <c r="F371" s="226" t="s">
        <v>908</v>
      </c>
      <c r="G371" s="43"/>
      <c r="H371" s="43"/>
      <c r="I371" s="222"/>
      <c r="J371" s="43"/>
      <c r="K371" s="43"/>
      <c r="L371" s="47"/>
      <c r="M371" s="223"/>
      <c r="N371" s="22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19" t="s">
        <v>138</v>
      </c>
      <c r="AU371" s="19" t="s">
        <v>84</v>
      </c>
    </row>
    <row r="372" s="13" customFormat="1">
      <c r="A372" s="13"/>
      <c r="B372" s="227"/>
      <c r="C372" s="228"/>
      <c r="D372" s="220" t="s">
        <v>140</v>
      </c>
      <c r="E372" s="229" t="s">
        <v>21</v>
      </c>
      <c r="F372" s="230" t="s">
        <v>909</v>
      </c>
      <c r="G372" s="228"/>
      <c r="H372" s="229" t="s">
        <v>21</v>
      </c>
      <c r="I372" s="231"/>
      <c r="J372" s="228"/>
      <c r="K372" s="228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140</v>
      </c>
      <c r="AU372" s="236" t="s">
        <v>84</v>
      </c>
      <c r="AV372" s="13" t="s">
        <v>82</v>
      </c>
      <c r="AW372" s="13" t="s">
        <v>36</v>
      </c>
      <c r="AX372" s="13" t="s">
        <v>74</v>
      </c>
      <c r="AY372" s="236" t="s">
        <v>126</v>
      </c>
    </row>
    <row r="373" s="14" customFormat="1">
      <c r="A373" s="14"/>
      <c r="B373" s="237"/>
      <c r="C373" s="238"/>
      <c r="D373" s="220" t="s">
        <v>140</v>
      </c>
      <c r="E373" s="239" t="s">
        <v>21</v>
      </c>
      <c r="F373" s="240" t="s">
        <v>683</v>
      </c>
      <c r="G373" s="238"/>
      <c r="H373" s="241">
        <v>17.577000000000002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140</v>
      </c>
      <c r="AU373" s="247" t="s">
        <v>84</v>
      </c>
      <c r="AV373" s="14" t="s">
        <v>84</v>
      </c>
      <c r="AW373" s="14" t="s">
        <v>36</v>
      </c>
      <c r="AX373" s="14" t="s">
        <v>74</v>
      </c>
      <c r="AY373" s="247" t="s">
        <v>126</v>
      </c>
    </row>
    <row r="374" s="14" customFormat="1">
      <c r="A374" s="14"/>
      <c r="B374" s="237"/>
      <c r="C374" s="238"/>
      <c r="D374" s="220" t="s">
        <v>140</v>
      </c>
      <c r="E374" s="239" t="s">
        <v>21</v>
      </c>
      <c r="F374" s="240" t="s">
        <v>910</v>
      </c>
      <c r="G374" s="238"/>
      <c r="H374" s="241">
        <v>-2.0870000000000002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7" t="s">
        <v>140</v>
      </c>
      <c r="AU374" s="247" t="s">
        <v>84</v>
      </c>
      <c r="AV374" s="14" t="s">
        <v>84</v>
      </c>
      <c r="AW374" s="14" t="s">
        <v>36</v>
      </c>
      <c r="AX374" s="14" t="s">
        <v>74</v>
      </c>
      <c r="AY374" s="247" t="s">
        <v>126</v>
      </c>
    </row>
    <row r="375" s="14" customFormat="1">
      <c r="A375" s="14"/>
      <c r="B375" s="237"/>
      <c r="C375" s="238"/>
      <c r="D375" s="220" t="s">
        <v>140</v>
      </c>
      <c r="E375" s="239" t="s">
        <v>21</v>
      </c>
      <c r="F375" s="240" t="s">
        <v>911</v>
      </c>
      <c r="G375" s="238"/>
      <c r="H375" s="241">
        <v>-2.0019999999999998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140</v>
      </c>
      <c r="AU375" s="247" t="s">
        <v>84</v>
      </c>
      <c r="AV375" s="14" t="s">
        <v>84</v>
      </c>
      <c r="AW375" s="14" t="s">
        <v>36</v>
      </c>
      <c r="AX375" s="14" t="s">
        <v>74</v>
      </c>
      <c r="AY375" s="247" t="s">
        <v>126</v>
      </c>
    </row>
    <row r="376" s="15" customFormat="1">
      <c r="A376" s="15"/>
      <c r="B376" s="248"/>
      <c r="C376" s="249"/>
      <c r="D376" s="220" t="s">
        <v>140</v>
      </c>
      <c r="E376" s="250" t="s">
        <v>21</v>
      </c>
      <c r="F376" s="251" t="s">
        <v>152</v>
      </c>
      <c r="G376" s="249"/>
      <c r="H376" s="252">
        <v>13.488000000000003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8" t="s">
        <v>140</v>
      </c>
      <c r="AU376" s="258" t="s">
        <v>84</v>
      </c>
      <c r="AV376" s="15" t="s">
        <v>127</v>
      </c>
      <c r="AW376" s="15" t="s">
        <v>36</v>
      </c>
      <c r="AX376" s="15" t="s">
        <v>74</v>
      </c>
      <c r="AY376" s="258" t="s">
        <v>126</v>
      </c>
    </row>
    <row r="377" s="14" customFormat="1">
      <c r="A377" s="14"/>
      <c r="B377" s="237"/>
      <c r="C377" s="238"/>
      <c r="D377" s="220" t="s">
        <v>140</v>
      </c>
      <c r="E377" s="239" t="s">
        <v>21</v>
      </c>
      <c r="F377" s="240" t="s">
        <v>686</v>
      </c>
      <c r="G377" s="238"/>
      <c r="H377" s="241">
        <v>2.7229999999999999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140</v>
      </c>
      <c r="AU377" s="247" t="s">
        <v>84</v>
      </c>
      <c r="AV377" s="14" t="s">
        <v>84</v>
      </c>
      <c r="AW377" s="14" t="s">
        <v>36</v>
      </c>
      <c r="AX377" s="14" t="s">
        <v>74</v>
      </c>
      <c r="AY377" s="247" t="s">
        <v>126</v>
      </c>
    </row>
    <row r="378" s="15" customFormat="1">
      <c r="A378" s="15"/>
      <c r="B378" s="248"/>
      <c r="C378" s="249"/>
      <c r="D378" s="220" t="s">
        <v>140</v>
      </c>
      <c r="E378" s="250" t="s">
        <v>21</v>
      </c>
      <c r="F378" s="251" t="s">
        <v>152</v>
      </c>
      <c r="G378" s="249"/>
      <c r="H378" s="252">
        <v>2.7229999999999999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8" t="s">
        <v>140</v>
      </c>
      <c r="AU378" s="258" t="s">
        <v>84</v>
      </c>
      <c r="AV378" s="15" t="s">
        <v>127</v>
      </c>
      <c r="AW378" s="15" t="s">
        <v>36</v>
      </c>
      <c r="AX378" s="15" t="s">
        <v>74</v>
      </c>
      <c r="AY378" s="258" t="s">
        <v>126</v>
      </c>
    </row>
    <row r="379" s="14" customFormat="1">
      <c r="A379" s="14"/>
      <c r="B379" s="237"/>
      <c r="C379" s="238"/>
      <c r="D379" s="220" t="s">
        <v>140</v>
      </c>
      <c r="E379" s="239" t="s">
        <v>21</v>
      </c>
      <c r="F379" s="240" t="s">
        <v>687</v>
      </c>
      <c r="G379" s="238"/>
      <c r="H379" s="241">
        <v>24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7" t="s">
        <v>140</v>
      </c>
      <c r="AU379" s="247" t="s">
        <v>84</v>
      </c>
      <c r="AV379" s="14" t="s">
        <v>84</v>
      </c>
      <c r="AW379" s="14" t="s">
        <v>36</v>
      </c>
      <c r="AX379" s="14" t="s">
        <v>74</v>
      </c>
      <c r="AY379" s="247" t="s">
        <v>126</v>
      </c>
    </row>
    <row r="380" s="14" customFormat="1">
      <c r="A380" s="14"/>
      <c r="B380" s="237"/>
      <c r="C380" s="238"/>
      <c r="D380" s="220" t="s">
        <v>140</v>
      </c>
      <c r="E380" s="239" t="s">
        <v>21</v>
      </c>
      <c r="F380" s="240" t="s">
        <v>688</v>
      </c>
      <c r="G380" s="238"/>
      <c r="H380" s="241">
        <v>-0.46800000000000003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140</v>
      </c>
      <c r="AU380" s="247" t="s">
        <v>84</v>
      </c>
      <c r="AV380" s="14" t="s">
        <v>84</v>
      </c>
      <c r="AW380" s="14" t="s">
        <v>36</v>
      </c>
      <c r="AX380" s="14" t="s">
        <v>74</v>
      </c>
      <c r="AY380" s="247" t="s">
        <v>126</v>
      </c>
    </row>
    <row r="381" s="14" customFormat="1">
      <c r="A381" s="14"/>
      <c r="B381" s="237"/>
      <c r="C381" s="238"/>
      <c r="D381" s="220" t="s">
        <v>140</v>
      </c>
      <c r="E381" s="239" t="s">
        <v>21</v>
      </c>
      <c r="F381" s="240" t="s">
        <v>912</v>
      </c>
      <c r="G381" s="238"/>
      <c r="H381" s="241">
        <v>-0.81999999999999995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140</v>
      </c>
      <c r="AU381" s="247" t="s">
        <v>84</v>
      </c>
      <c r="AV381" s="14" t="s">
        <v>84</v>
      </c>
      <c r="AW381" s="14" t="s">
        <v>36</v>
      </c>
      <c r="AX381" s="14" t="s">
        <v>74</v>
      </c>
      <c r="AY381" s="247" t="s">
        <v>126</v>
      </c>
    </row>
    <row r="382" s="15" customFormat="1">
      <c r="A382" s="15"/>
      <c r="B382" s="248"/>
      <c r="C382" s="249"/>
      <c r="D382" s="220" t="s">
        <v>140</v>
      </c>
      <c r="E382" s="250" t="s">
        <v>21</v>
      </c>
      <c r="F382" s="251" t="s">
        <v>152</v>
      </c>
      <c r="G382" s="249"/>
      <c r="H382" s="252">
        <v>22.712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140</v>
      </c>
      <c r="AU382" s="258" t="s">
        <v>84</v>
      </c>
      <c r="AV382" s="15" t="s">
        <v>127</v>
      </c>
      <c r="AW382" s="15" t="s">
        <v>36</v>
      </c>
      <c r="AX382" s="15" t="s">
        <v>74</v>
      </c>
      <c r="AY382" s="258" t="s">
        <v>126</v>
      </c>
    </row>
    <row r="383" s="16" customFormat="1">
      <c r="A383" s="16"/>
      <c r="B383" s="259"/>
      <c r="C383" s="260"/>
      <c r="D383" s="220" t="s">
        <v>140</v>
      </c>
      <c r="E383" s="261" t="s">
        <v>21</v>
      </c>
      <c r="F383" s="262" t="s">
        <v>156</v>
      </c>
      <c r="G383" s="260"/>
      <c r="H383" s="263">
        <v>38.922999999999995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69" t="s">
        <v>140</v>
      </c>
      <c r="AU383" s="269" t="s">
        <v>84</v>
      </c>
      <c r="AV383" s="16" t="s">
        <v>134</v>
      </c>
      <c r="AW383" s="16" t="s">
        <v>36</v>
      </c>
      <c r="AX383" s="16" t="s">
        <v>82</v>
      </c>
      <c r="AY383" s="269" t="s">
        <v>126</v>
      </c>
    </row>
    <row r="384" s="2" customFormat="1" ht="37.8" customHeight="1">
      <c r="A384" s="41"/>
      <c r="B384" s="42"/>
      <c r="C384" s="207" t="s">
        <v>475</v>
      </c>
      <c r="D384" s="207" t="s">
        <v>129</v>
      </c>
      <c r="E384" s="208" t="s">
        <v>913</v>
      </c>
      <c r="F384" s="209" t="s">
        <v>914</v>
      </c>
      <c r="G384" s="210" t="s">
        <v>132</v>
      </c>
      <c r="H384" s="211">
        <v>11</v>
      </c>
      <c r="I384" s="212"/>
      <c r="J384" s="213">
        <f>ROUND(I384*H384,2)</f>
        <v>0</v>
      </c>
      <c r="K384" s="209" t="s">
        <v>21</v>
      </c>
      <c r="L384" s="47"/>
      <c r="M384" s="214" t="s">
        <v>21</v>
      </c>
      <c r="N384" s="215" t="s">
        <v>45</v>
      </c>
      <c r="O384" s="87"/>
      <c r="P384" s="216">
        <f>O384*H384</f>
        <v>0</v>
      </c>
      <c r="Q384" s="216">
        <v>0.042950000000000002</v>
      </c>
      <c r="R384" s="216">
        <f>Q384*H384</f>
        <v>0.47245000000000004</v>
      </c>
      <c r="S384" s="216">
        <v>0</v>
      </c>
      <c r="T384" s="21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8" t="s">
        <v>134</v>
      </c>
      <c r="AT384" s="218" t="s">
        <v>129</v>
      </c>
      <c r="AU384" s="218" t="s">
        <v>84</v>
      </c>
      <c r="AY384" s="19" t="s">
        <v>126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19" t="s">
        <v>82</v>
      </c>
      <c r="BK384" s="219">
        <f>ROUND(I384*H384,2)</f>
        <v>0</v>
      </c>
      <c r="BL384" s="19" t="s">
        <v>134</v>
      </c>
      <c r="BM384" s="218" t="s">
        <v>915</v>
      </c>
    </row>
    <row r="385" s="2" customFormat="1">
      <c r="A385" s="41"/>
      <c r="B385" s="42"/>
      <c r="C385" s="43"/>
      <c r="D385" s="220" t="s">
        <v>136</v>
      </c>
      <c r="E385" s="43"/>
      <c r="F385" s="221" t="s">
        <v>914</v>
      </c>
      <c r="G385" s="43"/>
      <c r="H385" s="43"/>
      <c r="I385" s="222"/>
      <c r="J385" s="43"/>
      <c r="K385" s="43"/>
      <c r="L385" s="47"/>
      <c r="M385" s="223"/>
      <c r="N385" s="22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19" t="s">
        <v>136</v>
      </c>
      <c r="AU385" s="19" t="s">
        <v>84</v>
      </c>
    </row>
    <row r="386" s="12" customFormat="1" ht="22.8" customHeight="1">
      <c r="A386" s="12"/>
      <c r="B386" s="191"/>
      <c r="C386" s="192"/>
      <c r="D386" s="193" t="s">
        <v>73</v>
      </c>
      <c r="E386" s="205" t="s">
        <v>308</v>
      </c>
      <c r="F386" s="205" t="s">
        <v>309</v>
      </c>
      <c r="G386" s="192"/>
      <c r="H386" s="192"/>
      <c r="I386" s="195"/>
      <c r="J386" s="206">
        <f>BK386</f>
        <v>0</v>
      </c>
      <c r="K386" s="192"/>
      <c r="L386" s="197"/>
      <c r="M386" s="198"/>
      <c r="N386" s="199"/>
      <c r="O386" s="199"/>
      <c r="P386" s="200">
        <f>SUM(P387:P399)</f>
        <v>0</v>
      </c>
      <c r="Q386" s="199"/>
      <c r="R386" s="200">
        <f>SUM(R387:R399)</f>
        <v>0</v>
      </c>
      <c r="S386" s="199"/>
      <c r="T386" s="201">
        <f>SUM(T387:T399)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02" t="s">
        <v>82</v>
      </c>
      <c r="AT386" s="203" t="s">
        <v>73</v>
      </c>
      <c r="AU386" s="203" t="s">
        <v>82</v>
      </c>
      <c r="AY386" s="202" t="s">
        <v>126</v>
      </c>
      <c r="BK386" s="204">
        <f>SUM(BK387:BK399)</f>
        <v>0</v>
      </c>
    </row>
    <row r="387" s="2" customFormat="1" ht="33" customHeight="1">
      <c r="A387" s="41"/>
      <c r="B387" s="42"/>
      <c r="C387" s="207" t="s">
        <v>483</v>
      </c>
      <c r="D387" s="207" t="s">
        <v>129</v>
      </c>
      <c r="E387" s="208" t="s">
        <v>916</v>
      </c>
      <c r="F387" s="209" t="s">
        <v>917</v>
      </c>
      <c r="G387" s="210" t="s">
        <v>313</v>
      </c>
      <c r="H387" s="211">
        <v>10.688000000000001</v>
      </c>
      <c r="I387" s="212"/>
      <c r="J387" s="213">
        <f>ROUND(I387*H387,2)</f>
        <v>0</v>
      </c>
      <c r="K387" s="209" t="s">
        <v>133</v>
      </c>
      <c r="L387" s="47"/>
      <c r="M387" s="214" t="s">
        <v>21</v>
      </c>
      <c r="N387" s="215" t="s">
        <v>45</v>
      </c>
      <c r="O387" s="87"/>
      <c r="P387" s="216">
        <f>O387*H387</f>
        <v>0</v>
      </c>
      <c r="Q387" s="216">
        <v>0</v>
      </c>
      <c r="R387" s="216">
        <f>Q387*H387</f>
        <v>0</v>
      </c>
      <c r="S387" s="216">
        <v>0</v>
      </c>
      <c r="T387" s="217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8" t="s">
        <v>134</v>
      </c>
      <c r="AT387" s="218" t="s">
        <v>129</v>
      </c>
      <c r="AU387" s="218" t="s">
        <v>84</v>
      </c>
      <c r="AY387" s="19" t="s">
        <v>126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19" t="s">
        <v>82</v>
      </c>
      <c r="BK387" s="219">
        <f>ROUND(I387*H387,2)</f>
        <v>0</v>
      </c>
      <c r="BL387" s="19" t="s">
        <v>134</v>
      </c>
      <c r="BM387" s="218" t="s">
        <v>918</v>
      </c>
    </row>
    <row r="388" s="2" customFormat="1">
      <c r="A388" s="41"/>
      <c r="B388" s="42"/>
      <c r="C388" s="43"/>
      <c r="D388" s="220" t="s">
        <v>136</v>
      </c>
      <c r="E388" s="43"/>
      <c r="F388" s="221" t="s">
        <v>919</v>
      </c>
      <c r="G388" s="43"/>
      <c r="H388" s="43"/>
      <c r="I388" s="222"/>
      <c r="J388" s="43"/>
      <c r="K388" s="43"/>
      <c r="L388" s="47"/>
      <c r="M388" s="223"/>
      <c r="N388" s="22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19" t="s">
        <v>136</v>
      </c>
      <c r="AU388" s="19" t="s">
        <v>84</v>
      </c>
    </row>
    <row r="389" s="2" customFormat="1">
      <c r="A389" s="41"/>
      <c r="B389" s="42"/>
      <c r="C389" s="43"/>
      <c r="D389" s="225" t="s">
        <v>138</v>
      </c>
      <c r="E389" s="43"/>
      <c r="F389" s="226" t="s">
        <v>920</v>
      </c>
      <c r="G389" s="43"/>
      <c r="H389" s="43"/>
      <c r="I389" s="222"/>
      <c r="J389" s="43"/>
      <c r="K389" s="43"/>
      <c r="L389" s="47"/>
      <c r="M389" s="223"/>
      <c r="N389" s="22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19" t="s">
        <v>138</v>
      </c>
      <c r="AU389" s="19" t="s">
        <v>84</v>
      </c>
    </row>
    <row r="390" s="2" customFormat="1" ht="24.15" customHeight="1">
      <c r="A390" s="41"/>
      <c r="B390" s="42"/>
      <c r="C390" s="207" t="s">
        <v>488</v>
      </c>
      <c r="D390" s="207" t="s">
        <v>129</v>
      </c>
      <c r="E390" s="208" t="s">
        <v>318</v>
      </c>
      <c r="F390" s="209" t="s">
        <v>319</v>
      </c>
      <c r="G390" s="210" t="s">
        <v>313</v>
      </c>
      <c r="H390" s="211">
        <v>10.688000000000001</v>
      </c>
      <c r="I390" s="212"/>
      <c r="J390" s="213">
        <f>ROUND(I390*H390,2)</f>
        <v>0</v>
      </c>
      <c r="K390" s="209" t="s">
        <v>133</v>
      </c>
      <c r="L390" s="47"/>
      <c r="M390" s="214" t="s">
        <v>21</v>
      </c>
      <c r="N390" s="215" t="s">
        <v>45</v>
      </c>
      <c r="O390" s="87"/>
      <c r="P390" s="216">
        <f>O390*H390</f>
        <v>0</v>
      </c>
      <c r="Q390" s="216">
        <v>0</v>
      </c>
      <c r="R390" s="216">
        <f>Q390*H390</f>
        <v>0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134</v>
      </c>
      <c r="AT390" s="218" t="s">
        <v>129</v>
      </c>
      <c r="AU390" s="218" t="s">
        <v>84</v>
      </c>
      <c r="AY390" s="19" t="s">
        <v>126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19" t="s">
        <v>82</v>
      </c>
      <c r="BK390" s="219">
        <f>ROUND(I390*H390,2)</f>
        <v>0</v>
      </c>
      <c r="BL390" s="19" t="s">
        <v>134</v>
      </c>
      <c r="BM390" s="218" t="s">
        <v>921</v>
      </c>
    </row>
    <row r="391" s="2" customFormat="1">
      <c r="A391" s="41"/>
      <c r="B391" s="42"/>
      <c r="C391" s="43"/>
      <c r="D391" s="220" t="s">
        <v>136</v>
      </c>
      <c r="E391" s="43"/>
      <c r="F391" s="221" t="s">
        <v>321</v>
      </c>
      <c r="G391" s="43"/>
      <c r="H391" s="43"/>
      <c r="I391" s="222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19" t="s">
        <v>136</v>
      </c>
      <c r="AU391" s="19" t="s">
        <v>84</v>
      </c>
    </row>
    <row r="392" s="2" customFormat="1">
      <c r="A392" s="41"/>
      <c r="B392" s="42"/>
      <c r="C392" s="43"/>
      <c r="D392" s="225" t="s">
        <v>138</v>
      </c>
      <c r="E392" s="43"/>
      <c r="F392" s="226" t="s">
        <v>322</v>
      </c>
      <c r="G392" s="43"/>
      <c r="H392" s="43"/>
      <c r="I392" s="222"/>
      <c r="J392" s="43"/>
      <c r="K392" s="43"/>
      <c r="L392" s="47"/>
      <c r="M392" s="223"/>
      <c r="N392" s="22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19" t="s">
        <v>138</v>
      </c>
      <c r="AU392" s="19" t="s">
        <v>84</v>
      </c>
    </row>
    <row r="393" s="2" customFormat="1" ht="24.15" customHeight="1">
      <c r="A393" s="41"/>
      <c r="B393" s="42"/>
      <c r="C393" s="207" t="s">
        <v>492</v>
      </c>
      <c r="D393" s="207" t="s">
        <v>129</v>
      </c>
      <c r="E393" s="208" t="s">
        <v>324</v>
      </c>
      <c r="F393" s="209" t="s">
        <v>325</v>
      </c>
      <c r="G393" s="210" t="s">
        <v>313</v>
      </c>
      <c r="H393" s="211">
        <v>203.072</v>
      </c>
      <c r="I393" s="212"/>
      <c r="J393" s="213">
        <f>ROUND(I393*H393,2)</f>
        <v>0</v>
      </c>
      <c r="K393" s="209" t="s">
        <v>133</v>
      </c>
      <c r="L393" s="47"/>
      <c r="M393" s="214" t="s">
        <v>21</v>
      </c>
      <c r="N393" s="215" t="s">
        <v>45</v>
      </c>
      <c r="O393" s="87"/>
      <c r="P393" s="216">
        <f>O393*H393</f>
        <v>0</v>
      </c>
      <c r="Q393" s="216">
        <v>0</v>
      </c>
      <c r="R393" s="216">
        <f>Q393*H393</f>
        <v>0</v>
      </c>
      <c r="S393" s="216">
        <v>0</v>
      </c>
      <c r="T393" s="217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8" t="s">
        <v>134</v>
      </c>
      <c r="AT393" s="218" t="s">
        <v>129</v>
      </c>
      <c r="AU393" s="218" t="s">
        <v>84</v>
      </c>
      <c r="AY393" s="19" t="s">
        <v>126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19" t="s">
        <v>82</v>
      </c>
      <c r="BK393" s="219">
        <f>ROUND(I393*H393,2)</f>
        <v>0</v>
      </c>
      <c r="BL393" s="19" t="s">
        <v>134</v>
      </c>
      <c r="BM393" s="218" t="s">
        <v>922</v>
      </c>
    </row>
    <row r="394" s="2" customFormat="1">
      <c r="A394" s="41"/>
      <c r="B394" s="42"/>
      <c r="C394" s="43"/>
      <c r="D394" s="220" t="s">
        <v>136</v>
      </c>
      <c r="E394" s="43"/>
      <c r="F394" s="221" t="s">
        <v>327</v>
      </c>
      <c r="G394" s="43"/>
      <c r="H394" s="43"/>
      <c r="I394" s="222"/>
      <c r="J394" s="43"/>
      <c r="K394" s="43"/>
      <c r="L394" s="47"/>
      <c r="M394" s="223"/>
      <c r="N394" s="22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19" t="s">
        <v>136</v>
      </c>
      <c r="AU394" s="19" t="s">
        <v>84</v>
      </c>
    </row>
    <row r="395" s="2" customFormat="1">
      <c r="A395" s="41"/>
      <c r="B395" s="42"/>
      <c r="C395" s="43"/>
      <c r="D395" s="225" t="s">
        <v>138</v>
      </c>
      <c r="E395" s="43"/>
      <c r="F395" s="226" t="s">
        <v>328</v>
      </c>
      <c r="G395" s="43"/>
      <c r="H395" s="43"/>
      <c r="I395" s="222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19" t="s">
        <v>138</v>
      </c>
      <c r="AU395" s="19" t="s">
        <v>84</v>
      </c>
    </row>
    <row r="396" s="14" customFormat="1">
      <c r="A396" s="14"/>
      <c r="B396" s="237"/>
      <c r="C396" s="238"/>
      <c r="D396" s="220" t="s">
        <v>140</v>
      </c>
      <c r="E396" s="238"/>
      <c r="F396" s="240" t="s">
        <v>923</v>
      </c>
      <c r="G396" s="238"/>
      <c r="H396" s="241">
        <v>203.072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140</v>
      </c>
      <c r="AU396" s="247" t="s">
        <v>84</v>
      </c>
      <c r="AV396" s="14" t="s">
        <v>84</v>
      </c>
      <c r="AW396" s="14" t="s">
        <v>4</v>
      </c>
      <c r="AX396" s="14" t="s">
        <v>82</v>
      </c>
      <c r="AY396" s="247" t="s">
        <v>126</v>
      </c>
    </row>
    <row r="397" s="2" customFormat="1" ht="33" customHeight="1">
      <c r="A397" s="41"/>
      <c r="B397" s="42"/>
      <c r="C397" s="207" t="s">
        <v>496</v>
      </c>
      <c r="D397" s="207" t="s">
        <v>129</v>
      </c>
      <c r="E397" s="208" t="s">
        <v>330</v>
      </c>
      <c r="F397" s="209" t="s">
        <v>331</v>
      </c>
      <c r="G397" s="210" t="s">
        <v>313</v>
      </c>
      <c r="H397" s="211">
        <v>10.686999999999999</v>
      </c>
      <c r="I397" s="212"/>
      <c r="J397" s="213">
        <f>ROUND(I397*H397,2)</f>
        <v>0</v>
      </c>
      <c r="K397" s="209" t="s">
        <v>133</v>
      </c>
      <c r="L397" s="47"/>
      <c r="M397" s="214" t="s">
        <v>21</v>
      </c>
      <c r="N397" s="215" t="s">
        <v>45</v>
      </c>
      <c r="O397" s="87"/>
      <c r="P397" s="216">
        <f>O397*H397</f>
        <v>0</v>
      </c>
      <c r="Q397" s="216">
        <v>0</v>
      </c>
      <c r="R397" s="216">
        <f>Q397*H397</f>
        <v>0</v>
      </c>
      <c r="S397" s="216">
        <v>0</v>
      </c>
      <c r="T397" s="21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8" t="s">
        <v>134</v>
      </c>
      <c r="AT397" s="218" t="s">
        <v>129</v>
      </c>
      <c r="AU397" s="218" t="s">
        <v>84</v>
      </c>
      <c r="AY397" s="19" t="s">
        <v>126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19" t="s">
        <v>82</v>
      </c>
      <c r="BK397" s="219">
        <f>ROUND(I397*H397,2)</f>
        <v>0</v>
      </c>
      <c r="BL397" s="19" t="s">
        <v>134</v>
      </c>
      <c r="BM397" s="218" t="s">
        <v>924</v>
      </c>
    </row>
    <row r="398" s="2" customFormat="1">
      <c r="A398" s="41"/>
      <c r="B398" s="42"/>
      <c r="C398" s="43"/>
      <c r="D398" s="220" t="s">
        <v>136</v>
      </c>
      <c r="E398" s="43"/>
      <c r="F398" s="221" t="s">
        <v>333</v>
      </c>
      <c r="G398" s="43"/>
      <c r="H398" s="43"/>
      <c r="I398" s="222"/>
      <c r="J398" s="43"/>
      <c r="K398" s="43"/>
      <c r="L398" s="47"/>
      <c r="M398" s="223"/>
      <c r="N398" s="22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19" t="s">
        <v>136</v>
      </c>
      <c r="AU398" s="19" t="s">
        <v>84</v>
      </c>
    </row>
    <row r="399" s="2" customFormat="1">
      <c r="A399" s="41"/>
      <c r="B399" s="42"/>
      <c r="C399" s="43"/>
      <c r="D399" s="225" t="s">
        <v>138</v>
      </c>
      <c r="E399" s="43"/>
      <c r="F399" s="226" t="s">
        <v>334</v>
      </c>
      <c r="G399" s="43"/>
      <c r="H399" s="43"/>
      <c r="I399" s="222"/>
      <c r="J399" s="43"/>
      <c r="K399" s="43"/>
      <c r="L399" s="47"/>
      <c r="M399" s="223"/>
      <c r="N399" s="22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19" t="s">
        <v>138</v>
      </c>
      <c r="AU399" s="19" t="s">
        <v>84</v>
      </c>
    </row>
    <row r="400" s="12" customFormat="1" ht="22.8" customHeight="1">
      <c r="A400" s="12"/>
      <c r="B400" s="191"/>
      <c r="C400" s="192"/>
      <c r="D400" s="193" t="s">
        <v>73</v>
      </c>
      <c r="E400" s="205" t="s">
        <v>343</v>
      </c>
      <c r="F400" s="205" t="s">
        <v>344</v>
      </c>
      <c r="G400" s="192"/>
      <c r="H400" s="192"/>
      <c r="I400" s="195"/>
      <c r="J400" s="206">
        <f>BK400</f>
        <v>0</v>
      </c>
      <c r="K400" s="192"/>
      <c r="L400" s="197"/>
      <c r="M400" s="198"/>
      <c r="N400" s="199"/>
      <c r="O400" s="199"/>
      <c r="P400" s="200">
        <f>SUM(P401:P403)</f>
        <v>0</v>
      </c>
      <c r="Q400" s="199"/>
      <c r="R400" s="200">
        <f>SUM(R401:R403)</f>
        <v>0</v>
      </c>
      <c r="S400" s="199"/>
      <c r="T400" s="201">
        <f>SUM(T401:T403)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2" t="s">
        <v>82</v>
      </c>
      <c r="AT400" s="203" t="s">
        <v>73</v>
      </c>
      <c r="AU400" s="203" t="s">
        <v>82</v>
      </c>
      <c r="AY400" s="202" t="s">
        <v>126</v>
      </c>
      <c r="BK400" s="204">
        <f>SUM(BK401:BK403)</f>
        <v>0</v>
      </c>
    </row>
    <row r="401" s="2" customFormat="1" ht="24.15" customHeight="1">
      <c r="A401" s="41"/>
      <c r="B401" s="42"/>
      <c r="C401" s="207" t="s">
        <v>504</v>
      </c>
      <c r="D401" s="207" t="s">
        <v>129</v>
      </c>
      <c r="E401" s="208" t="s">
        <v>925</v>
      </c>
      <c r="F401" s="209" t="s">
        <v>926</v>
      </c>
      <c r="G401" s="210" t="s">
        <v>313</v>
      </c>
      <c r="H401" s="211">
        <v>10.924</v>
      </c>
      <c r="I401" s="212"/>
      <c r="J401" s="213">
        <f>ROUND(I401*H401,2)</f>
        <v>0</v>
      </c>
      <c r="K401" s="209" t="s">
        <v>133</v>
      </c>
      <c r="L401" s="47"/>
      <c r="M401" s="214" t="s">
        <v>21</v>
      </c>
      <c r="N401" s="215" t="s">
        <v>45</v>
      </c>
      <c r="O401" s="87"/>
      <c r="P401" s="216">
        <f>O401*H401</f>
        <v>0</v>
      </c>
      <c r="Q401" s="216">
        <v>0</v>
      </c>
      <c r="R401" s="216">
        <f>Q401*H401</f>
        <v>0</v>
      </c>
      <c r="S401" s="216">
        <v>0</v>
      </c>
      <c r="T401" s="217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8" t="s">
        <v>134</v>
      </c>
      <c r="AT401" s="218" t="s">
        <v>129</v>
      </c>
      <c r="AU401" s="218" t="s">
        <v>84</v>
      </c>
      <c r="AY401" s="19" t="s">
        <v>126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19" t="s">
        <v>82</v>
      </c>
      <c r="BK401" s="219">
        <f>ROUND(I401*H401,2)</f>
        <v>0</v>
      </c>
      <c r="BL401" s="19" t="s">
        <v>134</v>
      </c>
      <c r="BM401" s="218" t="s">
        <v>927</v>
      </c>
    </row>
    <row r="402" s="2" customFormat="1">
      <c r="A402" s="41"/>
      <c r="B402" s="42"/>
      <c r="C402" s="43"/>
      <c r="D402" s="220" t="s">
        <v>136</v>
      </c>
      <c r="E402" s="43"/>
      <c r="F402" s="221" t="s">
        <v>928</v>
      </c>
      <c r="G402" s="43"/>
      <c r="H402" s="43"/>
      <c r="I402" s="222"/>
      <c r="J402" s="43"/>
      <c r="K402" s="43"/>
      <c r="L402" s="47"/>
      <c r="M402" s="223"/>
      <c r="N402" s="224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19" t="s">
        <v>136</v>
      </c>
      <c r="AU402" s="19" t="s">
        <v>84</v>
      </c>
    </row>
    <row r="403" s="2" customFormat="1">
      <c r="A403" s="41"/>
      <c r="B403" s="42"/>
      <c r="C403" s="43"/>
      <c r="D403" s="225" t="s">
        <v>138</v>
      </c>
      <c r="E403" s="43"/>
      <c r="F403" s="226" t="s">
        <v>929</v>
      </c>
      <c r="G403" s="43"/>
      <c r="H403" s="43"/>
      <c r="I403" s="222"/>
      <c r="J403" s="43"/>
      <c r="K403" s="43"/>
      <c r="L403" s="47"/>
      <c r="M403" s="223"/>
      <c r="N403" s="224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19" t="s">
        <v>138</v>
      </c>
      <c r="AU403" s="19" t="s">
        <v>84</v>
      </c>
    </row>
    <row r="404" s="12" customFormat="1" ht="25.92" customHeight="1">
      <c r="A404" s="12"/>
      <c r="B404" s="191"/>
      <c r="C404" s="192"/>
      <c r="D404" s="193" t="s">
        <v>73</v>
      </c>
      <c r="E404" s="194" t="s">
        <v>351</v>
      </c>
      <c r="F404" s="194" t="s">
        <v>352</v>
      </c>
      <c r="G404" s="192"/>
      <c r="H404" s="192"/>
      <c r="I404" s="195"/>
      <c r="J404" s="196">
        <f>BK404</f>
        <v>0</v>
      </c>
      <c r="K404" s="192"/>
      <c r="L404" s="197"/>
      <c r="M404" s="198"/>
      <c r="N404" s="199"/>
      <c r="O404" s="199"/>
      <c r="P404" s="200">
        <f>P405+P410+P418+P428+P467+P475</f>
        <v>0</v>
      </c>
      <c r="Q404" s="199"/>
      <c r="R404" s="200">
        <f>R405+R410+R418+R428+R467+R475</f>
        <v>2.4524303299999999</v>
      </c>
      <c r="S404" s="199"/>
      <c r="T404" s="201">
        <f>T405+T410+T418+T428+T467+T475</f>
        <v>0.380992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2" t="s">
        <v>84</v>
      </c>
      <c r="AT404" s="203" t="s">
        <v>73</v>
      </c>
      <c r="AU404" s="203" t="s">
        <v>74</v>
      </c>
      <c r="AY404" s="202" t="s">
        <v>126</v>
      </c>
      <c r="BK404" s="204">
        <f>BK405+BK410+BK418+BK428+BK467+BK475</f>
        <v>0</v>
      </c>
    </row>
    <row r="405" s="12" customFormat="1" ht="22.8" customHeight="1">
      <c r="A405" s="12"/>
      <c r="B405" s="191"/>
      <c r="C405" s="192"/>
      <c r="D405" s="193" t="s">
        <v>73</v>
      </c>
      <c r="E405" s="205" t="s">
        <v>930</v>
      </c>
      <c r="F405" s="205" t="s">
        <v>931</v>
      </c>
      <c r="G405" s="192"/>
      <c r="H405" s="192"/>
      <c r="I405" s="195"/>
      <c r="J405" s="206">
        <f>BK405</f>
        <v>0</v>
      </c>
      <c r="K405" s="192"/>
      <c r="L405" s="197"/>
      <c r="M405" s="198"/>
      <c r="N405" s="199"/>
      <c r="O405" s="199"/>
      <c r="P405" s="200">
        <f>SUM(P406:P409)</f>
        <v>0</v>
      </c>
      <c r="Q405" s="199"/>
      <c r="R405" s="200">
        <f>SUM(R406:R409)</f>
        <v>0</v>
      </c>
      <c r="S405" s="199"/>
      <c r="T405" s="201">
        <f>SUM(T406:T409)</f>
        <v>0.067430000000000004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2" t="s">
        <v>84</v>
      </c>
      <c r="AT405" s="203" t="s">
        <v>73</v>
      </c>
      <c r="AU405" s="203" t="s">
        <v>82</v>
      </c>
      <c r="AY405" s="202" t="s">
        <v>126</v>
      </c>
      <c r="BK405" s="204">
        <f>SUM(BK406:BK409)</f>
        <v>0</v>
      </c>
    </row>
    <row r="406" s="2" customFormat="1" ht="16.5" customHeight="1">
      <c r="A406" s="41"/>
      <c r="B406" s="42"/>
      <c r="C406" s="207" t="s">
        <v>511</v>
      </c>
      <c r="D406" s="207" t="s">
        <v>129</v>
      </c>
      <c r="E406" s="208" t="s">
        <v>932</v>
      </c>
      <c r="F406" s="209" t="s">
        <v>933</v>
      </c>
      <c r="G406" s="210" t="s">
        <v>159</v>
      </c>
      <c r="H406" s="211">
        <v>2.2000000000000002</v>
      </c>
      <c r="I406" s="212"/>
      <c r="J406" s="213">
        <f>ROUND(I406*H406,2)</f>
        <v>0</v>
      </c>
      <c r="K406" s="209" t="s">
        <v>133</v>
      </c>
      <c r="L406" s="47"/>
      <c r="M406" s="214" t="s">
        <v>21</v>
      </c>
      <c r="N406" s="215" t="s">
        <v>45</v>
      </c>
      <c r="O406" s="87"/>
      <c r="P406" s="216">
        <f>O406*H406</f>
        <v>0</v>
      </c>
      <c r="Q406" s="216">
        <v>0</v>
      </c>
      <c r="R406" s="216">
        <f>Q406*H406</f>
        <v>0</v>
      </c>
      <c r="S406" s="216">
        <v>0.03065</v>
      </c>
      <c r="T406" s="217">
        <f>S406*H406</f>
        <v>0.067430000000000004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18" t="s">
        <v>295</v>
      </c>
      <c r="AT406" s="218" t="s">
        <v>129</v>
      </c>
      <c r="AU406" s="218" t="s">
        <v>84</v>
      </c>
      <c r="AY406" s="19" t="s">
        <v>126</v>
      </c>
      <c r="BE406" s="219">
        <f>IF(N406="základní",J406,0)</f>
        <v>0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19" t="s">
        <v>82</v>
      </c>
      <c r="BK406" s="219">
        <f>ROUND(I406*H406,2)</f>
        <v>0</v>
      </c>
      <c r="BL406" s="19" t="s">
        <v>295</v>
      </c>
      <c r="BM406" s="218" t="s">
        <v>934</v>
      </c>
    </row>
    <row r="407" s="2" customFormat="1">
      <c r="A407" s="41"/>
      <c r="B407" s="42"/>
      <c r="C407" s="43"/>
      <c r="D407" s="220" t="s">
        <v>136</v>
      </c>
      <c r="E407" s="43"/>
      <c r="F407" s="221" t="s">
        <v>935</v>
      </c>
      <c r="G407" s="43"/>
      <c r="H407" s="43"/>
      <c r="I407" s="222"/>
      <c r="J407" s="43"/>
      <c r="K407" s="43"/>
      <c r="L407" s="47"/>
      <c r="M407" s="223"/>
      <c r="N407" s="224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19" t="s">
        <v>136</v>
      </c>
      <c r="AU407" s="19" t="s">
        <v>84</v>
      </c>
    </row>
    <row r="408" s="2" customFormat="1">
      <c r="A408" s="41"/>
      <c r="B408" s="42"/>
      <c r="C408" s="43"/>
      <c r="D408" s="225" t="s">
        <v>138</v>
      </c>
      <c r="E408" s="43"/>
      <c r="F408" s="226" t="s">
        <v>936</v>
      </c>
      <c r="G408" s="43"/>
      <c r="H408" s="43"/>
      <c r="I408" s="222"/>
      <c r="J408" s="43"/>
      <c r="K408" s="43"/>
      <c r="L408" s="47"/>
      <c r="M408" s="223"/>
      <c r="N408" s="224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19" t="s">
        <v>138</v>
      </c>
      <c r="AU408" s="19" t="s">
        <v>84</v>
      </c>
    </row>
    <row r="409" s="14" customFormat="1">
      <c r="A409" s="14"/>
      <c r="B409" s="237"/>
      <c r="C409" s="238"/>
      <c r="D409" s="220" t="s">
        <v>140</v>
      </c>
      <c r="E409" s="239" t="s">
        <v>21</v>
      </c>
      <c r="F409" s="240" t="s">
        <v>937</v>
      </c>
      <c r="G409" s="238"/>
      <c r="H409" s="241">
        <v>2.2000000000000002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140</v>
      </c>
      <c r="AU409" s="247" t="s">
        <v>84</v>
      </c>
      <c r="AV409" s="14" t="s">
        <v>84</v>
      </c>
      <c r="AW409" s="14" t="s">
        <v>36</v>
      </c>
      <c r="AX409" s="14" t="s">
        <v>82</v>
      </c>
      <c r="AY409" s="247" t="s">
        <v>126</v>
      </c>
    </row>
    <row r="410" s="12" customFormat="1" ht="22.8" customHeight="1">
      <c r="A410" s="12"/>
      <c r="B410" s="191"/>
      <c r="C410" s="192"/>
      <c r="D410" s="193" t="s">
        <v>73</v>
      </c>
      <c r="E410" s="205" t="s">
        <v>938</v>
      </c>
      <c r="F410" s="205" t="s">
        <v>939</v>
      </c>
      <c r="G410" s="192"/>
      <c r="H410" s="192"/>
      <c r="I410" s="195"/>
      <c r="J410" s="206">
        <f>BK410</f>
        <v>0</v>
      </c>
      <c r="K410" s="192"/>
      <c r="L410" s="197"/>
      <c r="M410" s="198"/>
      <c r="N410" s="199"/>
      <c r="O410" s="199"/>
      <c r="P410" s="200">
        <f>SUM(P411:P417)</f>
        <v>0</v>
      </c>
      <c r="Q410" s="199"/>
      <c r="R410" s="200">
        <f>SUM(R411:R417)</f>
        <v>0</v>
      </c>
      <c r="S410" s="199"/>
      <c r="T410" s="201">
        <f>SUM(T411:T417)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2" t="s">
        <v>84</v>
      </c>
      <c r="AT410" s="203" t="s">
        <v>73</v>
      </c>
      <c r="AU410" s="203" t="s">
        <v>82</v>
      </c>
      <c r="AY410" s="202" t="s">
        <v>126</v>
      </c>
      <c r="BK410" s="204">
        <f>SUM(BK411:BK417)</f>
        <v>0</v>
      </c>
    </row>
    <row r="411" s="2" customFormat="1" ht="44.25" customHeight="1">
      <c r="A411" s="41"/>
      <c r="B411" s="42"/>
      <c r="C411" s="207" t="s">
        <v>517</v>
      </c>
      <c r="D411" s="207" t="s">
        <v>129</v>
      </c>
      <c r="E411" s="208" t="s">
        <v>940</v>
      </c>
      <c r="F411" s="209" t="s">
        <v>941</v>
      </c>
      <c r="G411" s="210" t="s">
        <v>293</v>
      </c>
      <c r="H411" s="211">
        <v>3</v>
      </c>
      <c r="I411" s="212"/>
      <c r="J411" s="213">
        <f>ROUND(I411*H411,2)</f>
        <v>0</v>
      </c>
      <c r="K411" s="209" t="s">
        <v>21</v>
      </c>
      <c r="L411" s="47"/>
      <c r="M411" s="214" t="s">
        <v>21</v>
      </c>
      <c r="N411" s="215" t="s">
        <v>45</v>
      </c>
      <c r="O411" s="87"/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7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8" t="s">
        <v>295</v>
      </c>
      <c r="AT411" s="218" t="s">
        <v>129</v>
      </c>
      <c r="AU411" s="218" t="s">
        <v>84</v>
      </c>
      <c r="AY411" s="19" t="s">
        <v>126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19" t="s">
        <v>82</v>
      </c>
      <c r="BK411" s="219">
        <f>ROUND(I411*H411,2)</f>
        <v>0</v>
      </c>
      <c r="BL411" s="19" t="s">
        <v>295</v>
      </c>
      <c r="BM411" s="218" t="s">
        <v>942</v>
      </c>
    </row>
    <row r="412" s="2" customFormat="1">
      <c r="A412" s="41"/>
      <c r="B412" s="42"/>
      <c r="C412" s="43"/>
      <c r="D412" s="220" t="s">
        <v>136</v>
      </c>
      <c r="E412" s="43"/>
      <c r="F412" s="221" t="s">
        <v>941</v>
      </c>
      <c r="G412" s="43"/>
      <c r="H412" s="43"/>
      <c r="I412" s="222"/>
      <c r="J412" s="43"/>
      <c r="K412" s="43"/>
      <c r="L412" s="47"/>
      <c r="M412" s="223"/>
      <c r="N412" s="224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19" t="s">
        <v>136</v>
      </c>
      <c r="AU412" s="19" t="s">
        <v>84</v>
      </c>
    </row>
    <row r="413" s="2" customFormat="1" ht="24.15" customHeight="1">
      <c r="A413" s="41"/>
      <c r="B413" s="42"/>
      <c r="C413" s="207" t="s">
        <v>523</v>
      </c>
      <c r="D413" s="207" t="s">
        <v>129</v>
      </c>
      <c r="E413" s="208" t="s">
        <v>943</v>
      </c>
      <c r="F413" s="209" t="s">
        <v>944</v>
      </c>
      <c r="G413" s="210" t="s">
        <v>365</v>
      </c>
      <c r="H413" s="280"/>
      <c r="I413" s="212"/>
      <c r="J413" s="213">
        <f>ROUND(I413*H413,2)</f>
        <v>0</v>
      </c>
      <c r="K413" s="209" t="s">
        <v>133</v>
      </c>
      <c r="L413" s="47"/>
      <c r="M413" s="214" t="s">
        <v>21</v>
      </c>
      <c r="N413" s="215" t="s">
        <v>45</v>
      </c>
      <c r="O413" s="87"/>
      <c r="P413" s="216">
        <f>O413*H413</f>
        <v>0</v>
      </c>
      <c r="Q413" s="216">
        <v>0</v>
      </c>
      <c r="R413" s="216">
        <f>Q413*H413</f>
        <v>0</v>
      </c>
      <c r="S413" s="216">
        <v>0</v>
      </c>
      <c r="T413" s="217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8" t="s">
        <v>295</v>
      </c>
      <c r="AT413" s="218" t="s">
        <v>129</v>
      </c>
      <c r="AU413" s="218" t="s">
        <v>84</v>
      </c>
      <c r="AY413" s="19" t="s">
        <v>126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19" t="s">
        <v>82</v>
      </c>
      <c r="BK413" s="219">
        <f>ROUND(I413*H413,2)</f>
        <v>0</v>
      </c>
      <c r="BL413" s="19" t="s">
        <v>295</v>
      </c>
      <c r="BM413" s="218" t="s">
        <v>945</v>
      </c>
    </row>
    <row r="414" s="2" customFormat="1">
      <c r="A414" s="41"/>
      <c r="B414" s="42"/>
      <c r="C414" s="43"/>
      <c r="D414" s="220" t="s">
        <v>136</v>
      </c>
      <c r="E414" s="43"/>
      <c r="F414" s="221" t="s">
        <v>946</v>
      </c>
      <c r="G414" s="43"/>
      <c r="H414" s="43"/>
      <c r="I414" s="222"/>
      <c r="J414" s="43"/>
      <c r="K414" s="43"/>
      <c r="L414" s="47"/>
      <c r="M414" s="223"/>
      <c r="N414" s="224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19" t="s">
        <v>136</v>
      </c>
      <c r="AU414" s="19" t="s">
        <v>84</v>
      </c>
    </row>
    <row r="415" s="2" customFormat="1">
      <c r="A415" s="41"/>
      <c r="B415" s="42"/>
      <c r="C415" s="43"/>
      <c r="D415" s="225" t="s">
        <v>138</v>
      </c>
      <c r="E415" s="43"/>
      <c r="F415" s="226" t="s">
        <v>947</v>
      </c>
      <c r="G415" s="43"/>
      <c r="H415" s="43"/>
      <c r="I415" s="222"/>
      <c r="J415" s="43"/>
      <c r="K415" s="43"/>
      <c r="L415" s="47"/>
      <c r="M415" s="223"/>
      <c r="N415" s="22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19" t="s">
        <v>138</v>
      </c>
      <c r="AU415" s="19" t="s">
        <v>84</v>
      </c>
    </row>
    <row r="416" s="2" customFormat="1" ht="37.8" customHeight="1">
      <c r="A416" s="41"/>
      <c r="B416" s="42"/>
      <c r="C416" s="207" t="s">
        <v>529</v>
      </c>
      <c r="D416" s="207" t="s">
        <v>129</v>
      </c>
      <c r="E416" s="208" t="s">
        <v>948</v>
      </c>
      <c r="F416" s="209" t="s">
        <v>949</v>
      </c>
      <c r="G416" s="210" t="s">
        <v>650</v>
      </c>
      <c r="H416" s="211">
        <v>20</v>
      </c>
      <c r="I416" s="212"/>
      <c r="J416" s="213">
        <f>ROUND(I416*H416,2)</f>
        <v>0</v>
      </c>
      <c r="K416" s="209" t="s">
        <v>21</v>
      </c>
      <c r="L416" s="47"/>
      <c r="M416" s="214" t="s">
        <v>21</v>
      </c>
      <c r="N416" s="215" t="s">
        <v>45</v>
      </c>
      <c r="O416" s="87"/>
      <c r="P416" s="216">
        <f>O416*H416</f>
        <v>0</v>
      </c>
      <c r="Q416" s="216">
        <v>0</v>
      </c>
      <c r="R416" s="216">
        <f>Q416*H416</f>
        <v>0</v>
      </c>
      <c r="S416" s="216">
        <v>0</v>
      </c>
      <c r="T416" s="21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8" t="s">
        <v>295</v>
      </c>
      <c r="AT416" s="218" t="s">
        <v>129</v>
      </c>
      <c r="AU416" s="218" t="s">
        <v>84</v>
      </c>
      <c r="AY416" s="19" t="s">
        <v>126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19" t="s">
        <v>82</v>
      </c>
      <c r="BK416" s="219">
        <f>ROUND(I416*H416,2)</f>
        <v>0</v>
      </c>
      <c r="BL416" s="19" t="s">
        <v>295</v>
      </c>
      <c r="BM416" s="218" t="s">
        <v>950</v>
      </c>
    </row>
    <row r="417" s="2" customFormat="1">
      <c r="A417" s="41"/>
      <c r="B417" s="42"/>
      <c r="C417" s="43"/>
      <c r="D417" s="220" t="s">
        <v>136</v>
      </c>
      <c r="E417" s="43"/>
      <c r="F417" s="221" t="s">
        <v>949</v>
      </c>
      <c r="G417" s="43"/>
      <c r="H417" s="43"/>
      <c r="I417" s="222"/>
      <c r="J417" s="43"/>
      <c r="K417" s="43"/>
      <c r="L417" s="47"/>
      <c r="M417" s="223"/>
      <c r="N417" s="224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19" t="s">
        <v>136</v>
      </c>
      <c r="AU417" s="19" t="s">
        <v>84</v>
      </c>
    </row>
    <row r="418" s="12" customFormat="1" ht="22.8" customHeight="1">
      <c r="A418" s="12"/>
      <c r="B418" s="191"/>
      <c r="C418" s="192"/>
      <c r="D418" s="193" t="s">
        <v>73</v>
      </c>
      <c r="E418" s="205" t="s">
        <v>951</v>
      </c>
      <c r="F418" s="205" t="s">
        <v>952</v>
      </c>
      <c r="G418" s="192"/>
      <c r="H418" s="192"/>
      <c r="I418" s="195"/>
      <c r="J418" s="206">
        <f>BK418</f>
        <v>0</v>
      </c>
      <c r="K418" s="192"/>
      <c r="L418" s="197"/>
      <c r="M418" s="198"/>
      <c r="N418" s="199"/>
      <c r="O418" s="199"/>
      <c r="P418" s="200">
        <f>SUM(P419:P427)</f>
        <v>0</v>
      </c>
      <c r="Q418" s="199"/>
      <c r="R418" s="200">
        <f>SUM(R419:R427)</f>
        <v>0</v>
      </c>
      <c r="S418" s="199"/>
      <c r="T418" s="201">
        <f>SUM(T419:T427)</f>
        <v>0.00059999999999999995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2" t="s">
        <v>84</v>
      </c>
      <c r="AT418" s="203" t="s">
        <v>73</v>
      </c>
      <c r="AU418" s="203" t="s">
        <v>82</v>
      </c>
      <c r="AY418" s="202" t="s">
        <v>126</v>
      </c>
      <c r="BK418" s="204">
        <f>SUM(BK419:BK427)</f>
        <v>0</v>
      </c>
    </row>
    <row r="419" s="2" customFormat="1" ht="24.15" customHeight="1">
      <c r="A419" s="41"/>
      <c r="B419" s="42"/>
      <c r="C419" s="207" t="s">
        <v>537</v>
      </c>
      <c r="D419" s="207" t="s">
        <v>129</v>
      </c>
      <c r="E419" s="208" t="s">
        <v>953</v>
      </c>
      <c r="F419" s="209" t="s">
        <v>954</v>
      </c>
      <c r="G419" s="210" t="s">
        <v>293</v>
      </c>
      <c r="H419" s="211">
        <v>1</v>
      </c>
      <c r="I419" s="212"/>
      <c r="J419" s="213">
        <f>ROUND(I419*H419,2)</f>
        <v>0</v>
      </c>
      <c r="K419" s="209" t="s">
        <v>21</v>
      </c>
      <c r="L419" s="47"/>
      <c r="M419" s="214" t="s">
        <v>21</v>
      </c>
      <c r="N419" s="215" t="s">
        <v>45</v>
      </c>
      <c r="O419" s="87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295</v>
      </c>
      <c r="AT419" s="218" t="s">
        <v>129</v>
      </c>
      <c r="AU419" s="218" t="s">
        <v>84</v>
      </c>
      <c r="AY419" s="19" t="s">
        <v>126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19" t="s">
        <v>82</v>
      </c>
      <c r="BK419" s="219">
        <f>ROUND(I419*H419,2)</f>
        <v>0</v>
      </c>
      <c r="BL419" s="19" t="s">
        <v>295</v>
      </c>
      <c r="BM419" s="218" t="s">
        <v>955</v>
      </c>
    </row>
    <row r="420" s="2" customFormat="1">
      <c r="A420" s="41"/>
      <c r="B420" s="42"/>
      <c r="C420" s="43"/>
      <c r="D420" s="220" t="s">
        <v>136</v>
      </c>
      <c r="E420" s="43"/>
      <c r="F420" s="221" t="s">
        <v>954</v>
      </c>
      <c r="G420" s="43"/>
      <c r="H420" s="43"/>
      <c r="I420" s="222"/>
      <c r="J420" s="43"/>
      <c r="K420" s="43"/>
      <c r="L420" s="47"/>
      <c r="M420" s="223"/>
      <c r="N420" s="224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19" t="s">
        <v>136</v>
      </c>
      <c r="AU420" s="19" t="s">
        <v>84</v>
      </c>
    </row>
    <row r="421" s="2" customFormat="1" ht="24.15" customHeight="1">
      <c r="A421" s="41"/>
      <c r="B421" s="42"/>
      <c r="C421" s="207" t="s">
        <v>561</v>
      </c>
      <c r="D421" s="207" t="s">
        <v>129</v>
      </c>
      <c r="E421" s="208" t="s">
        <v>956</v>
      </c>
      <c r="F421" s="209" t="s">
        <v>957</v>
      </c>
      <c r="G421" s="210" t="s">
        <v>293</v>
      </c>
      <c r="H421" s="211">
        <v>1</v>
      </c>
      <c r="I421" s="212"/>
      <c r="J421" s="213">
        <f>ROUND(I421*H421,2)</f>
        <v>0</v>
      </c>
      <c r="K421" s="209" t="s">
        <v>21</v>
      </c>
      <c r="L421" s="47"/>
      <c r="M421" s="214" t="s">
        <v>21</v>
      </c>
      <c r="N421" s="215" t="s">
        <v>45</v>
      </c>
      <c r="O421" s="87"/>
      <c r="P421" s="216">
        <f>O421*H421</f>
        <v>0</v>
      </c>
      <c r="Q421" s="216">
        <v>0</v>
      </c>
      <c r="R421" s="216">
        <f>Q421*H421</f>
        <v>0</v>
      </c>
      <c r="S421" s="216">
        <v>0.00059999999999999995</v>
      </c>
      <c r="T421" s="217">
        <f>S421*H421</f>
        <v>0.00059999999999999995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8" t="s">
        <v>295</v>
      </c>
      <c r="AT421" s="218" t="s">
        <v>129</v>
      </c>
      <c r="AU421" s="218" t="s">
        <v>84</v>
      </c>
      <c r="AY421" s="19" t="s">
        <v>126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19" t="s">
        <v>82</v>
      </c>
      <c r="BK421" s="219">
        <f>ROUND(I421*H421,2)</f>
        <v>0</v>
      </c>
      <c r="BL421" s="19" t="s">
        <v>295</v>
      </c>
      <c r="BM421" s="218" t="s">
        <v>958</v>
      </c>
    </row>
    <row r="422" s="2" customFormat="1">
      <c r="A422" s="41"/>
      <c r="B422" s="42"/>
      <c r="C422" s="43"/>
      <c r="D422" s="220" t="s">
        <v>136</v>
      </c>
      <c r="E422" s="43"/>
      <c r="F422" s="221" t="s">
        <v>957</v>
      </c>
      <c r="G422" s="43"/>
      <c r="H422" s="43"/>
      <c r="I422" s="222"/>
      <c r="J422" s="43"/>
      <c r="K422" s="43"/>
      <c r="L422" s="47"/>
      <c r="M422" s="223"/>
      <c r="N422" s="224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19" t="s">
        <v>136</v>
      </c>
      <c r="AU422" s="19" t="s">
        <v>84</v>
      </c>
    </row>
    <row r="423" s="2" customFormat="1" ht="55.5" customHeight="1">
      <c r="A423" s="41"/>
      <c r="B423" s="42"/>
      <c r="C423" s="207" t="s">
        <v>570</v>
      </c>
      <c r="D423" s="207" t="s">
        <v>129</v>
      </c>
      <c r="E423" s="208" t="s">
        <v>959</v>
      </c>
      <c r="F423" s="209" t="s">
        <v>960</v>
      </c>
      <c r="G423" s="210" t="s">
        <v>293</v>
      </c>
      <c r="H423" s="211">
        <v>1</v>
      </c>
      <c r="I423" s="212"/>
      <c r="J423" s="213">
        <f>ROUND(I423*H423,2)</f>
        <v>0</v>
      </c>
      <c r="K423" s="209" t="s">
        <v>21</v>
      </c>
      <c r="L423" s="47"/>
      <c r="M423" s="214" t="s">
        <v>21</v>
      </c>
      <c r="N423" s="215" t="s">
        <v>45</v>
      </c>
      <c r="O423" s="87"/>
      <c r="P423" s="216">
        <f>O423*H423</f>
        <v>0</v>
      </c>
      <c r="Q423" s="216">
        <v>0</v>
      </c>
      <c r="R423" s="216">
        <f>Q423*H423</f>
        <v>0</v>
      </c>
      <c r="S423" s="216">
        <v>0</v>
      </c>
      <c r="T423" s="217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8" t="s">
        <v>295</v>
      </c>
      <c r="AT423" s="218" t="s">
        <v>129</v>
      </c>
      <c r="AU423" s="218" t="s">
        <v>84</v>
      </c>
      <c r="AY423" s="19" t="s">
        <v>126</v>
      </c>
      <c r="BE423" s="219">
        <f>IF(N423="základní",J423,0)</f>
        <v>0</v>
      </c>
      <c r="BF423" s="219">
        <f>IF(N423="snížená",J423,0)</f>
        <v>0</v>
      </c>
      <c r="BG423" s="219">
        <f>IF(N423="zákl. přenesená",J423,0)</f>
        <v>0</v>
      </c>
      <c r="BH423" s="219">
        <f>IF(N423="sníž. přenesená",J423,0)</f>
        <v>0</v>
      </c>
      <c r="BI423" s="219">
        <f>IF(N423="nulová",J423,0)</f>
        <v>0</v>
      </c>
      <c r="BJ423" s="19" t="s">
        <v>82</v>
      </c>
      <c r="BK423" s="219">
        <f>ROUND(I423*H423,2)</f>
        <v>0</v>
      </c>
      <c r="BL423" s="19" t="s">
        <v>295</v>
      </c>
      <c r="BM423" s="218" t="s">
        <v>961</v>
      </c>
    </row>
    <row r="424" s="2" customFormat="1">
      <c r="A424" s="41"/>
      <c r="B424" s="42"/>
      <c r="C424" s="43"/>
      <c r="D424" s="220" t="s">
        <v>136</v>
      </c>
      <c r="E424" s="43"/>
      <c r="F424" s="221" t="s">
        <v>960</v>
      </c>
      <c r="G424" s="43"/>
      <c r="H424" s="43"/>
      <c r="I424" s="222"/>
      <c r="J424" s="43"/>
      <c r="K424" s="43"/>
      <c r="L424" s="47"/>
      <c r="M424" s="223"/>
      <c r="N424" s="224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19" t="s">
        <v>136</v>
      </c>
      <c r="AU424" s="19" t="s">
        <v>84</v>
      </c>
    </row>
    <row r="425" s="2" customFormat="1" ht="24.15" customHeight="1">
      <c r="A425" s="41"/>
      <c r="B425" s="42"/>
      <c r="C425" s="207" t="s">
        <v>575</v>
      </c>
      <c r="D425" s="207" t="s">
        <v>129</v>
      </c>
      <c r="E425" s="208" t="s">
        <v>962</v>
      </c>
      <c r="F425" s="209" t="s">
        <v>963</v>
      </c>
      <c r="G425" s="210" t="s">
        <v>365</v>
      </c>
      <c r="H425" s="280"/>
      <c r="I425" s="212"/>
      <c r="J425" s="213">
        <f>ROUND(I425*H425,2)</f>
        <v>0</v>
      </c>
      <c r="K425" s="209" t="s">
        <v>133</v>
      </c>
      <c r="L425" s="47"/>
      <c r="M425" s="214" t="s">
        <v>21</v>
      </c>
      <c r="N425" s="215" t="s">
        <v>45</v>
      </c>
      <c r="O425" s="87"/>
      <c r="P425" s="216">
        <f>O425*H425</f>
        <v>0</v>
      </c>
      <c r="Q425" s="216">
        <v>0</v>
      </c>
      <c r="R425" s="216">
        <f>Q425*H425</f>
        <v>0</v>
      </c>
      <c r="S425" s="216">
        <v>0</v>
      </c>
      <c r="T425" s="217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18" t="s">
        <v>295</v>
      </c>
      <c r="AT425" s="218" t="s">
        <v>129</v>
      </c>
      <c r="AU425" s="218" t="s">
        <v>84</v>
      </c>
      <c r="AY425" s="19" t="s">
        <v>126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19" t="s">
        <v>82</v>
      </c>
      <c r="BK425" s="219">
        <f>ROUND(I425*H425,2)</f>
        <v>0</v>
      </c>
      <c r="BL425" s="19" t="s">
        <v>295</v>
      </c>
      <c r="BM425" s="218" t="s">
        <v>964</v>
      </c>
    </row>
    <row r="426" s="2" customFormat="1">
      <c r="A426" s="41"/>
      <c r="B426" s="42"/>
      <c r="C426" s="43"/>
      <c r="D426" s="220" t="s">
        <v>136</v>
      </c>
      <c r="E426" s="43"/>
      <c r="F426" s="221" t="s">
        <v>965</v>
      </c>
      <c r="G426" s="43"/>
      <c r="H426" s="43"/>
      <c r="I426" s="222"/>
      <c r="J426" s="43"/>
      <c r="K426" s="43"/>
      <c r="L426" s="47"/>
      <c r="M426" s="223"/>
      <c r="N426" s="224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19" t="s">
        <v>136</v>
      </c>
      <c r="AU426" s="19" t="s">
        <v>84</v>
      </c>
    </row>
    <row r="427" s="2" customFormat="1">
      <c r="A427" s="41"/>
      <c r="B427" s="42"/>
      <c r="C427" s="43"/>
      <c r="D427" s="225" t="s">
        <v>138</v>
      </c>
      <c r="E427" s="43"/>
      <c r="F427" s="226" t="s">
        <v>966</v>
      </c>
      <c r="G427" s="43"/>
      <c r="H427" s="43"/>
      <c r="I427" s="222"/>
      <c r="J427" s="43"/>
      <c r="K427" s="43"/>
      <c r="L427" s="47"/>
      <c r="M427" s="223"/>
      <c r="N427" s="22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19" t="s">
        <v>138</v>
      </c>
      <c r="AU427" s="19" t="s">
        <v>84</v>
      </c>
    </row>
    <row r="428" s="12" customFormat="1" ht="22.8" customHeight="1">
      <c r="A428" s="12"/>
      <c r="B428" s="191"/>
      <c r="C428" s="192"/>
      <c r="D428" s="193" t="s">
        <v>73</v>
      </c>
      <c r="E428" s="205" t="s">
        <v>353</v>
      </c>
      <c r="F428" s="205" t="s">
        <v>354</v>
      </c>
      <c r="G428" s="192"/>
      <c r="H428" s="192"/>
      <c r="I428" s="195"/>
      <c r="J428" s="206">
        <f>BK428</f>
        <v>0</v>
      </c>
      <c r="K428" s="192"/>
      <c r="L428" s="197"/>
      <c r="M428" s="198"/>
      <c r="N428" s="199"/>
      <c r="O428" s="199"/>
      <c r="P428" s="200">
        <f>SUM(P429:P466)</f>
        <v>0</v>
      </c>
      <c r="Q428" s="199"/>
      <c r="R428" s="200">
        <f>SUM(R429:R466)</f>
        <v>0.27575899999999998</v>
      </c>
      <c r="S428" s="199"/>
      <c r="T428" s="201">
        <f>SUM(T429:T466)</f>
        <v>0.31296200000000002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2" t="s">
        <v>84</v>
      </c>
      <c r="AT428" s="203" t="s">
        <v>73</v>
      </c>
      <c r="AU428" s="203" t="s">
        <v>82</v>
      </c>
      <c r="AY428" s="202" t="s">
        <v>126</v>
      </c>
      <c r="BK428" s="204">
        <f>SUM(BK429:BK466)</f>
        <v>0</v>
      </c>
    </row>
    <row r="429" s="2" customFormat="1" ht="24.15" customHeight="1">
      <c r="A429" s="41"/>
      <c r="B429" s="42"/>
      <c r="C429" s="207" t="s">
        <v>584</v>
      </c>
      <c r="D429" s="207" t="s">
        <v>129</v>
      </c>
      <c r="E429" s="208" t="s">
        <v>967</v>
      </c>
      <c r="F429" s="209" t="s">
        <v>968</v>
      </c>
      <c r="G429" s="210" t="s">
        <v>159</v>
      </c>
      <c r="H429" s="211">
        <v>13.9</v>
      </c>
      <c r="I429" s="212"/>
      <c r="J429" s="213">
        <f>ROUND(I429*H429,2)</f>
        <v>0</v>
      </c>
      <c r="K429" s="209" t="s">
        <v>133</v>
      </c>
      <c r="L429" s="47"/>
      <c r="M429" s="214" t="s">
        <v>21</v>
      </c>
      <c r="N429" s="215" t="s">
        <v>45</v>
      </c>
      <c r="O429" s="87"/>
      <c r="P429" s="216">
        <f>O429*H429</f>
        <v>0</v>
      </c>
      <c r="Q429" s="216">
        <v>0</v>
      </c>
      <c r="R429" s="216">
        <f>Q429*H429</f>
        <v>0</v>
      </c>
      <c r="S429" s="216">
        <v>0.00191</v>
      </c>
      <c r="T429" s="217">
        <f>S429*H429</f>
        <v>0.026549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8" t="s">
        <v>295</v>
      </c>
      <c r="AT429" s="218" t="s">
        <v>129</v>
      </c>
      <c r="AU429" s="218" t="s">
        <v>84</v>
      </c>
      <c r="AY429" s="19" t="s">
        <v>126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19" t="s">
        <v>82</v>
      </c>
      <c r="BK429" s="219">
        <f>ROUND(I429*H429,2)</f>
        <v>0</v>
      </c>
      <c r="BL429" s="19" t="s">
        <v>295</v>
      </c>
      <c r="BM429" s="218" t="s">
        <v>969</v>
      </c>
    </row>
    <row r="430" s="2" customFormat="1">
      <c r="A430" s="41"/>
      <c r="B430" s="42"/>
      <c r="C430" s="43"/>
      <c r="D430" s="220" t="s">
        <v>136</v>
      </c>
      <c r="E430" s="43"/>
      <c r="F430" s="221" t="s">
        <v>970</v>
      </c>
      <c r="G430" s="43"/>
      <c r="H430" s="43"/>
      <c r="I430" s="222"/>
      <c r="J430" s="43"/>
      <c r="K430" s="43"/>
      <c r="L430" s="47"/>
      <c r="M430" s="223"/>
      <c r="N430" s="22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19" t="s">
        <v>136</v>
      </c>
      <c r="AU430" s="19" t="s">
        <v>84</v>
      </c>
    </row>
    <row r="431" s="2" customFormat="1">
      <c r="A431" s="41"/>
      <c r="B431" s="42"/>
      <c r="C431" s="43"/>
      <c r="D431" s="225" t="s">
        <v>138</v>
      </c>
      <c r="E431" s="43"/>
      <c r="F431" s="226" t="s">
        <v>971</v>
      </c>
      <c r="G431" s="43"/>
      <c r="H431" s="43"/>
      <c r="I431" s="222"/>
      <c r="J431" s="43"/>
      <c r="K431" s="43"/>
      <c r="L431" s="47"/>
      <c r="M431" s="223"/>
      <c r="N431" s="224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19" t="s">
        <v>138</v>
      </c>
      <c r="AU431" s="19" t="s">
        <v>84</v>
      </c>
    </row>
    <row r="432" s="14" customFormat="1">
      <c r="A432" s="14"/>
      <c r="B432" s="237"/>
      <c r="C432" s="238"/>
      <c r="D432" s="220" t="s">
        <v>140</v>
      </c>
      <c r="E432" s="239" t="s">
        <v>21</v>
      </c>
      <c r="F432" s="240" t="s">
        <v>972</v>
      </c>
      <c r="G432" s="238"/>
      <c r="H432" s="241">
        <v>13.9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140</v>
      </c>
      <c r="AU432" s="247" t="s">
        <v>84</v>
      </c>
      <c r="AV432" s="14" t="s">
        <v>84</v>
      </c>
      <c r="AW432" s="14" t="s">
        <v>36</v>
      </c>
      <c r="AX432" s="14" t="s">
        <v>82</v>
      </c>
      <c r="AY432" s="247" t="s">
        <v>126</v>
      </c>
    </row>
    <row r="433" s="2" customFormat="1" ht="24.15" customHeight="1">
      <c r="A433" s="41"/>
      <c r="B433" s="42"/>
      <c r="C433" s="207" t="s">
        <v>589</v>
      </c>
      <c r="D433" s="207" t="s">
        <v>129</v>
      </c>
      <c r="E433" s="208" t="s">
        <v>973</v>
      </c>
      <c r="F433" s="209" t="s">
        <v>974</v>
      </c>
      <c r="G433" s="210" t="s">
        <v>159</v>
      </c>
      <c r="H433" s="211">
        <v>13.9</v>
      </c>
      <c r="I433" s="212"/>
      <c r="J433" s="213">
        <f>ROUND(I433*H433,2)</f>
        <v>0</v>
      </c>
      <c r="K433" s="209" t="s">
        <v>133</v>
      </c>
      <c r="L433" s="47"/>
      <c r="M433" s="214" t="s">
        <v>21</v>
      </c>
      <c r="N433" s="215" t="s">
        <v>45</v>
      </c>
      <c r="O433" s="87"/>
      <c r="P433" s="216">
        <f>O433*H433</f>
        <v>0</v>
      </c>
      <c r="Q433" s="216">
        <v>0</v>
      </c>
      <c r="R433" s="216">
        <f>Q433*H433</f>
        <v>0</v>
      </c>
      <c r="S433" s="216">
        <v>0.01213</v>
      </c>
      <c r="T433" s="217">
        <f>S433*H433</f>
        <v>0.16860700000000001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18" t="s">
        <v>295</v>
      </c>
      <c r="AT433" s="218" t="s">
        <v>129</v>
      </c>
      <c r="AU433" s="218" t="s">
        <v>84</v>
      </c>
      <c r="AY433" s="19" t="s">
        <v>126</v>
      </c>
      <c r="BE433" s="219">
        <f>IF(N433="základní",J433,0)</f>
        <v>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19" t="s">
        <v>82</v>
      </c>
      <c r="BK433" s="219">
        <f>ROUND(I433*H433,2)</f>
        <v>0</v>
      </c>
      <c r="BL433" s="19" t="s">
        <v>295</v>
      </c>
      <c r="BM433" s="218" t="s">
        <v>975</v>
      </c>
    </row>
    <row r="434" s="2" customFormat="1">
      <c r="A434" s="41"/>
      <c r="B434" s="42"/>
      <c r="C434" s="43"/>
      <c r="D434" s="220" t="s">
        <v>136</v>
      </c>
      <c r="E434" s="43"/>
      <c r="F434" s="221" t="s">
        <v>976</v>
      </c>
      <c r="G434" s="43"/>
      <c r="H434" s="43"/>
      <c r="I434" s="222"/>
      <c r="J434" s="43"/>
      <c r="K434" s="43"/>
      <c r="L434" s="47"/>
      <c r="M434" s="223"/>
      <c r="N434" s="224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19" t="s">
        <v>136</v>
      </c>
      <c r="AU434" s="19" t="s">
        <v>84</v>
      </c>
    </row>
    <row r="435" s="2" customFormat="1">
      <c r="A435" s="41"/>
      <c r="B435" s="42"/>
      <c r="C435" s="43"/>
      <c r="D435" s="225" t="s">
        <v>138</v>
      </c>
      <c r="E435" s="43"/>
      <c r="F435" s="226" t="s">
        <v>977</v>
      </c>
      <c r="G435" s="43"/>
      <c r="H435" s="43"/>
      <c r="I435" s="222"/>
      <c r="J435" s="43"/>
      <c r="K435" s="43"/>
      <c r="L435" s="47"/>
      <c r="M435" s="223"/>
      <c r="N435" s="224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19" t="s">
        <v>138</v>
      </c>
      <c r="AU435" s="19" t="s">
        <v>84</v>
      </c>
    </row>
    <row r="436" s="2" customFormat="1" ht="16.5" customHeight="1">
      <c r="A436" s="41"/>
      <c r="B436" s="42"/>
      <c r="C436" s="207" t="s">
        <v>602</v>
      </c>
      <c r="D436" s="207" t="s">
        <v>129</v>
      </c>
      <c r="E436" s="208" t="s">
        <v>978</v>
      </c>
      <c r="F436" s="209" t="s">
        <v>979</v>
      </c>
      <c r="G436" s="210" t="s">
        <v>159</v>
      </c>
      <c r="H436" s="211">
        <v>15.1</v>
      </c>
      <c r="I436" s="212"/>
      <c r="J436" s="213">
        <f>ROUND(I436*H436,2)</f>
        <v>0</v>
      </c>
      <c r="K436" s="209" t="s">
        <v>133</v>
      </c>
      <c r="L436" s="47"/>
      <c r="M436" s="214" t="s">
        <v>21</v>
      </c>
      <c r="N436" s="215" t="s">
        <v>45</v>
      </c>
      <c r="O436" s="87"/>
      <c r="P436" s="216">
        <f>O436*H436</f>
        <v>0</v>
      </c>
      <c r="Q436" s="216">
        <v>0</v>
      </c>
      <c r="R436" s="216">
        <f>Q436*H436</f>
        <v>0</v>
      </c>
      <c r="S436" s="216">
        <v>0.0039399999999999999</v>
      </c>
      <c r="T436" s="217">
        <f>S436*H436</f>
        <v>0.059493999999999998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8" t="s">
        <v>295</v>
      </c>
      <c r="AT436" s="218" t="s">
        <v>129</v>
      </c>
      <c r="AU436" s="218" t="s">
        <v>84</v>
      </c>
      <c r="AY436" s="19" t="s">
        <v>126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19" t="s">
        <v>82</v>
      </c>
      <c r="BK436" s="219">
        <f>ROUND(I436*H436,2)</f>
        <v>0</v>
      </c>
      <c r="BL436" s="19" t="s">
        <v>295</v>
      </c>
      <c r="BM436" s="218" t="s">
        <v>980</v>
      </c>
    </row>
    <row r="437" s="2" customFormat="1">
      <c r="A437" s="41"/>
      <c r="B437" s="42"/>
      <c r="C437" s="43"/>
      <c r="D437" s="220" t="s">
        <v>136</v>
      </c>
      <c r="E437" s="43"/>
      <c r="F437" s="221" t="s">
        <v>981</v>
      </c>
      <c r="G437" s="43"/>
      <c r="H437" s="43"/>
      <c r="I437" s="222"/>
      <c r="J437" s="43"/>
      <c r="K437" s="43"/>
      <c r="L437" s="47"/>
      <c r="M437" s="223"/>
      <c r="N437" s="224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19" t="s">
        <v>136</v>
      </c>
      <c r="AU437" s="19" t="s">
        <v>84</v>
      </c>
    </row>
    <row r="438" s="2" customFormat="1">
      <c r="A438" s="41"/>
      <c r="B438" s="42"/>
      <c r="C438" s="43"/>
      <c r="D438" s="225" t="s">
        <v>138</v>
      </c>
      <c r="E438" s="43"/>
      <c r="F438" s="226" t="s">
        <v>982</v>
      </c>
      <c r="G438" s="43"/>
      <c r="H438" s="43"/>
      <c r="I438" s="222"/>
      <c r="J438" s="43"/>
      <c r="K438" s="43"/>
      <c r="L438" s="47"/>
      <c r="M438" s="223"/>
      <c r="N438" s="224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19" t="s">
        <v>138</v>
      </c>
      <c r="AU438" s="19" t="s">
        <v>84</v>
      </c>
    </row>
    <row r="439" s="14" customFormat="1">
      <c r="A439" s="14"/>
      <c r="B439" s="237"/>
      <c r="C439" s="238"/>
      <c r="D439" s="220" t="s">
        <v>140</v>
      </c>
      <c r="E439" s="239" t="s">
        <v>21</v>
      </c>
      <c r="F439" s="240" t="s">
        <v>983</v>
      </c>
      <c r="G439" s="238"/>
      <c r="H439" s="241">
        <v>15.1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140</v>
      </c>
      <c r="AU439" s="247" t="s">
        <v>84</v>
      </c>
      <c r="AV439" s="14" t="s">
        <v>84</v>
      </c>
      <c r="AW439" s="14" t="s">
        <v>36</v>
      </c>
      <c r="AX439" s="14" t="s">
        <v>82</v>
      </c>
      <c r="AY439" s="247" t="s">
        <v>126</v>
      </c>
    </row>
    <row r="440" s="2" customFormat="1" ht="16.5" customHeight="1">
      <c r="A440" s="41"/>
      <c r="B440" s="42"/>
      <c r="C440" s="207" t="s">
        <v>607</v>
      </c>
      <c r="D440" s="207" t="s">
        <v>129</v>
      </c>
      <c r="E440" s="208" t="s">
        <v>984</v>
      </c>
      <c r="F440" s="209" t="s">
        <v>985</v>
      </c>
      <c r="G440" s="210" t="s">
        <v>159</v>
      </c>
      <c r="H440" s="211">
        <v>14.800000000000001</v>
      </c>
      <c r="I440" s="212"/>
      <c r="J440" s="213">
        <f>ROUND(I440*H440,2)</f>
        <v>0</v>
      </c>
      <c r="K440" s="209" t="s">
        <v>133</v>
      </c>
      <c r="L440" s="47"/>
      <c r="M440" s="214" t="s">
        <v>21</v>
      </c>
      <c r="N440" s="215" t="s">
        <v>45</v>
      </c>
      <c r="O440" s="87"/>
      <c r="P440" s="216">
        <f>O440*H440</f>
        <v>0</v>
      </c>
      <c r="Q440" s="216">
        <v>0</v>
      </c>
      <c r="R440" s="216">
        <f>Q440*H440</f>
        <v>0</v>
      </c>
      <c r="S440" s="216">
        <v>0.0039399999999999999</v>
      </c>
      <c r="T440" s="217">
        <f>S440*H440</f>
        <v>0.058312000000000003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18" t="s">
        <v>295</v>
      </c>
      <c r="AT440" s="218" t="s">
        <v>129</v>
      </c>
      <c r="AU440" s="218" t="s">
        <v>84</v>
      </c>
      <c r="AY440" s="19" t="s">
        <v>126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19" t="s">
        <v>82</v>
      </c>
      <c r="BK440" s="219">
        <f>ROUND(I440*H440,2)</f>
        <v>0</v>
      </c>
      <c r="BL440" s="19" t="s">
        <v>295</v>
      </c>
      <c r="BM440" s="218" t="s">
        <v>986</v>
      </c>
    </row>
    <row r="441" s="2" customFormat="1">
      <c r="A441" s="41"/>
      <c r="B441" s="42"/>
      <c r="C441" s="43"/>
      <c r="D441" s="220" t="s">
        <v>136</v>
      </c>
      <c r="E441" s="43"/>
      <c r="F441" s="221" t="s">
        <v>987</v>
      </c>
      <c r="G441" s="43"/>
      <c r="H441" s="43"/>
      <c r="I441" s="222"/>
      <c r="J441" s="43"/>
      <c r="K441" s="43"/>
      <c r="L441" s="47"/>
      <c r="M441" s="223"/>
      <c r="N441" s="224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19" t="s">
        <v>136</v>
      </c>
      <c r="AU441" s="19" t="s">
        <v>84</v>
      </c>
    </row>
    <row r="442" s="2" customFormat="1">
      <c r="A442" s="41"/>
      <c r="B442" s="42"/>
      <c r="C442" s="43"/>
      <c r="D442" s="225" t="s">
        <v>138</v>
      </c>
      <c r="E442" s="43"/>
      <c r="F442" s="226" t="s">
        <v>988</v>
      </c>
      <c r="G442" s="43"/>
      <c r="H442" s="43"/>
      <c r="I442" s="222"/>
      <c r="J442" s="43"/>
      <c r="K442" s="43"/>
      <c r="L442" s="47"/>
      <c r="M442" s="223"/>
      <c r="N442" s="224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19" t="s">
        <v>138</v>
      </c>
      <c r="AU442" s="19" t="s">
        <v>84</v>
      </c>
    </row>
    <row r="443" s="14" customFormat="1">
      <c r="A443" s="14"/>
      <c r="B443" s="237"/>
      <c r="C443" s="238"/>
      <c r="D443" s="220" t="s">
        <v>140</v>
      </c>
      <c r="E443" s="239" t="s">
        <v>21</v>
      </c>
      <c r="F443" s="240" t="s">
        <v>989</v>
      </c>
      <c r="G443" s="238"/>
      <c r="H443" s="241">
        <v>14.800000000000001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140</v>
      </c>
      <c r="AU443" s="247" t="s">
        <v>84</v>
      </c>
      <c r="AV443" s="14" t="s">
        <v>84</v>
      </c>
      <c r="AW443" s="14" t="s">
        <v>36</v>
      </c>
      <c r="AX443" s="14" t="s">
        <v>82</v>
      </c>
      <c r="AY443" s="247" t="s">
        <v>126</v>
      </c>
    </row>
    <row r="444" s="2" customFormat="1" ht="33" customHeight="1">
      <c r="A444" s="41"/>
      <c r="B444" s="42"/>
      <c r="C444" s="207" t="s">
        <v>620</v>
      </c>
      <c r="D444" s="207" t="s">
        <v>129</v>
      </c>
      <c r="E444" s="208" t="s">
        <v>990</v>
      </c>
      <c r="F444" s="209" t="s">
        <v>991</v>
      </c>
      <c r="G444" s="210" t="s">
        <v>132</v>
      </c>
      <c r="H444" s="211">
        <v>14</v>
      </c>
      <c r="I444" s="212"/>
      <c r="J444" s="213">
        <f>ROUND(I444*H444,2)</f>
        <v>0</v>
      </c>
      <c r="K444" s="209" t="s">
        <v>133</v>
      </c>
      <c r="L444" s="47"/>
      <c r="M444" s="214" t="s">
        <v>21</v>
      </c>
      <c r="N444" s="215" t="s">
        <v>45</v>
      </c>
      <c r="O444" s="87"/>
      <c r="P444" s="216">
        <f>O444*H444</f>
        <v>0</v>
      </c>
      <c r="Q444" s="216">
        <v>0.0050899999999999999</v>
      </c>
      <c r="R444" s="216">
        <f>Q444*H444</f>
        <v>0.071260000000000004</v>
      </c>
      <c r="S444" s="216">
        <v>0</v>
      </c>
      <c r="T444" s="217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18" t="s">
        <v>295</v>
      </c>
      <c r="AT444" s="218" t="s">
        <v>129</v>
      </c>
      <c r="AU444" s="218" t="s">
        <v>84</v>
      </c>
      <c r="AY444" s="19" t="s">
        <v>126</v>
      </c>
      <c r="BE444" s="219">
        <f>IF(N444="základní",J444,0)</f>
        <v>0</v>
      </c>
      <c r="BF444" s="219">
        <f>IF(N444="snížená",J444,0)</f>
        <v>0</v>
      </c>
      <c r="BG444" s="219">
        <f>IF(N444="zákl. přenesená",J444,0)</f>
        <v>0</v>
      </c>
      <c r="BH444" s="219">
        <f>IF(N444="sníž. přenesená",J444,0)</f>
        <v>0</v>
      </c>
      <c r="BI444" s="219">
        <f>IF(N444="nulová",J444,0)</f>
        <v>0</v>
      </c>
      <c r="BJ444" s="19" t="s">
        <v>82</v>
      </c>
      <c r="BK444" s="219">
        <f>ROUND(I444*H444,2)</f>
        <v>0</v>
      </c>
      <c r="BL444" s="19" t="s">
        <v>295</v>
      </c>
      <c r="BM444" s="218" t="s">
        <v>992</v>
      </c>
    </row>
    <row r="445" s="2" customFormat="1">
      <c r="A445" s="41"/>
      <c r="B445" s="42"/>
      <c r="C445" s="43"/>
      <c r="D445" s="220" t="s">
        <v>136</v>
      </c>
      <c r="E445" s="43"/>
      <c r="F445" s="221" t="s">
        <v>993</v>
      </c>
      <c r="G445" s="43"/>
      <c r="H445" s="43"/>
      <c r="I445" s="222"/>
      <c r="J445" s="43"/>
      <c r="K445" s="43"/>
      <c r="L445" s="47"/>
      <c r="M445" s="223"/>
      <c r="N445" s="224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19" t="s">
        <v>136</v>
      </c>
      <c r="AU445" s="19" t="s">
        <v>84</v>
      </c>
    </row>
    <row r="446" s="2" customFormat="1">
      <c r="A446" s="41"/>
      <c r="B446" s="42"/>
      <c r="C446" s="43"/>
      <c r="D446" s="225" t="s">
        <v>138</v>
      </c>
      <c r="E446" s="43"/>
      <c r="F446" s="226" t="s">
        <v>994</v>
      </c>
      <c r="G446" s="43"/>
      <c r="H446" s="43"/>
      <c r="I446" s="222"/>
      <c r="J446" s="43"/>
      <c r="K446" s="43"/>
      <c r="L446" s="47"/>
      <c r="M446" s="223"/>
      <c r="N446" s="224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19" t="s">
        <v>138</v>
      </c>
      <c r="AU446" s="19" t="s">
        <v>84</v>
      </c>
    </row>
    <row r="447" s="14" customFormat="1">
      <c r="A447" s="14"/>
      <c r="B447" s="237"/>
      <c r="C447" s="238"/>
      <c r="D447" s="220" t="s">
        <v>140</v>
      </c>
      <c r="E447" s="239" t="s">
        <v>21</v>
      </c>
      <c r="F447" s="240" t="s">
        <v>995</v>
      </c>
      <c r="G447" s="238"/>
      <c r="H447" s="241">
        <v>14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140</v>
      </c>
      <c r="AU447" s="247" t="s">
        <v>84</v>
      </c>
      <c r="AV447" s="14" t="s">
        <v>84</v>
      </c>
      <c r="AW447" s="14" t="s">
        <v>36</v>
      </c>
      <c r="AX447" s="14" t="s">
        <v>82</v>
      </c>
      <c r="AY447" s="247" t="s">
        <v>126</v>
      </c>
    </row>
    <row r="448" s="2" customFormat="1" ht="33" customHeight="1">
      <c r="A448" s="41"/>
      <c r="B448" s="42"/>
      <c r="C448" s="207" t="s">
        <v>627</v>
      </c>
      <c r="D448" s="207" t="s">
        <v>129</v>
      </c>
      <c r="E448" s="208" t="s">
        <v>996</v>
      </c>
      <c r="F448" s="209" t="s">
        <v>997</v>
      </c>
      <c r="G448" s="210" t="s">
        <v>293</v>
      </c>
      <c r="H448" s="211">
        <v>44</v>
      </c>
      <c r="I448" s="212"/>
      <c r="J448" s="213">
        <f>ROUND(I448*H448,2)</f>
        <v>0</v>
      </c>
      <c r="K448" s="209" t="s">
        <v>133</v>
      </c>
      <c r="L448" s="47"/>
      <c r="M448" s="214" t="s">
        <v>21</v>
      </c>
      <c r="N448" s="215" t="s">
        <v>45</v>
      </c>
      <c r="O448" s="87"/>
      <c r="P448" s="216">
        <f>O448*H448</f>
        <v>0</v>
      </c>
      <c r="Q448" s="216">
        <v>0</v>
      </c>
      <c r="R448" s="216">
        <f>Q448*H448</f>
        <v>0</v>
      </c>
      <c r="S448" s="216">
        <v>0</v>
      </c>
      <c r="T448" s="217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18" t="s">
        <v>295</v>
      </c>
      <c r="AT448" s="218" t="s">
        <v>129</v>
      </c>
      <c r="AU448" s="218" t="s">
        <v>84</v>
      </c>
      <c r="AY448" s="19" t="s">
        <v>126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19" t="s">
        <v>82</v>
      </c>
      <c r="BK448" s="219">
        <f>ROUND(I448*H448,2)</f>
        <v>0</v>
      </c>
      <c r="BL448" s="19" t="s">
        <v>295</v>
      </c>
      <c r="BM448" s="218" t="s">
        <v>998</v>
      </c>
    </row>
    <row r="449" s="2" customFormat="1">
      <c r="A449" s="41"/>
      <c r="B449" s="42"/>
      <c r="C449" s="43"/>
      <c r="D449" s="220" t="s">
        <v>136</v>
      </c>
      <c r="E449" s="43"/>
      <c r="F449" s="221" t="s">
        <v>999</v>
      </c>
      <c r="G449" s="43"/>
      <c r="H449" s="43"/>
      <c r="I449" s="222"/>
      <c r="J449" s="43"/>
      <c r="K449" s="43"/>
      <c r="L449" s="47"/>
      <c r="M449" s="223"/>
      <c r="N449" s="224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19" t="s">
        <v>136</v>
      </c>
      <c r="AU449" s="19" t="s">
        <v>84</v>
      </c>
    </row>
    <row r="450" s="2" customFormat="1">
      <c r="A450" s="41"/>
      <c r="B450" s="42"/>
      <c r="C450" s="43"/>
      <c r="D450" s="225" t="s">
        <v>138</v>
      </c>
      <c r="E450" s="43"/>
      <c r="F450" s="226" t="s">
        <v>1000</v>
      </c>
      <c r="G450" s="43"/>
      <c r="H450" s="43"/>
      <c r="I450" s="222"/>
      <c r="J450" s="43"/>
      <c r="K450" s="43"/>
      <c r="L450" s="47"/>
      <c r="M450" s="223"/>
      <c r="N450" s="224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19" t="s">
        <v>138</v>
      </c>
      <c r="AU450" s="19" t="s">
        <v>84</v>
      </c>
    </row>
    <row r="451" s="14" customFormat="1">
      <c r="A451" s="14"/>
      <c r="B451" s="237"/>
      <c r="C451" s="238"/>
      <c r="D451" s="220" t="s">
        <v>140</v>
      </c>
      <c r="E451" s="239" t="s">
        <v>21</v>
      </c>
      <c r="F451" s="240" t="s">
        <v>1001</v>
      </c>
      <c r="G451" s="238"/>
      <c r="H451" s="241">
        <v>44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140</v>
      </c>
      <c r="AU451" s="247" t="s">
        <v>84</v>
      </c>
      <c r="AV451" s="14" t="s">
        <v>84</v>
      </c>
      <c r="AW451" s="14" t="s">
        <v>36</v>
      </c>
      <c r="AX451" s="14" t="s">
        <v>82</v>
      </c>
      <c r="AY451" s="247" t="s">
        <v>126</v>
      </c>
    </row>
    <row r="452" s="2" customFormat="1" ht="37.8" customHeight="1">
      <c r="A452" s="41"/>
      <c r="B452" s="42"/>
      <c r="C452" s="207" t="s">
        <v>632</v>
      </c>
      <c r="D452" s="207" t="s">
        <v>129</v>
      </c>
      <c r="E452" s="208" t="s">
        <v>1002</v>
      </c>
      <c r="F452" s="209" t="s">
        <v>1003</v>
      </c>
      <c r="G452" s="210" t="s">
        <v>159</v>
      </c>
      <c r="H452" s="211">
        <v>13.9</v>
      </c>
      <c r="I452" s="212"/>
      <c r="J452" s="213">
        <f>ROUND(I452*H452,2)</f>
        <v>0</v>
      </c>
      <c r="K452" s="209" t="s">
        <v>21</v>
      </c>
      <c r="L452" s="47"/>
      <c r="M452" s="214" t="s">
        <v>21</v>
      </c>
      <c r="N452" s="215" t="s">
        <v>45</v>
      </c>
      <c r="O452" s="87"/>
      <c r="P452" s="216">
        <f>O452*H452</f>
        <v>0</v>
      </c>
      <c r="Q452" s="216">
        <v>0.010019999999999999</v>
      </c>
      <c r="R452" s="216">
        <f>Q452*H452</f>
        <v>0.13927799999999999</v>
      </c>
      <c r="S452" s="216">
        <v>0</v>
      </c>
      <c r="T452" s="217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8" t="s">
        <v>295</v>
      </c>
      <c r="AT452" s="218" t="s">
        <v>129</v>
      </c>
      <c r="AU452" s="218" t="s">
        <v>84</v>
      </c>
      <c r="AY452" s="19" t="s">
        <v>126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19" t="s">
        <v>82</v>
      </c>
      <c r="BK452" s="219">
        <f>ROUND(I452*H452,2)</f>
        <v>0</v>
      </c>
      <c r="BL452" s="19" t="s">
        <v>295</v>
      </c>
      <c r="BM452" s="218" t="s">
        <v>1004</v>
      </c>
    </row>
    <row r="453" s="2" customFormat="1">
      <c r="A453" s="41"/>
      <c r="B453" s="42"/>
      <c r="C453" s="43"/>
      <c r="D453" s="220" t="s">
        <v>136</v>
      </c>
      <c r="E453" s="43"/>
      <c r="F453" s="221" t="s">
        <v>1003</v>
      </c>
      <c r="G453" s="43"/>
      <c r="H453" s="43"/>
      <c r="I453" s="222"/>
      <c r="J453" s="43"/>
      <c r="K453" s="43"/>
      <c r="L453" s="47"/>
      <c r="M453" s="223"/>
      <c r="N453" s="22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19" t="s">
        <v>136</v>
      </c>
      <c r="AU453" s="19" t="s">
        <v>84</v>
      </c>
    </row>
    <row r="454" s="14" customFormat="1">
      <c r="A454" s="14"/>
      <c r="B454" s="237"/>
      <c r="C454" s="238"/>
      <c r="D454" s="220" t="s">
        <v>140</v>
      </c>
      <c r="E454" s="239" t="s">
        <v>21</v>
      </c>
      <c r="F454" s="240" t="s">
        <v>1005</v>
      </c>
      <c r="G454" s="238"/>
      <c r="H454" s="241">
        <v>13.9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140</v>
      </c>
      <c r="AU454" s="247" t="s">
        <v>84</v>
      </c>
      <c r="AV454" s="14" t="s">
        <v>84</v>
      </c>
      <c r="AW454" s="14" t="s">
        <v>36</v>
      </c>
      <c r="AX454" s="14" t="s">
        <v>82</v>
      </c>
      <c r="AY454" s="247" t="s">
        <v>126</v>
      </c>
    </row>
    <row r="455" s="2" customFormat="1" ht="24.15" customHeight="1">
      <c r="A455" s="41"/>
      <c r="B455" s="42"/>
      <c r="C455" s="207" t="s">
        <v>638</v>
      </c>
      <c r="D455" s="207" t="s">
        <v>129</v>
      </c>
      <c r="E455" s="208" t="s">
        <v>1006</v>
      </c>
      <c r="F455" s="209" t="s">
        <v>1007</v>
      </c>
      <c r="G455" s="210" t="s">
        <v>159</v>
      </c>
      <c r="H455" s="211">
        <v>17.300000000000001</v>
      </c>
      <c r="I455" s="212"/>
      <c r="J455" s="213">
        <f>ROUND(I455*H455,2)</f>
        <v>0</v>
      </c>
      <c r="K455" s="209" t="s">
        <v>133</v>
      </c>
      <c r="L455" s="47"/>
      <c r="M455" s="214" t="s">
        <v>21</v>
      </c>
      <c r="N455" s="215" t="s">
        <v>45</v>
      </c>
      <c r="O455" s="87"/>
      <c r="P455" s="216">
        <f>O455*H455</f>
        <v>0</v>
      </c>
      <c r="Q455" s="216">
        <v>0.0037699999999999999</v>
      </c>
      <c r="R455" s="216">
        <f>Q455*H455</f>
        <v>0.065221000000000001</v>
      </c>
      <c r="S455" s="216">
        <v>0</v>
      </c>
      <c r="T455" s="217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18" t="s">
        <v>295</v>
      </c>
      <c r="AT455" s="218" t="s">
        <v>129</v>
      </c>
      <c r="AU455" s="218" t="s">
        <v>84</v>
      </c>
      <c r="AY455" s="19" t="s">
        <v>126</v>
      </c>
      <c r="BE455" s="219">
        <f>IF(N455="základní",J455,0)</f>
        <v>0</v>
      </c>
      <c r="BF455" s="219">
        <f>IF(N455="snížená",J455,0)</f>
        <v>0</v>
      </c>
      <c r="BG455" s="219">
        <f>IF(N455="zákl. přenesená",J455,0)</f>
        <v>0</v>
      </c>
      <c r="BH455" s="219">
        <f>IF(N455="sníž. přenesená",J455,0)</f>
        <v>0</v>
      </c>
      <c r="BI455" s="219">
        <f>IF(N455="nulová",J455,0)</f>
        <v>0</v>
      </c>
      <c r="BJ455" s="19" t="s">
        <v>82</v>
      </c>
      <c r="BK455" s="219">
        <f>ROUND(I455*H455,2)</f>
        <v>0</v>
      </c>
      <c r="BL455" s="19" t="s">
        <v>295</v>
      </c>
      <c r="BM455" s="218" t="s">
        <v>1008</v>
      </c>
    </row>
    <row r="456" s="2" customFormat="1">
      <c r="A456" s="41"/>
      <c r="B456" s="42"/>
      <c r="C456" s="43"/>
      <c r="D456" s="220" t="s">
        <v>136</v>
      </c>
      <c r="E456" s="43"/>
      <c r="F456" s="221" t="s">
        <v>1009</v>
      </c>
      <c r="G456" s="43"/>
      <c r="H456" s="43"/>
      <c r="I456" s="222"/>
      <c r="J456" s="43"/>
      <c r="K456" s="43"/>
      <c r="L456" s="47"/>
      <c r="M456" s="223"/>
      <c r="N456" s="224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19" t="s">
        <v>136</v>
      </c>
      <c r="AU456" s="19" t="s">
        <v>84</v>
      </c>
    </row>
    <row r="457" s="2" customFormat="1">
      <c r="A457" s="41"/>
      <c r="B457" s="42"/>
      <c r="C457" s="43"/>
      <c r="D457" s="225" t="s">
        <v>138</v>
      </c>
      <c r="E457" s="43"/>
      <c r="F457" s="226" t="s">
        <v>1010</v>
      </c>
      <c r="G457" s="43"/>
      <c r="H457" s="43"/>
      <c r="I457" s="222"/>
      <c r="J457" s="43"/>
      <c r="K457" s="43"/>
      <c r="L457" s="47"/>
      <c r="M457" s="223"/>
      <c r="N457" s="22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19" t="s">
        <v>138</v>
      </c>
      <c r="AU457" s="19" t="s">
        <v>84</v>
      </c>
    </row>
    <row r="458" s="14" customFormat="1">
      <c r="A458" s="14"/>
      <c r="B458" s="237"/>
      <c r="C458" s="238"/>
      <c r="D458" s="220" t="s">
        <v>140</v>
      </c>
      <c r="E458" s="239" t="s">
        <v>21</v>
      </c>
      <c r="F458" s="240" t="s">
        <v>1011</v>
      </c>
      <c r="G458" s="238"/>
      <c r="H458" s="241">
        <v>2.2000000000000002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140</v>
      </c>
      <c r="AU458" s="247" t="s">
        <v>84</v>
      </c>
      <c r="AV458" s="14" t="s">
        <v>84</v>
      </c>
      <c r="AW458" s="14" t="s">
        <v>36</v>
      </c>
      <c r="AX458" s="14" t="s">
        <v>74</v>
      </c>
      <c r="AY458" s="247" t="s">
        <v>126</v>
      </c>
    </row>
    <row r="459" s="14" customFormat="1">
      <c r="A459" s="14"/>
      <c r="B459" s="237"/>
      <c r="C459" s="238"/>
      <c r="D459" s="220" t="s">
        <v>140</v>
      </c>
      <c r="E459" s="239" t="s">
        <v>21</v>
      </c>
      <c r="F459" s="240" t="s">
        <v>983</v>
      </c>
      <c r="G459" s="238"/>
      <c r="H459" s="241">
        <v>15.1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140</v>
      </c>
      <c r="AU459" s="247" t="s">
        <v>84</v>
      </c>
      <c r="AV459" s="14" t="s">
        <v>84</v>
      </c>
      <c r="AW459" s="14" t="s">
        <v>36</v>
      </c>
      <c r="AX459" s="14" t="s">
        <v>74</v>
      </c>
      <c r="AY459" s="247" t="s">
        <v>126</v>
      </c>
    </row>
    <row r="460" s="16" customFormat="1">
      <c r="A460" s="16"/>
      <c r="B460" s="259"/>
      <c r="C460" s="260"/>
      <c r="D460" s="220" t="s">
        <v>140</v>
      </c>
      <c r="E460" s="261" t="s">
        <v>21</v>
      </c>
      <c r="F460" s="262" t="s">
        <v>156</v>
      </c>
      <c r="G460" s="260"/>
      <c r="H460" s="263">
        <v>17.300000000000001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69" t="s">
        <v>140</v>
      </c>
      <c r="AU460" s="269" t="s">
        <v>84</v>
      </c>
      <c r="AV460" s="16" t="s">
        <v>134</v>
      </c>
      <c r="AW460" s="16" t="s">
        <v>36</v>
      </c>
      <c r="AX460" s="16" t="s">
        <v>82</v>
      </c>
      <c r="AY460" s="269" t="s">
        <v>126</v>
      </c>
    </row>
    <row r="461" s="2" customFormat="1" ht="24.15" customHeight="1">
      <c r="A461" s="41"/>
      <c r="B461" s="42"/>
      <c r="C461" s="207" t="s">
        <v>647</v>
      </c>
      <c r="D461" s="207" t="s">
        <v>129</v>
      </c>
      <c r="E461" s="208" t="s">
        <v>1012</v>
      </c>
      <c r="F461" s="209" t="s">
        <v>1013</v>
      </c>
      <c r="G461" s="210" t="s">
        <v>159</v>
      </c>
      <c r="H461" s="211">
        <v>14.800000000000001</v>
      </c>
      <c r="I461" s="212"/>
      <c r="J461" s="213">
        <f>ROUND(I461*H461,2)</f>
        <v>0</v>
      </c>
      <c r="K461" s="209" t="s">
        <v>21</v>
      </c>
      <c r="L461" s="47"/>
      <c r="M461" s="214" t="s">
        <v>21</v>
      </c>
      <c r="N461" s="215" t="s">
        <v>45</v>
      </c>
      <c r="O461" s="87"/>
      <c r="P461" s="216">
        <f>O461*H461</f>
        <v>0</v>
      </c>
      <c r="Q461" s="216">
        <v>0</v>
      </c>
      <c r="R461" s="216">
        <f>Q461*H461</f>
        <v>0</v>
      </c>
      <c r="S461" s="216">
        <v>0</v>
      </c>
      <c r="T461" s="21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8" t="s">
        <v>295</v>
      </c>
      <c r="AT461" s="218" t="s">
        <v>129</v>
      </c>
      <c r="AU461" s="218" t="s">
        <v>84</v>
      </c>
      <c r="AY461" s="19" t="s">
        <v>126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19" t="s">
        <v>82</v>
      </c>
      <c r="BK461" s="219">
        <f>ROUND(I461*H461,2)</f>
        <v>0</v>
      </c>
      <c r="BL461" s="19" t="s">
        <v>295</v>
      </c>
      <c r="BM461" s="218" t="s">
        <v>1014</v>
      </c>
    </row>
    <row r="462" s="2" customFormat="1">
      <c r="A462" s="41"/>
      <c r="B462" s="42"/>
      <c r="C462" s="43"/>
      <c r="D462" s="220" t="s">
        <v>136</v>
      </c>
      <c r="E462" s="43"/>
      <c r="F462" s="221" t="s">
        <v>1015</v>
      </c>
      <c r="G462" s="43"/>
      <c r="H462" s="43"/>
      <c r="I462" s="222"/>
      <c r="J462" s="43"/>
      <c r="K462" s="43"/>
      <c r="L462" s="47"/>
      <c r="M462" s="223"/>
      <c r="N462" s="224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19" t="s">
        <v>136</v>
      </c>
      <c r="AU462" s="19" t="s">
        <v>84</v>
      </c>
    </row>
    <row r="463" s="14" customFormat="1">
      <c r="A463" s="14"/>
      <c r="B463" s="237"/>
      <c r="C463" s="238"/>
      <c r="D463" s="220" t="s">
        <v>140</v>
      </c>
      <c r="E463" s="239" t="s">
        <v>21</v>
      </c>
      <c r="F463" s="240" t="s">
        <v>989</v>
      </c>
      <c r="G463" s="238"/>
      <c r="H463" s="241">
        <v>14.800000000000001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140</v>
      </c>
      <c r="AU463" s="247" t="s">
        <v>84</v>
      </c>
      <c r="AV463" s="14" t="s">
        <v>84</v>
      </c>
      <c r="AW463" s="14" t="s">
        <v>36</v>
      </c>
      <c r="AX463" s="14" t="s">
        <v>82</v>
      </c>
      <c r="AY463" s="247" t="s">
        <v>126</v>
      </c>
    </row>
    <row r="464" s="2" customFormat="1" ht="24.15" customHeight="1">
      <c r="A464" s="41"/>
      <c r="B464" s="42"/>
      <c r="C464" s="207" t="s">
        <v>1016</v>
      </c>
      <c r="D464" s="207" t="s">
        <v>129</v>
      </c>
      <c r="E464" s="208" t="s">
        <v>363</v>
      </c>
      <c r="F464" s="209" t="s">
        <v>364</v>
      </c>
      <c r="G464" s="210" t="s">
        <v>365</v>
      </c>
      <c r="H464" s="280"/>
      <c r="I464" s="212"/>
      <c r="J464" s="213">
        <f>ROUND(I464*H464,2)</f>
        <v>0</v>
      </c>
      <c r="K464" s="209" t="s">
        <v>133</v>
      </c>
      <c r="L464" s="47"/>
      <c r="M464" s="214" t="s">
        <v>21</v>
      </c>
      <c r="N464" s="215" t="s">
        <v>45</v>
      </c>
      <c r="O464" s="87"/>
      <c r="P464" s="216">
        <f>O464*H464</f>
        <v>0</v>
      </c>
      <c r="Q464" s="216">
        <v>0</v>
      </c>
      <c r="R464" s="216">
        <f>Q464*H464</f>
        <v>0</v>
      </c>
      <c r="S464" s="216">
        <v>0</v>
      </c>
      <c r="T464" s="217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8" t="s">
        <v>295</v>
      </c>
      <c r="AT464" s="218" t="s">
        <v>129</v>
      </c>
      <c r="AU464" s="218" t="s">
        <v>84</v>
      </c>
      <c r="AY464" s="19" t="s">
        <v>126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19" t="s">
        <v>82</v>
      </c>
      <c r="BK464" s="219">
        <f>ROUND(I464*H464,2)</f>
        <v>0</v>
      </c>
      <c r="BL464" s="19" t="s">
        <v>295</v>
      </c>
      <c r="BM464" s="218" t="s">
        <v>1017</v>
      </c>
    </row>
    <row r="465" s="2" customFormat="1">
      <c r="A465" s="41"/>
      <c r="B465" s="42"/>
      <c r="C465" s="43"/>
      <c r="D465" s="220" t="s">
        <v>136</v>
      </c>
      <c r="E465" s="43"/>
      <c r="F465" s="221" t="s">
        <v>367</v>
      </c>
      <c r="G465" s="43"/>
      <c r="H465" s="43"/>
      <c r="I465" s="222"/>
      <c r="J465" s="43"/>
      <c r="K465" s="43"/>
      <c r="L465" s="47"/>
      <c r="M465" s="223"/>
      <c r="N465" s="224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19" t="s">
        <v>136</v>
      </c>
      <c r="AU465" s="19" t="s">
        <v>84</v>
      </c>
    </row>
    <row r="466" s="2" customFormat="1">
      <c r="A466" s="41"/>
      <c r="B466" s="42"/>
      <c r="C466" s="43"/>
      <c r="D466" s="225" t="s">
        <v>138</v>
      </c>
      <c r="E466" s="43"/>
      <c r="F466" s="226" t="s">
        <v>368</v>
      </c>
      <c r="G466" s="43"/>
      <c r="H466" s="43"/>
      <c r="I466" s="222"/>
      <c r="J466" s="43"/>
      <c r="K466" s="43"/>
      <c r="L466" s="47"/>
      <c r="M466" s="223"/>
      <c r="N466" s="224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19" t="s">
        <v>138</v>
      </c>
      <c r="AU466" s="19" t="s">
        <v>84</v>
      </c>
    </row>
    <row r="467" s="12" customFormat="1" ht="22.8" customHeight="1">
      <c r="A467" s="12"/>
      <c r="B467" s="191"/>
      <c r="C467" s="192"/>
      <c r="D467" s="193" t="s">
        <v>73</v>
      </c>
      <c r="E467" s="205" t="s">
        <v>481</v>
      </c>
      <c r="F467" s="205" t="s">
        <v>482</v>
      </c>
      <c r="G467" s="192"/>
      <c r="H467" s="192"/>
      <c r="I467" s="195"/>
      <c r="J467" s="206">
        <f>BK467</f>
        <v>0</v>
      </c>
      <c r="K467" s="192"/>
      <c r="L467" s="197"/>
      <c r="M467" s="198"/>
      <c r="N467" s="199"/>
      <c r="O467" s="199"/>
      <c r="P467" s="200">
        <f>SUM(P468:P474)</f>
        <v>0</v>
      </c>
      <c r="Q467" s="199"/>
      <c r="R467" s="200">
        <f>SUM(R468:R474)</f>
        <v>0</v>
      </c>
      <c r="S467" s="199"/>
      <c r="T467" s="201">
        <f>SUM(T468:T474)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2" t="s">
        <v>84</v>
      </c>
      <c r="AT467" s="203" t="s">
        <v>73</v>
      </c>
      <c r="AU467" s="203" t="s">
        <v>82</v>
      </c>
      <c r="AY467" s="202" t="s">
        <v>126</v>
      </c>
      <c r="BK467" s="204">
        <f>SUM(BK468:BK474)</f>
        <v>0</v>
      </c>
    </row>
    <row r="468" s="2" customFormat="1" ht="55.5" customHeight="1">
      <c r="A468" s="41"/>
      <c r="B468" s="42"/>
      <c r="C468" s="207" t="s">
        <v>1018</v>
      </c>
      <c r="D468" s="207" t="s">
        <v>129</v>
      </c>
      <c r="E468" s="208" t="s">
        <v>1019</v>
      </c>
      <c r="F468" s="209" t="s">
        <v>1020</v>
      </c>
      <c r="G468" s="210" t="s">
        <v>293</v>
      </c>
      <c r="H468" s="211">
        <v>1</v>
      </c>
      <c r="I468" s="212"/>
      <c r="J468" s="213">
        <f>ROUND(I468*H468,2)</f>
        <v>0</v>
      </c>
      <c r="K468" s="209" t="s">
        <v>21</v>
      </c>
      <c r="L468" s="47"/>
      <c r="M468" s="214" t="s">
        <v>21</v>
      </c>
      <c r="N468" s="215" t="s">
        <v>45</v>
      </c>
      <c r="O468" s="87"/>
      <c r="P468" s="216">
        <f>O468*H468</f>
        <v>0</v>
      </c>
      <c r="Q468" s="216">
        <v>0</v>
      </c>
      <c r="R468" s="216">
        <f>Q468*H468</f>
        <v>0</v>
      </c>
      <c r="S468" s="216">
        <v>0</v>
      </c>
      <c r="T468" s="217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18" t="s">
        <v>295</v>
      </c>
      <c r="AT468" s="218" t="s">
        <v>129</v>
      </c>
      <c r="AU468" s="218" t="s">
        <v>84</v>
      </c>
      <c r="AY468" s="19" t="s">
        <v>126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19" t="s">
        <v>82</v>
      </c>
      <c r="BK468" s="219">
        <f>ROUND(I468*H468,2)</f>
        <v>0</v>
      </c>
      <c r="BL468" s="19" t="s">
        <v>295</v>
      </c>
      <c r="BM468" s="218" t="s">
        <v>1021</v>
      </c>
    </row>
    <row r="469" s="2" customFormat="1">
      <c r="A469" s="41"/>
      <c r="B469" s="42"/>
      <c r="C469" s="43"/>
      <c r="D469" s="220" t="s">
        <v>136</v>
      </c>
      <c r="E469" s="43"/>
      <c r="F469" s="221" t="s">
        <v>1022</v>
      </c>
      <c r="G469" s="43"/>
      <c r="H469" s="43"/>
      <c r="I469" s="222"/>
      <c r="J469" s="43"/>
      <c r="K469" s="43"/>
      <c r="L469" s="47"/>
      <c r="M469" s="223"/>
      <c r="N469" s="224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19" t="s">
        <v>136</v>
      </c>
      <c r="AU469" s="19" t="s">
        <v>84</v>
      </c>
    </row>
    <row r="470" s="2" customFormat="1" ht="55.5" customHeight="1">
      <c r="A470" s="41"/>
      <c r="B470" s="42"/>
      <c r="C470" s="207" t="s">
        <v>1023</v>
      </c>
      <c r="D470" s="207" t="s">
        <v>129</v>
      </c>
      <c r="E470" s="208" t="s">
        <v>1024</v>
      </c>
      <c r="F470" s="209" t="s">
        <v>1025</v>
      </c>
      <c r="G470" s="210" t="s">
        <v>293</v>
      </c>
      <c r="H470" s="211">
        <v>2</v>
      </c>
      <c r="I470" s="212"/>
      <c r="J470" s="213">
        <f>ROUND(I470*H470,2)</f>
        <v>0</v>
      </c>
      <c r="K470" s="209" t="s">
        <v>21</v>
      </c>
      <c r="L470" s="47"/>
      <c r="M470" s="214" t="s">
        <v>21</v>
      </c>
      <c r="N470" s="215" t="s">
        <v>45</v>
      </c>
      <c r="O470" s="87"/>
      <c r="P470" s="216">
        <f>O470*H470</f>
        <v>0</v>
      </c>
      <c r="Q470" s="216">
        <v>0</v>
      </c>
      <c r="R470" s="216">
        <f>Q470*H470</f>
        <v>0</v>
      </c>
      <c r="S470" s="216">
        <v>0</v>
      </c>
      <c r="T470" s="21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8" t="s">
        <v>295</v>
      </c>
      <c r="AT470" s="218" t="s">
        <v>129</v>
      </c>
      <c r="AU470" s="218" t="s">
        <v>84</v>
      </c>
      <c r="AY470" s="19" t="s">
        <v>126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19" t="s">
        <v>82</v>
      </c>
      <c r="BK470" s="219">
        <f>ROUND(I470*H470,2)</f>
        <v>0</v>
      </c>
      <c r="BL470" s="19" t="s">
        <v>295</v>
      </c>
      <c r="BM470" s="218" t="s">
        <v>1026</v>
      </c>
    </row>
    <row r="471" s="2" customFormat="1">
      <c r="A471" s="41"/>
      <c r="B471" s="42"/>
      <c r="C471" s="43"/>
      <c r="D471" s="220" t="s">
        <v>136</v>
      </c>
      <c r="E471" s="43"/>
      <c r="F471" s="221" t="s">
        <v>1027</v>
      </c>
      <c r="G471" s="43"/>
      <c r="H471" s="43"/>
      <c r="I471" s="222"/>
      <c r="J471" s="43"/>
      <c r="K471" s="43"/>
      <c r="L471" s="47"/>
      <c r="M471" s="223"/>
      <c r="N471" s="22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19" t="s">
        <v>136</v>
      </c>
      <c r="AU471" s="19" t="s">
        <v>84</v>
      </c>
    </row>
    <row r="472" s="2" customFormat="1" ht="24.15" customHeight="1">
      <c r="A472" s="41"/>
      <c r="B472" s="42"/>
      <c r="C472" s="207" t="s">
        <v>1028</v>
      </c>
      <c r="D472" s="207" t="s">
        <v>129</v>
      </c>
      <c r="E472" s="208" t="s">
        <v>497</v>
      </c>
      <c r="F472" s="209" t="s">
        <v>498</v>
      </c>
      <c r="G472" s="210" t="s">
        <v>365</v>
      </c>
      <c r="H472" s="280"/>
      <c r="I472" s="212"/>
      <c r="J472" s="213">
        <f>ROUND(I472*H472,2)</f>
        <v>0</v>
      </c>
      <c r="K472" s="209" t="s">
        <v>133</v>
      </c>
      <c r="L472" s="47"/>
      <c r="M472" s="214" t="s">
        <v>21</v>
      </c>
      <c r="N472" s="215" t="s">
        <v>45</v>
      </c>
      <c r="O472" s="87"/>
      <c r="P472" s="216">
        <f>O472*H472</f>
        <v>0</v>
      </c>
      <c r="Q472" s="216">
        <v>0</v>
      </c>
      <c r="R472" s="216">
        <f>Q472*H472</f>
        <v>0</v>
      </c>
      <c r="S472" s="216">
        <v>0</v>
      </c>
      <c r="T472" s="217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18" t="s">
        <v>295</v>
      </c>
      <c r="AT472" s="218" t="s">
        <v>129</v>
      </c>
      <c r="AU472" s="218" t="s">
        <v>84</v>
      </c>
      <c r="AY472" s="19" t="s">
        <v>126</v>
      </c>
      <c r="BE472" s="219">
        <f>IF(N472="základní",J472,0)</f>
        <v>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19" t="s">
        <v>82</v>
      </c>
      <c r="BK472" s="219">
        <f>ROUND(I472*H472,2)</f>
        <v>0</v>
      </c>
      <c r="BL472" s="19" t="s">
        <v>295</v>
      </c>
      <c r="BM472" s="218" t="s">
        <v>1029</v>
      </c>
    </row>
    <row r="473" s="2" customFormat="1">
      <c r="A473" s="41"/>
      <c r="B473" s="42"/>
      <c r="C473" s="43"/>
      <c r="D473" s="220" t="s">
        <v>136</v>
      </c>
      <c r="E473" s="43"/>
      <c r="F473" s="221" t="s">
        <v>500</v>
      </c>
      <c r="G473" s="43"/>
      <c r="H473" s="43"/>
      <c r="I473" s="222"/>
      <c r="J473" s="43"/>
      <c r="K473" s="43"/>
      <c r="L473" s="47"/>
      <c r="M473" s="223"/>
      <c r="N473" s="224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19" t="s">
        <v>136</v>
      </c>
      <c r="AU473" s="19" t="s">
        <v>84</v>
      </c>
    </row>
    <row r="474" s="2" customFormat="1">
      <c r="A474" s="41"/>
      <c r="B474" s="42"/>
      <c r="C474" s="43"/>
      <c r="D474" s="225" t="s">
        <v>138</v>
      </c>
      <c r="E474" s="43"/>
      <c r="F474" s="226" t="s">
        <v>501</v>
      </c>
      <c r="G474" s="43"/>
      <c r="H474" s="43"/>
      <c r="I474" s="222"/>
      <c r="J474" s="43"/>
      <c r="K474" s="43"/>
      <c r="L474" s="47"/>
      <c r="M474" s="223"/>
      <c r="N474" s="224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19" t="s">
        <v>138</v>
      </c>
      <c r="AU474" s="19" t="s">
        <v>84</v>
      </c>
    </row>
    <row r="475" s="12" customFormat="1" ht="22.8" customHeight="1">
      <c r="A475" s="12"/>
      <c r="B475" s="191"/>
      <c r="C475" s="192"/>
      <c r="D475" s="193" t="s">
        <v>73</v>
      </c>
      <c r="E475" s="205" t="s">
        <v>502</v>
      </c>
      <c r="F475" s="205" t="s">
        <v>503</v>
      </c>
      <c r="G475" s="192"/>
      <c r="H475" s="192"/>
      <c r="I475" s="195"/>
      <c r="J475" s="206">
        <f>BK475</f>
        <v>0</v>
      </c>
      <c r="K475" s="192"/>
      <c r="L475" s="197"/>
      <c r="M475" s="198"/>
      <c r="N475" s="199"/>
      <c r="O475" s="199"/>
      <c r="P475" s="200">
        <f>SUM(P476:P696)</f>
        <v>0</v>
      </c>
      <c r="Q475" s="199"/>
      <c r="R475" s="200">
        <f>SUM(R476:R696)</f>
        <v>2.17667133</v>
      </c>
      <c r="S475" s="199"/>
      <c r="T475" s="201">
        <f>SUM(T476:T696)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2" t="s">
        <v>84</v>
      </c>
      <c r="AT475" s="203" t="s">
        <v>73</v>
      </c>
      <c r="AU475" s="203" t="s">
        <v>82</v>
      </c>
      <c r="AY475" s="202" t="s">
        <v>126</v>
      </c>
      <c r="BK475" s="204">
        <f>SUM(BK476:BK696)</f>
        <v>0</v>
      </c>
    </row>
    <row r="476" s="2" customFormat="1" ht="24.15" customHeight="1">
      <c r="A476" s="41"/>
      <c r="B476" s="42"/>
      <c r="C476" s="207" t="s">
        <v>1030</v>
      </c>
      <c r="D476" s="207" t="s">
        <v>129</v>
      </c>
      <c r="E476" s="208" t="s">
        <v>1031</v>
      </c>
      <c r="F476" s="209" t="s">
        <v>1032</v>
      </c>
      <c r="G476" s="210" t="s">
        <v>132</v>
      </c>
      <c r="H476" s="211">
        <v>12.483000000000001</v>
      </c>
      <c r="I476" s="212"/>
      <c r="J476" s="213">
        <f>ROUND(I476*H476,2)</f>
        <v>0</v>
      </c>
      <c r="K476" s="209" t="s">
        <v>133</v>
      </c>
      <c r="L476" s="47"/>
      <c r="M476" s="214" t="s">
        <v>21</v>
      </c>
      <c r="N476" s="215" t="s">
        <v>45</v>
      </c>
      <c r="O476" s="87"/>
      <c r="P476" s="216">
        <f>O476*H476</f>
        <v>0</v>
      </c>
      <c r="Q476" s="216">
        <v>6.9999999999999994E-05</v>
      </c>
      <c r="R476" s="216">
        <f>Q476*H476</f>
        <v>0.00087380999999999993</v>
      </c>
      <c r="S476" s="216">
        <v>0</v>
      </c>
      <c r="T476" s="217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18" t="s">
        <v>295</v>
      </c>
      <c r="AT476" s="218" t="s">
        <v>129</v>
      </c>
      <c r="AU476" s="218" t="s">
        <v>84</v>
      </c>
      <c r="AY476" s="19" t="s">
        <v>126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19" t="s">
        <v>82</v>
      </c>
      <c r="BK476" s="219">
        <f>ROUND(I476*H476,2)</f>
        <v>0</v>
      </c>
      <c r="BL476" s="19" t="s">
        <v>295</v>
      </c>
      <c r="BM476" s="218" t="s">
        <v>1033</v>
      </c>
    </row>
    <row r="477" s="2" customFormat="1">
      <c r="A477" s="41"/>
      <c r="B477" s="42"/>
      <c r="C477" s="43"/>
      <c r="D477" s="220" t="s">
        <v>136</v>
      </c>
      <c r="E477" s="43"/>
      <c r="F477" s="221" t="s">
        <v>1034</v>
      </c>
      <c r="G477" s="43"/>
      <c r="H477" s="43"/>
      <c r="I477" s="222"/>
      <c r="J477" s="43"/>
      <c r="K477" s="43"/>
      <c r="L477" s="47"/>
      <c r="M477" s="223"/>
      <c r="N477" s="224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19" t="s">
        <v>136</v>
      </c>
      <c r="AU477" s="19" t="s">
        <v>84</v>
      </c>
    </row>
    <row r="478" s="2" customFormat="1">
      <c r="A478" s="41"/>
      <c r="B478" s="42"/>
      <c r="C478" s="43"/>
      <c r="D478" s="225" t="s">
        <v>138</v>
      </c>
      <c r="E478" s="43"/>
      <c r="F478" s="226" t="s">
        <v>1035</v>
      </c>
      <c r="G478" s="43"/>
      <c r="H478" s="43"/>
      <c r="I478" s="222"/>
      <c r="J478" s="43"/>
      <c r="K478" s="43"/>
      <c r="L478" s="47"/>
      <c r="M478" s="223"/>
      <c r="N478" s="224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19" t="s">
        <v>138</v>
      </c>
      <c r="AU478" s="19" t="s">
        <v>84</v>
      </c>
    </row>
    <row r="479" s="14" customFormat="1">
      <c r="A479" s="14"/>
      <c r="B479" s="237"/>
      <c r="C479" s="238"/>
      <c r="D479" s="220" t="s">
        <v>140</v>
      </c>
      <c r="E479" s="239" t="s">
        <v>21</v>
      </c>
      <c r="F479" s="240" t="s">
        <v>1036</v>
      </c>
      <c r="G479" s="238"/>
      <c r="H479" s="241">
        <v>5.7999999999999998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140</v>
      </c>
      <c r="AU479" s="247" t="s">
        <v>84</v>
      </c>
      <c r="AV479" s="14" t="s">
        <v>84</v>
      </c>
      <c r="AW479" s="14" t="s">
        <v>36</v>
      </c>
      <c r="AX479" s="14" t="s">
        <v>74</v>
      </c>
      <c r="AY479" s="247" t="s">
        <v>126</v>
      </c>
    </row>
    <row r="480" s="14" customFormat="1">
      <c r="A480" s="14"/>
      <c r="B480" s="237"/>
      <c r="C480" s="238"/>
      <c r="D480" s="220" t="s">
        <v>140</v>
      </c>
      <c r="E480" s="239" t="s">
        <v>21</v>
      </c>
      <c r="F480" s="240" t="s">
        <v>1037</v>
      </c>
      <c r="G480" s="238"/>
      <c r="H480" s="241">
        <v>3.8999999999999999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140</v>
      </c>
      <c r="AU480" s="247" t="s">
        <v>84</v>
      </c>
      <c r="AV480" s="14" t="s">
        <v>84</v>
      </c>
      <c r="AW480" s="14" t="s">
        <v>36</v>
      </c>
      <c r="AX480" s="14" t="s">
        <v>74</v>
      </c>
      <c r="AY480" s="247" t="s">
        <v>126</v>
      </c>
    </row>
    <row r="481" s="14" customFormat="1">
      <c r="A481" s="14"/>
      <c r="B481" s="237"/>
      <c r="C481" s="238"/>
      <c r="D481" s="220" t="s">
        <v>140</v>
      </c>
      <c r="E481" s="239" t="s">
        <v>21</v>
      </c>
      <c r="F481" s="240" t="s">
        <v>1038</v>
      </c>
      <c r="G481" s="238"/>
      <c r="H481" s="241">
        <v>2.7829999999999999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140</v>
      </c>
      <c r="AU481" s="247" t="s">
        <v>84</v>
      </c>
      <c r="AV481" s="14" t="s">
        <v>84</v>
      </c>
      <c r="AW481" s="14" t="s">
        <v>36</v>
      </c>
      <c r="AX481" s="14" t="s">
        <v>74</v>
      </c>
      <c r="AY481" s="247" t="s">
        <v>126</v>
      </c>
    </row>
    <row r="482" s="16" customFormat="1">
      <c r="A482" s="16"/>
      <c r="B482" s="259"/>
      <c r="C482" s="260"/>
      <c r="D482" s="220" t="s">
        <v>140</v>
      </c>
      <c r="E482" s="261" t="s">
        <v>21</v>
      </c>
      <c r="F482" s="262" t="s">
        <v>156</v>
      </c>
      <c r="G482" s="260"/>
      <c r="H482" s="263">
        <v>12.482999999999999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69" t="s">
        <v>140</v>
      </c>
      <c r="AU482" s="269" t="s">
        <v>84</v>
      </c>
      <c r="AV482" s="16" t="s">
        <v>134</v>
      </c>
      <c r="AW482" s="16" t="s">
        <v>36</v>
      </c>
      <c r="AX482" s="16" t="s">
        <v>82</v>
      </c>
      <c r="AY482" s="269" t="s">
        <v>126</v>
      </c>
    </row>
    <row r="483" s="2" customFormat="1" ht="16.5" customHeight="1">
      <c r="A483" s="41"/>
      <c r="B483" s="42"/>
      <c r="C483" s="207" t="s">
        <v>1039</v>
      </c>
      <c r="D483" s="207" t="s">
        <v>129</v>
      </c>
      <c r="E483" s="208" t="s">
        <v>1040</v>
      </c>
      <c r="F483" s="209" t="s">
        <v>1041</v>
      </c>
      <c r="G483" s="210" t="s">
        <v>132</v>
      </c>
      <c r="H483" s="211">
        <v>12.483000000000001</v>
      </c>
      <c r="I483" s="212"/>
      <c r="J483" s="213">
        <f>ROUND(I483*H483,2)</f>
        <v>0</v>
      </c>
      <c r="K483" s="209" t="s">
        <v>133</v>
      </c>
      <c r="L483" s="47"/>
      <c r="M483" s="214" t="s">
        <v>21</v>
      </c>
      <c r="N483" s="215" t="s">
        <v>45</v>
      </c>
      <c r="O483" s="87"/>
      <c r="P483" s="216">
        <f>O483*H483</f>
        <v>0</v>
      </c>
      <c r="Q483" s="216">
        <v>0</v>
      </c>
      <c r="R483" s="216">
        <f>Q483*H483</f>
        <v>0</v>
      </c>
      <c r="S483" s="216">
        <v>0</v>
      </c>
      <c r="T483" s="217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18" t="s">
        <v>295</v>
      </c>
      <c r="AT483" s="218" t="s">
        <v>129</v>
      </c>
      <c r="AU483" s="218" t="s">
        <v>84</v>
      </c>
      <c r="AY483" s="19" t="s">
        <v>126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19" t="s">
        <v>82</v>
      </c>
      <c r="BK483" s="219">
        <f>ROUND(I483*H483,2)</f>
        <v>0</v>
      </c>
      <c r="BL483" s="19" t="s">
        <v>295</v>
      </c>
      <c r="BM483" s="218" t="s">
        <v>1042</v>
      </c>
    </row>
    <row r="484" s="2" customFormat="1">
      <c r="A484" s="41"/>
      <c r="B484" s="42"/>
      <c r="C484" s="43"/>
      <c r="D484" s="220" t="s">
        <v>136</v>
      </c>
      <c r="E484" s="43"/>
      <c r="F484" s="221" t="s">
        <v>1043</v>
      </c>
      <c r="G484" s="43"/>
      <c r="H484" s="43"/>
      <c r="I484" s="222"/>
      <c r="J484" s="43"/>
      <c r="K484" s="43"/>
      <c r="L484" s="47"/>
      <c r="M484" s="223"/>
      <c r="N484" s="224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19" t="s">
        <v>136</v>
      </c>
      <c r="AU484" s="19" t="s">
        <v>84</v>
      </c>
    </row>
    <row r="485" s="2" customFormat="1">
      <c r="A485" s="41"/>
      <c r="B485" s="42"/>
      <c r="C485" s="43"/>
      <c r="D485" s="225" t="s">
        <v>138</v>
      </c>
      <c r="E485" s="43"/>
      <c r="F485" s="226" t="s">
        <v>1044</v>
      </c>
      <c r="G485" s="43"/>
      <c r="H485" s="43"/>
      <c r="I485" s="222"/>
      <c r="J485" s="43"/>
      <c r="K485" s="43"/>
      <c r="L485" s="47"/>
      <c r="M485" s="223"/>
      <c r="N485" s="224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19" t="s">
        <v>138</v>
      </c>
      <c r="AU485" s="19" t="s">
        <v>84</v>
      </c>
    </row>
    <row r="486" s="14" customFormat="1">
      <c r="A486" s="14"/>
      <c r="B486" s="237"/>
      <c r="C486" s="238"/>
      <c r="D486" s="220" t="s">
        <v>140</v>
      </c>
      <c r="E486" s="239" t="s">
        <v>21</v>
      </c>
      <c r="F486" s="240" t="s">
        <v>1036</v>
      </c>
      <c r="G486" s="238"/>
      <c r="H486" s="241">
        <v>5.7999999999999998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140</v>
      </c>
      <c r="AU486" s="247" t="s">
        <v>84</v>
      </c>
      <c r="AV486" s="14" t="s">
        <v>84</v>
      </c>
      <c r="AW486" s="14" t="s">
        <v>36</v>
      </c>
      <c r="AX486" s="14" t="s">
        <v>74</v>
      </c>
      <c r="AY486" s="247" t="s">
        <v>126</v>
      </c>
    </row>
    <row r="487" s="14" customFormat="1">
      <c r="A487" s="14"/>
      <c r="B487" s="237"/>
      <c r="C487" s="238"/>
      <c r="D487" s="220" t="s">
        <v>140</v>
      </c>
      <c r="E487" s="239" t="s">
        <v>21</v>
      </c>
      <c r="F487" s="240" t="s">
        <v>1037</v>
      </c>
      <c r="G487" s="238"/>
      <c r="H487" s="241">
        <v>3.8999999999999999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140</v>
      </c>
      <c r="AU487" s="247" t="s">
        <v>84</v>
      </c>
      <c r="AV487" s="14" t="s">
        <v>84</v>
      </c>
      <c r="AW487" s="14" t="s">
        <v>36</v>
      </c>
      <c r="AX487" s="14" t="s">
        <v>74</v>
      </c>
      <c r="AY487" s="247" t="s">
        <v>126</v>
      </c>
    </row>
    <row r="488" s="14" customFormat="1">
      <c r="A488" s="14"/>
      <c r="B488" s="237"/>
      <c r="C488" s="238"/>
      <c r="D488" s="220" t="s">
        <v>140</v>
      </c>
      <c r="E488" s="239" t="s">
        <v>21</v>
      </c>
      <c r="F488" s="240" t="s">
        <v>1038</v>
      </c>
      <c r="G488" s="238"/>
      <c r="H488" s="241">
        <v>2.7829999999999999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140</v>
      </c>
      <c r="AU488" s="247" t="s">
        <v>84</v>
      </c>
      <c r="AV488" s="14" t="s">
        <v>84</v>
      </c>
      <c r="AW488" s="14" t="s">
        <v>36</v>
      </c>
      <c r="AX488" s="14" t="s">
        <v>74</v>
      </c>
      <c r="AY488" s="247" t="s">
        <v>126</v>
      </c>
    </row>
    <row r="489" s="16" customFormat="1">
      <c r="A489" s="16"/>
      <c r="B489" s="259"/>
      <c r="C489" s="260"/>
      <c r="D489" s="220" t="s">
        <v>140</v>
      </c>
      <c r="E489" s="261" t="s">
        <v>21</v>
      </c>
      <c r="F489" s="262" t="s">
        <v>156</v>
      </c>
      <c r="G489" s="260"/>
      <c r="H489" s="263">
        <v>12.482999999999999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T489" s="269" t="s">
        <v>140</v>
      </c>
      <c r="AU489" s="269" t="s">
        <v>84</v>
      </c>
      <c r="AV489" s="16" t="s">
        <v>134</v>
      </c>
      <c r="AW489" s="16" t="s">
        <v>36</v>
      </c>
      <c r="AX489" s="16" t="s">
        <v>82</v>
      </c>
      <c r="AY489" s="269" t="s">
        <v>126</v>
      </c>
    </row>
    <row r="490" s="2" customFormat="1" ht="24.15" customHeight="1">
      <c r="A490" s="41"/>
      <c r="B490" s="42"/>
      <c r="C490" s="207" t="s">
        <v>1045</v>
      </c>
      <c r="D490" s="207" t="s">
        <v>129</v>
      </c>
      <c r="E490" s="208" t="s">
        <v>1046</v>
      </c>
      <c r="F490" s="209" t="s">
        <v>1047</v>
      </c>
      <c r="G490" s="210" t="s">
        <v>132</v>
      </c>
      <c r="H490" s="211">
        <v>12.483000000000001</v>
      </c>
      <c r="I490" s="212"/>
      <c r="J490" s="213">
        <f>ROUND(I490*H490,2)</f>
        <v>0</v>
      </c>
      <c r="K490" s="209" t="s">
        <v>133</v>
      </c>
      <c r="L490" s="47"/>
      <c r="M490" s="214" t="s">
        <v>21</v>
      </c>
      <c r="N490" s="215" t="s">
        <v>45</v>
      </c>
      <c r="O490" s="87"/>
      <c r="P490" s="216">
        <f>O490*H490</f>
        <v>0</v>
      </c>
      <c r="Q490" s="216">
        <v>0</v>
      </c>
      <c r="R490" s="216">
        <f>Q490*H490</f>
        <v>0</v>
      </c>
      <c r="S490" s="216">
        <v>0</v>
      </c>
      <c r="T490" s="217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18" t="s">
        <v>295</v>
      </c>
      <c r="AT490" s="218" t="s">
        <v>129</v>
      </c>
      <c r="AU490" s="218" t="s">
        <v>84</v>
      </c>
      <c r="AY490" s="19" t="s">
        <v>126</v>
      </c>
      <c r="BE490" s="219">
        <f>IF(N490="základní",J490,0)</f>
        <v>0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19" t="s">
        <v>82</v>
      </c>
      <c r="BK490" s="219">
        <f>ROUND(I490*H490,2)</f>
        <v>0</v>
      </c>
      <c r="BL490" s="19" t="s">
        <v>295</v>
      </c>
      <c r="BM490" s="218" t="s">
        <v>1048</v>
      </c>
    </row>
    <row r="491" s="2" customFormat="1">
      <c r="A491" s="41"/>
      <c r="B491" s="42"/>
      <c r="C491" s="43"/>
      <c r="D491" s="220" t="s">
        <v>136</v>
      </c>
      <c r="E491" s="43"/>
      <c r="F491" s="221" t="s">
        <v>1049</v>
      </c>
      <c r="G491" s="43"/>
      <c r="H491" s="43"/>
      <c r="I491" s="222"/>
      <c r="J491" s="43"/>
      <c r="K491" s="43"/>
      <c r="L491" s="47"/>
      <c r="M491" s="223"/>
      <c r="N491" s="224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19" t="s">
        <v>136</v>
      </c>
      <c r="AU491" s="19" t="s">
        <v>84</v>
      </c>
    </row>
    <row r="492" s="2" customFormat="1">
      <c r="A492" s="41"/>
      <c r="B492" s="42"/>
      <c r="C492" s="43"/>
      <c r="D492" s="225" t="s">
        <v>138</v>
      </c>
      <c r="E492" s="43"/>
      <c r="F492" s="226" t="s">
        <v>1050</v>
      </c>
      <c r="G492" s="43"/>
      <c r="H492" s="43"/>
      <c r="I492" s="222"/>
      <c r="J492" s="43"/>
      <c r="K492" s="43"/>
      <c r="L492" s="47"/>
      <c r="M492" s="223"/>
      <c r="N492" s="224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19" t="s">
        <v>138</v>
      </c>
      <c r="AU492" s="19" t="s">
        <v>84</v>
      </c>
    </row>
    <row r="493" s="14" customFormat="1">
      <c r="A493" s="14"/>
      <c r="B493" s="237"/>
      <c r="C493" s="238"/>
      <c r="D493" s="220" t="s">
        <v>140</v>
      </c>
      <c r="E493" s="239" t="s">
        <v>21</v>
      </c>
      <c r="F493" s="240" t="s">
        <v>1036</v>
      </c>
      <c r="G493" s="238"/>
      <c r="H493" s="241">
        <v>5.7999999999999998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140</v>
      </c>
      <c r="AU493" s="247" t="s">
        <v>84</v>
      </c>
      <c r="AV493" s="14" t="s">
        <v>84</v>
      </c>
      <c r="AW493" s="14" t="s">
        <v>36</v>
      </c>
      <c r="AX493" s="14" t="s">
        <v>74</v>
      </c>
      <c r="AY493" s="247" t="s">
        <v>126</v>
      </c>
    </row>
    <row r="494" s="14" customFormat="1">
      <c r="A494" s="14"/>
      <c r="B494" s="237"/>
      <c r="C494" s="238"/>
      <c r="D494" s="220" t="s">
        <v>140</v>
      </c>
      <c r="E494" s="239" t="s">
        <v>21</v>
      </c>
      <c r="F494" s="240" t="s">
        <v>1037</v>
      </c>
      <c r="G494" s="238"/>
      <c r="H494" s="241">
        <v>3.8999999999999999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140</v>
      </c>
      <c r="AU494" s="247" t="s">
        <v>84</v>
      </c>
      <c r="AV494" s="14" t="s">
        <v>84</v>
      </c>
      <c r="AW494" s="14" t="s">
        <v>36</v>
      </c>
      <c r="AX494" s="14" t="s">
        <v>74</v>
      </c>
      <c r="AY494" s="247" t="s">
        <v>126</v>
      </c>
    </row>
    <row r="495" s="14" customFormat="1">
      <c r="A495" s="14"/>
      <c r="B495" s="237"/>
      <c r="C495" s="238"/>
      <c r="D495" s="220" t="s">
        <v>140</v>
      </c>
      <c r="E495" s="239" t="s">
        <v>21</v>
      </c>
      <c r="F495" s="240" t="s">
        <v>1038</v>
      </c>
      <c r="G495" s="238"/>
      <c r="H495" s="241">
        <v>2.7829999999999999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140</v>
      </c>
      <c r="AU495" s="247" t="s">
        <v>84</v>
      </c>
      <c r="AV495" s="14" t="s">
        <v>84</v>
      </c>
      <c r="AW495" s="14" t="s">
        <v>36</v>
      </c>
      <c r="AX495" s="14" t="s">
        <v>74</v>
      </c>
      <c r="AY495" s="247" t="s">
        <v>126</v>
      </c>
    </row>
    <row r="496" s="16" customFormat="1">
      <c r="A496" s="16"/>
      <c r="B496" s="259"/>
      <c r="C496" s="260"/>
      <c r="D496" s="220" t="s">
        <v>140</v>
      </c>
      <c r="E496" s="261" t="s">
        <v>21</v>
      </c>
      <c r="F496" s="262" t="s">
        <v>156</v>
      </c>
      <c r="G496" s="260"/>
      <c r="H496" s="263">
        <v>12.482999999999999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69" t="s">
        <v>140</v>
      </c>
      <c r="AU496" s="269" t="s">
        <v>84</v>
      </c>
      <c r="AV496" s="16" t="s">
        <v>134</v>
      </c>
      <c r="AW496" s="16" t="s">
        <v>36</v>
      </c>
      <c r="AX496" s="16" t="s">
        <v>82</v>
      </c>
      <c r="AY496" s="269" t="s">
        <v>126</v>
      </c>
    </row>
    <row r="497" s="2" customFormat="1" ht="24.15" customHeight="1">
      <c r="A497" s="41"/>
      <c r="B497" s="42"/>
      <c r="C497" s="207" t="s">
        <v>1051</v>
      </c>
      <c r="D497" s="207" t="s">
        <v>129</v>
      </c>
      <c r="E497" s="208" t="s">
        <v>1052</v>
      </c>
      <c r="F497" s="209" t="s">
        <v>1053</v>
      </c>
      <c r="G497" s="210" t="s">
        <v>132</v>
      </c>
      <c r="H497" s="211">
        <v>12.483000000000001</v>
      </c>
      <c r="I497" s="212"/>
      <c r="J497" s="213">
        <f>ROUND(I497*H497,2)</f>
        <v>0</v>
      </c>
      <c r="K497" s="209" t="s">
        <v>133</v>
      </c>
      <c r="L497" s="47"/>
      <c r="M497" s="214" t="s">
        <v>21</v>
      </c>
      <c r="N497" s="215" t="s">
        <v>45</v>
      </c>
      <c r="O497" s="87"/>
      <c r="P497" s="216">
        <f>O497*H497</f>
        <v>0</v>
      </c>
      <c r="Q497" s="216">
        <v>0.00017000000000000001</v>
      </c>
      <c r="R497" s="216">
        <f>Q497*H497</f>
        <v>0.0021221100000000004</v>
      </c>
      <c r="S497" s="216">
        <v>0</v>
      </c>
      <c r="T497" s="217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8" t="s">
        <v>295</v>
      </c>
      <c r="AT497" s="218" t="s">
        <v>129</v>
      </c>
      <c r="AU497" s="218" t="s">
        <v>84</v>
      </c>
      <c r="AY497" s="19" t="s">
        <v>126</v>
      </c>
      <c r="BE497" s="219">
        <f>IF(N497="základní",J497,0)</f>
        <v>0</v>
      </c>
      <c r="BF497" s="219">
        <f>IF(N497="snížená",J497,0)</f>
        <v>0</v>
      </c>
      <c r="BG497" s="219">
        <f>IF(N497="zákl. přenesená",J497,0)</f>
        <v>0</v>
      </c>
      <c r="BH497" s="219">
        <f>IF(N497="sníž. přenesená",J497,0)</f>
        <v>0</v>
      </c>
      <c r="BI497" s="219">
        <f>IF(N497="nulová",J497,0)</f>
        <v>0</v>
      </c>
      <c r="BJ497" s="19" t="s">
        <v>82</v>
      </c>
      <c r="BK497" s="219">
        <f>ROUND(I497*H497,2)</f>
        <v>0</v>
      </c>
      <c r="BL497" s="19" t="s">
        <v>295</v>
      </c>
      <c r="BM497" s="218" t="s">
        <v>1054</v>
      </c>
    </row>
    <row r="498" s="2" customFormat="1">
      <c r="A498" s="41"/>
      <c r="B498" s="42"/>
      <c r="C498" s="43"/>
      <c r="D498" s="220" t="s">
        <v>136</v>
      </c>
      <c r="E498" s="43"/>
      <c r="F498" s="221" t="s">
        <v>1055</v>
      </c>
      <c r="G498" s="43"/>
      <c r="H498" s="43"/>
      <c r="I498" s="222"/>
      <c r="J498" s="43"/>
      <c r="K498" s="43"/>
      <c r="L498" s="47"/>
      <c r="M498" s="223"/>
      <c r="N498" s="224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19" t="s">
        <v>136</v>
      </c>
      <c r="AU498" s="19" t="s">
        <v>84</v>
      </c>
    </row>
    <row r="499" s="2" customFormat="1">
      <c r="A499" s="41"/>
      <c r="B499" s="42"/>
      <c r="C499" s="43"/>
      <c r="D499" s="225" t="s">
        <v>138</v>
      </c>
      <c r="E499" s="43"/>
      <c r="F499" s="226" t="s">
        <v>1056</v>
      </c>
      <c r="G499" s="43"/>
      <c r="H499" s="43"/>
      <c r="I499" s="222"/>
      <c r="J499" s="43"/>
      <c r="K499" s="43"/>
      <c r="L499" s="47"/>
      <c r="M499" s="223"/>
      <c r="N499" s="224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19" t="s">
        <v>138</v>
      </c>
      <c r="AU499" s="19" t="s">
        <v>84</v>
      </c>
    </row>
    <row r="500" s="14" customFormat="1">
      <c r="A500" s="14"/>
      <c r="B500" s="237"/>
      <c r="C500" s="238"/>
      <c r="D500" s="220" t="s">
        <v>140</v>
      </c>
      <c r="E500" s="239" t="s">
        <v>21</v>
      </c>
      <c r="F500" s="240" t="s">
        <v>1036</v>
      </c>
      <c r="G500" s="238"/>
      <c r="H500" s="241">
        <v>5.7999999999999998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140</v>
      </c>
      <c r="AU500" s="247" t="s">
        <v>84</v>
      </c>
      <c r="AV500" s="14" t="s">
        <v>84</v>
      </c>
      <c r="AW500" s="14" t="s">
        <v>36</v>
      </c>
      <c r="AX500" s="14" t="s">
        <v>74</v>
      </c>
      <c r="AY500" s="247" t="s">
        <v>126</v>
      </c>
    </row>
    <row r="501" s="14" customFormat="1">
      <c r="A501" s="14"/>
      <c r="B501" s="237"/>
      <c r="C501" s="238"/>
      <c r="D501" s="220" t="s">
        <v>140</v>
      </c>
      <c r="E501" s="239" t="s">
        <v>21</v>
      </c>
      <c r="F501" s="240" t="s">
        <v>1037</v>
      </c>
      <c r="G501" s="238"/>
      <c r="H501" s="241">
        <v>3.8999999999999999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140</v>
      </c>
      <c r="AU501" s="247" t="s">
        <v>84</v>
      </c>
      <c r="AV501" s="14" t="s">
        <v>84</v>
      </c>
      <c r="AW501" s="14" t="s">
        <v>36</v>
      </c>
      <c r="AX501" s="14" t="s">
        <v>74</v>
      </c>
      <c r="AY501" s="247" t="s">
        <v>126</v>
      </c>
    </row>
    <row r="502" s="14" customFormat="1">
      <c r="A502" s="14"/>
      <c r="B502" s="237"/>
      <c r="C502" s="238"/>
      <c r="D502" s="220" t="s">
        <v>140</v>
      </c>
      <c r="E502" s="239" t="s">
        <v>21</v>
      </c>
      <c r="F502" s="240" t="s">
        <v>1038</v>
      </c>
      <c r="G502" s="238"/>
      <c r="H502" s="241">
        <v>2.7829999999999999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140</v>
      </c>
      <c r="AU502" s="247" t="s">
        <v>84</v>
      </c>
      <c r="AV502" s="14" t="s">
        <v>84</v>
      </c>
      <c r="AW502" s="14" t="s">
        <v>36</v>
      </c>
      <c r="AX502" s="14" t="s">
        <v>74</v>
      </c>
      <c r="AY502" s="247" t="s">
        <v>126</v>
      </c>
    </row>
    <row r="503" s="16" customFormat="1">
      <c r="A503" s="16"/>
      <c r="B503" s="259"/>
      <c r="C503" s="260"/>
      <c r="D503" s="220" t="s">
        <v>140</v>
      </c>
      <c r="E503" s="261" t="s">
        <v>21</v>
      </c>
      <c r="F503" s="262" t="s">
        <v>156</v>
      </c>
      <c r="G503" s="260"/>
      <c r="H503" s="263">
        <v>12.482999999999999</v>
      </c>
      <c r="I503" s="264"/>
      <c r="J503" s="260"/>
      <c r="K503" s="260"/>
      <c r="L503" s="265"/>
      <c r="M503" s="266"/>
      <c r="N503" s="267"/>
      <c r="O503" s="267"/>
      <c r="P503" s="267"/>
      <c r="Q503" s="267"/>
      <c r="R503" s="267"/>
      <c r="S503" s="267"/>
      <c r="T503" s="268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69" t="s">
        <v>140</v>
      </c>
      <c r="AU503" s="269" t="s">
        <v>84</v>
      </c>
      <c r="AV503" s="16" t="s">
        <v>134</v>
      </c>
      <c r="AW503" s="16" t="s">
        <v>36</v>
      </c>
      <c r="AX503" s="16" t="s">
        <v>82</v>
      </c>
      <c r="AY503" s="269" t="s">
        <v>126</v>
      </c>
    </row>
    <row r="504" s="2" customFormat="1" ht="24.15" customHeight="1">
      <c r="A504" s="41"/>
      <c r="B504" s="42"/>
      <c r="C504" s="207" t="s">
        <v>1057</v>
      </c>
      <c r="D504" s="207" t="s">
        <v>129</v>
      </c>
      <c r="E504" s="208" t="s">
        <v>524</v>
      </c>
      <c r="F504" s="209" t="s">
        <v>525</v>
      </c>
      <c r="G504" s="210" t="s">
        <v>132</v>
      </c>
      <c r="H504" s="211">
        <v>12.483000000000001</v>
      </c>
      <c r="I504" s="212"/>
      <c r="J504" s="213">
        <f>ROUND(I504*H504,2)</f>
        <v>0</v>
      </c>
      <c r="K504" s="209" t="s">
        <v>133</v>
      </c>
      <c r="L504" s="47"/>
      <c r="M504" s="214" t="s">
        <v>21</v>
      </c>
      <c r="N504" s="215" t="s">
        <v>45</v>
      </c>
      <c r="O504" s="87"/>
      <c r="P504" s="216">
        <f>O504*H504</f>
        <v>0</v>
      </c>
      <c r="Q504" s="216">
        <v>0.00012</v>
      </c>
      <c r="R504" s="216">
        <f>Q504*H504</f>
        <v>0.00149796</v>
      </c>
      <c r="S504" s="216">
        <v>0</v>
      </c>
      <c r="T504" s="217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18" t="s">
        <v>295</v>
      </c>
      <c r="AT504" s="218" t="s">
        <v>129</v>
      </c>
      <c r="AU504" s="218" t="s">
        <v>84</v>
      </c>
      <c r="AY504" s="19" t="s">
        <v>126</v>
      </c>
      <c r="BE504" s="219">
        <f>IF(N504="základní",J504,0)</f>
        <v>0</v>
      </c>
      <c r="BF504" s="219">
        <f>IF(N504="snížená",J504,0)</f>
        <v>0</v>
      </c>
      <c r="BG504" s="219">
        <f>IF(N504="zákl. přenesená",J504,0)</f>
        <v>0</v>
      </c>
      <c r="BH504" s="219">
        <f>IF(N504="sníž. přenesená",J504,0)</f>
        <v>0</v>
      </c>
      <c r="BI504" s="219">
        <f>IF(N504="nulová",J504,0)</f>
        <v>0</v>
      </c>
      <c r="BJ504" s="19" t="s">
        <v>82</v>
      </c>
      <c r="BK504" s="219">
        <f>ROUND(I504*H504,2)</f>
        <v>0</v>
      </c>
      <c r="BL504" s="19" t="s">
        <v>295</v>
      </c>
      <c r="BM504" s="218" t="s">
        <v>1058</v>
      </c>
    </row>
    <row r="505" s="2" customFormat="1">
      <c r="A505" s="41"/>
      <c r="B505" s="42"/>
      <c r="C505" s="43"/>
      <c r="D505" s="220" t="s">
        <v>136</v>
      </c>
      <c r="E505" s="43"/>
      <c r="F505" s="221" t="s">
        <v>527</v>
      </c>
      <c r="G505" s="43"/>
      <c r="H505" s="43"/>
      <c r="I505" s="222"/>
      <c r="J505" s="43"/>
      <c r="K505" s="43"/>
      <c r="L505" s="47"/>
      <c r="M505" s="223"/>
      <c r="N505" s="224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19" t="s">
        <v>136</v>
      </c>
      <c r="AU505" s="19" t="s">
        <v>84</v>
      </c>
    </row>
    <row r="506" s="2" customFormat="1">
      <c r="A506" s="41"/>
      <c r="B506" s="42"/>
      <c r="C506" s="43"/>
      <c r="D506" s="225" t="s">
        <v>138</v>
      </c>
      <c r="E506" s="43"/>
      <c r="F506" s="226" t="s">
        <v>528</v>
      </c>
      <c r="G506" s="43"/>
      <c r="H506" s="43"/>
      <c r="I506" s="222"/>
      <c r="J506" s="43"/>
      <c r="K506" s="43"/>
      <c r="L506" s="47"/>
      <c r="M506" s="223"/>
      <c r="N506" s="224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19" t="s">
        <v>138</v>
      </c>
      <c r="AU506" s="19" t="s">
        <v>84</v>
      </c>
    </row>
    <row r="507" s="14" customFormat="1">
      <c r="A507" s="14"/>
      <c r="B507" s="237"/>
      <c r="C507" s="238"/>
      <c r="D507" s="220" t="s">
        <v>140</v>
      </c>
      <c r="E507" s="239" t="s">
        <v>21</v>
      </c>
      <c r="F507" s="240" t="s">
        <v>1036</v>
      </c>
      <c r="G507" s="238"/>
      <c r="H507" s="241">
        <v>5.7999999999999998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140</v>
      </c>
      <c r="AU507" s="247" t="s">
        <v>84</v>
      </c>
      <c r="AV507" s="14" t="s">
        <v>84</v>
      </c>
      <c r="AW507" s="14" t="s">
        <v>36</v>
      </c>
      <c r="AX507" s="14" t="s">
        <v>74</v>
      </c>
      <c r="AY507" s="247" t="s">
        <v>126</v>
      </c>
    </row>
    <row r="508" s="14" customFormat="1">
      <c r="A508" s="14"/>
      <c r="B508" s="237"/>
      <c r="C508" s="238"/>
      <c r="D508" s="220" t="s">
        <v>140</v>
      </c>
      <c r="E508" s="239" t="s">
        <v>21</v>
      </c>
      <c r="F508" s="240" t="s">
        <v>1037</v>
      </c>
      <c r="G508" s="238"/>
      <c r="H508" s="241">
        <v>3.8999999999999999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7" t="s">
        <v>140</v>
      </c>
      <c r="AU508" s="247" t="s">
        <v>84</v>
      </c>
      <c r="AV508" s="14" t="s">
        <v>84</v>
      </c>
      <c r="AW508" s="14" t="s">
        <v>36</v>
      </c>
      <c r="AX508" s="14" t="s">
        <v>74</v>
      </c>
      <c r="AY508" s="247" t="s">
        <v>126</v>
      </c>
    </row>
    <row r="509" s="14" customFormat="1">
      <c r="A509" s="14"/>
      <c r="B509" s="237"/>
      <c r="C509" s="238"/>
      <c r="D509" s="220" t="s">
        <v>140</v>
      </c>
      <c r="E509" s="239" t="s">
        <v>21</v>
      </c>
      <c r="F509" s="240" t="s">
        <v>1038</v>
      </c>
      <c r="G509" s="238"/>
      <c r="H509" s="241">
        <v>2.7829999999999999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140</v>
      </c>
      <c r="AU509" s="247" t="s">
        <v>84</v>
      </c>
      <c r="AV509" s="14" t="s">
        <v>84</v>
      </c>
      <c r="AW509" s="14" t="s">
        <v>36</v>
      </c>
      <c r="AX509" s="14" t="s">
        <v>74</v>
      </c>
      <c r="AY509" s="247" t="s">
        <v>126</v>
      </c>
    </row>
    <row r="510" s="16" customFormat="1">
      <c r="A510" s="16"/>
      <c r="B510" s="259"/>
      <c r="C510" s="260"/>
      <c r="D510" s="220" t="s">
        <v>140</v>
      </c>
      <c r="E510" s="261" t="s">
        <v>21</v>
      </c>
      <c r="F510" s="262" t="s">
        <v>156</v>
      </c>
      <c r="G510" s="260"/>
      <c r="H510" s="263">
        <v>12.482999999999999</v>
      </c>
      <c r="I510" s="264"/>
      <c r="J510" s="260"/>
      <c r="K510" s="260"/>
      <c r="L510" s="265"/>
      <c r="M510" s="266"/>
      <c r="N510" s="267"/>
      <c r="O510" s="267"/>
      <c r="P510" s="267"/>
      <c r="Q510" s="267"/>
      <c r="R510" s="267"/>
      <c r="S510" s="267"/>
      <c r="T510" s="268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T510" s="269" t="s">
        <v>140</v>
      </c>
      <c r="AU510" s="269" t="s">
        <v>84</v>
      </c>
      <c r="AV510" s="16" t="s">
        <v>134</v>
      </c>
      <c r="AW510" s="16" t="s">
        <v>36</v>
      </c>
      <c r="AX510" s="16" t="s">
        <v>82</v>
      </c>
      <c r="AY510" s="269" t="s">
        <v>126</v>
      </c>
    </row>
    <row r="511" s="2" customFormat="1" ht="24.15" customHeight="1">
      <c r="A511" s="41"/>
      <c r="B511" s="42"/>
      <c r="C511" s="207" t="s">
        <v>1059</v>
      </c>
      <c r="D511" s="207" t="s">
        <v>129</v>
      </c>
      <c r="E511" s="208" t="s">
        <v>530</v>
      </c>
      <c r="F511" s="209" t="s">
        <v>531</v>
      </c>
      <c r="G511" s="210" t="s">
        <v>132</v>
      </c>
      <c r="H511" s="211">
        <v>12.483000000000001</v>
      </c>
      <c r="I511" s="212"/>
      <c r="J511" s="213">
        <f>ROUND(I511*H511,2)</f>
        <v>0</v>
      </c>
      <c r="K511" s="209" t="s">
        <v>133</v>
      </c>
      <c r="L511" s="47"/>
      <c r="M511" s="214" t="s">
        <v>21</v>
      </c>
      <c r="N511" s="215" t="s">
        <v>45</v>
      </c>
      <c r="O511" s="87"/>
      <c r="P511" s="216">
        <f>O511*H511</f>
        <v>0</v>
      </c>
      <c r="Q511" s="216">
        <v>0.00012</v>
      </c>
      <c r="R511" s="216">
        <f>Q511*H511</f>
        <v>0.00149796</v>
      </c>
      <c r="S511" s="216">
        <v>0</v>
      </c>
      <c r="T511" s="217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18" t="s">
        <v>295</v>
      </c>
      <c r="AT511" s="218" t="s">
        <v>129</v>
      </c>
      <c r="AU511" s="218" t="s">
        <v>84</v>
      </c>
      <c r="AY511" s="19" t="s">
        <v>126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19" t="s">
        <v>82</v>
      </c>
      <c r="BK511" s="219">
        <f>ROUND(I511*H511,2)</f>
        <v>0</v>
      </c>
      <c r="BL511" s="19" t="s">
        <v>295</v>
      </c>
      <c r="BM511" s="218" t="s">
        <v>1060</v>
      </c>
    </row>
    <row r="512" s="2" customFormat="1">
      <c r="A512" s="41"/>
      <c r="B512" s="42"/>
      <c r="C512" s="43"/>
      <c r="D512" s="220" t="s">
        <v>136</v>
      </c>
      <c r="E512" s="43"/>
      <c r="F512" s="221" t="s">
        <v>533</v>
      </c>
      <c r="G512" s="43"/>
      <c r="H512" s="43"/>
      <c r="I512" s="222"/>
      <c r="J512" s="43"/>
      <c r="K512" s="43"/>
      <c r="L512" s="47"/>
      <c r="M512" s="223"/>
      <c r="N512" s="224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19" t="s">
        <v>136</v>
      </c>
      <c r="AU512" s="19" t="s">
        <v>84</v>
      </c>
    </row>
    <row r="513" s="2" customFormat="1">
      <c r="A513" s="41"/>
      <c r="B513" s="42"/>
      <c r="C513" s="43"/>
      <c r="D513" s="225" t="s">
        <v>138</v>
      </c>
      <c r="E513" s="43"/>
      <c r="F513" s="226" t="s">
        <v>534</v>
      </c>
      <c r="G513" s="43"/>
      <c r="H513" s="43"/>
      <c r="I513" s="222"/>
      <c r="J513" s="43"/>
      <c r="K513" s="43"/>
      <c r="L513" s="47"/>
      <c r="M513" s="223"/>
      <c r="N513" s="224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19" t="s">
        <v>138</v>
      </c>
      <c r="AU513" s="19" t="s">
        <v>84</v>
      </c>
    </row>
    <row r="514" s="14" customFormat="1">
      <c r="A514" s="14"/>
      <c r="B514" s="237"/>
      <c r="C514" s="238"/>
      <c r="D514" s="220" t="s">
        <v>140</v>
      </c>
      <c r="E514" s="239" t="s">
        <v>21</v>
      </c>
      <c r="F514" s="240" t="s">
        <v>1036</v>
      </c>
      <c r="G514" s="238"/>
      <c r="H514" s="241">
        <v>5.7999999999999998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140</v>
      </c>
      <c r="AU514" s="247" t="s">
        <v>84</v>
      </c>
      <c r="AV514" s="14" t="s">
        <v>84</v>
      </c>
      <c r="AW514" s="14" t="s">
        <v>36</v>
      </c>
      <c r="AX514" s="14" t="s">
        <v>74</v>
      </c>
      <c r="AY514" s="247" t="s">
        <v>126</v>
      </c>
    </row>
    <row r="515" s="14" customFormat="1">
      <c r="A515" s="14"/>
      <c r="B515" s="237"/>
      <c r="C515" s="238"/>
      <c r="D515" s="220" t="s">
        <v>140</v>
      </c>
      <c r="E515" s="239" t="s">
        <v>21</v>
      </c>
      <c r="F515" s="240" t="s">
        <v>1037</v>
      </c>
      <c r="G515" s="238"/>
      <c r="H515" s="241">
        <v>3.8999999999999999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140</v>
      </c>
      <c r="AU515" s="247" t="s">
        <v>84</v>
      </c>
      <c r="AV515" s="14" t="s">
        <v>84</v>
      </c>
      <c r="AW515" s="14" t="s">
        <v>36</v>
      </c>
      <c r="AX515" s="14" t="s">
        <v>74</v>
      </c>
      <c r="AY515" s="247" t="s">
        <v>126</v>
      </c>
    </row>
    <row r="516" s="14" customFormat="1">
      <c r="A516" s="14"/>
      <c r="B516" s="237"/>
      <c r="C516" s="238"/>
      <c r="D516" s="220" t="s">
        <v>140</v>
      </c>
      <c r="E516" s="239" t="s">
        <v>21</v>
      </c>
      <c r="F516" s="240" t="s">
        <v>1038</v>
      </c>
      <c r="G516" s="238"/>
      <c r="H516" s="241">
        <v>2.7829999999999999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140</v>
      </c>
      <c r="AU516" s="247" t="s">
        <v>84</v>
      </c>
      <c r="AV516" s="14" t="s">
        <v>84</v>
      </c>
      <c r="AW516" s="14" t="s">
        <v>36</v>
      </c>
      <c r="AX516" s="14" t="s">
        <v>74</v>
      </c>
      <c r="AY516" s="247" t="s">
        <v>126</v>
      </c>
    </row>
    <row r="517" s="16" customFormat="1">
      <c r="A517" s="16"/>
      <c r="B517" s="259"/>
      <c r="C517" s="260"/>
      <c r="D517" s="220" t="s">
        <v>140</v>
      </c>
      <c r="E517" s="261" t="s">
        <v>21</v>
      </c>
      <c r="F517" s="262" t="s">
        <v>156</v>
      </c>
      <c r="G517" s="260"/>
      <c r="H517" s="263">
        <v>12.482999999999999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69" t="s">
        <v>140</v>
      </c>
      <c r="AU517" s="269" t="s">
        <v>84</v>
      </c>
      <c r="AV517" s="16" t="s">
        <v>134</v>
      </c>
      <c r="AW517" s="16" t="s">
        <v>36</v>
      </c>
      <c r="AX517" s="16" t="s">
        <v>82</v>
      </c>
      <c r="AY517" s="269" t="s">
        <v>126</v>
      </c>
    </row>
    <row r="518" s="2" customFormat="1" ht="16.5" customHeight="1">
      <c r="A518" s="41"/>
      <c r="B518" s="42"/>
      <c r="C518" s="207" t="s">
        <v>1061</v>
      </c>
      <c r="D518" s="207" t="s">
        <v>129</v>
      </c>
      <c r="E518" s="208" t="s">
        <v>1062</v>
      </c>
      <c r="F518" s="209" t="s">
        <v>1063</v>
      </c>
      <c r="G518" s="210" t="s">
        <v>132</v>
      </c>
      <c r="H518" s="211">
        <v>5.7999999999999998</v>
      </c>
      <c r="I518" s="212"/>
      <c r="J518" s="213">
        <f>ROUND(I518*H518,2)</f>
        <v>0</v>
      </c>
      <c r="K518" s="209" t="s">
        <v>21</v>
      </c>
      <c r="L518" s="47"/>
      <c r="M518" s="214" t="s">
        <v>21</v>
      </c>
      <c r="N518" s="215" t="s">
        <v>45</v>
      </c>
      <c r="O518" s="87"/>
      <c r="P518" s="216">
        <f>O518*H518</f>
        <v>0</v>
      </c>
      <c r="Q518" s="216">
        <v>0</v>
      </c>
      <c r="R518" s="216">
        <f>Q518*H518</f>
        <v>0</v>
      </c>
      <c r="S518" s="216">
        <v>0</v>
      </c>
      <c r="T518" s="217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18" t="s">
        <v>295</v>
      </c>
      <c r="AT518" s="218" t="s">
        <v>129</v>
      </c>
      <c r="AU518" s="218" t="s">
        <v>84</v>
      </c>
      <c r="AY518" s="19" t="s">
        <v>126</v>
      </c>
      <c r="BE518" s="219">
        <f>IF(N518="základní",J518,0)</f>
        <v>0</v>
      </c>
      <c r="BF518" s="219">
        <f>IF(N518="snížená",J518,0)</f>
        <v>0</v>
      </c>
      <c r="BG518" s="219">
        <f>IF(N518="zákl. přenesená",J518,0)</f>
        <v>0</v>
      </c>
      <c r="BH518" s="219">
        <f>IF(N518="sníž. přenesená",J518,0)</f>
        <v>0</v>
      </c>
      <c r="BI518" s="219">
        <f>IF(N518="nulová",J518,0)</f>
        <v>0</v>
      </c>
      <c r="BJ518" s="19" t="s">
        <v>82</v>
      </c>
      <c r="BK518" s="219">
        <f>ROUND(I518*H518,2)</f>
        <v>0</v>
      </c>
      <c r="BL518" s="19" t="s">
        <v>295</v>
      </c>
      <c r="BM518" s="218" t="s">
        <v>1064</v>
      </c>
    </row>
    <row r="519" s="2" customFormat="1">
      <c r="A519" s="41"/>
      <c r="B519" s="42"/>
      <c r="C519" s="43"/>
      <c r="D519" s="220" t="s">
        <v>136</v>
      </c>
      <c r="E519" s="43"/>
      <c r="F519" s="221" t="s">
        <v>1063</v>
      </c>
      <c r="G519" s="43"/>
      <c r="H519" s="43"/>
      <c r="I519" s="222"/>
      <c r="J519" s="43"/>
      <c r="K519" s="43"/>
      <c r="L519" s="47"/>
      <c r="M519" s="223"/>
      <c r="N519" s="224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19" t="s">
        <v>136</v>
      </c>
      <c r="AU519" s="19" t="s">
        <v>84</v>
      </c>
    </row>
    <row r="520" s="14" customFormat="1">
      <c r="A520" s="14"/>
      <c r="B520" s="237"/>
      <c r="C520" s="238"/>
      <c r="D520" s="220" t="s">
        <v>140</v>
      </c>
      <c r="E520" s="239" t="s">
        <v>21</v>
      </c>
      <c r="F520" s="240" t="s">
        <v>1036</v>
      </c>
      <c r="G520" s="238"/>
      <c r="H520" s="241">
        <v>5.7999999999999998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140</v>
      </c>
      <c r="AU520" s="247" t="s">
        <v>84</v>
      </c>
      <c r="AV520" s="14" t="s">
        <v>84</v>
      </c>
      <c r="AW520" s="14" t="s">
        <v>36</v>
      </c>
      <c r="AX520" s="14" t="s">
        <v>82</v>
      </c>
      <c r="AY520" s="247" t="s">
        <v>126</v>
      </c>
    </row>
    <row r="521" s="2" customFormat="1" ht="33" customHeight="1">
      <c r="A521" s="41"/>
      <c r="B521" s="42"/>
      <c r="C521" s="207" t="s">
        <v>1065</v>
      </c>
      <c r="D521" s="207" t="s">
        <v>129</v>
      </c>
      <c r="E521" s="208" t="s">
        <v>1066</v>
      </c>
      <c r="F521" s="209" t="s">
        <v>1067</v>
      </c>
      <c r="G521" s="210" t="s">
        <v>132</v>
      </c>
      <c r="H521" s="211">
        <v>180.31700000000001</v>
      </c>
      <c r="I521" s="212"/>
      <c r="J521" s="213">
        <f>ROUND(I521*H521,2)</f>
        <v>0</v>
      </c>
      <c r="K521" s="209" t="s">
        <v>133</v>
      </c>
      <c r="L521" s="47"/>
      <c r="M521" s="214" t="s">
        <v>21</v>
      </c>
      <c r="N521" s="215" t="s">
        <v>45</v>
      </c>
      <c r="O521" s="87"/>
      <c r="P521" s="216">
        <f>O521*H521</f>
        <v>0</v>
      </c>
      <c r="Q521" s="216">
        <v>8.0000000000000007E-05</v>
      </c>
      <c r="R521" s="216">
        <f>Q521*H521</f>
        <v>0.014425360000000002</v>
      </c>
      <c r="S521" s="216">
        <v>0</v>
      </c>
      <c r="T521" s="217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18" t="s">
        <v>295</v>
      </c>
      <c r="AT521" s="218" t="s">
        <v>129</v>
      </c>
      <c r="AU521" s="218" t="s">
        <v>84</v>
      </c>
      <c r="AY521" s="19" t="s">
        <v>126</v>
      </c>
      <c r="BE521" s="219">
        <f>IF(N521="základní",J521,0)</f>
        <v>0</v>
      </c>
      <c r="BF521" s="219">
        <f>IF(N521="snížená",J521,0)</f>
        <v>0</v>
      </c>
      <c r="BG521" s="219">
        <f>IF(N521="zákl. přenesená",J521,0)</f>
        <v>0</v>
      </c>
      <c r="BH521" s="219">
        <f>IF(N521="sníž. přenesená",J521,0)</f>
        <v>0</v>
      </c>
      <c r="BI521" s="219">
        <f>IF(N521="nulová",J521,0)</f>
        <v>0</v>
      </c>
      <c r="BJ521" s="19" t="s">
        <v>82</v>
      </c>
      <c r="BK521" s="219">
        <f>ROUND(I521*H521,2)</f>
        <v>0</v>
      </c>
      <c r="BL521" s="19" t="s">
        <v>295</v>
      </c>
      <c r="BM521" s="218" t="s">
        <v>1068</v>
      </c>
    </row>
    <row r="522" s="2" customFormat="1">
      <c r="A522" s="41"/>
      <c r="B522" s="42"/>
      <c r="C522" s="43"/>
      <c r="D522" s="220" t="s">
        <v>136</v>
      </c>
      <c r="E522" s="43"/>
      <c r="F522" s="221" t="s">
        <v>1069</v>
      </c>
      <c r="G522" s="43"/>
      <c r="H522" s="43"/>
      <c r="I522" s="222"/>
      <c r="J522" s="43"/>
      <c r="K522" s="43"/>
      <c r="L522" s="47"/>
      <c r="M522" s="223"/>
      <c r="N522" s="224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19" t="s">
        <v>136</v>
      </c>
      <c r="AU522" s="19" t="s">
        <v>84</v>
      </c>
    </row>
    <row r="523" s="2" customFormat="1">
      <c r="A523" s="41"/>
      <c r="B523" s="42"/>
      <c r="C523" s="43"/>
      <c r="D523" s="225" t="s">
        <v>138</v>
      </c>
      <c r="E523" s="43"/>
      <c r="F523" s="226" t="s">
        <v>1070</v>
      </c>
      <c r="G523" s="43"/>
      <c r="H523" s="43"/>
      <c r="I523" s="222"/>
      <c r="J523" s="43"/>
      <c r="K523" s="43"/>
      <c r="L523" s="47"/>
      <c r="M523" s="223"/>
      <c r="N523" s="224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19" t="s">
        <v>138</v>
      </c>
      <c r="AU523" s="19" t="s">
        <v>84</v>
      </c>
    </row>
    <row r="524" s="13" customFormat="1">
      <c r="A524" s="13"/>
      <c r="B524" s="227"/>
      <c r="C524" s="228"/>
      <c r="D524" s="220" t="s">
        <v>140</v>
      </c>
      <c r="E524" s="229" t="s">
        <v>21</v>
      </c>
      <c r="F524" s="230" t="s">
        <v>1071</v>
      </c>
      <c r="G524" s="228"/>
      <c r="H524" s="229" t="s">
        <v>21</v>
      </c>
      <c r="I524" s="231"/>
      <c r="J524" s="228"/>
      <c r="K524" s="228"/>
      <c r="L524" s="232"/>
      <c r="M524" s="233"/>
      <c r="N524" s="234"/>
      <c r="O524" s="234"/>
      <c r="P524" s="234"/>
      <c r="Q524" s="234"/>
      <c r="R524" s="234"/>
      <c r="S524" s="234"/>
      <c r="T524" s="23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6" t="s">
        <v>140</v>
      </c>
      <c r="AU524" s="236" t="s">
        <v>84</v>
      </c>
      <c r="AV524" s="13" t="s">
        <v>82</v>
      </c>
      <c r="AW524" s="13" t="s">
        <v>36</v>
      </c>
      <c r="AX524" s="13" t="s">
        <v>74</v>
      </c>
      <c r="AY524" s="236" t="s">
        <v>126</v>
      </c>
    </row>
    <row r="525" s="14" customFormat="1">
      <c r="A525" s="14"/>
      <c r="B525" s="237"/>
      <c r="C525" s="238"/>
      <c r="D525" s="220" t="s">
        <v>140</v>
      </c>
      <c r="E525" s="239" t="s">
        <v>21</v>
      </c>
      <c r="F525" s="240" t="s">
        <v>1072</v>
      </c>
      <c r="G525" s="238"/>
      <c r="H525" s="241">
        <v>14.392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7" t="s">
        <v>140</v>
      </c>
      <c r="AU525" s="247" t="s">
        <v>84</v>
      </c>
      <c r="AV525" s="14" t="s">
        <v>84</v>
      </c>
      <c r="AW525" s="14" t="s">
        <v>36</v>
      </c>
      <c r="AX525" s="14" t="s">
        <v>74</v>
      </c>
      <c r="AY525" s="247" t="s">
        <v>126</v>
      </c>
    </row>
    <row r="526" s="14" customFormat="1">
      <c r="A526" s="14"/>
      <c r="B526" s="237"/>
      <c r="C526" s="238"/>
      <c r="D526" s="220" t="s">
        <v>140</v>
      </c>
      <c r="E526" s="239" t="s">
        <v>21</v>
      </c>
      <c r="F526" s="240" t="s">
        <v>1073</v>
      </c>
      <c r="G526" s="238"/>
      <c r="H526" s="241">
        <v>15.884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7" t="s">
        <v>140</v>
      </c>
      <c r="AU526" s="247" t="s">
        <v>84</v>
      </c>
      <c r="AV526" s="14" t="s">
        <v>84</v>
      </c>
      <c r="AW526" s="14" t="s">
        <v>36</v>
      </c>
      <c r="AX526" s="14" t="s">
        <v>74</v>
      </c>
      <c r="AY526" s="247" t="s">
        <v>126</v>
      </c>
    </row>
    <row r="527" s="14" customFormat="1">
      <c r="A527" s="14"/>
      <c r="B527" s="237"/>
      <c r="C527" s="238"/>
      <c r="D527" s="220" t="s">
        <v>140</v>
      </c>
      <c r="E527" s="239" t="s">
        <v>21</v>
      </c>
      <c r="F527" s="240" t="s">
        <v>1074</v>
      </c>
      <c r="G527" s="238"/>
      <c r="H527" s="241">
        <v>21.390999999999998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7" t="s">
        <v>140</v>
      </c>
      <c r="AU527" s="247" t="s">
        <v>84</v>
      </c>
      <c r="AV527" s="14" t="s">
        <v>84</v>
      </c>
      <c r="AW527" s="14" t="s">
        <v>36</v>
      </c>
      <c r="AX527" s="14" t="s">
        <v>74</v>
      </c>
      <c r="AY527" s="247" t="s">
        <v>126</v>
      </c>
    </row>
    <row r="528" s="14" customFormat="1">
      <c r="A528" s="14"/>
      <c r="B528" s="237"/>
      <c r="C528" s="238"/>
      <c r="D528" s="220" t="s">
        <v>140</v>
      </c>
      <c r="E528" s="239" t="s">
        <v>21</v>
      </c>
      <c r="F528" s="240" t="s">
        <v>1075</v>
      </c>
      <c r="G528" s="238"/>
      <c r="H528" s="241">
        <v>9.8800000000000008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140</v>
      </c>
      <c r="AU528" s="247" t="s">
        <v>84</v>
      </c>
      <c r="AV528" s="14" t="s">
        <v>84</v>
      </c>
      <c r="AW528" s="14" t="s">
        <v>36</v>
      </c>
      <c r="AX528" s="14" t="s">
        <v>74</v>
      </c>
      <c r="AY528" s="247" t="s">
        <v>126</v>
      </c>
    </row>
    <row r="529" s="14" customFormat="1">
      <c r="A529" s="14"/>
      <c r="B529" s="237"/>
      <c r="C529" s="238"/>
      <c r="D529" s="220" t="s">
        <v>140</v>
      </c>
      <c r="E529" s="239" t="s">
        <v>21</v>
      </c>
      <c r="F529" s="240" t="s">
        <v>1076</v>
      </c>
      <c r="G529" s="238"/>
      <c r="H529" s="241">
        <v>2.6000000000000001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140</v>
      </c>
      <c r="AU529" s="247" t="s">
        <v>84</v>
      </c>
      <c r="AV529" s="14" t="s">
        <v>84</v>
      </c>
      <c r="AW529" s="14" t="s">
        <v>36</v>
      </c>
      <c r="AX529" s="14" t="s">
        <v>74</v>
      </c>
      <c r="AY529" s="247" t="s">
        <v>126</v>
      </c>
    </row>
    <row r="530" s="14" customFormat="1">
      <c r="A530" s="14"/>
      <c r="B530" s="237"/>
      <c r="C530" s="238"/>
      <c r="D530" s="220" t="s">
        <v>140</v>
      </c>
      <c r="E530" s="239" t="s">
        <v>21</v>
      </c>
      <c r="F530" s="240" t="s">
        <v>1077</v>
      </c>
      <c r="G530" s="238"/>
      <c r="H530" s="241">
        <v>20.879999999999999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7" t="s">
        <v>140</v>
      </c>
      <c r="AU530" s="247" t="s">
        <v>84</v>
      </c>
      <c r="AV530" s="14" t="s">
        <v>84</v>
      </c>
      <c r="AW530" s="14" t="s">
        <v>36</v>
      </c>
      <c r="AX530" s="14" t="s">
        <v>74</v>
      </c>
      <c r="AY530" s="247" t="s">
        <v>126</v>
      </c>
    </row>
    <row r="531" s="14" customFormat="1">
      <c r="A531" s="14"/>
      <c r="B531" s="237"/>
      <c r="C531" s="238"/>
      <c r="D531" s="220" t="s">
        <v>140</v>
      </c>
      <c r="E531" s="239" t="s">
        <v>21</v>
      </c>
      <c r="F531" s="240" t="s">
        <v>1078</v>
      </c>
      <c r="G531" s="238"/>
      <c r="H531" s="241">
        <v>9.2400000000000002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7" t="s">
        <v>140</v>
      </c>
      <c r="AU531" s="247" t="s">
        <v>84</v>
      </c>
      <c r="AV531" s="14" t="s">
        <v>84</v>
      </c>
      <c r="AW531" s="14" t="s">
        <v>36</v>
      </c>
      <c r="AX531" s="14" t="s">
        <v>74</v>
      </c>
      <c r="AY531" s="247" t="s">
        <v>126</v>
      </c>
    </row>
    <row r="532" s="14" customFormat="1">
      <c r="A532" s="14"/>
      <c r="B532" s="237"/>
      <c r="C532" s="238"/>
      <c r="D532" s="220" t="s">
        <v>140</v>
      </c>
      <c r="E532" s="239" t="s">
        <v>21</v>
      </c>
      <c r="F532" s="240" t="s">
        <v>1079</v>
      </c>
      <c r="G532" s="238"/>
      <c r="H532" s="241">
        <v>40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7" t="s">
        <v>140</v>
      </c>
      <c r="AU532" s="247" t="s">
        <v>84</v>
      </c>
      <c r="AV532" s="14" t="s">
        <v>84</v>
      </c>
      <c r="AW532" s="14" t="s">
        <v>36</v>
      </c>
      <c r="AX532" s="14" t="s">
        <v>74</v>
      </c>
      <c r="AY532" s="247" t="s">
        <v>126</v>
      </c>
    </row>
    <row r="533" s="15" customFormat="1">
      <c r="A533" s="15"/>
      <c r="B533" s="248"/>
      <c r="C533" s="249"/>
      <c r="D533" s="220" t="s">
        <v>140</v>
      </c>
      <c r="E533" s="250" t="s">
        <v>21</v>
      </c>
      <c r="F533" s="251" t="s">
        <v>152</v>
      </c>
      <c r="G533" s="249"/>
      <c r="H533" s="252">
        <v>134.267</v>
      </c>
      <c r="I533" s="253"/>
      <c r="J533" s="249"/>
      <c r="K533" s="249"/>
      <c r="L533" s="254"/>
      <c r="M533" s="255"/>
      <c r="N533" s="256"/>
      <c r="O533" s="256"/>
      <c r="P533" s="256"/>
      <c r="Q533" s="256"/>
      <c r="R533" s="256"/>
      <c r="S533" s="256"/>
      <c r="T533" s="257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8" t="s">
        <v>140</v>
      </c>
      <c r="AU533" s="258" t="s">
        <v>84</v>
      </c>
      <c r="AV533" s="15" t="s">
        <v>127</v>
      </c>
      <c r="AW533" s="15" t="s">
        <v>36</v>
      </c>
      <c r="AX533" s="15" t="s">
        <v>74</v>
      </c>
      <c r="AY533" s="258" t="s">
        <v>126</v>
      </c>
    </row>
    <row r="534" s="13" customFormat="1">
      <c r="A534" s="13"/>
      <c r="B534" s="227"/>
      <c r="C534" s="228"/>
      <c r="D534" s="220" t="s">
        <v>140</v>
      </c>
      <c r="E534" s="229" t="s">
        <v>21</v>
      </c>
      <c r="F534" s="230" t="s">
        <v>1080</v>
      </c>
      <c r="G534" s="228"/>
      <c r="H534" s="229" t="s">
        <v>21</v>
      </c>
      <c r="I534" s="231"/>
      <c r="J534" s="228"/>
      <c r="K534" s="228"/>
      <c r="L534" s="232"/>
      <c r="M534" s="233"/>
      <c r="N534" s="234"/>
      <c r="O534" s="234"/>
      <c r="P534" s="234"/>
      <c r="Q534" s="234"/>
      <c r="R534" s="234"/>
      <c r="S534" s="234"/>
      <c r="T534" s="23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6" t="s">
        <v>140</v>
      </c>
      <c r="AU534" s="236" t="s">
        <v>84</v>
      </c>
      <c r="AV534" s="13" t="s">
        <v>82</v>
      </c>
      <c r="AW534" s="13" t="s">
        <v>36</v>
      </c>
      <c r="AX534" s="13" t="s">
        <v>74</v>
      </c>
      <c r="AY534" s="236" t="s">
        <v>126</v>
      </c>
    </row>
    <row r="535" s="14" customFormat="1">
      <c r="A535" s="14"/>
      <c r="B535" s="237"/>
      <c r="C535" s="238"/>
      <c r="D535" s="220" t="s">
        <v>140</v>
      </c>
      <c r="E535" s="239" t="s">
        <v>21</v>
      </c>
      <c r="F535" s="240" t="s">
        <v>1081</v>
      </c>
      <c r="G535" s="238"/>
      <c r="H535" s="241">
        <v>8.6500000000000004</v>
      </c>
      <c r="I535" s="242"/>
      <c r="J535" s="238"/>
      <c r="K535" s="238"/>
      <c r="L535" s="243"/>
      <c r="M535" s="244"/>
      <c r="N535" s="245"/>
      <c r="O535" s="245"/>
      <c r="P535" s="245"/>
      <c r="Q535" s="245"/>
      <c r="R535" s="245"/>
      <c r="S535" s="245"/>
      <c r="T535" s="24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7" t="s">
        <v>140</v>
      </c>
      <c r="AU535" s="247" t="s">
        <v>84</v>
      </c>
      <c r="AV535" s="14" t="s">
        <v>84</v>
      </c>
      <c r="AW535" s="14" t="s">
        <v>36</v>
      </c>
      <c r="AX535" s="14" t="s">
        <v>74</v>
      </c>
      <c r="AY535" s="247" t="s">
        <v>126</v>
      </c>
    </row>
    <row r="536" s="14" customFormat="1">
      <c r="A536" s="14"/>
      <c r="B536" s="237"/>
      <c r="C536" s="238"/>
      <c r="D536" s="220" t="s">
        <v>140</v>
      </c>
      <c r="E536" s="239" t="s">
        <v>21</v>
      </c>
      <c r="F536" s="240" t="s">
        <v>1082</v>
      </c>
      <c r="G536" s="238"/>
      <c r="H536" s="241">
        <v>16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140</v>
      </c>
      <c r="AU536" s="247" t="s">
        <v>84</v>
      </c>
      <c r="AV536" s="14" t="s">
        <v>84</v>
      </c>
      <c r="AW536" s="14" t="s">
        <v>36</v>
      </c>
      <c r="AX536" s="14" t="s">
        <v>74</v>
      </c>
      <c r="AY536" s="247" t="s">
        <v>126</v>
      </c>
    </row>
    <row r="537" s="14" customFormat="1">
      <c r="A537" s="14"/>
      <c r="B537" s="237"/>
      <c r="C537" s="238"/>
      <c r="D537" s="220" t="s">
        <v>140</v>
      </c>
      <c r="E537" s="239" t="s">
        <v>21</v>
      </c>
      <c r="F537" s="240" t="s">
        <v>1083</v>
      </c>
      <c r="G537" s="238"/>
      <c r="H537" s="241">
        <v>14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7" t="s">
        <v>140</v>
      </c>
      <c r="AU537" s="247" t="s">
        <v>84</v>
      </c>
      <c r="AV537" s="14" t="s">
        <v>84</v>
      </c>
      <c r="AW537" s="14" t="s">
        <v>36</v>
      </c>
      <c r="AX537" s="14" t="s">
        <v>74</v>
      </c>
      <c r="AY537" s="247" t="s">
        <v>126</v>
      </c>
    </row>
    <row r="538" s="15" customFormat="1">
      <c r="A538" s="15"/>
      <c r="B538" s="248"/>
      <c r="C538" s="249"/>
      <c r="D538" s="220" t="s">
        <v>140</v>
      </c>
      <c r="E538" s="250" t="s">
        <v>21</v>
      </c>
      <c r="F538" s="251" t="s">
        <v>152</v>
      </c>
      <c r="G538" s="249"/>
      <c r="H538" s="252">
        <v>38.649999999999999</v>
      </c>
      <c r="I538" s="253"/>
      <c r="J538" s="249"/>
      <c r="K538" s="249"/>
      <c r="L538" s="254"/>
      <c r="M538" s="255"/>
      <c r="N538" s="256"/>
      <c r="O538" s="256"/>
      <c r="P538" s="256"/>
      <c r="Q538" s="256"/>
      <c r="R538" s="256"/>
      <c r="S538" s="256"/>
      <c r="T538" s="257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8" t="s">
        <v>140</v>
      </c>
      <c r="AU538" s="258" t="s">
        <v>84</v>
      </c>
      <c r="AV538" s="15" t="s">
        <v>127</v>
      </c>
      <c r="AW538" s="15" t="s">
        <v>36</v>
      </c>
      <c r="AX538" s="15" t="s">
        <v>74</v>
      </c>
      <c r="AY538" s="258" t="s">
        <v>126</v>
      </c>
    </row>
    <row r="539" s="14" customFormat="1">
      <c r="A539" s="14"/>
      <c r="B539" s="237"/>
      <c r="C539" s="238"/>
      <c r="D539" s="220" t="s">
        <v>140</v>
      </c>
      <c r="E539" s="239" t="s">
        <v>21</v>
      </c>
      <c r="F539" s="240" t="s">
        <v>1084</v>
      </c>
      <c r="G539" s="238"/>
      <c r="H539" s="241">
        <v>7.4000000000000004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7" t="s">
        <v>140</v>
      </c>
      <c r="AU539" s="247" t="s">
        <v>84</v>
      </c>
      <c r="AV539" s="14" t="s">
        <v>84</v>
      </c>
      <c r="AW539" s="14" t="s">
        <v>36</v>
      </c>
      <c r="AX539" s="14" t="s">
        <v>74</v>
      </c>
      <c r="AY539" s="247" t="s">
        <v>126</v>
      </c>
    </row>
    <row r="540" s="16" customFormat="1">
      <c r="A540" s="16"/>
      <c r="B540" s="259"/>
      <c r="C540" s="260"/>
      <c r="D540" s="220" t="s">
        <v>140</v>
      </c>
      <c r="E540" s="261" t="s">
        <v>21</v>
      </c>
      <c r="F540" s="262" t="s">
        <v>156</v>
      </c>
      <c r="G540" s="260"/>
      <c r="H540" s="263">
        <v>180.31700000000001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269" t="s">
        <v>140</v>
      </c>
      <c r="AU540" s="269" t="s">
        <v>84</v>
      </c>
      <c r="AV540" s="16" t="s">
        <v>134</v>
      </c>
      <c r="AW540" s="16" t="s">
        <v>36</v>
      </c>
      <c r="AX540" s="16" t="s">
        <v>82</v>
      </c>
      <c r="AY540" s="269" t="s">
        <v>126</v>
      </c>
    </row>
    <row r="541" s="2" customFormat="1" ht="21.75" customHeight="1">
      <c r="A541" s="41"/>
      <c r="B541" s="42"/>
      <c r="C541" s="207" t="s">
        <v>1085</v>
      </c>
      <c r="D541" s="207" t="s">
        <v>129</v>
      </c>
      <c r="E541" s="208" t="s">
        <v>1086</v>
      </c>
      <c r="F541" s="209" t="s">
        <v>1087</v>
      </c>
      <c r="G541" s="210" t="s">
        <v>132</v>
      </c>
      <c r="H541" s="211">
        <v>134.267</v>
      </c>
      <c r="I541" s="212"/>
      <c r="J541" s="213">
        <f>ROUND(I541*H541,2)</f>
        <v>0</v>
      </c>
      <c r="K541" s="209" t="s">
        <v>21</v>
      </c>
      <c r="L541" s="47"/>
      <c r="M541" s="214" t="s">
        <v>21</v>
      </c>
      <c r="N541" s="215" t="s">
        <v>45</v>
      </c>
      <c r="O541" s="87"/>
      <c r="P541" s="216">
        <f>O541*H541</f>
        <v>0</v>
      </c>
      <c r="Q541" s="216">
        <v>0.0050000000000000001</v>
      </c>
      <c r="R541" s="216">
        <f>Q541*H541</f>
        <v>0.67133500000000002</v>
      </c>
      <c r="S541" s="216">
        <v>0</v>
      </c>
      <c r="T541" s="217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18" t="s">
        <v>295</v>
      </c>
      <c r="AT541" s="218" t="s">
        <v>129</v>
      </c>
      <c r="AU541" s="218" t="s">
        <v>84</v>
      </c>
      <c r="AY541" s="19" t="s">
        <v>126</v>
      </c>
      <c r="BE541" s="219">
        <f>IF(N541="základní",J541,0)</f>
        <v>0</v>
      </c>
      <c r="BF541" s="219">
        <f>IF(N541="snížená",J541,0)</f>
        <v>0</v>
      </c>
      <c r="BG541" s="219">
        <f>IF(N541="zákl. přenesená",J541,0)</f>
        <v>0</v>
      </c>
      <c r="BH541" s="219">
        <f>IF(N541="sníž. přenesená",J541,0)</f>
        <v>0</v>
      </c>
      <c r="BI541" s="219">
        <f>IF(N541="nulová",J541,0)</f>
        <v>0</v>
      </c>
      <c r="BJ541" s="19" t="s">
        <v>82</v>
      </c>
      <c r="BK541" s="219">
        <f>ROUND(I541*H541,2)</f>
        <v>0</v>
      </c>
      <c r="BL541" s="19" t="s">
        <v>295</v>
      </c>
      <c r="BM541" s="218" t="s">
        <v>1088</v>
      </c>
    </row>
    <row r="542" s="2" customFormat="1">
      <c r="A542" s="41"/>
      <c r="B542" s="42"/>
      <c r="C542" s="43"/>
      <c r="D542" s="220" t="s">
        <v>136</v>
      </c>
      <c r="E542" s="43"/>
      <c r="F542" s="221" t="s">
        <v>1089</v>
      </c>
      <c r="G542" s="43"/>
      <c r="H542" s="43"/>
      <c r="I542" s="222"/>
      <c r="J542" s="43"/>
      <c r="K542" s="43"/>
      <c r="L542" s="47"/>
      <c r="M542" s="223"/>
      <c r="N542" s="224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19" t="s">
        <v>136</v>
      </c>
      <c r="AU542" s="19" t="s">
        <v>84</v>
      </c>
    </row>
    <row r="543" s="13" customFormat="1">
      <c r="A543" s="13"/>
      <c r="B543" s="227"/>
      <c r="C543" s="228"/>
      <c r="D543" s="220" t="s">
        <v>140</v>
      </c>
      <c r="E543" s="229" t="s">
        <v>21</v>
      </c>
      <c r="F543" s="230" t="s">
        <v>1071</v>
      </c>
      <c r="G543" s="228"/>
      <c r="H543" s="229" t="s">
        <v>21</v>
      </c>
      <c r="I543" s="231"/>
      <c r="J543" s="228"/>
      <c r="K543" s="228"/>
      <c r="L543" s="232"/>
      <c r="M543" s="233"/>
      <c r="N543" s="234"/>
      <c r="O543" s="234"/>
      <c r="P543" s="234"/>
      <c r="Q543" s="234"/>
      <c r="R543" s="234"/>
      <c r="S543" s="234"/>
      <c r="T543" s="23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6" t="s">
        <v>140</v>
      </c>
      <c r="AU543" s="236" t="s">
        <v>84</v>
      </c>
      <c r="AV543" s="13" t="s">
        <v>82</v>
      </c>
      <c r="AW543" s="13" t="s">
        <v>36</v>
      </c>
      <c r="AX543" s="13" t="s">
        <v>74</v>
      </c>
      <c r="AY543" s="236" t="s">
        <v>126</v>
      </c>
    </row>
    <row r="544" s="14" customFormat="1">
      <c r="A544" s="14"/>
      <c r="B544" s="237"/>
      <c r="C544" s="238"/>
      <c r="D544" s="220" t="s">
        <v>140</v>
      </c>
      <c r="E544" s="239" t="s">
        <v>21</v>
      </c>
      <c r="F544" s="240" t="s">
        <v>1072</v>
      </c>
      <c r="G544" s="238"/>
      <c r="H544" s="241">
        <v>14.392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140</v>
      </c>
      <c r="AU544" s="247" t="s">
        <v>84</v>
      </c>
      <c r="AV544" s="14" t="s">
        <v>84</v>
      </c>
      <c r="AW544" s="14" t="s">
        <v>36</v>
      </c>
      <c r="AX544" s="14" t="s">
        <v>74</v>
      </c>
      <c r="AY544" s="247" t="s">
        <v>126</v>
      </c>
    </row>
    <row r="545" s="14" customFormat="1">
      <c r="A545" s="14"/>
      <c r="B545" s="237"/>
      <c r="C545" s="238"/>
      <c r="D545" s="220" t="s">
        <v>140</v>
      </c>
      <c r="E545" s="239" t="s">
        <v>21</v>
      </c>
      <c r="F545" s="240" t="s">
        <v>1073</v>
      </c>
      <c r="G545" s="238"/>
      <c r="H545" s="241">
        <v>15.884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140</v>
      </c>
      <c r="AU545" s="247" t="s">
        <v>84</v>
      </c>
      <c r="AV545" s="14" t="s">
        <v>84</v>
      </c>
      <c r="AW545" s="14" t="s">
        <v>36</v>
      </c>
      <c r="AX545" s="14" t="s">
        <v>74</v>
      </c>
      <c r="AY545" s="247" t="s">
        <v>126</v>
      </c>
    </row>
    <row r="546" s="14" customFormat="1">
      <c r="A546" s="14"/>
      <c r="B546" s="237"/>
      <c r="C546" s="238"/>
      <c r="D546" s="220" t="s">
        <v>140</v>
      </c>
      <c r="E546" s="239" t="s">
        <v>21</v>
      </c>
      <c r="F546" s="240" t="s">
        <v>1074</v>
      </c>
      <c r="G546" s="238"/>
      <c r="H546" s="241">
        <v>21.390999999999998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7" t="s">
        <v>140</v>
      </c>
      <c r="AU546" s="247" t="s">
        <v>84</v>
      </c>
      <c r="AV546" s="14" t="s">
        <v>84</v>
      </c>
      <c r="AW546" s="14" t="s">
        <v>36</v>
      </c>
      <c r="AX546" s="14" t="s">
        <v>74</v>
      </c>
      <c r="AY546" s="247" t="s">
        <v>126</v>
      </c>
    </row>
    <row r="547" s="14" customFormat="1">
      <c r="A547" s="14"/>
      <c r="B547" s="237"/>
      <c r="C547" s="238"/>
      <c r="D547" s="220" t="s">
        <v>140</v>
      </c>
      <c r="E547" s="239" t="s">
        <v>21</v>
      </c>
      <c r="F547" s="240" t="s">
        <v>1075</v>
      </c>
      <c r="G547" s="238"/>
      <c r="H547" s="241">
        <v>9.8800000000000008</v>
      </c>
      <c r="I547" s="242"/>
      <c r="J547" s="238"/>
      <c r="K547" s="238"/>
      <c r="L547" s="243"/>
      <c r="M547" s="244"/>
      <c r="N547" s="245"/>
      <c r="O547" s="245"/>
      <c r="P547" s="245"/>
      <c r="Q547" s="245"/>
      <c r="R547" s="245"/>
      <c r="S547" s="245"/>
      <c r="T547" s="24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7" t="s">
        <v>140</v>
      </c>
      <c r="AU547" s="247" t="s">
        <v>84</v>
      </c>
      <c r="AV547" s="14" t="s">
        <v>84</v>
      </c>
      <c r="AW547" s="14" t="s">
        <v>36</v>
      </c>
      <c r="AX547" s="14" t="s">
        <v>74</v>
      </c>
      <c r="AY547" s="247" t="s">
        <v>126</v>
      </c>
    </row>
    <row r="548" s="14" customFormat="1">
      <c r="A548" s="14"/>
      <c r="B548" s="237"/>
      <c r="C548" s="238"/>
      <c r="D548" s="220" t="s">
        <v>140</v>
      </c>
      <c r="E548" s="239" t="s">
        <v>21</v>
      </c>
      <c r="F548" s="240" t="s">
        <v>1076</v>
      </c>
      <c r="G548" s="238"/>
      <c r="H548" s="241">
        <v>2.6000000000000001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140</v>
      </c>
      <c r="AU548" s="247" t="s">
        <v>84</v>
      </c>
      <c r="AV548" s="14" t="s">
        <v>84</v>
      </c>
      <c r="AW548" s="14" t="s">
        <v>36</v>
      </c>
      <c r="AX548" s="14" t="s">
        <v>74</v>
      </c>
      <c r="AY548" s="247" t="s">
        <v>126</v>
      </c>
    </row>
    <row r="549" s="14" customFormat="1">
      <c r="A549" s="14"/>
      <c r="B549" s="237"/>
      <c r="C549" s="238"/>
      <c r="D549" s="220" t="s">
        <v>140</v>
      </c>
      <c r="E549" s="239" t="s">
        <v>21</v>
      </c>
      <c r="F549" s="240" t="s">
        <v>1077</v>
      </c>
      <c r="G549" s="238"/>
      <c r="H549" s="241">
        <v>20.879999999999999</v>
      </c>
      <c r="I549" s="242"/>
      <c r="J549" s="238"/>
      <c r="K549" s="238"/>
      <c r="L549" s="243"/>
      <c r="M549" s="244"/>
      <c r="N549" s="245"/>
      <c r="O549" s="245"/>
      <c r="P549" s="245"/>
      <c r="Q549" s="245"/>
      <c r="R549" s="245"/>
      <c r="S549" s="245"/>
      <c r="T549" s="24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7" t="s">
        <v>140</v>
      </c>
      <c r="AU549" s="247" t="s">
        <v>84</v>
      </c>
      <c r="AV549" s="14" t="s">
        <v>84</v>
      </c>
      <c r="AW549" s="14" t="s">
        <v>36</v>
      </c>
      <c r="AX549" s="14" t="s">
        <v>74</v>
      </c>
      <c r="AY549" s="247" t="s">
        <v>126</v>
      </c>
    </row>
    <row r="550" s="14" customFormat="1">
      <c r="A550" s="14"/>
      <c r="B550" s="237"/>
      <c r="C550" s="238"/>
      <c r="D550" s="220" t="s">
        <v>140</v>
      </c>
      <c r="E550" s="239" t="s">
        <v>21</v>
      </c>
      <c r="F550" s="240" t="s">
        <v>1078</v>
      </c>
      <c r="G550" s="238"/>
      <c r="H550" s="241">
        <v>9.2400000000000002</v>
      </c>
      <c r="I550" s="242"/>
      <c r="J550" s="238"/>
      <c r="K550" s="238"/>
      <c r="L550" s="243"/>
      <c r="M550" s="244"/>
      <c r="N550" s="245"/>
      <c r="O550" s="245"/>
      <c r="P550" s="245"/>
      <c r="Q550" s="245"/>
      <c r="R550" s="245"/>
      <c r="S550" s="245"/>
      <c r="T550" s="24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7" t="s">
        <v>140</v>
      </c>
      <c r="AU550" s="247" t="s">
        <v>84</v>
      </c>
      <c r="AV550" s="14" t="s">
        <v>84</v>
      </c>
      <c r="AW550" s="14" t="s">
        <v>36</v>
      </c>
      <c r="AX550" s="14" t="s">
        <v>74</v>
      </c>
      <c r="AY550" s="247" t="s">
        <v>126</v>
      </c>
    </row>
    <row r="551" s="14" customFormat="1">
      <c r="A551" s="14"/>
      <c r="B551" s="237"/>
      <c r="C551" s="238"/>
      <c r="D551" s="220" t="s">
        <v>140</v>
      </c>
      <c r="E551" s="239" t="s">
        <v>21</v>
      </c>
      <c r="F551" s="240" t="s">
        <v>1079</v>
      </c>
      <c r="G551" s="238"/>
      <c r="H551" s="241">
        <v>40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140</v>
      </c>
      <c r="AU551" s="247" t="s">
        <v>84</v>
      </c>
      <c r="AV551" s="14" t="s">
        <v>84</v>
      </c>
      <c r="AW551" s="14" t="s">
        <v>36</v>
      </c>
      <c r="AX551" s="14" t="s">
        <v>74</v>
      </c>
      <c r="AY551" s="247" t="s">
        <v>126</v>
      </c>
    </row>
    <row r="552" s="16" customFormat="1">
      <c r="A552" s="16"/>
      <c r="B552" s="259"/>
      <c r="C552" s="260"/>
      <c r="D552" s="220" t="s">
        <v>140</v>
      </c>
      <c r="E552" s="261" t="s">
        <v>21</v>
      </c>
      <c r="F552" s="262" t="s">
        <v>156</v>
      </c>
      <c r="G552" s="260"/>
      <c r="H552" s="263">
        <v>134.267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T552" s="269" t="s">
        <v>140</v>
      </c>
      <c r="AU552" s="269" t="s">
        <v>84</v>
      </c>
      <c r="AV552" s="16" t="s">
        <v>134</v>
      </c>
      <c r="AW552" s="16" t="s">
        <v>36</v>
      </c>
      <c r="AX552" s="16" t="s">
        <v>82</v>
      </c>
      <c r="AY552" s="269" t="s">
        <v>126</v>
      </c>
    </row>
    <row r="553" s="2" customFormat="1" ht="24.15" customHeight="1">
      <c r="A553" s="41"/>
      <c r="B553" s="42"/>
      <c r="C553" s="207" t="s">
        <v>1090</v>
      </c>
      <c r="D553" s="207" t="s">
        <v>129</v>
      </c>
      <c r="E553" s="208" t="s">
        <v>1091</v>
      </c>
      <c r="F553" s="209" t="s">
        <v>1092</v>
      </c>
      <c r="G553" s="210" t="s">
        <v>132</v>
      </c>
      <c r="H553" s="211">
        <v>134.267</v>
      </c>
      <c r="I553" s="212"/>
      <c r="J553" s="213">
        <f>ROUND(I553*H553,2)</f>
        <v>0</v>
      </c>
      <c r="K553" s="209" t="s">
        <v>133</v>
      </c>
      <c r="L553" s="47"/>
      <c r="M553" s="214" t="s">
        <v>21</v>
      </c>
      <c r="N553" s="215" t="s">
        <v>45</v>
      </c>
      <c r="O553" s="87"/>
      <c r="P553" s="216">
        <f>O553*H553</f>
        <v>0</v>
      </c>
      <c r="Q553" s="216">
        <v>0</v>
      </c>
      <c r="R553" s="216">
        <f>Q553*H553</f>
        <v>0</v>
      </c>
      <c r="S553" s="216">
        <v>0</v>
      </c>
      <c r="T553" s="217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18" t="s">
        <v>295</v>
      </c>
      <c r="AT553" s="218" t="s">
        <v>129</v>
      </c>
      <c r="AU553" s="218" t="s">
        <v>84</v>
      </c>
      <c r="AY553" s="19" t="s">
        <v>126</v>
      </c>
      <c r="BE553" s="219">
        <f>IF(N553="základní",J553,0)</f>
        <v>0</v>
      </c>
      <c r="BF553" s="219">
        <f>IF(N553="snížená",J553,0)</f>
        <v>0</v>
      </c>
      <c r="BG553" s="219">
        <f>IF(N553="zákl. přenesená",J553,0)</f>
        <v>0</v>
      </c>
      <c r="BH553" s="219">
        <f>IF(N553="sníž. přenesená",J553,0)</f>
        <v>0</v>
      </c>
      <c r="BI553" s="219">
        <f>IF(N553="nulová",J553,0)</f>
        <v>0</v>
      </c>
      <c r="BJ553" s="19" t="s">
        <v>82</v>
      </c>
      <c r="BK553" s="219">
        <f>ROUND(I553*H553,2)</f>
        <v>0</v>
      </c>
      <c r="BL553" s="19" t="s">
        <v>295</v>
      </c>
      <c r="BM553" s="218" t="s">
        <v>1093</v>
      </c>
    </row>
    <row r="554" s="2" customFormat="1">
      <c r="A554" s="41"/>
      <c r="B554" s="42"/>
      <c r="C554" s="43"/>
      <c r="D554" s="220" t="s">
        <v>136</v>
      </c>
      <c r="E554" s="43"/>
      <c r="F554" s="221" t="s">
        <v>1092</v>
      </c>
      <c r="G554" s="43"/>
      <c r="H554" s="43"/>
      <c r="I554" s="222"/>
      <c r="J554" s="43"/>
      <c r="K554" s="43"/>
      <c r="L554" s="47"/>
      <c r="M554" s="223"/>
      <c r="N554" s="224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19" t="s">
        <v>136</v>
      </c>
      <c r="AU554" s="19" t="s">
        <v>84</v>
      </c>
    </row>
    <row r="555" s="2" customFormat="1">
      <c r="A555" s="41"/>
      <c r="B555" s="42"/>
      <c r="C555" s="43"/>
      <c r="D555" s="225" t="s">
        <v>138</v>
      </c>
      <c r="E555" s="43"/>
      <c r="F555" s="226" t="s">
        <v>1094</v>
      </c>
      <c r="G555" s="43"/>
      <c r="H555" s="43"/>
      <c r="I555" s="222"/>
      <c r="J555" s="43"/>
      <c r="K555" s="43"/>
      <c r="L555" s="47"/>
      <c r="M555" s="223"/>
      <c r="N555" s="224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19" t="s">
        <v>138</v>
      </c>
      <c r="AU555" s="19" t="s">
        <v>84</v>
      </c>
    </row>
    <row r="556" s="13" customFormat="1">
      <c r="A556" s="13"/>
      <c r="B556" s="227"/>
      <c r="C556" s="228"/>
      <c r="D556" s="220" t="s">
        <v>140</v>
      </c>
      <c r="E556" s="229" t="s">
        <v>21</v>
      </c>
      <c r="F556" s="230" t="s">
        <v>1095</v>
      </c>
      <c r="G556" s="228"/>
      <c r="H556" s="229" t="s">
        <v>21</v>
      </c>
      <c r="I556" s="231"/>
      <c r="J556" s="228"/>
      <c r="K556" s="228"/>
      <c r="L556" s="232"/>
      <c r="M556" s="233"/>
      <c r="N556" s="234"/>
      <c r="O556" s="234"/>
      <c r="P556" s="234"/>
      <c r="Q556" s="234"/>
      <c r="R556" s="234"/>
      <c r="S556" s="234"/>
      <c r="T556" s="23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6" t="s">
        <v>140</v>
      </c>
      <c r="AU556" s="236" t="s">
        <v>84</v>
      </c>
      <c r="AV556" s="13" t="s">
        <v>82</v>
      </c>
      <c r="AW556" s="13" t="s">
        <v>36</v>
      </c>
      <c r="AX556" s="13" t="s">
        <v>74</v>
      </c>
      <c r="AY556" s="236" t="s">
        <v>126</v>
      </c>
    </row>
    <row r="557" s="14" customFormat="1">
      <c r="A557" s="14"/>
      <c r="B557" s="237"/>
      <c r="C557" s="238"/>
      <c r="D557" s="220" t="s">
        <v>140</v>
      </c>
      <c r="E557" s="239" t="s">
        <v>21</v>
      </c>
      <c r="F557" s="240" t="s">
        <v>1072</v>
      </c>
      <c r="G557" s="238"/>
      <c r="H557" s="241">
        <v>14.392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7" t="s">
        <v>140</v>
      </c>
      <c r="AU557" s="247" t="s">
        <v>84</v>
      </c>
      <c r="AV557" s="14" t="s">
        <v>84</v>
      </c>
      <c r="AW557" s="14" t="s">
        <v>36</v>
      </c>
      <c r="AX557" s="14" t="s">
        <v>74</v>
      </c>
      <c r="AY557" s="247" t="s">
        <v>126</v>
      </c>
    </row>
    <row r="558" s="14" customFormat="1">
      <c r="A558" s="14"/>
      <c r="B558" s="237"/>
      <c r="C558" s="238"/>
      <c r="D558" s="220" t="s">
        <v>140</v>
      </c>
      <c r="E558" s="239" t="s">
        <v>21</v>
      </c>
      <c r="F558" s="240" t="s">
        <v>1073</v>
      </c>
      <c r="G558" s="238"/>
      <c r="H558" s="241">
        <v>15.884</v>
      </c>
      <c r="I558" s="242"/>
      <c r="J558" s="238"/>
      <c r="K558" s="238"/>
      <c r="L558" s="243"/>
      <c r="M558" s="244"/>
      <c r="N558" s="245"/>
      <c r="O558" s="245"/>
      <c r="P558" s="245"/>
      <c r="Q558" s="245"/>
      <c r="R558" s="245"/>
      <c r="S558" s="245"/>
      <c r="T558" s="24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7" t="s">
        <v>140</v>
      </c>
      <c r="AU558" s="247" t="s">
        <v>84</v>
      </c>
      <c r="AV558" s="14" t="s">
        <v>84</v>
      </c>
      <c r="AW558" s="14" t="s">
        <v>36</v>
      </c>
      <c r="AX558" s="14" t="s">
        <v>74</v>
      </c>
      <c r="AY558" s="247" t="s">
        <v>126</v>
      </c>
    </row>
    <row r="559" s="14" customFormat="1">
      <c r="A559" s="14"/>
      <c r="B559" s="237"/>
      <c r="C559" s="238"/>
      <c r="D559" s="220" t="s">
        <v>140</v>
      </c>
      <c r="E559" s="239" t="s">
        <v>21</v>
      </c>
      <c r="F559" s="240" t="s">
        <v>1074</v>
      </c>
      <c r="G559" s="238"/>
      <c r="H559" s="241">
        <v>21.390999999999998</v>
      </c>
      <c r="I559" s="242"/>
      <c r="J559" s="238"/>
      <c r="K559" s="238"/>
      <c r="L559" s="243"/>
      <c r="M559" s="244"/>
      <c r="N559" s="245"/>
      <c r="O559" s="245"/>
      <c r="P559" s="245"/>
      <c r="Q559" s="245"/>
      <c r="R559" s="245"/>
      <c r="S559" s="245"/>
      <c r="T559" s="246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7" t="s">
        <v>140</v>
      </c>
      <c r="AU559" s="247" t="s">
        <v>84</v>
      </c>
      <c r="AV559" s="14" t="s">
        <v>84</v>
      </c>
      <c r="AW559" s="14" t="s">
        <v>36</v>
      </c>
      <c r="AX559" s="14" t="s">
        <v>74</v>
      </c>
      <c r="AY559" s="247" t="s">
        <v>126</v>
      </c>
    </row>
    <row r="560" s="14" customFormat="1">
      <c r="A560" s="14"/>
      <c r="B560" s="237"/>
      <c r="C560" s="238"/>
      <c r="D560" s="220" t="s">
        <v>140</v>
      </c>
      <c r="E560" s="239" t="s">
        <v>21</v>
      </c>
      <c r="F560" s="240" t="s">
        <v>1075</v>
      </c>
      <c r="G560" s="238"/>
      <c r="H560" s="241">
        <v>9.8800000000000008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7" t="s">
        <v>140</v>
      </c>
      <c r="AU560" s="247" t="s">
        <v>84</v>
      </c>
      <c r="AV560" s="14" t="s">
        <v>84</v>
      </c>
      <c r="AW560" s="14" t="s">
        <v>36</v>
      </c>
      <c r="AX560" s="14" t="s">
        <v>74</v>
      </c>
      <c r="AY560" s="247" t="s">
        <v>126</v>
      </c>
    </row>
    <row r="561" s="14" customFormat="1">
      <c r="A561" s="14"/>
      <c r="B561" s="237"/>
      <c r="C561" s="238"/>
      <c r="D561" s="220" t="s">
        <v>140</v>
      </c>
      <c r="E561" s="239" t="s">
        <v>21</v>
      </c>
      <c r="F561" s="240" t="s">
        <v>1076</v>
      </c>
      <c r="G561" s="238"/>
      <c r="H561" s="241">
        <v>2.6000000000000001</v>
      </c>
      <c r="I561" s="242"/>
      <c r="J561" s="238"/>
      <c r="K561" s="238"/>
      <c r="L561" s="243"/>
      <c r="M561" s="244"/>
      <c r="N561" s="245"/>
      <c r="O561" s="245"/>
      <c r="P561" s="245"/>
      <c r="Q561" s="245"/>
      <c r="R561" s="245"/>
      <c r="S561" s="245"/>
      <c r="T561" s="24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7" t="s">
        <v>140</v>
      </c>
      <c r="AU561" s="247" t="s">
        <v>84</v>
      </c>
      <c r="AV561" s="14" t="s">
        <v>84</v>
      </c>
      <c r="AW561" s="14" t="s">
        <v>36</v>
      </c>
      <c r="AX561" s="14" t="s">
        <v>74</v>
      </c>
      <c r="AY561" s="247" t="s">
        <v>126</v>
      </c>
    </row>
    <row r="562" s="14" customFormat="1">
      <c r="A562" s="14"/>
      <c r="B562" s="237"/>
      <c r="C562" s="238"/>
      <c r="D562" s="220" t="s">
        <v>140</v>
      </c>
      <c r="E562" s="239" t="s">
        <v>21</v>
      </c>
      <c r="F562" s="240" t="s">
        <v>1077</v>
      </c>
      <c r="G562" s="238"/>
      <c r="H562" s="241">
        <v>20.879999999999999</v>
      </c>
      <c r="I562" s="242"/>
      <c r="J562" s="238"/>
      <c r="K562" s="238"/>
      <c r="L562" s="243"/>
      <c r="M562" s="244"/>
      <c r="N562" s="245"/>
      <c r="O562" s="245"/>
      <c r="P562" s="245"/>
      <c r="Q562" s="245"/>
      <c r="R562" s="245"/>
      <c r="S562" s="245"/>
      <c r="T562" s="24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7" t="s">
        <v>140</v>
      </c>
      <c r="AU562" s="247" t="s">
        <v>84</v>
      </c>
      <c r="AV562" s="14" t="s">
        <v>84</v>
      </c>
      <c r="AW562" s="14" t="s">
        <v>36</v>
      </c>
      <c r="AX562" s="14" t="s">
        <v>74</v>
      </c>
      <c r="AY562" s="247" t="s">
        <v>126</v>
      </c>
    </row>
    <row r="563" s="14" customFormat="1">
      <c r="A563" s="14"/>
      <c r="B563" s="237"/>
      <c r="C563" s="238"/>
      <c r="D563" s="220" t="s">
        <v>140</v>
      </c>
      <c r="E563" s="239" t="s">
        <v>21</v>
      </c>
      <c r="F563" s="240" t="s">
        <v>1078</v>
      </c>
      <c r="G563" s="238"/>
      <c r="H563" s="241">
        <v>9.2400000000000002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7" t="s">
        <v>140</v>
      </c>
      <c r="AU563" s="247" t="s">
        <v>84</v>
      </c>
      <c r="AV563" s="14" t="s">
        <v>84</v>
      </c>
      <c r="AW563" s="14" t="s">
        <v>36</v>
      </c>
      <c r="AX563" s="14" t="s">
        <v>74</v>
      </c>
      <c r="AY563" s="247" t="s">
        <v>126</v>
      </c>
    </row>
    <row r="564" s="14" customFormat="1">
      <c r="A564" s="14"/>
      <c r="B564" s="237"/>
      <c r="C564" s="238"/>
      <c r="D564" s="220" t="s">
        <v>140</v>
      </c>
      <c r="E564" s="239" t="s">
        <v>21</v>
      </c>
      <c r="F564" s="240" t="s">
        <v>1079</v>
      </c>
      <c r="G564" s="238"/>
      <c r="H564" s="241">
        <v>40</v>
      </c>
      <c r="I564" s="242"/>
      <c r="J564" s="238"/>
      <c r="K564" s="238"/>
      <c r="L564" s="243"/>
      <c r="M564" s="244"/>
      <c r="N564" s="245"/>
      <c r="O564" s="245"/>
      <c r="P564" s="245"/>
      <c r="Q564" s="245"/>
      <c r="R564" s="245"/>
      <c r="S564" s="245"/>
      <c r="T564" s="24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7" t="s">
        <v>140</v>
      </c>
      <c r="AU564" s="247" t="s">
        <v>84</v>
      </c>
      <c r="AV564" s="14" t="s">
        <v>84</v>
      </c>
      <c r="AW564" s="14" t="s">
        <v>36</v>
      </c>
      <c r="AX564" s="14" t="s">
        <v>74</v>
      </c>
      <c r="AY564" s="247" t="s">
        <v>126</v>
      </c>
    </row>
    <row r="565" s="16" customFormat="1">
      <c r="A565" s="16"/>
      <c r="B565" s="259"/>
      <c r="C565" s="260"/>
      <c r="D565" s="220" t="s">
        <v>140</v>
      </c>
      <c r="E565" s="261" t="s">
        <v>21</v>
      </c>
      <c r="F565" s="262" t="s">
        <v>156</v>
      </c>
      <c r="G565" s="260"/>
      <c r="H565" s="263">
        <v>134.267</v>
      </c>
      <c r="I565" s="264"/>
      <c r="J565" s="260"/>
      <c r="K565" s="260"/>
      <c r="L565" s="265"/>
      <c r="M565" s="266"/>
      <c r="N565" s="267"/>
      <c r="O565" s="267"/>
      <c r="P565" s="267"/>
      <c r="Q565" s="267"/>
      <c r="R565" s="267"/>
      <c r="S565" s="267"/>
      <c r="T565" s="268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69" t="s">
        <v>140</v>
      </c>
      <c r="AU565" s="269" t="s">
        <v>84</v>
      </c>
      <c r="AV565" s="16" t="s">
        <v>134</v>
      </c>
      <c r="AW565" s="16" t="s">
        <v>36</v>
      </c>
      <c r="AX565" s="16" t="s">
        <v>82</v>
      </c>
      <c r="AY565" s="269" t="s">
        <v>126</v>
      </c>
    </row>
    <row r="566" s="2" customFormat="1" ht="24.15" customHeight="1">
      <c r="A566" s="41"/>
      <c r="B566" s="42"/>
      <c r="C566" s="207" t="s">
        <v>1096</v>
      </c>
      <c r="D566" s="207" t="s">
        <v>129</v>
      </c>
      <c r="E566" s="208" t="s">
        <v>1097</v>
      </c>
      <c r="F566" s="209" t="s">
        <v>1098</v>
      </c>
      <c r="G566" s="210" t="s">
        <v>132</v>
      </c>
      <c r="H566" s="211">
        <v>180.31700000000001</v>
      </c>
      <c r="I566" s="212"/>
      <c r="J566" s="213">
        <f>ROUND(I566*H566,2)</f>
        <v>0</v>
      </c>
      <c r="K566" s="209" t="s">
        <v>133</v>
      </c>
      <c r="L566" s="47"/>
      <c r="M566" s="214" t="s">
        <v>21</v>
      </c>
      <c r="N566" s="215" t="s">
        <v>45</v>
      </c>
      <c r="O566" s="87"/>
      <c r="P566" s="216">
        <f>O566*H566</f>
        <v>0</v>
      </c>
      <c r="Q566" s="216">
        <v>0.00013999999999999999</v>
      </c>
      <c r="R566" s="216">
        <f>Q566*H566</f>
        <v>0.02524438</v>
      </c>
      <c r="S566" s="216">
        <v>0</v>
      </c>
      <c r="T566" s="217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18" t="s">
        <v>295</v>
      </c>
      <c r="AT566" s="218" t="s">
        <v>129</v>
      </c>
      <c r="AU566" s="218" t="s">
        <v>84</v>
      </c>
      <c r="AY566" s="19" t="s">
        <v>126</v>
      </c>
      <c r="BE566" s="219">
        <f>IF(N566="základní",J566,0)</f>
        <v>0</v>
      </c>
      <c r="BF566" s="219">
        <f>IF(N566="snížená",J566,0)</f>
        <v>0</v>
      </c>
      <c r="BG566" s="219">
        <f>IF(N566="zákl. přenesená",J566,0)</f>
        <v>0</v>
      </c>
      <c r="BH566" s="219">
        <f>IF(N566="sníž. přenesená",J566,0)</f>
        <v>0</v>
      </c>
      <c r="BI566" s="219">
        <f>IF(N566="nulová",J566,0)</f>
        <v>0</v>
      </c>
      <c r="BJ566" s="19" t="s">
        <v>82</v>
      </c>
      <c r="BK566" s="219">
        <f>ROUND(I566*H566,2)</f>
        <v>0</v>
      </c>
      <c r="BL566" s="19" t="s">
        <v>295</v>
      </c>
      <c r="BM566" s="218" t="s">
        <v>1099</v>
      </c>
    </row>
    <row r="567" s="2" customFormat="1">
      <c r="A567" s="41"/>
      <c r="B567" s="42"/>
      <c r="C567" s="43"/>
      <c r="D567" s="220" t="s">
        <v>136</v>
      </c>
      <c r="E567" s="43"/>
      <c r="F567" s="221" t="s">
        <v>1100</v>
      </c>
      <c r="G567" s="43"/>
      <c r="H567" s="43"/>
      <c r="I567" s="222"/>
      <c r="J567" s="43"/>
      <c r="K567" s="43"/>
      <c r="L567" s="47"/>
      <c r="M567" s="223"/>
      <c r="N567" s="224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19" t="s">
        <v>136</v>
      </c>
      <c r="AU567" s="19" t="s">
        <v>84</v>
      </c>
    </row>
    <row r="568" s="2" customFormat="1">
      <c r="A568" s="41"/>
      <c r="B568" s="42"/>
      <c r="C568" s="43"/>
      <c r="D568" s="225" t="s">
        <v>138</v>
      </c>
      <c r="E568" s="43"/>
      <c r="F568" s="226" t="s">
        <v>1101</v>
      </c>
      <c r="G568" s="43"/>
      <c r="H568" s="43"/>
      <c r="I568" s="222"/>
      <c r="J568" s="43"/>
      <c r="K568" s="43"/>
      <c r="L568" s="47"/>
      <c r="M568" s="223"/>
      <c r="N568" s="224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19" t="s">
        <v>138</v>
      </c>
      <c r="AU568" s="19" t="s">
        <v>84</v>
      </c>
    </row>
    <row r="569" s="13" customFormat="1">
      <c r="A569" s="13"/>
      <c r="B569" s="227"/>
      <c r="C569" s="228"/>
      <c r="D569" s="220" t="s">
        <v>140</v>
      </c>
      <c r="E569" s="229" t="s">
        <v>21</v>
      </c>
      <c r="F569" s="230" t="s">
        <v>1071</v>
      </c>
      <c r="G569" s="228"/>
      <c r="H569" s="229" t="s">
        <v>21</v>
      </c>
      <c r="I569" s="231"/>
      <c r="J569" s="228"/>
      <c r="K569" s="228"/>
      <c r="L569" s="232"/>
      <c r="M569" s="233"/>
      <c r="N569" s="234"/>
      <c r="O569" s="234"/>
      <c r="P569" s="234"/>
      <c r="Q569" s="234"/>
      <c r="R569" s="234"/>
      <c r="S569" s="234"/>
      <c r="T569" s="23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6" t="s">
        <v>140</v>
      </c>
      <c r="AU569" s="236" t="s">
        <v>84</v>
      </c>
      <c r="AV569" s="13" t="s">
        <v>82</v>
      </c>
      <c r="AW569" s="13" t="s">
        <v>36</v>
      </c>
      <c r="AX569" s="13" t="s">
        <v>74</v>
      </c>
      <c r="AY569" s="236" t="s">
        <v>126</v>
      </c>
    </row>
    <row r="570" s="14" customFormat="1">
      <c r="A570" s="14"/>
      <c r="B570" s="237"/>
      <c r="C570" s="238"/>
      <c r="D570" s="220" t="s">
        <v>140</v>
      </c>
      <c r="E570" s="239" t="s">
        <v>21</v>
      </c>
      <c r="F570" s="240" t="s">
        <v>1072</v>
      </c>
      <c r="G570" s="238"/>
      <c r="H570" s="241">
        <v>14.392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7" t="s">
        <v>140</v>
      </c>
      <c r="AU570" s="247" t="s">
        <v>84</v>
      </c>
      <c r="AV570" s="14" t="s">
        <v>84</v>
      </c>
      <c r="AW570" s="14" t="s">
        <v>36</v>
      </c>
      <c r="AX570" s="14" t="s">
        <v>74</v>
      </c>
      <c r="AY570" s="247" t="s">
        <v>126</v>
      </c>
    </row>
    <row r="571" s="14" customFormat="1">
      <c r="A571" s="14"/>
      <c r="B571" s="237"/>
      <c r="C571" s="238"/>
      <c r="D571" s="220" t="s">
        <v>140</v>
      </c>
      <c r="E571" s="239" t="s">
        <v>21</v>
      </c>
      <c r="F571" s="240" t="s">
        <v>1073</v>
      </c>
      <c r="G571" s="238"/>
      <c r="H571" s="241">
        <v>15.884</v>
      </c>
      <c r="I571" s="242"/>
      <c r="J571" s="238"/>
      <c r="K571" s="238"/>
      <c r="L571" s="243"/>
      <c r="M571" s="244"/>
      <c r="N571" s="245"/>
      <c r="O571" s="245"/>
      <c r="P571" s="245"/>
      <c r="Q571" s="245"/>
      <c r="R571" s="245"/>
      <c r="S571" s="245"/>
      <c r="T571" s="24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7" t="s">
        <v>140</v>
      </c>
      <c r="AU571" s="247" t="s">
        <v>84</v>
      </c>
      <c r="AV571" s="14" t="s">
        <v>84</v>
      </c>
      <c r="AW571" s="14" t="s">
        <v>36</v>
      </c>
      <c r="AX571" s="14" t="s">
        <v>74</v>
      </c>
      <c r="AY571" s="247" t="s">
        <v>126</v>
      </c>
    </row>
    <row r="572" s="14" customFormat="1">
      <c r="A572" s="14"/>
      <c r="B572" s="237"/>
      <c r="C572" s="238"/>
      <c r="D572" s="220" t="s">
        <v>140</v>
      </c>
      <c r="E572" s="239" t="s">
        <v>21</v>
      </c>
      <c r="F572" s="240" t="s">
        <v>1074</v>
      </c>
      <c r="G572" s="238"/>
      <c r="H572" s="241">
        <v>21.390999999999998</v>
      </c>
      <c r="I572" s="242"/>
      <c r="J572" s="238"/>
      <c r="K572" s="238"/>
      <c r="L572" s="243"/>
      <c r="M572" s="244"/>
      <c r="N572" s="245"/>
      <c r="O572" s="245"/>
      <c r="P572" s="245"/>
      <c r="Q572" s="245"/>
      <c r="R572" s="245"/>
      <c r="S572" s="245"/>
      <c r="T572" s="24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7" t="s">
        <v>140</v>
      </c>
      <c r="AU572" s="247" t="s">
        <v>84</v>
      </c>
      <c r="AV572" s="14" t="s">
        <v>84</v>
      </c>
      <c r="AW572" s="14" t="s">
        <v>36</v>
      </c>
      <c r="AX572" s="14" t="s">
        <v>74</v>
      </c>
      <c r="AY572" s="247" t="s">
        <v>126</v>
      </c>
    </row>
    <row r="573" s="14" customFormat="1">
      <c r="A573" s="14"/>
      <c r="B573" s="237"/>
      <c r="C573" s="238"/>
      <c r="D573" s="220" t="s">
        <v>140</v>
      </c>
      <c r="E573" s="239" t="s">
        <v>21</v>
      </c>
      <c r="F573" s="240" t="s">
        <v>1075</v>
      </c>
      <c r="G573" s="238"/>
      <c r="H573" s="241">
        <v>9.8800000000000008</v>
      </c>
      <c r="I573" s="242"/>
      <c r="J573" s="238"/>
      <c r="K573" s="238"/>
      <c r="L573" s="243"/>
      <c r="M573" s="244"/>
      <c r="N573" s="245"/>
      <c r="O573" s="245"/>
      <c r="P573" s="245"/>
      <c r="Q573" s="245"/>
      <c r="R573" s="245"/>
      <c r="S573" s="245"/>
      <c r="T573" s="24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7" t="s">
        <v>140</v>
      </c>
      <c r="AU573" s="247" t="s">
        <v>84</v>
      </c>
      <c r="AV573" s="14" t="s">
        <v>84</v>
      </c>
      <c r="AW573" s="14" t="s">
        <v>36</v>
      </c>
      <c r="AX573" s="14" t="s">
        <v>74</v>
      </c>
      <c r="AY573" s="247" t="s">
        <v>126</v>
      </c>
    </row>
    <row r="574" s="14" customFormat="1">
      <c r="A574" s="14"/>
      <c r="B574" s="237"/>
      <c r="C574" s="238"/>
      <c r="D574" s="220" t="s">
        <v>140</v>
      </c>
      <c r="E574" s="239" t="s">
        <v>21</v>
      </c>
      <c r="F574" s="240" t="s">
        <v>1076</v>
      </c>
      <c r="G574" s="238"/>
      <c r="H574" s="241">
        <v>2.6000000000000001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7" t="s">
        <v>140</v>
      </c>
      <c r="AU574" s="247" t="s">
        <v>84</v>
      </c>
      <c r="AV574" s="14" t="s">
        <v>84</v>
      </c>
      <c r="AW574" s="14" t="s">
        <v>36</v>
      </c>
      <c r="AX574" s="14" t="s">
        <v>74</v>
      </c>
      <c r="AY574" s="247" t="s">
        <v>126</v>
      </c>
    </row>
    <row r="575" s="14" customFormat="1">
      <c r="A575" s="14"/>
      <c r="B575" s="237"/>
      <c r="C575" s="238"/>
      <c r="D575" s="220" t="s">
        <v>140</v>
      </c>
      <c r="E575" s="239" t="s">
        <v>21</v>
      </c>
      <c r="F575" s="240" t="s">
        <v>1077</v>
      </c>
      <c r="G575" s="238"/>
      <c r="H575" s="241">
        <v>20.879999999999999</v>
      </c>
      <c r="I575" s="242"/>
      <c r="J575" s="238"/>
      <c r="K575" s="238"/>
      <c r="L575" s="243"/>
      <c r="M575" s="244"/>
      <c r="N575" s="245"/>
      <c r="O575" s="245"/>
      <c r="P575" s="245"/>
      <c r="Q575" s="245"/>
      <c r="R575" s="245"/>
      <c r="S575" s="245"/>
      <c r="T575" s="24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7" t="s">
        <v>140</v>
      </c>
      <c r="AU575" s="247" t="s">
        <v>84</v>
      </c>
      <c r="AV575" s="14" t="s">
        <v>84</v>
      </c>
      <c r="AW575" s="14" t="s">
        <v>36</v>
      </c>
      <c r="AX575" s="14" t="s">
        <v>74</v>
      </c>
      <c r="AY575" s="247" t="s">
        <v>126</v>
      </c>
    </row>
    <row r="576" s="14" customFormat="1">
      <c r="A576" s="14"/>
      <c r="B576" s="237"/>
      <c r="C576" s="238"/>
      <c r="D576" s="220" t="s">
        <v>140</v>
      </c>
      <c r="E576" s="239" t="s">
        <v>21</v>
      </c>
      <c r="F576" s="240" t="s">
        <v>1078</v>
      </c>
      <c r="G576" s="238"/>
      <c r="H576" s="241">
        <v>9.2400000000000002</v>
      </c>
      <c r="I576" s="242"/>
      <c r="J576" s="238"/>
      <c r="K576" s="238"/>
      <c r="L576" s="243"/>
      <c r="M576" s="244"/>
      <c r="N576" s="245"/>
      <c r="O576" s="245"/>
      <c r="P576" s="245"/>
      <c r="Q576" s="245"/>
      <c r="R576" s="245"/>
      <c r="S576" s="245"/>
      <c r="T576" s="24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7" t="s">
        <v>140</v>
      </c>
      <c r="AU576" s="247" t="s">
        <v>84</v>
      </c>
      <c r="AV576" s="14" t="s">
        <v>84</v>
      </c>
      <c r="AW576" s="14" t="s">
        <v>36</v>
      </c>
      <c r="AX576" s="14" t="s">
        <v>74</v>
      </c>
      <c r="AY576" s="247" t="s">
        <v>126</v>
      </c>
    </row>
    <row r="577" s="14" customFormat="1">
      <c r="A577" s="14"/>
      <c r="B577" s="237"/>
      <c r="C577" s="238"/>
      <c r="D577" s="220" t="s">
        <v>140</v>
      </c>
      <c r="E577" s="239" t="s">
        <v>21</v>
      </c>
      <c r="F577" s="240" t="s">
        <v>1079</v>
      </c>
      <c r="G577" s="238"/>
      <c r="H577" s="241">
        <v>40</v>
      </c>
      <c r="I577" s="242"/>
      <c r="J577" s="238"/>
      <c r="K577" s="238"/>
      <c r="L577" s="243"/>
      <c r="M577" s="244"/>
      <c r="N577" s="245"/>
      <c r="O577" s="245"/>
      <c r="P577" s="245"/>
      <c r="Q577" s="245"/>
      <c r="R577" s="245"/>
      <c r="S577" s="245"/>
      <c r="T577" s="24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7" t="s">
        <v>140</v>
      </c>
      <c r="AU577" s="247" t="s">
        <v>84</v>
      </c>
      <c r="AV577" s="14" t="s">
        <v>84</v>
      </c>
      <c r="AW577" s="14" t="s">
        <v>36</v>
      </c>
      <c r="AX577" s="14" t="s">
        <v>74</v>
      </c>
      <c r="AY577" s="247" t="s">
        <v>126</v>
      </c>
    </row>
    <row r="578" s="15" customFormat="1">
      <c r="A578" s="15"/>
      <c r="B578" s="248"/>
      <c r="C578" s="249"/>
      <c r="D578" s="220" t="s">
        <v>140</v>
      </c>
      <c r="E578" s="250" t="s">
        <v>21</v>
      </c>
      <c r="F578" s="251" t="s">
        <v>152</v>
      </c>
      <c r="G578" s="249"/>
      <c r="H578" s="252">
        <v>134.267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8" t="s">
        <v>140</v>
      </c>
      <c r="AU578" s="258" t="s">
        <v>84</v>
      </c>
      <c r="AV578" s="15" t="s">
        <v>127</v>
      </c>
      <c r="AW578" s="15" t="s">
        <v>36</v>
      </c>
      <c r="AX578" s="15" t="s">
        <v>74</v>
      </c>
      <c r="AY578" s="258" t="s">
        <v>126</v>
      </c>
    </row>
    <row r="579" s="13" customFormat="1">
      <c r="A579" s="13"/>
      <c r="B579" s="227"/>
      <c r="C579" s="228"/>
      <c r="D579" s="220" t="s">
        <v>140</v>
      </c>
      <c r="E579" s="229" t="s">
        <v>21</v>
      </c>
      <c r="F579" s="230" t="s">
        <v>1080</v>
      </c>
      <c r="G579" s="228"/>
      <c r="H579" s="229" t="s">
        <v>21</v>
      </c>
      <c r="I579" s="231"/>
      <c r="J579" s="228"/>
      <c r="K579" s="228"/>
      <c r="L579" s="232"/>
      <c r="M579" s="233"/>
      <c r="N579" s="234"/>
      <c r="O579" s="234"/>
      <c r="P579" s="234"/>
      <c r="Q579" s="234"/>
      <c r="R579" s="234"/>
      <c r="S579" s="234"/>
      <c r="T579" s="23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6" t="s">
        <v>140</v>
      </c>
      <c r="AU579" s="236" t="s">
        <v>84</v>
      </c>
      <c r="AV579" s="13" t="s">
        <v>82</v>
      </c>
      <c r="AW579" s="13" t="s">
        <v>36</v>
      </c>
      <c r="AX579" s="13" t="s">
        <v>74</v>
      </c>
      <c r="AY579" s="236" t="s">
        <v>126</v>
      </c>
    </row>
    <row r="580" s="14" customFormat="1">
      <c r="A580" s="14"/>
      <c r="B580" s="237"/>
      <c r="C580" s="238"/>
      <c r="D580" s="220" t="s">
        <v>140</v>
      </c>
      <c r="E580" s="239" t="s">
        <v>21</v>
      </c>
      <c r="F580" s="240" t="s">
        <v>1081</v>
      </c>
      <c r="G580" s="238"/>
      <c r="H580" s="241">
        <v>8.6500000000000004</v>
      </c>
      <c r="I580" s="242"/>
      <c r="J580" s="238"/>
      <c r="K580" s="238"/>
      <c r="L580" s="243"/>
      <c r="M580" s="244"/>
      <c r="N580" s="245"/>
      <c r="O580" s="245"/>
      <c r="P580" s="245"/>
      <c r="Q580" s="245"/>
      <c r="R580" s="245"/>
      <c r="S580" s="245"/>
      <c r="T580" s="24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7" t="s">
        <v>140</v>
      </c>
      <c r="AU580" s="247" t="s">
        <v>84</v>
      </c>
      <c r="AV580" s="14" t="s">
        <v>84</v>
      </c>
      <c r="AW580" s="14" t="s">
        <v>36</v>
      </c>
      <c r="AX580" s="14" t="s">
        <v>74</v>
      </c>
      <c r="AY580" s="247" t="s">
        <v>126</v>
      </c>
    </row>
    <row r="581" s="14" customFormat="1">
      <c r="A581" s="14"/>
      <c r="B581" s="237"/>
      <c r="C581" s="238"/>
      <c r="D581" s="220" t="s">
        <v>140</v>
      </c>
      <c r="E581" s="239" t="s">
        <v>21</v>
      </c>
      <c r="F581" s="240" t="s">
        <v>1082</v>
      </c>
      <c r="G581" s="238"/>
      <c r="H581" s="241">
        <v>16</v>
      </c>
      <c r="I581" s="242"/>
      <c r="J581" s="238"/>
      <c r="K581" s="238"/>
      <c r="L581" s="243"/>
      <c r="M581" s="244"/>
      <c r="N581" s="245"/>
      <c r="O581" s="245"/>
      <c r="P581" s="245"/>
      <c r="Q581" s="245"/>
      <c r="R581" s="245"/>
      <c r="S581" s="245"/>
      <c r="T581" s="24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7" t="s">
        <v>140</v>
      </c>
      <c r="AU581" s="247" t="s">
        <v>84</v>
      </c>
      <c r="AV581" s="14" t="s">
        <v>84</v>
      </c>
      <c r="AW581" s="14" t="s">
        <v>36</v>
      </c>
      <c r="AX581" s="14" t="s">
        <v>74</v>
      </c>
      <c r="AY581" s="247" t="s">
        <v>126</v>
      </c>
    </row>
    <row r="582" s="14" customFormat="1">
      <c r="A582" s="14"/>
      <c r="B582" s="237"/>
      <c r="C582" s="238"/>
      <c r="D582" s="220" t="s">
        <v>140</v>
      </c>
      <c r="E582" s="239" t="s">
        <v>21</v>
      </c>
      <c r="F582" s="240" t="s">
        <v>1083</v>
      </c>
      <c r="G582" s="238"/>
      <c r="H582" s="241">
        <v>14</v>
      </c>
      <c r="I582" s="242"/>
      <c r="J582" s="238"/>
      <c r="K582" s="238"/>
      <c r="L582" s="243"/>
      <c r="M582" s="244"/>
      <c r="N582" s="245"/>
      <c r="O582" s="245"/>
      <c r="P582" s="245"/>
      <c r="Q582" s="245"/>
      <c r="R582" s="245"/>
      <c r="S582" s="245"/>
      <c r="T582" s="246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7" t="s">
        <v>140</v>
      </c>
      <c r="AU582" s="247" t="s">
        <v>84</v>
      </c>
      <c r="AV582" s="14" t="s">
        <v>84</v>
      </c>
      <c r="AW582" s="14" t="s">
        <v>36</v>
      </c>
      <c r="AX582" s="14" t="s">
        <v>74</v>
      </c>
      <c r="AY582" s="247" t="s">
        <v>126</v>
      </c>
    </row>
    <row r="583" s="15" customFormat="1">
      <c r="A583" s="15"/>
      <c r="B583" s="248"/>
      <c r="C583" s="249"/>
      <c r="D583" s="220" t="s">
        <v>140</v>
      </c>
      <c r="E583" s="250" t="s">
        <v>21</v>
      </c>
      <c r="F583" s="251" t="s">
        <v>152</v>
      </c>
      <c r="G583" s="249"/>
      <c r="H583" s="252">
        <v>38.649999999999999</v>
      </c>
      <c r="I583" s="253"/>
      <c r="J583" s="249"/>
      <c r="K583" s="249"/>
      <c r="L583" s="254"/>
      <c r="M583" s="255"/>
      <c r="N583" s="256"/>
      <c r="O583" s="256"/>
      <c r="P583" s="256"/>
      <c r="Q583" s="256"/>
      <c r="R583" s="256"/>
      <c r="S583" s="256"/>
      <c r="T583" s="257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8" t="s">
        <v>140</v>
      </c>
      <c r="AU583" s="258" t="s">
        <v>84</v>
      </c>
      <c r="AV583" s="15" t="s">
        <v>127</v>
      </c>
      <c r="AW583" s="15" t="s">
        <v>36</v>
      </c>
      <c r="AX583" s="15" t="s">
        <v>74</v>
      </c>
      <c r="AY583" s="258" t="s">
        <v>126</v>
      </c>
    </row>
    <row r="584" s="14" customFormat="1">
      <c r="A584" s="14"/>
      <c r="B584" s="237"/>
      <c r="C584" s="238"/>
      <c r="D584" s="220" t="s">
        <v>140</v>
      </c>
      <c r="E584" s="239" t="s">
        <v>21</v>
      </c>
      <c r="F584" s="240" t="s">
        <v>1084</v>
      </c>
      <c r="G584" s="238"/>
      <c r="H584" s="241">
        <v>7.4000000000000004</v>
      </c>
      <c r="I584" s="242"/>
      <c r="J584" s="238"/>
      <c r="K584" s="238"/>
      <c r="L584" s="243"/>
      <c r="M584" s="244"/>
      <c r="N584" s="245"/>
      <c r="O584" s="245"/>
      <c r="P584" s="245"/>
      <c r="Q584" s="245"/>
      <c r="R584" s="245"/>
      <c r="S584" s="245"/>
      <c r="T584" s="24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7" t="s">
        <v>140</v>
      </c>
      <c r="AU584" s="247" t="s">
        <v>84</v>
      </c>
      <c r="AV584" s="14" t="s">
        <v>84</v>
      </c>
      <c r="AW584" s="14" t="s">
        <v>36</v>
      </c>
      <c r="AX584" s="14" t="s">
        <v>74</v>
      </c>
      <c r="AY584" s="247" t="s">
        <v>126</v>
      </c>
    </row>
    <row r="585" s="16" customFormat="1">
      <c r="A585" s="16"/>
      <c r="B585" s="259"/>
      <c r="C585" s="260"/>
      <c r="D585" s="220" t="s">
        <v>140</v>
      </c>
      <c r="E585" s="261" t="s">
        <v>21</v>
      </c>
      <c r="F585" s="262" t="s">
        <v>156</v>
      </c>
      <c r="G585" s="260"/>
      <c r="H585" s="263">
        <v>180.31700000000001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69" t="s">
        <v>140</v>
      </c>
      <c r="AU585" s="269" t="s">
        <v>84</v>
      </c>
      <c r="AV585" s="16" t="s">
        <v>134</v>
      </c>
      <c r="AW585" s="16" t="s">
        <v>36</v>
      </c>
      <c r="AX585" s="16" t="s">
        <v>82</v>
      </c>
      <c r="AY585" s="269" t="s">
        <v>126</v>
      </c>
    </row>
    <row r="586" s="2" customFormat="1" ht="24.15" customHeight="1">
      <c r="A586" s="41"/>
      <c r="B586" s="42"/>
      <c r="C586" s="207" t="s">
        <v>1102</v>
      </c>
      <c r="D586" s="207" t="s">
        <v>129</v>
      </c>
      <c r="E586" s="208" t="s">
        <v>1103</v>
      </c>
      <c r="F586" s="209" t="s">
        <v>1104</v>
      </c>
      <c r="G586" s="210" t="s">
        <v>132</v>
      </c>
      <c r="H586" s="211">
        <v>180.31700000000001</v>
      </c>
      <c r="I586" s="212"/>
      <c r="J586" s="213">
        <f>ROUND(I586*H586,2)</f>
        <v>0</v>
      </c>
      <c r="K586" s="209" t="s">
        <v>133</v>
      </c>
      <c r="L586" s="47"/>
      <c r="M586" s="214" t="s">
        <v>21</v>
      </c>
      <c r="N586" s="215" t="s">
        <v>45</v>
      </c>
      <c r="O586" s="87"/>
      <c r="P586" s="216">
        <f>O586*H586</f>
        <v>0</v>
      </c>
      <c r="Q586" s="216">
        <v>0.00012999999999999999</v>
      </c>
      <c r="R586" s="216">
        <f>Q586*H586</f>
        <v>0.023441210000000001</v>
      </c>
      <c r="S586" s="216">
        <v>0</v>
      </c>
      <c r="T586" s="217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18" t="s">
        <v>295</v>
      </c>
      <c r="AT586" s="218" t="s">
        <v>129</v>
      </c>
      <c r="AU586" s="218" t="s">
        <v>84</v>
      </c>
      <c r="AY586" s="19" t="s">
        <v>126</v>
      </c>
      <c r="BE586" s="219">
        <f>IF(N586="základní",J586,0)</f>
        <v>0</v>
      </c>
      <c r="BF586" s="219">
        <f>IF(N586="snížená",J586,0)</f>
        <v>0</v>
      </c>
      <c r="BG586" s="219">
        <f>IF(N586="zákl. přenesená",J586,0)</f>
        <v>0</v>
      </c>
      <c r="BH586" s="219">
        <f>IF(N586="sníž. přenesená",J586,0)</f>
        <v>0</v>
      </c>
      <c r="BI586" s="219">
        <f>IF(N586="nulová",J586,0)</f>
        <v>0</v>
      </c>
      <c r="BJ586" s="19" t="s">
        <v>82</v>
      </c>
      <c r="BK586" s="219">
        <f>ROUND(I586*H586,2)</f>
        <v>0</v>
      </c>
      <c r="BL586" s="19" t="s">
        <v>295</v>
      </c>
      <c r="BM586" s="218" t="s">
        <v>1105</v>
      </c>
    </row>
    <row r="587" s="2" customFormat="1">
      <c r="A587" s="41"/>
      <c r="B587" s="42"/>
      <c r="C587" s="43"/>
      <c r="D587" s="220" t="s">
        <v>136</v>
      </c>
      <c r="E587" s="43"/>
      <c r="F587" s="221" t="s">
        <v>1106</v>
      </c>
      <c r="G587" s="43"/>
      <c r="H587" s="43"/>
      <c r="I587" s="222"/>
      <c r="J587" s="43"/>
      <c r="K587" s="43"/>
      <c r="L587" s="47"/>
      <c r="M587" s="223"/>
      <c r="N587" s="224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19" t="s">
        <v>136</v>
      </c>
      <c r="AU587" s="19" t="s">
        <v>84</v>
      </c>
    </row>
    <row r="588" s="2" customFormat="1">
      <c r="A588" s="41"/>
      <c r="B588" s="42"/>
      <c r="C588" s="43"/>
      <c r="D588" s="225" t="s">
        <v>138</v>
      </c>
      <c r="E588" s="43"/>
      <c r="F588" s="226" t="s">
        <v>1107</v>
      </c>
      <c r="G588" s="43"/>
      <c r="H588" s="43"/>
      <c r="I588" s="222"/>
      <c r="J588" s="43"/>
      <c r="K588" s="43"/>
      <c r="L588" s="47"/>
      <c r="M588" s="223"/>
      <c r="N588" s="224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19" t="s">
        <v>138</v>
      </c>
      <c r="AU588" s="19" t="s">
        <v>84</v>
      </c>
    </row>
    <row r="589" s="14" customFormat="1">
      <c r="A589" s="14"/>
      <c r="B589" s="237"/>
      <c r="C589" s="238"/>
      <c r="D589" s="220" t="s">
        <v>140</v>
      </c>
      <c r="E589" s="239" t="s">
        <v>21</v>
      </c>
      <c r="F589" s="240" t="s">
        <v>1108</v>
      </c>
      <c r="G589" s="238"/>
      <c r="H589" s="241">
        <v>180.31700000000001</v>
      </c>
      <c r="I589" s="242"/>
      <c r="J589" s="238"/>
      <c r="K589" s="238"/>
      <c r="L589" s="243"/>
      <c r="M589" s="244"/>
      <c r="N589" s="245"/>
      <c r="O589" s="245"/>
      <c r="P589" s="245"/>
      <c r="Q589" s="245"/>
      <c r="R589" s="245"/>
      <c r="S589" s="245"/>
      <c r="T589" s="24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7" t="s">
        <v>140</v>
      </c>
      <c r="AU589" s="247" t="s">
        <v>84</v>
      </c>
      <c r="AV589" s="14" t="s">
        <v>84</v>
      </c>
      <c r="AW589" s="14" t="s">
        <v>36</v>
      </c>
      <c r="AX589" s="14" t="s">
        <v>82</v>
      </c>
      <c r="AY589" s="247" t="s">
        <v>126</v>
      </c>
    </row>
    <row r="590" s="2" customFormat="1" ht="24.15" customHeight="1">
      <c r="A590" s="41"/>
      <c r="B590" s="42"/>
      <c r="C590" s="207" t="s">
        <v>1109</v>
      </c>
      <c r="D590" s="207" t="s">
        <v>129</v>
      </c>
      <c r="E590" s="208" t="s">
        <v>1110</v>
      </c>
      <c r="F590" s="209" t="s">
        <v>1111</v>
      </c>
      <c r="G590" s="210" t="s">
        <v>132</v>
      </c>
      <c r="H590" s="211">
        <v>180.31700000000001</v>
      </c>
      <c r="I590" s="212"/>
      <c r="J590" s="213">
        <f>ROUND(I590*H590,2)</f>
        <v>0</v>
      </c>
      <c r="K590" s="209" t="s">
        <v>133</v>
      </c>
      <c r="L590" s="47"/>
      <c r="M590" s="214" t="s">
        <v>21</v>
      </c>
      <c r="N590" s="215" t="s">
        <v>45</v>
      </c>
      <c r="O590" s="87"/>
      <c r="P590" s="216">
        <f>O590*H590</f>
        <v>0</v>
      </c>
      <c r="Q590" s="216">
        <v>0.00012999999999999999</v>
      </c>
      <c r="R590" s="216">
        <f>Q590*H590</f>
        <v>0.023441210000000001</v>
      </c>
      <c r="S590" s="216">
        <v>0</v>
      </c>
      <c r="T590" s="217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18" t="s">
        <v>295</v>
      </c>
      <c r="AT590" s="218" t="s">
        <v>129</v>
      </c>
      <c r="AU590" s="218" t="s">
        <v>84</v>
      </c>
      <c r="AY590" s="19" t="s">
        <v>126</v>
      </c>
      <c r="BE590" s="219">
        <f>IF(N590="základní",J590,0)</f>
        <v>0</v>
      </c>
      <c r="BF590" s="219">
        <f>IF(N590="snížená",J590,0)</f>
        <v>0</v>
      </c>
      <c r="BG590" s="219">
        <f>IF(N590="zákl. přenesená",J590,0)</f>
        <v>0</v>
      </c>
      <c r="BH590" s="219">
        <f>IF(N590="sníž. přenesená",J590,0)</f>
        <v>0</v>
      </c>
      <c r="BI590" s="219">
        <f>IF(N590="nulová",J590,0)</f>
        <v>0</v>
      </c>
      <c r="BJ590" s="19" t="s">
        <v>82</v>
      </c>
      <c r="BK590" s="219">
        <f>ROUND(I590*H590,2)</f>
        <v>0</v>
      </c>
      <c r="BL590" s="19" t="s">
        <v>295</v>
      </c>
      <c r="BM590" s="218" t="s">
        <v>1112</v>
      </c>
    </row>
    <row r="591" s="2" customFormat="1">
      <c r="A591" s="41"/>
      <c r="B591" s="42"/>
      <c r="C591" s="43"/>
      <c r="D591" s="220" t="s">
        <v>136</v>
      </c>
      <c r="E591" s="43"/>
      <c r="F591" s="221" t="s">
        <v>1113</v>
      </c>
      <c r="G591" s="43"/>
      <c r="H591" s="43"/>
      <c r="I591" s="222"/>
      <c r="J591" s="43"/>
      <c r="K591" s="43"/>
      <c r="L591" s="47"/>
      <c r="M591" s="223"/>
      <c r="N591" s="224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T591" s="19" t="s">
        <v>136</v>
      </c>
      <c r="AU591" s="19" t="s">
        <v>84</v>
      </c>
    </row>
    <row r="592" s="2" customFormat="1">
      <c r="A592" s="41"/>
      <c r="B592" s="42"/>
      <c r="C592" s="43"/>
      <c r="D592" s="225" t="s">
        <v>138</v>
      </c>
      <c r="E592" s="43"/>
      <c r="F592" s="226" t="s">
        <v>1114</v>
      </c>
      <c r="G592" s="43"/>
      <c r="H592" s="43"/>
      <c r="I592" s="222"/>
      <c r="J592" s="43"/>
      <c r="K592" s="43"/>
      <c r="L592" s="47"/>
      <c r="M592" s="223"/>
      <c r="N592" s="224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19" t="s">
        <v>138</v>
      </c>
      <c r="AU592" s="19" t="s">
        <v>84</v>
      </c>
    </row>
    <row r="593" s="14" customFormat="1">
      <c r="A593" s="14"/>
      <c r="B593" s="237"/>
      <c r="C593" s="238"/>
      <c r="D593" s="220" t="s">
        <v>140</v>
      </c>
      <c r="E593" s="239" t="s">
        <v>21</v>
      </c>
      <c r="F593" s="240" t="s">
        <v>1108</v>
      </c>
      <c r="G593" s="238"/>
      <c r="H593" s="241">
        <v>180.31700000000001</v>
      </c>
      <c r="I593" s="242"/>
      <c r="J593" s="238"/>
      <c r="K593" s="238"/>
      <c r="L593" s="243"/>
      <c r="M593" s="244"/>
      <c r="N593" s="245"/>
      <c r="O593" s="245"/>
      <c r="P593" s="245"/>
      <c r="Q593" s="245"/>
      <c r="R593" s="245"/>
      <c r="S593" s="245"/>
      <c r="T593" s="24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7" t="s">
        <v>140</v>
      </c>
      <c r="AU593" s="247" t="s">
        <v>84</v>
      </c>
      <c r="AV593" s="14" t="s">
        <v>84</v>
      </c>
      <c r="AW593" s="14" t="s">
        <v>36</v>
      </c>
      <c r="AX593" s="14" t="s">
        <v>82</v>
      </c>
      <c r="AY593" s="247" t="s">
        <v>126</v>
      </c>
    </row>
    <row r="594" s="2" customFormat="1" ht="37.8" customHeight="1">
      <c r="A594" s="41"/>
      <c r="B594" s="42"/>
      <c r="C594" s="207" t="s">
        <v>1115</v>
      </c>
      <c r="D594" s="207" t="s">
        <v>129</v>
      </c>
      <c r="E594" s="208" t="s">
        <v>1116</v>
      </c>
      <c r="F594" s="209" t="s">
        <v>1117</v>
      </c>
      <c r="G594" s="210" t="s">
        <v>132</v>
      </c>
      <c r="H594" s="211">
        <v>85.879999999999995</v>
      </c>
      <c r="I594" s="212"/>
      <c r="J594" s="213">
        <f>ROUND(I594*H594,2)</f>
        <v>0</v>
      </c>
      <c r="K594" s="209" t="s">
        <v>21</v>
      </c>
      <c r="L594" s="47"/>
      <c r="M594" s="214" t="s">
        <v>21</v>
      </c>
      <c r="N594" s="215" t="s">
        <v>45</v>
      </c>
      <c r="O594" s="87"/>
      <c r="P594" s="216">
        <f>O594*H594</f>
        <v>0</v>
      </c>
      <c r="Q594" s="216">
        <v>0.0025000000000000001</v>
      </c>
      <c r="R594" s="216">
        <f>Q594*H594</f>
        <v>0.2147</v>
      </c>
      <c r="S594" s="216">
        <v>0</v>
      </c>
      <c r="T594" s="217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18" t="s">
        <v>295</v>
      </c>
      <c r="AT594" s="218" t="s">
        <v>129</v>
      </c>
      <c r="AU594" s="218" t="s">
        <v>84</v>
      </c>
      <c r="AY594" s="19" t="s">
        <v>126</v>
      </c>
      <c r="BE594" s="219">
        <f>IF(N594="základní",J594,0)</f>
        <v>0</v>
      </c>
      <c r="BF594" s="219">
        <f>IF(N594="snížená",J594,0)</f>
        <v>0</v>
      </c>
      <c r="BG594" s="219">
        <f>IF(N594="zákl. přenesená",J594,0)</f>
        <v>0</v>
      </c>
      <c r="BH594" s="219">
        <f>IF(N594="sníž. přenesená",J594,0)</f>
        <v>0</v>
      </c>
      <c r="BI594" s="219">
        <f>IF(N594="nulová",J594,0)</f>
        <v>0</v>
      </c>
      <c r="BJ594" s="19" t="s">
        <v>82</v>
      </c>
      <c r="BK594" s="219">
        <f>ROUND(I594*H594,2)</f>
        <v>0</v>
      </c>
      <c r="BL594" s="19" t="s">
        <v>295</v>
      </c>
      <c r="BM594" s="218" t="s">
        <v>1118</v>
      </c>
    </row>
    <row r="595" s="2" customFormat="1">
      <c r="A595" s="41"/>
      <c r="B595" s="42"/>
      <c r="C595" s="43"/>
      <c r="D595" s="220" t="s">
        <v>136</v>
      </c>
      <c r="E595" s="43"/>
      <c r="F595" s="221" t="s">
        <v>1119</v>
      </c>
      <c r="G595" s="43"/>
      <c r="H595" s="43"/>
      <c r="I595" s="222"/>
      <c r="J595" s="43"/>
      <c r="K595" s="43"/>
      <c r="L595" s="47"/>
      <c r="M595" s="223"/>
      <c r="N595" s="224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19" t="s">
        <v>136</v>
      </c>
      <c r="AU595" s="19" t="s">
        <v>84</v>
      </c>
    </row>
    <row r="596" s="14" customFormat="1">
      <c r="A596" s="14"/>
      <c r="B596" s="237"/>
      <c r="C596" s="238"/>
      <c r="D596" s="220" t="s">
        <v>140</v>
      </c>
      <c r="E596" s="239" t="s">
        <v>21</v>
      </c>
      <c r="F596" s="240" t="s">
        <v>1120</v>
      </c>
      <c r="G596" s="238"/>
      <c r="H596" s="241">
        <v>85.879999999999995</v>
      </c>
      <c r="I596" s="242"/>
      <c r="J596" s="238"/>
      <c r="K596" s="238"/>
      <c r="L596" s="243"/>
      <c r="M596" s="244"/>
      <c r="N596" s="245"/>
      <c r="O596" s="245"/>
      <c r="P596" s="245"/>
      <c r="Q596" s="245"/>
      <c r="R596" s="245"/>
      <c r="S596" s="245"/>
      <c r="T596" s="24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7" t="s">
        <v>140</v>
      </c>
      <c r="AU596" s="247" t="s">
        <v>84</v>
      </c>
      <c r="AV596" s="14" t="s">
        <v>84</v>
      </c>
      <c r="AW596" s="14" t="s">
        <v>36</v>
      </c>
      <c r="AX596" s="14" t="s">
        <v>82</v>
      </c>
      <c r="AY596" s="247" t="s">
        <v>126</v>
      </c>
    </row>
    <row r="597" s="2" customFormat="1" ht="33" customHeight="1">
      <c r="A597" s="41"/>
      <c r="B597" s="42"/>
      <c r="C597" s="207" t="s">
        <v>1121</v>
      </c>
      <c r="D597" s="207" t="s">
        <v>129</v>
      </c>
      <c r="E597" s="208" t="s">
        <v>1122</v>
      </c>
      <c r="F597" s="209" t="s">
        <v>1123</v>
      </c>
      <c r="G597" s="210" t="s">
        <v>132</v>
      </c>
      <c r="H597" s="211">
        <v>900.30399999999997</v>
      </c>
      <c r="I597" s="212"/>
      <c r="J597" s="213">
        <f>ROUND(I597*H597,2)</f>
        <v>0</v>
      </c>
      <c r="K597" s="209" t="s">
        <v>21</v>
      </c>
      <c r="L597" s="47"/>
      <c r="M597" s="214" t="s">
        <v>21</v>
      </c>
      <c r="N597" s="215" t="s">
        <v>45</v>
      </c>
      <c r="O597" s="87"/>
      <c r="P597" s="216">
        <f>O597*H597</f>
        <v>0</v>
      </c>
      <c r="Q597" s="216">
        <v>0.00020000000000000001</v>
      </c>
      <c r="R597" s="216">
        <f>Q597*H597</f>
        <v>0.18006079999999999</v>
      </c>
      <c r="S597" s="216">
        <v>0</v>
      </c>
      <c r="T597" s="217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18" t="s">
        <v>295</v>
      </c>
      <c r="AT597" s="218" t="s">
        <v>129</v>
      </c>
      <c r="AU597" s="218" t="s">
        <v>84</v>
      </c>
      <c r="AY597" s="19" t="s">
        <v>126</v>
      </c>
      <c r="BE597" s="219">
        <f>IF(N597="základní",J597,0)</f>
        <v>0</v>
      </c>
      <c r="BF597" s="219">
        <f>IF(N597="snížená",J597,0)</f>
        <v>0</v>
      </c>
      <c r="BG597" s="219">
        <f>IF(N597="zákl. přenesená",J597,0)</f>
        <v>0</v>
      </c>
      <c r="BH597" s="219">
        <f>IF(N597="sníž. přenesená",J597,0)</f>
        <v>0</v>
      </c>
      <c r="BI597" s="219">
        <f>IF(N597="nulová",J597,0)</f>
        <v>0</v>
      </c>
      <c r="BJ597" s="19" t="s">
        <v>82</v>
      </c>
      <c r="BK597" s="219">
        <f>ROUND(I597*H597,2)</f>
        <v>0</v>
      </c>
      <c r="BL597" s="19" t="s">
        <v>295</v>
      </c>
      <c r="BM597" s="218" t="s">
        <v>1124</v>
      </c>
    </row>
    <row r="598" s="2" customFormat="1">
      <c r="A598" s="41"/>
      <c r="B598" s="42"/>
      <c r="C598" s="43"/>
      <c r="D598" s="220" t="s">
        <v>136</v>
      </c>
      <c r="E598" s="43"/>
      <c r="F598" s="221" t="s">
        <v>1123</v>
      </c>
      <c r="G598" s="43"/>
      <c r="H598" s="43"/>
      <c r="I598" s="222"/>
      <c r="J598" s="43"/>
      <c r="K598" s="43"/>
      <c r="L598" s="47"/>
      <c r="M598" s="223"/>
      <c r="N598" s="224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19" t="s">
        <v>136</v>
      </c>
      <c r="AU598" s="19" t="s">
        <v>84</v>
      </c>
    </row>
    <row r="599" s="13" customFormat="1">
      <c r="A599" s="13"/>
      <c r="B599" s="227"/>
      <c r="C599" s="228"/>
      <c r="D599" s="220" t="s">
        <v>140</v>
      </c>
      <c r="E599" s="229" t="s">
        <v>21</v>
      </c>
      <c r="F599" s="230" t="s">
        <v>682</v>
      </c>
      <c r="G599" s="228"/>
      <c r="H599" s="229" t="s">
        <v>21</v>
      </c>
      <c r="I599" s="231"/>
      <c r="J599" s="228"/>
      <c r="K599" s="228"/>
      <c r="L599" s="232"/>
      <c r="M599" s="233"/>
      <c r="N599" s="234"/>
      <c r="O599" s="234"/>
      <c r="P599" s="234"/>
      <c r="Q599" s="234"/>
      <c r="R599" s="234"/>
      <c r="S599" s="234"/>
      <c r="T599" s="23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6" t="s">
        <v>140</v>
      </c>
      <c r="AU599" s="236" t="s">
        <v>84</v>
      </c>
      <c r="AV599" s="13" t="s">
        <v>82</v>
      </c>
      <c r="AW599" s="13" t="s">
        <v>36</v>
      </c>
      <c r="AX599" s="13" t="s">
        <v>74</v>
      </c>
      <c r="AY599" s="236" t="s">
        <v>126</v>
      </c>
    </row>
    <row r="600" s="14" customFormat="1">
      <c r="A600" s="14"/>
      <c r="B600" s="237"/>
      <c r="C600" s="238"/>
      <c r="D600" s="220" t="s">
        <v>140</v>
      </c>
      <c r="E600" s="239" t="s">
        <v>21</v>
      </c>
      <c r="F600" s="240" t="s">
        <v>683</v>
      </c>
      <c r="G600" s="238"/>
      <c r="H600" s="241">
        <v>17.577000000000002</v>
      </c>
      <c r="I600" s="242"/>
      <c r="J600" s="238"/>
      <c r="K600" s="238"/>
      <c r="L600" s="243"/>
      <c r="M600" s="244"/>
      <c r="N600" s="245"/>
      <c r="O600" s="245"/>
      <c r="P600" s="245"/>
      <c r="Q600" s="245"/>
      <c r="R600" s="245"/>
      <c r="S600" s="245"/>
      <c r="T600" s="24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7" t="s">
        <v>140</v>
      </c>
      <c r="AU600" s="247" t="s">
        <v>84</v>
      </c>
      <c r="AV600" s="14" t="s">
        <v>84</v>
      </c>
      <c r="AW600" s="14" t="s">
        <v>36</v>
      </c>
      <c r="AX600" s="14" t="s">
        <v>74</v>
      </c>
      <c r="AY600" s="247" t="s">
        <v>126</v>
      </c>
    </row>
    <row r="601" s="14" customFormat="1">
      <c r="A601" s="14"/>
      <c r="B601" s="237"/>
      <c r="C601" s="238"/>
      <c r="D601" s="220" t="s">
        <v>140</v>
      </c>
      <c r="E601" s="239" t="s">
        <v>21</v>
      </c>
      <c r="F601" s="240" t="s">
        <v>684</v>
      </c>
      <c r="G601" s="238"/>
      <c r="H601" s="241">
        <v>-0.41399999999999998</v>
      </c>
      <c r="I601" s="242"/>
      <c r="J601" s="238"/>
      <c r="K601" s="238"/>
      <c r="L601" s="243"/>
      <c r="M601" s="244"/>
      <c r="N601" s="245"/>
      <c r="O601" s="245"/>
      <c r="P601" s="245"/>
      <c r="Q601" s="245"/>
      <c r="R601" s="245"/>
      <c r="S601" s="245"/>
      <c r="T601" s="24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7" t="s">
        <v>140</v>
      </c>
      <c r="AU601" s="247" t="s">
        <v>84</v>
      </c>
      <c r="AV601" s="14" t="s">
        <v>84</v>
      </c>
      <c r="AW601" s="14" t="s">
        <v>36</v>
      </c>
      <c r="AX601" s="14" t="s">
        <v>74</v>
      </c>
      <c r="AY601" s="247" t="s">
        <v>126</v>
      </c>
    </row>
    <row r="602" s="14" customFormat="1">
      <c r="A602" s="14"/>
      <c r="B602" s="237"/>
      <c r="C602" s="238"/>
      <c r="D602" s="220" t="s">
        <v>140</v>
      </c>
      <c r="E602" s="239" t="s">
        <v>21</v>
      </c>
      <c r="F602" s="240" t="s">
        <v>685</v>
      </c>
      <c r="G602" s="238"/>
      <c r="H602" s="241">
        <v>-1.276</v>
      </c>
      <c r="I602" s="242"/>
      <c r="J602" s="238"/>
      <c r="K602" s="238"/>
      <c r="L602" s="243"/>
      <c r="M602" s="244"/>
      <c r="N602" s="245"/>
      <c r="O602" s="245"/>
      <c r="P602" s="245"/>
      <c r="Q602" s="245"/>
      <c r="R602" s="245"/>
      <c r="S602" s="245"/>
      <c r="T602" s="24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7" t="s">
        <v>140</v>
      </c>
      <c r="AU602" s="247" t="s">
        <v>84</v>
      </c>
      <c r="AV602" s="14" t="s">
        <v>84</v>
      </c>
      <c r="AW602" s="14" t="s">
        <v>36</v>
      </c>
      <c r="AX602" s="14" t="s">
        <v>74</v>
      </c>
      <c r="AY602" s="247" t="s">
        <v>126</v>
      </c>
    </row>
    <row r="603" s="14" customFormat="1">
      <c r="A603" s="14"/>
      <c r="B603" s="237"/>
      <c r="C603" s="238"/>
      <c r="D603" s="220" t="s">
        <v>140</v>
      </c>
      <c r="E603" s="239" t="s">
        <v>21</v>
      </c>
      <c r="F603" s="240" t="s">
        <v>686</v>
      </c>
      <c r="G603" s="238"/>
      <c r="H603" s="241">
        <v>2.7229999999999999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7" t="s">
        <v>140</v>
      </c>
      <c r="AU603" s="247" t="s">
        <v>84</v>
      </c>
      <c r="AV603" s="14" t="s">
        <v>84</v>
      </c>
      <c r="AW603" s="14" t="s">
        <v>36</v>
      </c>
      <c r="AX603" s="14" t="s">
        <v>74</v>
      </c>
      <c r="AY603" s="247" t="s">
        <v>126</v>
      </c>
    </row>
    <row r="604" s="14" customFormat="1">
      <c r="A604" s="14"/>
      <c r="B604" s="237"/>
      <c r="C604" s="238"/>
      <c r="D604" s="220" t="s">
        <v>140</v>
      </c>
      <c r="E604" s="239" t="s">
        <v>21</v>
      </c>
      <c r="F604" s="240" t="s">
        <v>687</v>
      </c>
      <c r="G604" s="238"/>
      <c r="H604" s="241">
        <v>24</v>
      </c>
      <c r="I604" s="242"/>
      <c r="J604" s="238"/>
      <c r="K604" s="238"/>
      <c r="L604" s="243"/>
      <c r="M604" s="244"/>
      <c r="N604" s="245"/>
      <c r="O604" s="245"/>
      <c r="P604" s="245"/>
      <c r="Q604" s="245"/>
      <c r="R604" s="245"/>
      <c r="S604" s="245"/>
      <c r="T604" s="246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7" t="s">
        <v>140</v>
      </c>
      <c r="AU604" s="247" t="s">
        <v>84</v>
      </c>
      <c r="AV604" s="14" t="s">
        <v>84</v>
      </c>
      <c r="AW604" s="14" t="s">
        <v>36</v>
      </c>
      <c r="AX604" s="14" t="s">
        <v>74</v>
      </c>
      <c r="AY604" s="247" t="s">
        <v>126</v>
      </c>
    </row>
    <row r="605" s="14" customFormat="1">
      <c r="A605" s="14"/>
      <c r="B605" s="237"/>
      <c r="C605" s="238"/>
      <c r="D605" s="220" t="s">
        <v>140</v>
      </c>
      <c r="E605" s="239" t="s">
        <v>21</v>
      </c>
      <c r="F605" s="240" t="s">
        <v>688</v>
      </c>
      <c r="G605" s="238"/>
      <c r="H605" s="241">
        <v>-0.46800000000000003</v>
      </c>
      <c r="I605" s="242"/>
      <c r="J605" s="238"/>
      <c r="K605" s="238"/>
      <c r="L605" s="243"/>
      <c r="M605" s="244"/>
      <c r="N605" s="245"/>
      <c r="O605" s="245"/>
      <c r="P605" s="245"/>
      <c r="Q605" s="245"/>
      <c r="R605" s="245"/>
      <c r="S605" s="245"/>
      <c r="T605" s="24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7" t="s">
        <v>140</v>
      </c>
      <c r="AU605" s="247" t="s">
        <v>84</v>
      </c>
      <c r="AV605" s="14" t="s">
        <v>84</v>
      </c>
      <c r="AW605" s="14" t="s">
        <v>36</v>
      </c>
      <c r="AX605" s="14" t="s">
        <v>74</v>
      </c>
      <c r="AY605" s="247" t="s">
        <v>126</v>
      </c>
    </row>
    <row r="606" s="14" customFormat="1">
      <c r="A606" s="14"/>
      <c r="B606" s="237"/>
      <c r="C606" s="238"/>
      <c r="D606" s="220" t="s">
        <v>140</v>
      </c>
      <c r="E606" s="239" t="s">
        <v>21</v>
      </c>
      <c r="F606" s="240" t="s">
        <v>689</v>
      </c>
      <c r="G606" s="238"/>
      <c r="H606" s="241">
        <v>-0.63800000000000001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7" t="s">
        <v>140</v>
      </c>
      <c r="AU606" s="247" t="s">
        <v>84</v>
      </c>
      <c r="AV606" s="14" t="s">
        <v>84</v>
      </c>
      <c r="AW606" s="14" t="s">
        <v>36</v>
      </c>
      <c r="AX606" s="14" t="s">
        <v>74</v>
      </c>
      <c r="AY606" s="247" t="s">
        <v>126</v>
      </c>
    </row>
    <row r="607" s="15" customFormat="1">
      <c r="A607" s="15"/>
      <c r="B607" s="248"/>
      <c r="C607" s="249"/>
      <c r="D607" s="220" t="s">
        <v>140</v>
      </c>
      <c r="E607" s="250" t="s">
        <v>21</v>
      </c>
      <c r="F607" s="251" t="s">
        <v>152</v>
      </c>
      <c r="G607" s="249"/>
      <c r="H607" s="252">
        <v>41.503999999999998</v>
      </c>
      <c r="I607" s="253"/>
      <c r="J607" s="249"/>
      <c r="K607" s="249"/>
      <c r="L607" s="254"/>
      <c r="M607" s="255"/>
      <c r="N607" s="256"/>
      <c r="O607" s="256"/>
      <c r="P607" s="256"/>
      <c r="Q607" s="256"/>
      <c r="R607" s="256"/>
      <c r="S607" s="256"/>
      <c r="T607" s="257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8" t="s">
        <v>140</v>
      </c>
      <c r="AU607" s="258" t="s">
        <v>84</v>
      </c>
      <c r="AV607" s="15" t="s">
        <v>127</v>
      </c>
      <c r="AW607" s="15" t="s">
        <v>36</v>
      </c>
      <c r="AX607" s="15" t="s">
        <v>74</v>
      </c>
      <c r="AY607" s="258" t="s">
        <v>126</v>
      </c>
    </row>
    <row r="608" s="13" customFormat="1">
      <c r="A608" s="13"/>
      <c r="B608" s="227"/>
      <c r="C608" s="228"/>
      <c r="D608" s="220" t="s">
        <v>140</v>
      </c>
      <c r="E608" s="229" t="s">
        <v>21</v>
      </c>
      <c r="F608" s="230" t="s">
        <v>1125</v>
      </c>
      <c r="G608" s="228"/>
      <c r="H608" s="229" t="s">
        <v>21</v>
      </c>
      <c r="I608" s="231"/>
      <c r="J608" s="228"/>
      <c r="K608" s="228"/>
      <c r="L608" s="232"/>
      <c r="M608" s="233"/>
      <c r="N608" s="234"/>
      <c r="O608" s="234"/>
      <c r="P608" s="234"/>
      <c r="Q608" s="234"/>
      <c r="R608" s="234"/>
      <c r="S608" s="234"/>
      <c r="T608" s="23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6" t="s">
        <v>140</v>
      </c>
      <c r="AU608" s="236" t="s">
        <v>84</v>
      </c>
      <c r="AV608" s="13" t="s">
        <v>82</v>
      </c>
      <c r="AW608" s="13" t="s">
        <v>36</v>
      </c>
      <c r="AX608" s="13" t="s">
        <v>74</v>
      </c>
      <c r="AY608" s="236" t="s">
        <v>126</v>
      </c>
    </row>
    <row r="609" s="14" customFormat="1">
      <c r="A609" s="14"/>
      <c r="B609" s="237"/>
      <c r="C609" s="238"/>
      <c r="D609" s="220" t="s">
        <v>140</v>
      </c>
      <c r="E609" s="239" t="s">
        <v>21</v>
      </c>
      <c r="F609" s="240" t="s">
        <v>705</v>
      </c>
      <c r="G609" s="238"/>
      <c r="H609" s="241">
        <v>250.16999999999999</v>
      </c>
      <c r="I609" s="242"/>
      <c r="J609" s="238"/>
      <c r="K609" s="238"/>
      <c r="L609" s="243"/>
      <c r="M609" s="244"/>
      <c r="N609" s="245"/>
      <c r="O609" s="245"/>
      <c r="P609" s="245"/>
      <c r="Q609" s="245"/>
      <c r="R609" s="245"/>
      <c r="S609" s="245"/>
      <c r="T609" s="24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7" t="s">
        <v>140</v>
      </c>
      <c r="AU609" s="247" t="s">
        <v>84</v>
      </c>
      <c r="AV609" s="14" t="s">
        <v>84</v>
      </c>
      <c r="AW609" s="14" t="s">
        <v>36</v>
      </c>
      <c r="AX609" s="14" t="s">
        <v>74</v>
      </c>
      <c r="AY609" s="247" t="s">
        <v>126</v>
      </c>
    </row>
    <row r="610" s="14" customFormat="1">
      <c r="A610" s="14"/>
      <c r="B610" s="237"/>
      <c r="C610" s="238"/>
      <c r="D610" s="220" t="s">
        <v>140</v>
      </c>
      <c r="E610" s="239" t="s">
        <v>21</v>
      </c>
      <c r="F610" s="240" t="s">
        <v>706</v>
      </c>
      <c r="G610" s="238"/>
      <c r="H610" s="241">
        <v>-55.966000000000001</v>
      </c>
      <c r="I610" s="242"/>
      <c r="J610" s="238"/>
      <c r="K610" s="238"/>
      <c r="L610" s="243"/>
      <c r="M610" s="244"/>
      <c r="N610" s="245"/>
      <c r="O610" s="245"/>
      <c r="P610" s="245"/>
      <c r="Q610" s="245"/>
      <c r="R610" s="245"/>
      <c r="S610" s="245"/>
      <c r="T610" s="246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7" t="s">
        <v>140</v>
      </c>
      <c r="AU610" s="247" t="s">
        <v>84</v>
      </c>
      <c r="AV610" s="14" t="s">
        <v>84</v>
      </c>
      <c r="AW610" s="14" t="s">
        <v>36</v>
      </c>
      <c r="AX610" s="14" t="s">
        <v>74</v>
      </c>
      <c r="AY610" s="247" t="s">
        <v>126</v>
      </c>
    </row>
    <row r="611" s="14" customFormat="1">
      <c r="A611" s="14"/>
      <c r="B611" s="237"/>
      <c r="C611" s="238"/>
      <c r="D611" s="220" t="s">
        <v>140</v>
      </c>
      <c r="E611" s="239" t="s">
        <v>21</v>
      </c>
      <c r="F611" s="240" t="s">
        <v>707</v>
      </c>
      <c r="G611" s="238"/>
      <c r="H611" s="241">
        <v>19.587</v>
      </c>
      <c r="I611" s="242"/>
      <c r="J611" s="238"/>
      <c r="K611" s="238"/>
      <c r="L611" s="243"/>
      <c r="M611" s="244"/>
      <c r="N611" s="245"/>
      <c r="O611" s="245"/>
      <c r="P611" s="245"/>
      <c r="Q611" s="245"/>
      <c r="R611" s="245"/>
      <c r="S611" s="245"/>
      <c r="T611" s="24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7" t="s">
        <v>140</v>
      </c>
      <c r="AU611" s="247" t="s">
        <v>84</v>
      </c>
      <c r="AV611" s="14" t="s">
        <v>84</v>
      </c>
      <c r="AW611" s="14" t="s">
        <v>36</v>
      </c>
      <c r="AX611" s="14" t="s">
        <v>74</v>
      </c>
      <c r="AY611" s="247" t="s">
        <v>126</v>
      </c>
    </row>
    <row r="612" s="14" customFormat="1">
      <c r="A612" s="14"/>
      <c r="B612" s="237"/>
      <c r="C612" s="238"/>
      <c r="D612" s="220" t="s">
        <v>140</v>
      </c>
      <c r="E612" s="239" t="s">
        <v>21</v>
      </c>
      <c r="F612" s="240" t="s">
        <v>708</v>
      </c>
      <c r="G612" s="238"/>
      <c r="H612" s="241">
        <v>-4.3860000000000001</v>
      </c>
      <c r="I612" s="242"/>
      <c r="J612" s="238"/>
      <c r="K612" s="238"/>
      <c r="L612" s="243"/>
      <c r="M612" s="244"/>
      <c r="N612" s="245"/>
      <c r="O612" s="245"/>
      <c r="P612" s="245"/>
      <c r="Q612" s="245"/>
      <c r="R612" s="245"/>
      <c r="S612" s="245"/>
      <c r="T612" s="24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7" t="s">
        <v>140</v>
      </c>
      <c r="AU612" s="247" t="s">
        <v>84</v>
      </c>
      <c r="AV612" s="14" t="s">
        <v>84</v>
      </c>
      <c r="AW612" s="14" t="s">
        <v>36</v>
      </c>
      <c r="AX612" s="14" t="s">
        <v>74</v>
      </c>
      <c r="AY612" s="247" t="s">
        <v>126</v>
      </c>
    </row>
    <row r="613" s="14" customFormat="1">
      <c r="A613" s="14"/>
      <c r="B613" s="237"/>
      <c r="C613" s="238"/>
      <c r="D613" s="220" t="s">
        <v>140</v>
      </c>
      <c r="E613" s="239" t="s">
        <v>21</v>
      </c>
      <c r="F613" s="240" t="s">
        <v>709</v>
      </c>
      <c r="G613" s="238"/>
      <c r="H613" s="241">
        <v>-0.27600000000000002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7" t="s">
        <v>140</v>
      </c>
      <c r="AU613" s="247" t="s">
        <v>84</v>
      </c>
      <c r="AV613" s="14" t="s">
        <v>84</v>
      </c>
      <c r="AW613" s="14" t="s">
        <v>36</v>
      </c>
      <c r="AX613" s="14" t="s">
        <v>74</v>
      </c>
      <c r="AY613" s="247" t="s">
        <v>126</v>
      </c>
    </row>
    <row r="614" s="14" customFormat="1">
      <c r="A614" s="14"/>
      <c r="B614" s="237"/>
      <c r="C614" s="238"/>
      <c r="D614" s="220" t="s">
        <v>140</v>
      </c>
      <c r="E614" s="239" t="s">
        <v>21</v>
      </c>
      <c r="F614" s="240" t="s">
        <v>710</v>
      </c>
      <c r="G614" s="238"/>
      <c r="H614" s="241">
        <v>-0.92000000000000004</v>
      </c>
      <c r="I614" s="242"/>
      <c r="J614" s="238"/>
      <c r="K614" s="238"/>
      <c r="L614" s="243"/>
      <c r="M614" s="244"/>
      <c r="N614" s="245"/>
      <c r="O614" s="245"/>
      <c r="P614" s="245"/>
      <c r="Q614" s="245"/>
      <c r="R614" s="245"/>
      <c r="S614" s="245"/>
      <c r="T614" s="24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7" t="s">
        <v>140</v>
      </c>
      <c r="AU614" s="247" t="s">
        <v>84</v>
      </c>
      <c r="AV614" s="14" t="s">
        <v>84</v>
      </c>
      <c r="AW614" s="14" t="s">
        <v>36</v>
      </c>
      <c r="AX614" s="14" t="s">
        <v>74</v>
      </c>
      <c r="AY614" s="247" t="s">
        <v>126</v>
      </c>
    </row>
    <row r="615" s="15" customFormat="1">
      <c r="A615" s="15"/>
      <c r="B615" s="248"/>
      <c r="C615" s="249"/>
      <c r="D615" s="220" t="s">
        <v>140</v>
      </c>
      <c r="E615" s="250" t="s">
        <v>21</v>
      </c>
      <c r="F615" s="251" t="s">
        <v>152</v>
      </c>
      <c r="G615" s="249"/>
      <c r="H615" s="252">
        <v>208.20899999999998</v>
      </c>
      <c r="I615" s="253"/>
      <c r="J615" s="249"/>
      <c r="K615" s="249"/>
      <c r="L615" s="254"/>
      <c r="M615" s="255"/>
      <c r="N615" s="256"/>
      <c r="O615" s="256"/>
      <c r="P615" s="256"/>
      <c r="Q615" s="256"/>
      <c r="R615" s="256"/>
      <c r="S615" s="256"/>
      <c r="T615" s="257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58" t="s">
        <v>140</v>
      </c>
      <c r="AU615" s="258" t="s">
        <v>84</v>
      </c>
      <c r="AV615" s="15" t="s">
        <v>127</v>
      </c>
      <c r="AW615" s="15" t="s">
        <v>36</v>
      </c>
      <c r="AX615" s="15" t="s">
        <v>74</v>
      </c>
      <c r="AY615" s="258" t="s">
        <v>126</v>
      </c>
    </row>
    <row r="616" s="14" customFormat="1">
      <c r="A616" s="14"/>
      <c r="B616" s="237"/>
      <c r="C616" s="238"/>
      <c r="D616" s="220" t="s">
        <v>140</v>
      </c>
      <c r="E616" s="239" t="s">
        <v>21</v>
      </c>
      <c r="F616" s="240" t="s">
        <v>711</v>
      </c>
      <c r="G616" s="238"/>
      <c r="H616" s="241">
        <v>18.829999999999998</v>
      </c>
      <c r="I616" s="242"/>
      <c r="J616" s="238"/>
      <c r="K616" s="238"/>
      <c r="L616" s="243"/>
      <c r="M616" s="244"/>
      <c r="N616" s="245"/>
      <c r="O616" s="245"/>
      <c r="P616" s="245"/>
      <c r="Q616" s="245"/>
      <c r="R616" s="245"/>
      <c r="S616" s="245"/>
      <c r="T616" s="246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7" t="s">
        <v>140</v>
      </c>
      <c r="AU616" s="247" t="s">
        <v>84</v>
      </c>
      <c r="AV616" s="14" t="s">
        <v>84</v>
      </c>
      <c r="AW616" s="14" t="s">
        <v>36</v>
      </c>
      <c r="AX616" s="14" t="s">
        <v>74</v>
      </c>
      <c r="AY616" s="247" t="s">
        <v>126</v>
      </c>
    </row>
    <row r="617" s="15" customFormat="1">
      <c r="A617" s="15"/>
      <c r="B617" s="248"/>
      <c r="C617" s="249"/>
      <c r="D617" s="220" t="s">
        <v>140</v>
      </c>
      <c r="E617" s="250" t="s">
        <v>21</v>
      </c>
      <c r="F617" s="251" t="s">
        <v>152</v>
      </c>
      <c r="G617" s="249"/>
      <c r="H617" s="252">
        <v>18.829999999999998</v>
      </c>
      <c r="I617" s="253"/>
      <c r="J617" s="249"/>
      <c r="K617" s="249"/>
      <c r="L617" s="254"/>
      <c r="M617" s="255"/>
      <c r="N617" s="256"/>
      <c r="O617" s="256"/>
      <c r="P617" s="256"/>
      <c r="Q617" s="256"/>
      <c r="R617" s="256"/>
      <c r="S617" s="256"/>
      <c r="T617" s="257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58" t="s">
        <v>140</v>
      </c>
      <c r="AU617" s="258" t="s">
        <v>84</v>
      </c>
      <c r="AV617" s="15" t="s">
        <v>127</v>
      </c>
      <c r="AW617" s="15" t="s">
        <v>36</v>
      </c>
      <c r="AX617" s="15" t="s">
        <v>74</v>
      </c>
      <c r="AY617" s="258" t="s">
        <v>126</v>
      </c>
    </row>
    <row r="618" s="13" customFormat="1">
      <c r="A618" s="13"/>
      <c r="B618" s="227"/>
      <c r="C618" s="228"/>
      <c r="D618" s="220" t="s">
        <v>140</v>
      </c>
      <c r="E618" s="229" t="s">
        <v>21</v>
      </c>
      <c r="F618" s="230" t="s">
        <v>712</v>
      </c>
      <c r="G618" s="228"/>
      <c r="H618" s="229" t="s">
        <v>21</v>
      </c>
      <c r="I618" s="231"/>
      <c r="J618" s="228"/>
      <c r="K618" s="228"/>
      <c r="L618" s="232"/>
      <c r="M618" s="233"/>
      <c r="N618" s="234"/>
      <c r="O618" s="234"/>
      <c r="P618" s="234"/>
      <c r="Q618" s="234"/>
      <c r="R618" s="234"/>
      <c r="S618" s="234"/>
      <c r="T618" s="23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6" t="s">
        <v>140</v>
      </c>
      <c r="AU618" s="236" t="s">
        <v>84</v>
      </c>
      <c r="AV618" s="13" t="s">
        <v>82</v>
      </c>
      <c r="AW618" s="13" t="s">
        <v>36</v>
      </c>
      <c r="AX618" s="13" t="s">
        <v>74</v>
      </c>
      <c r="AY618" s="236" t="s">
        <v>126</v>
      </c>
    </row>
    <row r="619" s="14" customFormat="1">
      <c r="A619" s="14"/>
      <c r="B619" s="237"/>
      <c r="C619" s="238"/>
      <c r="D619" s="220" t="s">
        <v>140</v>
      </c>
      <c r="E619" s="239" t="s">
        <v>21</v>
      </c>
      <c r="F619" s="240" t="s">
        <v>713</v>
      </c>
      <c r="G619" s="238"/>
      <c r="H619" s="241">
        <v>556.83000000000004</v>
      </c>
      <c r="I619" s="242"/>
      <c r="J619" s="238"/>
      <c r="K619" s="238"/>
      <c r="L619" s="243"/>
      <c r="M619" s="244"/>
      <c r="N619" s="245"/>
      <c r="O619" s="245"/>
      <c r="P619" s="245"/>
      <c r="Q619" s="245"/>
      <c r="R619" s="245"/>
      <c r="S619" s="245"/>
      <c r="T619" s="246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7" t="s">
        <v>140</v>
      </c>
      <c r="AU619" s="247" t="s">
        <v>84</v>
      </c>
      <c r="AV619" s="14" t="s">
        <v>84</v>
      </c>
      <c r="AW619" s="14" t="s">
        <v>36</v>
      </c>
      <c r="AX619" s="14" t="s">
        <v>74</v>
      </c>
      <c r="AY619" s="247" t="s">
        <v>126</v>
      </c>
    </row>
    <row r="620" s="14" customFormat="1">
      <c r="A620" s="14"/>
      <c r="B620" s="237"/>
      <c r="C620" s="238"/>
      <c r="D620" s="220" t="s">
        <v>140</v>
      </c>
      <c r="E620" s="239" t="s">
        <v>21</v>
      </c>
      <c r="F620" s="240" t="s">
        <v>714</v>
      </c>
      <c r="G620" s="238"/>
      <c r="H620" s="241">
        <v>-43.137999999999998</v>
      </c>
      <c r="I620" s="242"/>
      <c r="J620" s="238"/>
      <c r="K620" s="238"/>
      <c r="L620" s="243"/>
      <c r="M620" s="244"/>
      <c r="N620" s="245"/>
      <c r="O620" s="245"/>
      <c r="P620" s="245"/>
      <c r="Q620" s="245"/>
      <c r="R620" s="245"/>
      <c r="S620" s="245"/>
      <c r="T620" s="246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7" t="s">
        <v>140</v>
      </c>
      <c r="AU620" s="247" t="s">
        <v>84</v>
      </c>
      <c r="AV620" s="14" t="s">
        <v>84</v>
      </c>
      <c r="AW620" s="14" t="s">
        <v>36</v>
      </c>
      <c r="AX620" s="14" t="s">
        <v>74</v>
      </c>
      <c r="AY620" s="247" t="s">
        <v>126</v>
      </c>
    </row>
    <row r="621" s="14" customFormat="1">
      <c r="A621" s="14"/>
      <c r="B621" s="237"/>
      <c r="C621" s="238"/>
      <c r="D621" s="220" t="s">
        <v>140</v>
      </c>
      <c r="E621" s="239" t="s">
        <v>21</v>
      </c>
      <c r="F621" s="240" t="s">
        <v>715</v>
      </c>
      <c r="G621" s="238"/>
      <c r="H621" s="241">
        <v>-43.137999999999998</v>
      </c>
      <c r="I621" s="242"/>
      <c r="J621" s="238"/>
      <c r="K621" s="238"/>
      <c r="L621" s="243"/>
      <c r="M621" s="244"/>
      <c r="N621" s="245"/>
      <c r="O621" s="245"/>
      <c r="P621" s="245"/>
      <c r="Q621" s="245"/>
      <c r="R621" s="245"/>
      <c r="S621" s="245"/>
      <c r="T621" s="24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7" t="s">
        <v>140</v>
      </c>
      <c r="AU621" s="247" t="s">
        <v>84</v>
      </c>
      <c r="AV621" s="14" t="s">
        <v>84</v>
      </c>
      <c r="AW621" s="14" t="s">
        <v>36</v>
      </c>
      <c r="AX621" s="14" t="s">
        <v>74</v>
      </c>
      <c r="AY621" s="247" t="s">
        <v>126</v>
      </c>
    </row>
    <row r="622" s="14" customFormat="1">
      <c r="A622" s="14"/>
      <c r="B622" s="237"/>
      <c r="C622" s="238"/>
      <c r="D622" s="220" t="s">
        <v>140</v>
      </c>
      <c r="E622" s="239" t="s">
        <v>21</v>
      </c>
      <c r="F622" s="240" t="s">
        <v>716</v>
      </c>
      <c r="G622" s="238"/>
      <c r="H622" s="241">
        <v>8.0700000000000003</v>
      </c>
      <c r="I622" s="242"/>
      <c r="J622" s="238"/>
      <c r="K622" s="238"/>
      <c r="L622" s="243"/>
      <c r="M622" s="244"/>
      <c r="N622" s="245"/>
      <c r="O622" s="245"/>
      <c r="P622" s="245"/>
      <c r="Q622" s="245"/>
      <c r="R622" s="245"/>
      <c r="S622" s="245"/>
      <c r="T622" s="24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7" t="s">
        <v>140</v>
      </c>
      <c r="AU622" s="247" t="s">
        <v>84</v>
      </c>
      <c r="AV622" s="14" t="s">
        <v>84</v>
      </c>
      <c r="AW622" s="14" t="s">
        <v>36</v>
      </c>
      <c r="AX622" s="14" t="s">
        <v>74</v>
      </c>
      <c r="AY622" s="247" t="s">
        <v>126</v>
      </c>
    </row>
    <row r="623" s="14" customFormat="1">
      <c r="A623" s="14"/>
      <c r="B623" s="237"/>
      <c r="C623" s="238"/>
      <c r="D623" s="220" t="s">
        <v>140</v>
      </c>
      <c r="E623" s="239" t="s">
        <v>21</v>
      </c>
      <c r="F623" s="240" t="s">
        <v>717</v>
      </c>
      <c r="G623" s="238"/>
      <c r="H623" s="241">
        <v>5.9100000000000001</v>
      </c>
      <c r="I623" s="242"/>
      <c r="J623" s="238"/>
      <c r="K623" s="238"/>
      <c r="L623" s="243"/>
      <c r="M623" s="244"/>
      <c r="N623" s="245"/>
      <c r="O623" s="245"/>
      <c r="P623" s="245"/>
      <c r="Q623" s="245"/>
      <c r="R623" s="245"/>
      <c r="S623" s="245"/>
      <c r="T623" s="246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7" t="s">
        <v>140</v>
      </c>
      <c r="AU623" s="247" t="s">
        <v>84</v>
      </c>
      <c r="AV623" s="14" t="s">
        <v>84</v>
      </c>
      <c r="AW623" s="14" t="s">
        <v>36</v>
      </c>
      <c r="AX623" s="14" t="s">
        <v>74</v>
      </c>
      <c r="AY623" s="247" t="s">
        <v>126</v>
      </c>
    </row>
    <row r="624" s="14" customFormat="1">
      <c r="A624" s="14"/>
      <c r="B624" s="237"/>
      <c r="C624" s="238"/>
      <c r="D624" s="220" t="s">
        <v>140</v>
      </c>
      <c r="E624" s="239" t="s">
        <v>21</v>
      </c>
      <c r="F624" s="240" t="s">
        <v>718</v>
      </c>
      <c r="G624" s="238"/>
      <c r="H624" s="241">
        <v>1.8</v>
      </c>
      <c r="I624" s="242"/>
      <c r="J624" s="238"/>
      <c r="K624" s="238"/>
      <c r="L624" s="243"/>
      <c r="M624" s="244"/>
      <c r="N624" s="245"/>
      <c r="O624" s="245"/>
      <c r="P624" s="245"/>
      <c r="Q624" s="245"/>
      <c r="R624" s="245"/>
      <c r="S624" s="245"/>
      <c r="T624" s="24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7" t="s">
        <v>140</v>
      </c>
      <c r="AU624" s="247" t="s">
        <v>84</v>
      </c>
      <c r="AV624" s="14" t="s">
        <v>84</v>
      </c>
      <c r="AW624" s="14" t="s">
        <v>36</v>
      </c>
      <c r="AX624" s="14" t="s">
        <v>74</v>
      </c>
      <c r="AY624" s="247" t="s">
        <v>126</v>
      </c>
    </row>
    <row r="625" s="14" customFormat="1">
      <c r="A625" s="14"/>
      <c r="B625" s="237"/>
      <c r="C625" s="238"/>
      <c r="D625" s="220" t="s">
        <v>140</v>
      </c>
      <c r="E625" s="239" t="s">
        <v>21</v>
      </c>
      <c r="F625" s="240" t="s">
        <v>719</v>
      </c>
      <c r="G625" s="238"/>
      <c r="H625" s="241">
        <v>9.6769999999999996</v>
      </c>
      <c r="I625" s="242"/>
      <c r="J625" s="238"/>
      <c r="K625" s="238"/>
      <c r="L625" s="243"/>
      <c r="M625" s="244"/>
      <c r="N625" s="245"/>
      <c r="O625" s="245"/>
      <c r="P625" s="245"/>
      <c r="Q625" s="245"/>
      <c r="R625" s="245"/>
      <c r="S625" s="245"/>
      <c r="T625" s="24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7" t="s">
        <v>140</v>
      </c>
      <c r="AU625" s="247" t="s">
        <v>84</v>
      </c>
      <c r="AV625" s="14" t="s">
        <v>84</v>
      </c>
      <c r="AW625" s="14" t="s">
        <v>36</v>
      </c>
      <c r="AX625" s="14" t="s">
        <v>74</v>
      </c>
      <c r="AY625" s="247" t="s">
        <v>126</v>
      </c>
    </row>
    <row r="626" s="14" customFormat="1">
      <c r="A626" s="14"/>
      <c r="B626" s="237"/>
      <c r="C626" s="238"/>
      <c r="D626" s="220" t="s">
        <v>140</v>
      </c>
      <c r="E626" s="239" t="s">
        <v>21</v>
      </c>
      <c r="F626" s="240" t="s">
        <v>720</v>
      </c>
      <c r="G626" s="238"/>
      <c r="H626" s="241">
        <v>1.6000000000000001</v>
      </c>
      <c r="I626" s="242"/>
      <c r="J626" s="238"/>
      <c r="K626" s="238"/>
      <c r="L626" s="243"/>
      <c r="M626" s="244"/>
      <c r="N626" s="245"/>
      <c r="O626" s="245"/>
      <c r="P626" s="245"/>
      <c r="Q626" s="245"/>
      <c r="R626" s="245"/>
      <c r="S626" s="245"/>
      <c r="T626" s="24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7" t="s">
        <v>140</v>
      </c>
      <c r="AU626" s="247" t="s">
        <v>84</v>
      </c>
      <c r="AV626" s="14" t="s">
        <v>84</v>
      </c>
      <c r="AW626" s="14" t="s">
        <v>36</v>
      </c>
      <c r="AX626" s="14" t="s">
        <v>74</v>
      </c>
      <c r="AY626" s="247" t="s">
        <v>126</v>
      </c>
    </row>
    <row r="627" s="14" customFormat="1">
      <c r="A627" s="14"/>
      <c r="B627" s="237"/>
      <c r="C627" s="238"/>
      <c r="D627" s="220" t="s">
        <v>140</v>
      </c>
      <c r="E627" s="239" t="s">
        <v>21</v>
      </c>
      <c r="F627" s="240" t="s">
        <v>721</v>
      </c>
      <c r="G627" s="238"/>
      <c r="H627" s="241">
        <v>14.310000000000001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7" t="s">
        <v>140</v>
      </c>
      <c r="AU627" s="247" t="s">
        <v>84</v>
      </c>
      <c r="AV627" s="14" t="s">
        <v>84</v>
      </c>
      <c r="AW627" s="14" t="s">
        <v>36</v>
      </c>
      <c r="AX627" s="14" t="s">
        <v>74</v>
      </c>
      <c r="AY627" s="247" t="s">
        <v>126</v>
      </c>
    </row>
    <row r="628" s="15" customFormat="1">
      <c r="A628" s="15"/>
      <c r="B628" s="248"/>
      <c r="C628" s="249"/>
      <c r="D628" s="220" t="s">
        <v>140</v>
      </c>
      <c r="E628" s="250" t="s">
        <v>21</v>
      </c>
      <c r="F628" s="251" t="s">
        <v>152</v>
      </c>
      <c r="G628" s="249"/>
      <c r="H628" s="252">
        <v>511.92100000000011</v>
      </c>
      <c r="I628" s="253"/>
      <c r="J628" s="249"/>
      <c r="K628" s="249"/>
      <c r="L628" s="254"/>
      <c r="M628" s="255"/>
      <c r="N628" s="256"/>
      <c r="O628" s="256"/>
      <c r="P628" s="256"/>
      <c r="Q628" s="256"/>
      <c r="R628" s="256"/>
      <c r="S628" s="256"/>
      <c r="T628" s="257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58" t="s">
        <v>140</v>
      </c>
      <c r="AU628" s="258" t="s">
        <v>84</v>
      </c>
      <c r="AV628" s="15" t="s">
        <v>127</v>
      </c>
      <c r="AW628" s="15" t="s">
        <v>36</v>
      </c>
      <c r="AX628" s="15" t="s">
        <v>74</v>
      </c>
      <c r="AY628" s="258" t="s">
        <v>126</v>
      </c>
    </row>
    <row r="629" s="14" customFormat="1">
      <c r="A629" s="14"/>
      <c r="B629" s="237"/>
      <c r="C629" s="238"/>
      <c r="D629" s="220" t="s">
        <v>140</v>
      </c>
      <c r="E629" s="239" t="s">
        <v>21</v>
      </c>
      <c r="F629" s="240" t="s">
        <v>722</v>
      </c>
      <c r="G629" s="238"/>
      <c r="H629" s="241">
        <v>69.939999999999998</v>
      </c>
      <c r="I629" s="242"/>
      <c r="J629" s="238"/>
      <c r="K629" s="238"/>
      <c r="L629" s="243"/>
      <c r="M629" s="244"/>
      <c r="N629" s="245"/>
      <c r="O629" s="245"/>
      <c r="P629" s="245"/>
      <c r="Q629" s="245"/>
      <c r="R629" s="245"/>
      <c r="S629" s="245"/>
      <c r="T629" s="24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7" t="s">
        <v>140</v>
      </c>
      <c r="AU629" s="247" t="s">
        <v>84</v>
      </c>
      <c r="AV629" s="14" t="s">
        <v>84</v>
      </c>
      <c r="AW629" s="14" t="s">
        <v>36</v>
      </c>
      <c r="AX629" s="14" t="s">
        <v>74</v>
      </c>
      <c r="AY629" s="247" t="s">
        <v>126</v>
      </c>
    </row>
    <row r="630" s="15" customFormat="1">
      <c r="A630" s="15"/>
      <c r="B630" s="248"/>
      <c r="C630" s="249"/>
      <c r="D630" s="220" t="s">
        <v>140</v>
      </c>
      <c r="E630" s="250" t="s">
        <v>21</v>
      </c>
      <c r="F630" s="251" t="s">
        <v>152</v>
      </c>
      <c r="G630" s="249"/>
      <c r="H630" s="252">
        <v>69.939999999999998</v>
      </c>
      <c r="I630" s="253"/>
      <c r="J630" s="249"/>
      <c r="K630" s="249"/>
      <c r="L630" s="254"/>
      <c r="M630" s="255"/>
      <c r="N630" s="256"/>
      <c r="O630" s="256"/>
      <c r="P630" s="256"/>
      <c r="Q630" s="256"/>
      <c r="R630" s="256"/>
      <c r="S630" s="256"/>
      <c r="T630" s="257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8" t="s">
        <v>140</v>
      </c>
      <c r="AU630" s="258" t="s">
        <v>84</v>
      </c>
      <c r="AV630" s="15" t="s">
        <v>127</v>
      </c>
      <c r="AW630" s="15" t="s">
        <v>36</v>
      </c>
      <c r="AX630" s="15" t="s">
        <v>74</v>
      </c>
      <c r="AY630" s="258" t="s">
        <v>126</v>
      </c>
    </row>
    <row r="631" s="14" customFormat="1">
      <c r="A631" s="14"/>
      <c r="B631" s="237"/>
      <c r="C631" s="238"/>
      <c r="D631" s="220" t="s">
        <v>140</v>
      </c>
      <c r="E631" s="239" t="s">
        <v>21</v>
      </c>
      <c r="F631" s="240" t="s">
        <v>723</v>
      </c>
      <c r="G631" s="238"/>
      <c r="H631" s="241">
        <v>49.899999999999999</v>
      </c>
      <c r="I631" s="242"/>
      <c r="J631" s="238"/>
      <c r="K631" s="238"/>
      <c r="L631" s="243"/>
      <c r="M631" s="244"/>
      <c r="N631" s="245"/>
      <c r="O631" s="245"/>
      <c r="P631" s="245"/>
      <c r="Q631" s="245"/>
      <c r="R631" s="245"/>
      <c r="S631" s="245"/>
      <c r="T631" s="246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7" t="s">
        <v>140</v>
      </c>
      <c r="AU631" s="247" t="s">
        <v>84</v>
      </c>
      <c r="AV631" s="14" t="s">
        <v>84</v>
      </c>
      <c r="AW631" s="14" t="s">
        <v>36</v>
      </c>
      <c r="AX631" s="14" t="s">
        <v>74</v>
      </c>
      <c r="AY631" s="247" t="s">
        <v>126</v>
      </c>
    </row>
    <row r="632" s="15" customFormat="1">
      <c r="A632" s="15"/>
      <c r="B632" s="248"/>
      <c r="C632" s="249"/>
      <c r="D632" s="220" t="s">
        <v>140</v>
      </c>
      <c r="E632" s="250" t="s">
        <v>21</v>
      </c>
      <c r="F632" s="251" t="s">
        <v>152</v>
      </c>
      <c r="G632" s="249"/>
      <c r="H632" s="252">
        <v>49.899999999999999</v>
      </c>
      <c r="I632" s="253"/>
      <c r="J632" s="249"/>
      <c r="K632" s="249"/>
      <c r="L632" s="254"/>
      <c r="M632" s="255"/>
      <c r="N632" s="256"/>
      <c r="O632" s="256"/>
      <c r="P632" s="256"/>
      <c r="Q632" s="256"/>
      <c r="R632" s="256"/>
      <c r="S632" s="256"/>
      <c r="T632" s="257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8" t="s">
        <v>140</v>
      </c>
      <c r="AU632" s="258" t="s">
        <v>84</v>
      </c>
      <c r="AV632" s="15" t="s">
        <v>127</v>
      </c>
      <c r="AW632" s="15" t="s">
        <v>36</v>
      </c>
      <c r="AX632" s="15" t="s">
        <v>74</v>
      </c>
      <c r="AY632" s="258" t="s">
        <v>126</v>
      </c>
    </row>
    <row r="633" s="16" customFormat="1">
      <c r="A633" s="16"/>
      <c r="B633" s="259"/>
      <c r="C633" s="260"/>
      <c r="D633" s="220" t="s">
        <v>140</v>
      </c>
      <c r="E633" s="261" t="s">
        <v>21</v>
      </c>
      <c r="F633" s="262" t="s">
        <v>156</v>
      </c>
      <c r="G633" s="260"/>
      <c r="H633" s="263">
        <v>900.30399999999997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T633" s="269" t="s">
        <v>140</v>
      </c>
      <c r="AU633" s="269" t="s">
        <v>84</v>
      </c>
      <c r="AV633" s="16" t="s">
        <v>134</v>
      </c>
      <c r="AW633" s="16" t="s">
        <v>36</v>
      </c>
      <c r="AX633" s="16" t="s">
        <v>82</v>
      </c>
      <c r="AY633" s="269" t="s">
        <v>126</v>
      </c>
    </row>
    <row r="634" s="2" customFormat="1" ht="44.25" customHeight="1">
      <c r="A634" s="41"/>
      <c r="B634" s="42"/>
      <c r="C634" s="207" t="s">
        <v>1126</v>
      </c>
      <c r="D634" s="207" t="s">
        <v>129</v>
      </c>
      <c r="E634" s="208" t="s">
        <v>1127</v>
      </c>
      <c r="F634" s="209" t="s">
        <v>1128</v>
      </c>
      <c r="G634" s="210" t="s">
        <v>132</v>
      </c>
      <c r="H634" s="211">
        <v>116.91200000000001</v>
      </c>
      <c r="I634" s="212"/>
      <c r="J634" s="213">
        <f>ROUND(I634*H634,2)</f>
        <v>0</v>
      </c>
      <c r="K634" s="209" t="s">
        <v>21</v>
      </c>
      <c r="L634" s="47"/>
      <c r="M634" s="214" t="s">
        <v>21</v>
      </c>
      <c r="N634" s="215" t="s">
        <v>45</v>
      </c>
      <c r="O634" s="87"/>
      <c r="P634" s="216">
        <f>O634*H634</f>
        <v>0</v>
      </c>
      <c r="Q634" s="216">
        <v>0.00029999999999999997</v>
      </c>
      <c r="R634" s="216">
        <f>Q634*H634</f>
        <v>0.035073599999999996</v>
      </c>
      <c r="S634" s="216">
        <v>0</v>
      </c>
      <c r="T634" s="217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18" t="s">
        <v>295</v>
      </c>
      <c r="AT634" s="218" t="s">
        <v>129</v>
      </c>
      <c r="AU634" s="218" t="s">
        <v>84</v>
      </c>
      <c r="AY634" s="19" t="s">
        <v>126</v>
      </c>
      <c r="BE634" s="219">
        <f>IF(N634="základní",J634,0)</f>
        <v>0</v>
      </c>
      <c r="BF634" s="219">
        <f>IF(N634="snížená",J634,0)</f>
        <v>0</v>
      </c>
      <c r="BG634" s="219">
        <f>IF(N634="zákl. přenesená",J634,0)</f>
        <v>0</v>
      </c>
      <c r="BH634" s="219">
        <f>IF(N634="sníž. přenesená",J634,0)</f>
        <v>0</v>
      </c>
      <c r="BI634" s="219">
        <f>IF(N634="nulová",J634,0)</f>
        <v>0</v>
      </c>
      <c r="BJ634" s="19" t="s">
        <v>82</v>
      </c>
      <c r="BK634" s="219">
        <f>ROUND(I634*H634,2)</f>
        <v>0</v>
      </c>
      <c r="BL634" s="19" t="s">
        <v>295</v>
      </c>
      <c r="BM634" s="218" t="s">
        <v>1129</v>
      </c>
    </row>
    <row r="635" s="2" customFormat="1">
      <c r="A635" s="41"/>
      <c r="B635" s="42"/>
      <c r="C635" s="43"/>
      <c r="D635" s="220" t="s">
        <v>136</v>
      </c>
      <c r="E635" s="43"/>
      <c r="F635" s="221" t="s">
        <v>1130</v>
      </c>
      <c r="G635" s="43"/>
      <c r="H635" s="43"/>
      <c r="I635" s="222"/>
      <c r="J635" s="43"/>
      <c r="K635" s="43"/>
      <c r="L635" s="47"/>
      <c r="M635" s="223"/>
      <c r="N635" s="224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19" t="s">
        <v>136</v>
      </c>
      <c r="AU635" s="19" t="s">
        <v>84</v>
      </c>
    </row>
    <row r="636" s="13" customFormat="1">
      <c r="A636" s="13"/>
      <c r="B636" s="227"/>
      <c r="C636" s="228"/>
      <c r="D636" s="220" t="s">
        <v>140</v>
      </c>
      <c r="E636" s="229" t="s">
        <v>21</v>
      </c>
      <c r="F636" s="230" t="s">
        <v>1131</v>
      </c>
      <c r="G636" s="228"/>
      <c r="H636" s="229" t="s">
        <v>21</v>
      </c>
      <c r="I636" s="231"/>
      <c r="J636" s="228"/>
      <c r="K636" s="228"/>
      <c r="L636" s="232"/>
      <c r="M636" s="233"/>
      <c r="N636" s="234"/>
      <c r="O636" s="234"/>
      <c r="P636" s="234"/>
      <c r="Q636" s="234"/>
      <c r="R636" s="234"/>
      <c r="S636" s="234"/>
      <c r="T636" s="23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6" t="s">
        <v>140</v>
      </c>
      <c r="AU636" s="236" t="s">
        <v>84</v>
      </c>
      <c r="AV636" s="13" t="s">
        <v>82</v>
      </c>
      <c r="AW636" s="13" t="s">
        <v>36</v>
      </c>
      <c r="AX636" s="13" t="s">
        <v>74</v>
      </c>
      <c r="AY636" s="236" t="s">
        <v>126</v>
      </c>
    </row>
    <row r="637" s="13" customFormat="1">
      <c r="A637" s="13"/>
      <c r="B637" s="227"/>
      <c r="C637" s="228"/>
      <c r="D637" s="220" t="s">
        <v>140</v>
      </c>
      <c r="E637" s="229" t="s">
        <v>21</v>
      </c>
      <c r="F637" s="230" t="s">
        <v>1132</v>
      </c>
      <c r="G637" s="228"/>
      <c r="H637" s="229" t="s">
        <v>21</v>
      </c>
      <c r="I637" s="231"/>
      <c r="J637" s="228"/>
      <c r="K637" s="228"/>
      <c r="L637" s="232"/>
      <c r="M637" s="233"/>
      <c r="N637" s="234"/>
      <c r="O637" s="234"/>
      <c r="P637" s="234"/>
      <c r="Q637" s="234"/>
      <c r="R637" s="234"/>
      <c r="S637" s="234"/>
      <c r="T637" s="23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6" t="s">
        <v>140</v>
      </c>
      <c r="AU637" s="236" t="s">
        <v>84</v>
      </c>
      <c r="AV637" s="13" t="s">
        <v>82</v>
      </c>
      <c r="AW637" s="13" t="s">
        <v>36</v>
      </c>
      <c r="AX637" s="13" t="s">
        <v>74</v>
      </c>
      <c r="AY637" s="236" t="s">
        <v>126</v>
      </c>
    </row>
    <row r="638" s="14" customFormat="1">
      <c r="A638" s="14"/>
      <c r="B638" s="237"/>
      <c r="C638" s="238"/>
      <c r="D638" s="220" t="s">
        <v>140</v>
      </c>
      <c r="E638" s="239" t="s">
        <v>21</v>
      </c>
      <c r="F638" s="240" t="s">
        <v>1133</v>
      </c>
      <c r="G638" s="238"/>
      <c r="H638" s="241">
        <v>20.077000000000002</v>
      </c>
      <c r="I638" s="242"/>
      <c r="J638" s="238"/>
      <c r="K638" s="238"/>
      <c r="L638" s="243"/>
      <c r="M638" s="244"/>
      <c r="N638" s="245"/>
      <c r="O638" s="245"/>
      <c r="P638" s="245"/>
      <c r="Q638" s="245"/>
      <c r="R638" s="245"/>
      <c r="S638" s="245"/>
      <c r="T638" s="24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7" t="s">
        <v>140</v>
      </c>
      <c r="AU638" s="247" t="s">
        <v>84</v>
      </c>
      <c r="AV638" s="14" t="s">
        <v>84</v>
      </c>
      <c r="AW638" s="14" t="s">
        <v>36</v>
      </c>
      <c r="AX638" s="14" t="s">
        <v>74</v>
      </c>
      <c r="AY638" s="247" t="s">
        <v>126</v>
      </c>
    </row>
    <row r="639" s="14" customFormat="1">
      <c r="A639" s="14"/>
      <c r="B639" s="237"/>
      <c r="C639" s="238"/>
      <c r="D639" s="220" t="s">
        <v>140</v>
      </c>
      <c r="E639" s="239" t="s">
        <v>21</v>
      </c>
      <c r="F639" s="240" t="s">
        <v>1134</v>
      </c>
      <c r="G639" s="238"/>
      <c r="H639" s="241">
        <v>-0.48399999999999999</v>
      </c>
      <c r="I639" s="242"/>
      <c r="J639" s="238"/>
      <c r="K639" s="238"/>
      <c r="L639" s="243"/>
      <c r="M639" s="244"/>
      <c r="N639" s="245"/>
      <c r="O639" s="245"/>
      <c r="P639" s="245"/>
      <c r="Q639" s="245"/>
      <c r="R639" s="245"/>
      <c r="S639" s="245"/>
      <c r="T639" s="246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7" t="s">
        <v>140</v>
      </c>
      <c r="AU639" s="247" t="s">
        <v>84</v>
      </c>
      <c r="AV639" s="14" t="s">
        <v>84</v>
      </c>
      <c r="AW639" s="14" t="s">
        <v>36</v>
      </c>
      <c r="AX639" s="14" t="s">
        <v>74</v>
      </c>
      <c r="AY639" s="247" t="s">
        <v>126</v>
      </c>
    </row>
    <row r="640" s="14" customFormat="1">
      <c r="A640" s="14"/>
      <c r="B640" s="237"/>
      <c r="C640" s="238"/>
      <c r="D640" s="220" t="s">
        <v>140</v>
      </c>
      <c r="E640" s="239" t="s">
        <v>21</v>
      </c>
      <c r="F640" s="240" t="s">
        <v>1135</v>
      </c>
      <c r="G640" s="238"/>
      <c r="H640" s="241">
        <v>-1.4159999999999999</v>
      </c>
      <c r="I640" s="242"/>
      <c r="J640" s="238"/>
      <c r="K640" s="238"/>
      <c r="L640" s="243"/>
      <c r="M640" s="244"/>
      <c r="N640" s="245"/>
      <c r="O640" s="245"/>
      <c r="P640" s="245"/>
      <c r="Q640" s="245"/>
      <c r="R640" s="245"/>
      <c r="S640" s="245"/>
      <c r="T640" s="24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7" t="s">
        <v>140</v>
      </c>
      <c r="AU640" s="247" t="s">
        <v>84</v>
      </c>
      <c r="AV640" s="14" t="s">
        <v>84</v>
      </c>
      <c r="AW640" s="14" t="s">
        <v>36</v>
      </c>
      <c r="AX640" s="14" t="s">
        <v>74</v>
      </c>
      <c r="AY640" s="247" t="s">
        <v>126</v>
      </c>
    </row>
    <row r="641" s="14" customFormat="1">
      <c r="A641" s="14"/>
      <c r="B641" s="237"/>
      <c r="C641" s="238"/>
      <c r="D641" s="220" t="s">
        <v>140</v>
      </c>
      <c r="E641" s="239" t="s">
        <v>21</v>
      </c>
      <c r="F641" s="240" t="s">
        <v>1136</v>
      </c>
      <c r="G641" s="238"/>
      <c r="H641" s="241">
        <v>3.2109999999999999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7" t="s">
        <v>140</v>
      </c>
      <c r="AU641" s="247" t="s">
        <v>84</v>
      </c>
      <c r="AV641" s="14" t="s">
        <v>84</v>
      </c>
      <c r="AW641" s="14" t="s">
        <v>36</v>
      </c>
      <c r="AX641" s="14" t="s">
        <v>74</v>
      </c>
      <c r="AY641" s="247" t="s">
        <v>126</v>
      </c>
    </row>
    <row r="642" s="14" customFormat="1">
      <c r="A642" s="14"/>
      <c r="B642" s="237"/>
      <c r="C642" s="238"/>
      <c r="D642" s="220" t="s">
        <v>140</v>
      </c>
      <c r="E642" s="239" t="s">
        <v>21</v>
      </c>
      <c r="F642" s="240" t="s">
        <v>1137</v>
      </c>
      <c r="G642" s="238"/>
      <c r="H642" s="241">
        <v>26.5</v>
      </c>
      <c r="I642" s="242"/>
      <c r="J642" s="238"/>
      <c r="K642" s="238"/>
      <c r="L642" s="243"/>
      <c r="M642" s="244"/>
      <c r="N642" s="245"/>
      <c r="O642" s="245"/>
      <c r="P642" s="245"/>
      <c r="Q642" s="245"/>
      <c r="R642" s="245"/>
      <c r="S642" s="245"/>
      <c r="T642" s="24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7" t="s">
        <v>140</v>
      </c>
      <c r="AU642" s="247" t="s">
        <v>84</v>
      </c>
      <c r="AV642" s="14" t="s">
        <v>84</v>
      </c>
      <c r="AW642" s="14" t="s">
        <v>36</v>
      </c>
      <c r="AX642" s="14" t="s">
        <v>74</v>
      </c>
      <c r="AY642" s="247" t="s">
        <v>126</v>
      </c>
    </row>
    <row r="643" s="14" customFormat="1">
      <c r="A643" s="14"/>
      <c r="B643" s="237"/>
      <c r="C643" s="238"/>
      <c r="D643" s="220" t="s">
        <v>140</v>
      </c>
      <c r="E643" s="239" t="s">
        <v>21</v>
      </c>
      <c r="F643" s="240" t="s">
        <v>688</v>
      </c>
      <c r="G643" s="238"/>
      <c r="H643" s="241">
        <v>-0.46800000000000003</v>
      </c>
      <c r="I643" s="242"/>
      <c r="J643" s="238"/>
      <c r="K643" s="238"/>
      <c r="L643" s="243"/>
      <c r="M643" s="244"/>
      <c r="N643" s="245"/>
      <c r="O643" s="245"/>
      <c r="P643" s="245"/>
      <c r="Q643" s="245"/>
      <c r="R643" s="245"/>
      <c r="S643" s="245"/>
      <c r="T643" s="246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7" t="s">
        <v>140</v>
      </c>
      <c r="AU643" s="247" t="s">
        <v>84</v>
      </c>
      <c r="AV643" s="14" t="s">
        <v>84</v>
      </c>
      <c r="AW643" s="14" t="s">
        <v>36</v>
      </c>
      <c r="AX643" s="14" t="s">
        <v>74</v>
      </c>
      <c r="AY643" s="247" t="s">
        <v>126</v>
      </c>
    </row>
    <row r="644" s="14" customFormat="1">
      <c r="A644" s="14"/>
      <c r="B644" s="237"/>
      <c r="C644" s="238"/>
      <c r="D644" s="220" t="s">
        <v>140</v>
      </c>
      <c r="E644" s="239" t="s">
        <v>21</v>
      </c>
      <c r="F644" s="240" t="s">
        <v>1138</v>
      </c>
      <c r="G644" s="238"/>
      <c r="H644" s="241">
        <v>-0.69799999999999995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7" t="s">
        <v>140</v>
      </c>
      <c r="AU644" s="247" t="s">
        <v>84</v>
      </c>
      <c r="AV644" s="14" t="s">
        <v>84</v>
      </c>
      <c r="AW644" s="14" t="s">
        <v>36</v>
      </c>
      <c r="AX644" s="14" t="s">
        <v>74</v>
      </c>
      <c r="AY644" s="247" t="s">
        <v>126</v>
      </c>
    </row>
    <row r="645" s="15" customFormat="1">
      <c r="A645" s="15"/>
      <c r="B645" s="248"/>
      <c r="C645" s="249"/>
      <c r="D645" s="220" t="s">
        <v>140</v>
      </c>
      <c r="E645" s="250" t="s">
        <v>21</v>
      </c>
      <c r="F645" s="251" t="s">
        <v>152</v>
      </c>
      <c r="G645" s="249"/>
      <c r="H645" s="252">
        <v>46.722000000000001</v>
      </c>
      <c r="I645" s="253"/>
      <c r="J645" s="249"/>
      <c r="K645" s="249"/>
      <c r="L645" s="254"/>
      <c r="M645" s="255"/>
      <c r="N645" s="256"/>
      <c r="O645" s="256"/>
      <c r="P645" s="256"/>
      <c r="Q645" s="256"/>
      <c r="R645" s="256"/>
      <c r="S645" s="256"/>
      <c r="T645" s="257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58" t="s">
        <v>140</v>
      </c>
      <c r="AU645" s="258" t="s">
        <v>84</v>
      </c>
      <c r="AV645" s="15" t="s">
        <v>127</v>
      </c>
      <c r="AW645" s="15" t="s">
        <v>36</v>
      </c>
      <c r="AX645" s="15" t="s">
        <v>74</v>
      </c>
      <c r="AY645" s="258" t="s">
        <v>126</v>
      </c>
    </row>
    <row r="646" s="13" customFormat="1">
      <c r="A646" s="13"/>
      <c r="B646" s="227"/>
      <c r="C646" s="228"/>
      <c r="D646" s="220" t="s">
        <v>140</v>
      </c>
      <c r="E646" s="229" t="s">
        <v>21</v>
      </c>
      <c r="F646" s="230" t="s">
        <v>1139</v>
      </c>
      <c r="G646" s="228"/>
      <c r="H646" s="229" t="s">
        <v>21</v>
      </c>
      <c r="I646" s="231"/>
      <c r="J646" s="228"/>
      <c r="K646" s="228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140</v>
      </c>
      <c r="AU646" s="236" t="s">
        <v>84</v>
      </c>
      <c r="AV646" s="13" t="s">
        <v>82</v>
      </c>
      <c r="AW646" s="13" t="s">
        <v>36</v>
      </c>
      <c r="AX646" s="13" t="s">
        <v>74</v>
      </c>
      <c r="AY646" s="236" t="s">
        <v>126</v>
      </c>
    </row>
    <row r="647" s="14" customFormat="1">
      <c r="A647" s="14"/>
      <c r="B647" s="237"/>
      <c r="C647" s="238"/>
      <c r="D647" s="220" t="s">
        <v>140</v>
      </c>
      <c r="E647" s="239" t="s">
        <v>21</v>
      </c>
      <c r="F647" s="240" t="s">
        <v>1140</v>
      </c>
      <c r="G647" s="238"/>
      <c r="H647" s="241">
        <v>1.248</v>
      </c>
      <c r="I647" s="242"/>
      <c r="J647" s="238"/>
      <c r="K647" s="238"/>
      <c r="L647" s="243"/>
      <c r="M647" s="244"/>
      <c r="N647" s="245"/>
      <c r="O647" s="245"/>
      <c r="P647" s="245"/>
      <c r="Q647" s="245"/>
      <c r="R647" s="245"/>
      <c r="S647" s="245"/>
      <c r="T647" s="246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7" t="s">
        <v>140</v>
      </c>
      <c r="AU647" s="247" t="s">
        <v>84</v>
      </c>
      <c r="AV647" s="14" t="s">
        <v>84</v>
      </c>
      <c r="AW647" s="14" t="s">
        <v>36</v>
      </c>
      <c r="AX647" s="14" t="s">
        <v>74</v>
      </c>
      <c r="AY647" s="247" t="s">
        <v>126</v>
      </c>
    </row>
    <row r="648" s="14" customFormat="1">
      <c r="A648" s="14"/>
      <c r="B648" s="237"/>
      <c r="C648" s="238"/>
      <c r="D648" s="220" t="s">
        <v>140</v>
      </c>
      <c r="E648" s="239" t="s">
        <v>21</v>
      </c>
      <c r="F648" s="240" t="s">
        <v>1141</v>
      </c>
      <c r="G648" s="238"/>
      <c r="H648" s="241">
        <v>1.4279999999999999</v>
      </c>
      <c r="I648" s="242"/>
      <c r="J648" s="238"/>
      <c r="K648" s="238"/>
      <c r="L648" s="243"/>
      <c r="M648" s="244"/>
      <c r="N648" s="245"/>
      <c r="O648" s="245"/>
      <c r="P648" s="245"/>
      <c r="Q648" s="245"/>
      <c r="R648" s="245"/>
      <c r="S648" s="245"/>
      <c r="T648" s="246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7" t="s">
        <v>140</v>
      </c>
      <c r="AU648" s="247" t="s">
        <v>84</v>
      </c>
      <c r="AV648" s="14" t="s">
        <v>84</v>
      </c>
      <c r="AW648" s="14" t="s">
        <v>36</v>
      </c>
      <c r="AX648" s="14" t="s">
        <v>74</v>
      </c>
      <c r="AY648" s="247" t="s">
        <v>126</v>
      </c>
    </row>
    <row r="649" s="14" customFormat="1">
      <c r="A649" s="14"/>
      <c r="B649" s="237"/>
      <c r="C649" s="238"/>
      <c r="D649" s="220" t="s">
        <v>140</v>
      </c>
      <c r="E649" s="239" t="s">
        <v>21</v>
      </c>
      <c r="F649" s="240" t="s">
        <v>1142</v>
      </c>
      <c r="G649" s="238"/>
      <c r="H649" s="241">
        <v>1.4279999999999999</v>
      </c>
      <c r="I649" s="242"/>
      <c r="J649" s="238"/>
      <c r="K649" s="238"/>
      <c r="L649" s="243"/>
      <c r="M649" s="244"/>
      <c r="N649" s="245"/>
      <c r="O649" s="245"/>
      <c r="P649" s="245"/>
      <c r="Q649" s="245"/>
      <c r="R649" s="245"/>
      <c r="S649" s="245"/>
      <c r="T649" s="24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7" t="s">
        <v>140</v>
      </c>
      <c r="AU649" s="247" t="s">
        <v>84</v>
      </c>
      <c r="AV649" s="14" t="s">
        <v>84</v>
      </c>
      <c r="AW649" s="14" t="s">
        <v>36</v>
      </c>
      <c r="AX649" s="14" t="s">
        <v>74</v>
      </c>
      <c r="AY649" s="247" t="s">
        <v>126</v>
      </c>
    </row>
    <row r="650" s="15" customFormat="1">
      <c r="A650" s="15"/>
      <c r="B650" s="248"/>
      <c r="C650" s="249"/>
      <c r="D650" s="220" t="s">
        <v>140</v>
      </c>
      <c r="E650" s="250" t="s">
        <v>21</v>
      </c>
      <c r="F650" s="251" t="s">
        <v>152</v>
      </c>
      <c r="G650" s="249"/>
      <c r="H650" s="252">
        <v>4.1040000000000001</v>
      </c>
      <c r="I650" s="253"/>
      <c r="J650" s="249"/>
      <c r="K650" s="249"/>
      <c r="L650" s="254"/>
      <c r="M650" s="255"/>
      <c r="N650" s="256"/>
      <c r="O650" s="256"/>
      <c r="P650" s="256"/>
      <c r="Q650" s="256"/>
      <c r="R650" s="256"/>
      <c r="S650" s="256"/>
      <c r="T650" s="257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58" t="s">
        <v>140</v>
      </c>
      <c r="AU650" s="258" t="s">
        <v>84</v>
      </c>
      <c r="AV650" s="15" t="s">
        <v>127</v>
      </c>
      <c r="AW650" s="15" t="s">
        <v>36</v>
      </c>
      <c r="AX650" s="15" t="s">
        <v>74</v>
      </c>
      <c r="AY650" s="258" t="s">
        <v>126</v>
      </c>
    </row>
    <row r="651" s="14" customFormat="1">
      <c r="A651" s="14"/>
      <c r="B651" s="237"/>
      <c r="C651" s="238"/>
      <c r="D651" s="220" t="s">
        <v>140</v>
      </c>
      <c r="E651" s="239" t="s">
        <v>21</v>
      </c>
      <c r="F651" s="240" t="s">
        <v>1143</v>
      </c>
      <c r="G651" s="238"/>
      <c r="H651" s="241">
        <v>4.5880000000000001</v>
      </c>
      <c r="I651" s="242"/>
      <c r="J651" s="238"/>
      <c r="K651" s="238"/>
      <c r="L651" s="243"/>
      <c r="M651" s="244"/>
      <c r="N651" s="245"/>
      <c r="O651" s="245"/>
      <c r="P651" s="245"/>
      <c r="Q651" s="245"/>
      <c r="R651" s="245"/>
      <c r="S651" s="245"/>
      <c r="T651" s="24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7" t="s">
        <v>140</v>
      </c>
      <c r="AU651" s="247" t="s">
        <v>84</v>
      </c>
      <c r="AV651" s="14" t="s">
        <v>84</v>
      </c>
      <c r="AW651" s="14" t="s">
        <v>36</v>
      </c>
      <c r="AX651" s="14" t="s">
        <v>74</v>
      </c>
      <c r="AY651" s="247" t="s">
        <v>126</v>
      </c>
    </row>
    <row r="652" s="14" customFormat="1">
      <c r="A652" s="14"/>
      <c r="B652" s="237"/>
      <c r="C652" s="238"/>
      <c r="D652" s="220" t="s">
        <v>140</v>
      </c>
      <c r="E652" s="239" t="s">
        <v>21</v>
      </c>
      <c r="F652" s="240" t="s">
        <v>1144</v>
      </c>
      <c r="G652" s="238"/>
      <c r="H652" s="241">
        <v>9.8000000000000007</v>
      </c>
      <c r="I652" s="242"/>
      <c r="J652" s="238"/>
      <c r="K652" s="238"/>
      <c r="L652" s="243"/>
      <c r="M652" s="244"/>
      <c r="N652" s="245"/>
      <c r="O652" s="245"/>
      <c r="P652" s="245"/>
      <c r="Q652" s="245"/>
      <c r="R652" s="245"/>
      <c r="S652" s="245"/>
      <c r="T652" s="246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7" t="s">
        <v>140</v>
      </c>
      <c r="AU652" s="247" t="s">
        <v>84</v>
      </c>
      <c r="AV652" s="14" t="s">
        <v>84</v>
      </c>
      <c r="AW652" s="14" t="s">
        <v>36</v>
      </c>
      <c r="AX652" s="14" t="s">
        <v>74</v>
      </c>
      <c r="AY652" s="247" t="s">
        <v>126</v>
      </c>
    </row>
    <row r="653" s="15" customFormat="1">
      <c r="A653" s="15"/>
      <c r="B653" s="248"/>
      <c r="C653" s="249"/>
      <c r="D653" s="220" t="s">
        <v>140</v>
      </c>
      <c r="E653" s="250" t="s">
        <v>21</v>
      </c>
      <c r="F653" s="251" t="s">
        <v>152</v>
      </c>
      <c r="G653" s="249"/>
      <c r="H653" s="252">
        <v>14.388000000000002</v>
      </c>
      <c r="I653" s="253"/>
      <c r="J653" s="249"/>
      <c r="K653" s="249"/>
      <c r="L653" s="254"/>
      <c r="M653" s="255"/>
      <c r="N653" s="256"/>
      <c r="O653" s="256"/>
      <c r="P653" s="256"/>
      <c r="Q653" s="256"/>
      <c r="R653" s="256"/>
      <c r="S653" s="256"/>
      <c r="T653" s="257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58" t="s">
        <v>140</v>
      </c>
      <c r="AU653" s="258" t="s">
        <v>84</v>
      </c>
      <c r="AV653" s="15" t="s">
        <v>127</v>
      </c>
      <c r="AW653" s="15" t="s">
        <v>36</v>
      </c>
      <c r="AX653" s="15" t="s">
        <v>74</v>
      </c>
      <c r="AY653" s="258" t="s">
        <v>126</v>
      </c>
    </row>
    <row r="654" s="13" customFormat="1">
      <c r="A654" s="13"/>
      <c r="B654" s="227"/>
      <c r="C654" s="228"/>
      <c r="D654" s="220" t="s">
        <v>140</v>
      </c>
      <c r="E654" s="229" t="s">
        <v>21</v>
      </c>
      <c r="F654" s="230" t="s">
        <v>1145</v>
      </c>
      <c r="G654" s="228"/>
      <c r="H654" s="229" t="s">
        <v>21</v>
      </c>
      <c r="I654" s="231"/>
      <c r="J654" s="228"/>
      <c r="K654" s="228"/>
      <c r="L654" s="232"/>
      <c r="M654" s="233"/>
      <c r="N654" s="234"/>
      <c r="O654" s="234"/>
      <c r="P654" s="234"/>
      <c r="Q654" s="234"/>
      <c r="R654" s="234"/>
      <c r="S654" s="234"/>
      <c r="T654" s="23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6" t="s">
        <v>140</v>
      </c>
      <c r="AU654" s="236" t="s">
        <v>84</v>
      </c>
      <c r="AV654" s="13" t="s">
        <v>82</v>
      </c>
      <c r="AW654" s="13" t="s">
        <v>36</v>
      </c>
      <c r="AX654" s="13" t="s">
        <v>74</v>
      </c>
      <c r="AY654" s="236" t="s">
        <v>126</v>
      </c>
    </row>
    <row r="655" s="14" customFormat="1">
      <c r="A655" s="14"/>
      <c r="B655" s="237"/>
      <c r="C655" s="238"/>
      <c r="D655" s="220" t="s">
        <v>140</v>
      </c>
      <c r="E655" s="239" t="s">
        <v>21</v>
      </c>
      <c r="F655" s="240" t="s">
        <v>1146</v>
      </c>
      <c r="G655" s="238"/>
      <c r="H655" s="241">
        <v>5.6079999999999997</v>
      </c>
      <c r="I655" s="242"/>
      <c r="J655" s="238"/>
      <c r="K655" s="238"/>
      <c r="L655" s="243"/>
      <c r="M655" s="244"/>
      <c r="N655" s="245"/>
      <c r="O655" s="245"/>
      <c r="P655" s="245"/>
      <c r="Q655" s="245"/>
      <c r="R655" s="245"/>
      <c r="S655" s="245"/>
      <c r="T655" s="24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7" t="s">
        <v>140</v>
      </c>
      <c r="AU655" s="247" t="s">
        <v>84</v>
      </c>
      <c r="AV655" s="14" t="s">
        <v>84</v>
      </c>
      <c r="AW655" s="14" t="s">
        <v>36</v>
      </c>
      <c r="AX655" s="14" t="s">
        <v>74</v>
      </c>
      <c r="AY655" s="247" t="s">
        <v>126</v>
      </c>
    </row>
    <row r="656" s="14" customFormat="1">
      <c r="A656" s="14"/>
      <c r="B656" s="237"/>
      <c r="C656" s="238"/>
      <c r="D656" s="220" t="s">
        <v>140</v>
      </c>
      <c r="E656" s="239" t="s">
        <v>21</v>
      </c>
      <c r="F656" s="240" t="s">
        <v>1147</v>
      </c>
      <c r="G656" s="238"/>
      <c r="H656" s="241">
        <v>6.2599999999999998</v>
      </c>
      <c r="I656" s="242"/>
      <c r="J656" s="238"/>
      <c r="K656" s="238"/>
      <c r="L656" s="243"/>
      <c r="M656" s="244"/>
      <c r="N656" s="245"/>
      <c r="O656" s="245"/>
      <c r="P656" s="245"/>
      <c r="Q656" s="245"/>
      <c r="R656" s="245"/>
      <c r="S656" s="245"/>
      <c r="T656" s="246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7" t="s">
        <v>140</v>
      </c>
      <c r="AU656" s="247" t="s">
        <v>84</v>
      </c>
      <c r="AV656" s="14" t="s">
        <v>84</v>
      </c>
      <c r="AW656" s="14" t="s">
        <v>36</v>
      </c>
      <c r="AX656" s="14" t="s">
        <v>74</v>
      </c>
      <c r="AY656" s="247" t="s">
        <v>126</v>
      </c>
    </row>
    <row r="657" s="14" customFormat="1">
      <c r="A657" s="14"/>
      <c r="B657" s="237"/>
      <c r="C657" s="238"/>
      <c r="D657" s="220" t="s">
        <v>140</v>
      </c>
      <c r="E657" s="239" t="s">
        <v>21</v>
      </c>
      <c r="F657" s="240" t="s">
        <v>1148</v>
      </c>
      <c r="G657" s="238"/>
      <c r="H657" s="241">
        <v>5.6360000000000001</v>
      </c>
      <c r="I657" s="242"/>
      <c r="J657" s="238"/>
      <c r="K657" s="238"/>
      <c r="L657" s="243"/>
      <c r="M657" s="244"/>
      <c r="N657" s="245"/>
      <c r="O657" s="245"/>
      <c r="P657" s="245"/>
      <c r="Q657" s="245"/>
      <c r="R657" s="245"/>
      <c r="S657" s="245"/>
      <c r="T657" s="246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7" t="s">
        <v>140</v>
      </c>
      <c r="AU657" s="247" t="s">
        <v>84</v>
      </c>
      <c r="AV657" s="14" t="s">
        <v>84</v>
      </c>
      <c r="AW657" s="14" t="s">
        <v>36</v>
      </c>
      <c r="AX657" s="14" t="s">
        <v>74</v>
      </c>
      <c r="AY657" s="247" t="s">
        <v>126</v>
      </c>
    </row>
    <row r="658" s="14" customFormat="1">
      <c r="A658" s="14"/>
      <c r="B658" s="237"/>
      <c r="C658" s="238"/>
      <c r="D658" s="220" t="s">
        <v>140</v>
      </c>
      <c r="E658" s="239" t="s">
        <v>21</v>
      </c>
      <c r="F658" s="240" t="s">
        <v>1149</v>
      </c>
      <c r="G658" s="238"/>
      <c r="H658" s="241">
        <v>3.976</v>
      </c>
      <c r="I658" s="242"/>
      <c r="J658" s="238"/>
      <c r="K658" s="238"/>
      <c r="L658" s="243"/>
      <c r="M658" s="244"/>
      <c r="N658" s="245"/>
      <c r="O658" s="245"/>
      <c r="P658" s="245"/>
      <c r="Q658" s="245"/>
      <c r="R658" s="245"/>
      <c r="S658" s="245"/>
      <c r="T658" s="24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7" t="s">
        <v>140</v>
      </c>
      <c r="AU658" s="247" t="s">
        <v>84</v>
      </c>
      <c r="AV658" s="14" t="s">
        <v>84</v>
      </c>
      <c r="AW658" s="14" t="s">
        <v>36</v>
      </c>
      <c r="AX658" s="14" t="s">
        <v>74</v>
      </c>
      <c r="AY658" s="247" t="s">
        <v>126</v>
      </c>
    </row>
    <row r="659" s="14" customFormat="1">
      <c r="A659" s="14"/>
      <c r="B659" s="237"/>
      <c r="C659" s="238"/>
      <c r="D659" s="220" t="s">
        <v>140</v>
      </c>
      <c r="E659" s="239" t="s">
        <v>21</v>
      </c>
      <c r="F659" s="240" t="s">
        <v>1150</v>
      </c>
      <c r="G659" s="238"/>
      <c r="H659" s="241">
        <v>0.88</v>
      </c>
      <c r="I659" s="242"/>
      <c r="J659" s="238"/>
      <c r="K659" s="238"/>
      <c r="L659" s="243"/>
      <c r="M659" s="244"/>
      <c r="N659" s="245"/>
      <c r="O659" s="245"/>
      <c r="P659" s="245"/>
      <c r="Q659" s="245"/>
      <c r="R659" s="245"/>
      <c r="S659" s="245"/>
      <c r="T659" s="24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7" t="s">
        <v>140</v>
      </c>
      <c r="AU659" s="247" t="s">
        <v>84</v>
      </c>
      <c r="AV659" s="14" t="s">
        <v>84</v>
      </c>
      <c r="AW659" s="14" t="s">
        <v>36</v>
      </c>
      <c r="AX659" s="14" t="s">
        <v>74</v>
      </c>
      <c r="AY659" s="247" t="s">
        <v>126</v>
      </c>
    </row>
    <row r="660" s="15" customFormat="1">
      <c r="A660" s="15"/>
      <c r="B660" s="248"/>
      <c r="C660" s="249"/>
      <c r="D660" s="220" t="s">
        <v>140</v>
      </c>
      <c r="E660" s="250" t="s">
        <v>21</v>
      </c>
      <c r="F660" s="251" t="s">
        <v>152</v>
      </c>
      <c r="G660" s="249"/>
      <c r="H660" s="252">
        <v>22.359999999999996</v>
      </c>
      <c r="I660" s="253"/>
      <c r="J660" s="249"/>
      <c r="K660" s="249"/>
      <c r="L660" s="254"/>
      <c r="M660" s="255"/>
      <c r="N660" s="256"/>
      <c r="O660" s="256"/>
      <c r="P660" s="256"/>
      <c r="Q660" s="256"/>
      <c r="R660" s="256"/>
      <c r="S660" s="256"/>
      <c r="T660" s="257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58" t="s">
        <v>140</v>
      </c>
      <c r="AU660" s="258" t="s">
        <v>84</v>
      </c>
      <c r="AV660" s="15" t="s">
        <v>127</v>
      </c>
      <c r="AW660" s="15" t="s">
        <v>36</v>
      </c>
      <c r="AX660" s="15" t="s">
        <v>74</v>
      </c>
      <c r="AY660" s="258" t="s">
        <v>126</v>
      </c>
    </row>
    <row r="661" s="14" customFormat="1">
      <c r="A661" s="14"/>
      <c r="B661" s="237"/>
      <c r="C661" s="238"/>
      <c r="D661" s="220" t="s">
        <v>140</v>
      </c>
      <c r="E661" s="239" t="s">
        <v>21</v>
      </c>
      <c r="F661" s="240" t="s">
        <v>1151</v>
      </c>
      <c r="G661" s="238"/>
      <c r="H661" s="241">
        <v>1.04</v>
      </c>
      <c r="I661" s="242"/>
      <c r="J661" s="238"/>
      <c r="K661" s="238"/>
      <c r="L661" s="243"/>
      <c r="M661" s="244"/>
      <c r="N661" s="245"/>
      <c r="O661" s="245"/>
      <c r="P661" s="245"/>
      <c r="Q661" s="245"/>
      <c r="R661" s="245"/>
      <c r="S661" s="245"/>
      <c r="T661" s="24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7" t="s">
        <v>140</v>
      </c>
      <c r="AU661" s="247" t="s">
        <v>84</v>
      </c>
      <c r="AV661" s="14" t="s">
        <v>84</v>
      </c>
      <c r="AW661" s="14" t="s">
        <v>36</v>
      </c>
      <c r="AX661" s="14" t="s">
        <v>74</v>
      </c>
      <c r="AY661" s="247" t="s">
        <v>126</v>
      </c>
    </row>
    <row r="662" s="14" customFormat="1">
      <c r="A662" s="14"/>
      <c r="B662" s="237"/>
      <c r="C662" s="238"/>
      <c r="D662" s="220" t="s">
        <v>140</v>
      </c>
      <c r="E662" s="239" t="s">
        <v>21</v>
      </c>
      <c r="F662" s="240" t="s">
        <v>1152</v>
      </c>
      <c r="G662" s="238"/>
      <c r="H662" s="241">
        <v>0.90000000000000002</v>
      </c>
      <c r="I662" s="242"/>
      <c r="J662" s="238"/>
      <c r="K662" s="238"/>
      <c r="L662" s="243"/>
      <c r="M662" s="244"/>
      <c r="N662" s="245"/>
      <c r="O662" s="245"/>
      <c r="P662" s="245"/>
      <c r="Q662" s="245"/>
      <c r="R662" s="245"/>
      <c r="S662" s="245"/>
      <c r="T662" s="246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7" t="s">
        <v>140</v>
      </c>
      <c r="AU662" s="247" t="s">
        <v>84</v>
      </c>
      <c r="AV662" s="14" t="s">
        <v>84</v>
      </c>
      <c r="AW662" s="14" t="s">
        <v>36</v>
      </c>
      <c r="AX662" s="14" t="s">
        <v>74</v>
      </c>
      <c r="AY662" s="247" t="s">
        <v>126</v>
      </c>
    </row>
    <row r="663" s="14" customFormat="1">
      <c r="A663" s="14"/>
      <c r="B663" s="237"/>
      <c r="C663" s="238"/>
      <c r="D663" s="220" t="s">
        <v>140</v>
      </c>
      <c r="E663" s="239" t="s">
        <v>21</v>
      </c>
      <c r="F663" s="240" t="s">
        <v>1153</v>
      </c>
      <c r="G663" s="238"/>
      <c r="H663" s="241">
        <v>10.44</v>
      </c>
      <c r="I663" s="242"/>
      <c r="J663" s="238"/>
      <c r="K663" s="238"/>
      <c r="L663" s="243"/>
      <c r="M663" s="244"/>
      <c r="N663" s="245"/>
      <c r="O663" s="245"/>
      <c r="P663" s="245"/>
      <c r="Q663" s="245"/>
      <c r="R663" s="245"/>
      <c r="S663" s="245"/>
      <c r="T663" s="24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7" t="s">
        <v>140</v>
      </c>
      <c r="AU663" s="247" t="s">
        <v>84</v>
      </c>
      <c r="AV663" s="14" t="s">
        <v>84</v>
      </c>
      <c r="AW663" s="14" t="s">
        <v>36</v>
      </c>
      <c r="AX663" s="14" t="s">
        <v>74</v>
      </c>
      <c r="AY663" s="247" t="s">
        <v>126</v>
      </c>
    </row>
    <row r="664" s="15" customFormat="1">
      <c r="A664" s="15"/>
      <c r="B664" s="248"/>
      <c r="C664" s="249"/>
      <c r="D664" s="220" t="s">
        <v>140</v>
      </c>
      <c r="E664" s="250" t="s">
        <v>21</v>
      </c>
      <c r="F664" s="251" t="s">
        <v>152</v>
      </c>
      <c r="G664" s="249"/>
      <c r="H664" s="252">
        <v>12.379999999999999</v>
      </c>
      <c r="I664" s="253"/>
      <c r="J664" s="249"/>
      <c r="K664" s="249"/>
      <c r="L664" s="254"/>
      <c r="M664" s="255"/>
      <c r="N664" s="256"/>
      <c r="O664" s="256"/>
      <c r="P664" s="256"/>
      <c r="Q664" s="256"/>
      <c r="R664" s="256"/>
      <c r="S664" s="256"/>
      <c r="T664" s="257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58" t="s">
        <v>140</v>
      </c>
      <c r="AU664" s="258" t="s">
        <v>84</v>
      </c>
      <c r="AV664" s="15" t="s">
        <v>127</v>
      </c>
      <c r="AW664" s="15" t="s">
        <v>36</v>
      </c>
      <c r="AX664" s="15" t="s">
        <v>74</v>
      </c>
      <c r="AY664" s="258" t="s">
        <v>126</v>
      </c>
    </row>
    <row r="665" s="14" customFormat="1">
      <c r="A665" s="14"/>
      <c r="B665" s="237"/>
      <c r="C665" s="238"/>
      <c r="D665" s="220" t="s">
        <v>140</v>
      </c>
      <c r="E665" s="239" t="s">
        <v>21</v>
      </c>
      <c r="F665" s="240" t="s">
        <v>1154</v>
      </c>
      <c r="G665" s="238"/>
      <c r="H665" s="241">
        <v>14.449999999999999</v>
      </c>
      <c r="I665" s="242"/>
      <c r="J665" s="238"/>
      <c r="K665" s="238"/>
      <c r="L665" s="243"/>
      <c r="M665" s="244"/>
      <c r="N665" s="245"/>
      <c r="O665" s="245"/>
      <c r="P665" s="245"/>
      <c r="Q665" s="245"/>
      <c r="R665" s="245"/>
      <c r="S665" s="245"/>
      <c r="T665" s="24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7" t="s">
        <v>140</v>
      </c>
      <c r="AU665" s="247" t="s">
        <v>84</v>
      </c>
      <c r="AV665" s="14" t="s">
        <v>84</v>
      </c>
      <c r="AW665" s="14" t="s">
        <v>36</v>
      </c>
      <c r="AX665" s="14" t="s">
        <v>74</v>
      </c>
      <c r="AY665" s="247" t="s">
        <v>126</v>
      </c>
    </row>
    <row r="666" s="14" customFormat="1">
      <c r="A666" s="14"/>
      <c r="B666" s="237"/>
      <c r="C666" s="238"/>
      <c r="D666" s="220" t="s">
        <v>140</v>
      </c>
      <c r="E666" s="239" t="s">
        <v>21</v>
      </c>
      <c r="F666" s="240" t="s">
        <v>1155</v>
      </c>
      <c r="G666" s="238"/>
      <c r="H666" s="241">
        <v>2.508</v>
      </c>
      <c r="I666" s="242"/>
      <c r="J666" s="238"/>
      <c r="K666" s="238"/>
      <c r="L666" s="243"/>
      <c r="M666" s="244"/>
      <c r="N666" s="245"/>
      <c r="O666" s="245"/>
      <c r="P666" s="245"/>
      <c r="Q666" s="245"/>
      <c r="R666" s="245"/>
      <c r="S666" s="245"/>
      <c r="T666" s="24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7" t="s">
        <v>140</v>
      </c>
      <c r="AU666" s="247" t="s">
        <v>84</v>
      </c>
      <c r="AV666" s="14" t="s">
        <v>84</v>
      </c>
      <c r="AW666" s="14" t="s">
        <v>36</v>
      </c>
      <c r="AX666" s="14" t="s">
        <v>74</v>
      </c>
      <c r="AY666" s="247" t="s">
        <v>126</v>
      </c>
    </row>
    <row r="667" s="15" customFormat="1">
      <c r="A667" s="15"/>
      <c r="B667" s="248"/>
      <c r="C667" s="249"/>
      <c r="D667" s="220" t="s">
        <v>140</v>
      </c>
      <c r="E667" s="250" t="s">
        <v>21</v>
      </c>
      <c r="F667" s="251" t="s">
        <v>152</v>
      </c>
      <c r="G667" s="249"/>
      <c r="H667" s="252">
        <v>16.957999999999998</v>
      </c>
      <c r="I667" s="253"/>
      <c r="J667" s="249"/>
      <c r="K667" s="249"/>
      <c r="L667" s="254"/>
      <c r="M667" s="255"/>
      <c r="N667" s="256"/>
      <c r="O667" s="256"/>
      <c r="P667" s="256"/>
      <c r="Q667" s="256"/>
      <c r="R667" s="256"/>
      <c r="S667" s="256"/>
      <c r="T667" s="257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58" t="s">
        <v>140</v>
      </c>
      <c r="AU667" s="258" t="s">
        <v>84</v>
      </c>
      <c r="AV667" s="15" t="s">
        <v>127</v>
      </c>
      <c r="AW667" s="15" t="s">
        <v>36</v>
      </c>
      <c r="AX667" s="15" t="s">
        <v>74</v>
      </c>
      <c r="AY667" s="258" t="s">
        <v>126</v>
      </c>
    </row>
    <row r="668" s="16" customFormat="1">
      <c r="A668" s="16"/>
      <c r="B668" s="259"/>
      <c r="C668" s="260"/>
      <c r="D668" s="220" t="s">
        <v>140</v>
      </c>
      <c r="E668" s="261" t="s">
        <v>21</v>
      </c>
      <c r="F668" s="262" t="s">
        <v>156</v>
      </c>
      <c r="G668" s="260"/>
      <c r="H668" s="263">
        <v>116.91200000000001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T668" s="269" t="s">
        <v>140</v>
      </c>
      <c r="AU668" s="269" t="s">
        <v>84</v>
      </c>
      <c r="AV668" s="16" t="s">
        <v>134</v>
      </c>
      <c r="AW668" s="16" t="s">
        <v>36</v>
      </c>
      <c r="AX668" s="16" t="s">
        <v>82</v>
      </c>
      <c r="AY668" s="269" t="s">
        <v>126</v>
      </c>
    </row>
    <row r="669" s="2" customFormat="1" ht="24.15" customHeight="1">
      <c r="A669" s="41"/>
      <c r="B669" s="42"/>
      <c r="C669" s="207" t="s">
        <v>1156</v>
      </c>
      <c r="D669" s="207" t="s">
        <v>129</v>
      </c>
      <c r="E669" s="208" t="s">
        <v>1157</v>
      </c>
      <c r="F669" s="209" t="s">
        <v>1158</v>
      </c>
      <c r="G669" s="210" t="s">
        <v>132</v>
      </c>
      <c r="H669" s="211">
        <v>900.30399999999997</v>
      </c>
      <c r="I669" s="212"/>
      <c r="J669" s="213">
        <f>ROUND(I669*H669,2)</f>
        <v>0</v>
      </c>
      <c r="K669" s="209" t="s">
        <v>21</v>
      </c>
      <c r="L669" s="47"/>
      <c r="M669" s="214" t="s">
        <v>21</v>
      </c>
      <c r="N669" s="215" t="s">
        <v>45</v>
      </c>
      <c r="O669" s="87"/>
      <c r="P669" s="216">
        <f>O669*H669</f>
        <v>0</v>
      </c>
      <c r="Q669" s="216">
        <v>0.0010300000000000001</v>
      </c>
      <c r="R669" s="216">
        <f>Q669*H669</f>
        <v>0.9273131200000001</v>
      </c>
      <c r="S669" s="216">
        <v>0</v>
      </c>
      <c r="T669" s="217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18" t="s">
        <v>295</v>
      </c>
      <c r="AT669" s="218" t="s">
        <v>129</v>
      </c>
      <c r="AU669" s="218" t="s">
        <v>84</v>
      </c>
      <c r="AY669" s="19" t="s">
        <v>126</v>
      </c>
      <c r="BE669" s="219">
        <f>IF(N669="základní",J669,0)</f>
        <v>0</v>
      </c>
      <c r="BF669" s="219">
        <f>IF(N669="snížená",J669,0)</f>
        <v>0</v>
      </c>
      <c r="BG669" s="219">
        <f>IF(N669="zákl. přenesená",J669,0)</f>
        <v>0</v>
      </c>
      <c r="BH669" s="219">
        <f>IF(N669="sníž. přenesená",J669,0)</f>
        <v>0</v>
      </c>
      <c r="BI669" s="219">
        <f>IF(N669="nulová",J669,0)</f>
        <v>0</v>
      </c>
      <c r="BJ669" s="19" t="s">
        <v>82</v>
      </c>
      <c r="BK669" s="219">
        <f>ROUND(I669*H669,2)</f>
        <v>0</v>
      </c>
      <c r="BL669" s="19" t="s">
        <v>295</v>
      </c>
      <c r="BM669" s="218" t="s">
        <v>1159</v>
      </c>
    </row>
    <row r="670" s="2" customFormat="1">
      <c r="A670" s="41"/>
      <c r="B670" s="42"/>
      <c r="C670" s="43"/>
      <c r="D670" s="220" t="s">
        <v>136</v>
      </c>
      <c r="E670" s="43"/>
      <c r="F670" s="221" t="s">
        <v>1160</v>
      </c>
      <c r="G670" s="43"/>
      <c r="H670" s="43"/>
      <c r="I670" s="222"/>
      <c r="J670" s="43"/>
      <c r="K670" s="43"/>
      <c r="L670" s="47"/>
      <c r="M670" s="223"/>
      <c r="N670" s="224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19" t="s">
        <v>136</v>
      </c>
      <c r="AU670" s="19" t="s">
        <v>84</v>
      </c>
    </row>
    <row r="671" s="14" customFormat="1">
      <c r="A671" s="14"/>
      <c r="B671" s="237"/>
      <c r="C671" s="238"/>
      <c r="D671" s="220" t="s">
        <v>140</v>
      </c>
      <c r="E671" s="239" t="s">
        <v>21</v>
      </c>
      <c r="F671" s="240" t="s">
        <v>1161</v>
      </c>
      <c r="G671" s="238"/>
      <c r="H671" s="241">
        <v>900.30399999999997</v>
      </c>
      <c r="I671" s="242"/>
      <c r="J671" s="238"/>
      <c r="K671" s="238"/>
      <c r="L671" s="243"/>
      <c r="M671" s="244"/>
      <c r="N671" s="245"/>
      <c r="O671" s="245"/>
      <c r="P671" s="245"/>
      <c r="Q671" s="245"/>
      <c r="R671" s="245"/>
      <c r="S671" s="245"/>
      <c r="T671" s="24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7" t="s">
        <v>140</v>
      </c>
      <c r="AU671" s="247" t="s">
        <v>84</v>
      </c>
      <c r="AV671" s="14" t="s">
        <v>84</v>
      </c>
      <c r="AW671" s="14" t="s">
        <v>36</v>
      </c>
      <c r="AX671" s="14" t="s">
        <v>82</v>
      </c>
      <c r="AY671" s="247" t="s">
        <v>126</v>
      </c>
    </row>
    <row r="672" s="2" customFormat="1" ht="37.8" customHeight="1">
      <c r="A672" s="41"/>
      <c r="B672" s="42"/>
      <c r="C672" s="207" t="s">
        <v>1162</v>
      </c>
      <c r="D672" s="207" t="s">
        <v>129</v>
      </c>
      <c r="E672" s="208" t="s">
        <v>1163</v>
      </c>
      <c r="F672" s="209" t="s">
        <v>1164</v>
      </c>
      <c r="G672" s="210" t="s">
        <v>132</v>
      </c>
      <c r="H672" s="211">
        <v>103.14400000000001</v>
      </c>
      <c r="I672" s="212"/>
      <c r="J672" s="213">
        <f>ROUND(I672*H672,2)</f>
        <v>0</v>
      </c>
      <c r="K672" s="209" t="s">
        <v>21</v>
      </c>
      <c r="L672" s="47"/>
      <c r="M672" s="214" t="s">
        <v>21</v>
      </c>
      <c r="N672" s="215" t="s">
        <v>45</v>
      </c>
      <c r="O672" s="87"/>
      <c r="P672" s="216">
        <f>O672*H672</f>
        <v>0</v>
      </c>
      <c r="Q672" s="216">
        <v>0.00033</v>
      </c>
      <c r="R672" s="216">
        <f>Q672*H672</f>
        <v>0.034037520000000002</v>
      </c>
      <c r="S672" s="216">
        <v>0</v>
      </c>
      <c r="T672" s="217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18" t="s">
        <v>295</v>
      </c>
      <c r="AT672" s="218" t="s">
        <v>129</v>
      </c>
      <c r="AU672" s="218" t="s">
        <v>84</v>
      </c>
      <c r="AY672" s="19" t="s">
        <v>126</v>
      </c>
      <c r="BE672" s="219">
        <f>IF(N672="základní",J672,0)</f>
        <v>0</v>
      </c>
      <c r="BF672" s="219">
        <f>IF(N672="snížená",J672,0)</f>
        <v>0</v>
      </c>
      <c r="BG672" s="219">
        <f>IF(N672="zákl. přenesená",J672,0)</f>
        <v>0</v>
      </c>
      <c r="BH672" s="219">
        <f>IF(N672="sníž. přenesená",J672,0)</f>
        <v>0</v>
      </c>
      <c r="BI672" s="219">
        <f>IF(N672="nulová",J672,0)</f>
        <v>0</v>
      </c>
      <c r="BJ672" s="19" t="s">
        <v>82</v>
      </c>
      <c r="BK672" s="219">
        <f>ROUND(I672*H672,2)</f>
        <v>0</v>
      </c>
      <c r="BL672" s="19" t="s">
        <v>295</v>
      </c>
      <c r="BM672" s="218" t="s">
        <v>1165</v>
      </c>
    </row>
    <row r="673" s="2" customFormat="1">
      <c r="A673" s="41"/>
      <c r="B673" s="42"/>
      <c r="C673" s="43"/>
      <c r="D673" s="220" t="s">
        <v>136</v>
      </c>
      <c r="E673" s="43"/>
      <c r="F673" s="221" t="s">
        <v>1166</v>
      </c>
      <c r="G673" s="43"/>
      <c r="H673" s="43"/>
      <c r="I673" s="222"/>
      <c r="J673" s="43"/>
      <c r="K673" s="43"/>
      <c r="L673" s="47"/>
      <c r="M673" s="223"/>
      <c r="N673" s="224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19" t="s">
        <v>136</v>
      </c>
      <c r="AU673" s="19" t="s">
        <v>84</v>
      </c>
    </row>
    <row r="674" s="13" customFormat="1">
      <c r="A674" s="13"/>
      <c r="B674" s="227"/>
      <c r="C674" s="228"/>
      <c r="D674" s="220" t="s">
        <v>140</v>
      </c>
      <c r="E674" s="229" t="s">
        <v>21</v>
      </c>
      <c r="F674" s="230" t="s">
        <v>1167</v>
      </c>
      <c r="G674" s="228"/>
      <c r="H674" s="229" t="s">
        <v>21</v>
      </c>
      <c r="I674" s="231"/>
      <c r="J674" s="228"/>
      <c r="K674" s="228"/>
      <c r="L674" s="232"/>
      <c r="M674" s="233"/>
      <c r="N674" s="234"/>
      <c r="O674" s="234"/>
      <c r="P674" s="234"/>
      <c r="Q674" s="234"/>
      <c r="R674" s="234"/>
      <c r="S674" s="234"/>
      <c r="T674" s="23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6" t="s">
        <v>140</v>
      </c>
      <c r="AU674" s="236" t="s">
        <v>84</v>
      </c>
      <c r="AV674" s="13" t="s">
        <v>82</v>
      </c>
      <c r="AW674" s="13" t="s">
        <v>36</v>
      </c>
      <c r="AX674" s="13" t="s">
        <v>74</v>
      </c>
      <c r="AY674" s="236" t="s">
        <v>126</v>
      </c>
    </row>
    <row r="675" s="14" customFormat="1">
      <c r="A675" s="14"/>
      <c r="B675" s="237"/>
      <c r="C675" s="238"/>
      <c r="D675" s="220" t="s">
        <v>140</v>
      </c>
      <c r="E675" s="239" t="s">
        <v>21</v>
      </c>
      <c r="F675" s="240" t="s">
        <v>1168</v>
      </c>
      <c r="G675" s="238"/>
      <c r="H675" s="241">
        <v>43.076999999999998</v>
      </c>
      <c r="I675" s="242"/>
      <c r="J675" s="238"/>
      <c r="K675" s="238"/>
      <c r="L675" s="243"/>
      <c r="M675" s="244"/>
      <c r="N675" s="245"/>
      <c r="O675" s="245"/>
      <c r="P675" s="245"/>
      <c r="Q675" s="245"/>
      <c r="R675" s="245"/>
      <c r="S675" s="245"/>
      <c r="T675" s="246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7" t="s">
        <v>140</v>
      </c>
      <c r="AU675" s="247" t="s">
        <v>84</v>
      </c>
      <c r="AV675" s="14" t="s">
        <v>84</v>
      </c>
      <c r="AW675" s="14" t="s">
        <v>36</v>
      </c>
      <c r="AX675" s="14" t="s">
        <v>74</v>
      </c>
      <c r="AY675" s="247" t="s">
        <v>126</v>
      </c>
    </row>
    <row r="676" s="14" customFormat="1">
      <c r="A676" s="14"/>
      <c r="B676" s="237"/>
      <c r="C676" s="238"/>
      <c r="D676" s="220" t="s">
        <v>140</v>
      </c>
      <c r="E676" s="239" t="s">
        <v>21</v>
      </c>
      <c r="F676" s="240" t="s">
        <v>1169</v>
      </c>
      <c r="G676" s="238"/>
      <c r="H676" s="241">
        <v>-0.502</v>
      </c>
      <c r="I676" s="242"/>
      <c r="J676" s="238"/>
      <c r="K676" s="238"/>
      <c r="L676" s="243"/>
      <c r="M676" s="244"/>
      <c r="N676" s="245"/>
      <c r="O676" s="245"/>
      <c r="P676" s="245"/>
      <c r="Q676" s="245"/>
      <c r="R676" s="245"/>
      <c r="S676" s="245"/>
      <c r="T676" s="246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7" t="s">
        <v>140</v>
      </c>
      <c r="AU676" s="247" t="s">
        <v>84</v>
      </c>
      <c r="AV676" s="14" t="s">
        <v>84</v>
      </c>
      <c r="AW676" s="14" t="s">
        <v>36</v>
      </c>
      <c r="AX676" s="14" t="s">
        <v>74</v>
      </c>
      <c r="AY676" s="247" t="s">
        <v>126</v>
      </c>
    </row>
    <row r="677" s="14" customFormat="1">
      <c r="A677" s="14"/>
      <c r="B677" s="237"/>
      <c r="C677" s="238"/>
      <c r="D677" s="220" t="s">
        <v>140</v>
      </c>
      <c r="E677" s="239" t="s">
        <v>21</v>
      </c>
      <c r="F677" s="240" t="s">
        <v>1170</v>
      </c>
      <c r="G677" s="238"/>
      <c r="H677" s="241">
        <v>-2.1059999999999999</v>
      </c>
      <c r="I677" s="242"/>
      <c r="J677" s="238"/>
      <c r="K677" s="238"/>
      <c r="L677" s="243"/>
      <c r="M677" s="244"/>
      <c r="N677" s="245"/>
      <c r="O677" s="245"/>
      <c r="P677" s="245"/>
      <c r="Q677" s="245"/>
      <c r="R677" s="245"/>
      <c r="S677" s="245"/>
      <c r="T677" s="24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7" t="s">
        <v>140</v>
      </c>
      <c r="AU677" s="247" t="s">
        <v>84</v>
      </c>
      <c r="AV677" s="14" t="s">
        <v>84</v>
      </c>
      <c r="AW677" s="14" t="s">
        <v>36</v>
      </c>
      <c r="AX677" s="14" t="s">
        <v>74</v>
      </c>
      <c r="AY677" s="247" t="s">
        <v>126</v>
      </c>
    </row>
    <row r="678" s="14" customFormat="1">
      <c r="A678" s="14"/>
      <c r="B678" s="237"/>
      <c r="C678" s="238"/>
      <c r="D678" s="220" t="s">
        <v>140</v>
      </c>
      <c r="E678" s="239" t="s">
        <v>21</v>
      </c>
      <c r="F678" s="240" t="s">
        <v>1171</v>
      </c>
      <c r="G678" s="238"/>
      <c r="H678" s="241">
        <v>49.375</v>
      </c>
      <c r="I678" s="242"/>
      <c r="J678" s="238"/>
      <c r="K678" s="238"/>
      <c r="L678" s="243"/>
      <c r="M678" s="244"/>
      <c r="N678" s="245"/>
      <c r="O678" s="245"/>
      <c r="P678" s="245"/>
      <c r="Q678" s="245"/>
      <c r="R678" s="245"/>
      <c r="S678" s="245"/>
      <c r="T678" s="24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7" t="s">
        <v>140</v>
      </c>
      <c r="AU678" s="247" t="s">
        <v>84</v>
      </c>
      <c r="AV678" s="14" t="s">
        <v>84</v>
      </c>
      <c r="AW678" s="14" t="s">
        <v>36</v>
      </c>
      <c r="AX678" s="14" t="s">
        <v>74</v>
      </c>
      <c r="AY678" s="247" t="s">
        <v>126</v>
      </c>
    </row>
    <row r="679" s="14" customFormat="1">
      <c r="A679" s="14"/>
      <c r="B679" s="237"/>
      <c r="C679" s="238"/>
      <c r="D679" s="220" t="s">
        <v>140</v>
      </c>
      <c r="E679" s="239" t="s">
        <v>21</v>
      </c>
      <c r="F679" s="240" t="s">
        <v>688</v>
      </c>
      <c r="G679" s="238"/>
      <c r="H679" s="241">
        <v>-0.46800000000000003</v>
      </c>
      <c r="I679" s="242"/>
      <c r="J679" s="238"/>
      <c r="K679" s="238"/>
      <c r="L679" s="243"/>
      <c r="M679" s="244"/>
      <c r="N679" s="245"/>
      <c r="O679" s="245"/>
      <c r="P679" s="245"/>
      <c r="Q679" s="245"/>
      <c r="R679" s="245"/>
      <c r="S679" s="245"/>
      <c r="T679" s="24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7" t="s">
        <v>140</v>
      </c>
      <c r="AU679" s="247" t="s">
        <v>84</v>
      </c>
      <c r="AV679" s="14" t="s">
        <v>84</v>
      </c>
      <c r="AW679" s="14" t="s">
        <v>36</v>
      </c>
      <c r="AX679" s="14" t="s">
        <v>74</v>
      </c>
      <c r="AY679" s="247" t="s">
        <v>126</v>
      </c>
    </row>
    <row r="680" s="14" customFormat="1">
      <c r="A680" s="14"/>
      <c r="B680" s="237"/>
      <c r="C680" s="238"/>
      <c r="D680" s="220" t="s">
        <v>140</v>
      </c>
      <c r="E680" s="239" t="s">
        <v>21</v>
      </c>
      <c r="F680" s="240" t="s">
        <v>1172</v>
      </c>
      <c r="G680" s="238"/>
      <c r="H680" s="241">
        <v>-0.62</v>
      </c>
      <c r="I680" s="242"/>
      <c r="J680" s="238"/>
      <c r="K680" s="238"/>
      <c r="L680" s="243"/>
      <c r="M680" s="244"/>
      <c r="N680" s="245"/>
      <c r="O680" s="245"/>
      <c r="P680" s="245"/>
      <c r="Q680" s="245"/>
      <c r="R680" s="245"/>
      <c r="S680" s="245"/>
      <c r="T680" s="246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7" t="s">
        <v>140</v>
      </c>
      <c r="AU680" s="247" t="s">
        <v>84</v>
      </c>
      <c r="AV680" s="14" t="s">
        <v>84</v>
      </c>
      <c r="AW680" s="14" t="s">
        <v>36</v>
      </c>
      <c r="AX680" s="14" t="s">
        <v>74</v>
      </c>
      <c r="AY680" s="247" t="s">
        <v>126</v>
      </c>
    </row>
    <row r="681" s="15" customFormat="1">
      <c r="A681" s="15"/>
      <c r="B681" s="248"/>
      <c r="C681" s="249"/>
      <c r="D681" s="220" t="s">
        <v>140</v>
      </c>
      <c r="E681" s="250" t="s">
        <v>21</v>
      </c>
      <c r="F681" s="251" t="s">
        <v>152</v>
      </c>
      <c r="G681" s="249"/>
      <c r="H681" s="252">
        <v>88.755999999999986</v>
      </c>
      <c r="I681" s="253"/>
      <c r="J681" s="249"/>
      <c r="K681" s="249"/>
      <c r="L681" s="254"/>
      <c r="M681" s="255"/>
      <c r="N681" s="256"/>
      <c r="O681" s="256"/>
      <c r="P681" s="256"/>
      <c r="Q681" s="256"/>
      <c r="R681" s="256"/>
      <c r="S681" s="256"/>
      <c r="T681" s="257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58" t="s">
        <v>140</v>
      </c>
      <c r="AU681" s="258" t="s">
        <v>84</v>
      </c>
      <c r="AV681" s="15" t="s">
        <v>127</v>
      </c>
      <c r="AW681" s="15" t="s">
        <v>36</v>
      </c>
      <c r="AX681" s="15" t="s">
        <v>74</v>
      </c>
      <c r="AY681" s="258" t="s">
        <v>126</v>
      </c>
    </row>
    <row r="682" s="14" customFormat="1">
      <c r="A682" s="14"/>
      <c r="B682" s="237"/>
      <c r="C682" s="238"/>
      <c r="D682" s="220" t="s">
        <v>140</v>
      </c>
      <c r="E682" s="239" t="s">
        <v>21</v>
      </c>
      <c r="F682" s="240" t="s">
        <v>1143</v>
      </c>
      <c r="G682" s="238"/>
      <c r="H682" s="241">
        <v>4.5880000000000001</v>
      </c>
      <c r="I682" s="242"/>
      <c r="J682" s="238"/>
      <c r="K682" s="238"/>
      <c r="L682" s="243"/>
      <c r="M682" s="244"/>
      <c r="N682" s="245"/>
      <c r="O682" s="245"/>
      <c r="P682" s="245"/>
      <c r="Q682" s="245"/>
      <c r="R682" s="245"/>
      <c r="S682" s="245"/>
      <c r="T682" s="246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7" t="s">
        <v>140</v>
      </c>
      <c r="AU682" s="247" t="s">
        <v>84</v>
      </c>
      <c r="AV682" s="14" t="s">
        <v>84</v>
      </c>
      <c r="AW682" s="14" t="s">
        <v>36</v>
      </c>
      <c r="AX682" s="14" t="s">
        <v>74</v>
      </c>
      <c r="AY682" s="247" t="s">
        <v>126</v>
      </c>
    </row>
    <row r="683" s="14" customFormat="1">
      <c r="A683" s="14"/>
      <c r="B683" s="237"/>
      <c r="C683" s="238"/>
      <c r="D683" s="220" t="s">
        <v>140</v>
      </c>
      <c r="E683" s="239" t="s">
        <v>21</v>
      </c>
      <c r="F683" s="240" t="s">
        <v>1144</v>
      </c>
      <c r="G683" s="238"/>
      <c r="H683" s="241">
        <v>9.8000000000000007</v>
      </c>
      <c r="I683" s="242"/>
      <c r="J683" s="238"/>
      <c r="K683" s="238"/>
      <c r="L683" s="243"/>
      <c r="M683" s="244"/>
      <c r="N683" s="245"/>
      <c r="O683" s="245"/>
      <c r="P683" s="245"/>
      <c r="Q683" s="245"/>
      <c r="R683" s="245"/>
      <c r="S683" s="245"/>
      <c r="T683" s="246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7" t="s">
        <v>140</v>
      </c>
      <c r="AU683" s="247" t="s">
        <v>84</v>
      </c>
      <c r="AV683" s="14" t="s">
        <v>84</v>
      </c>
      <c r="AW683" s="14" t="s">
        <v>36</v>
      </c>
      <c r="AX683" s="14" t="s">
        <v>74</v>
      </c>
      <c r="AY683" s="247" t="s">
        <v>126</v>
      </c>
    </row>
    <row r="684" s="15" customFormat="1">
      <c r="A684" s="15"/>
      <c r="B684" s="248"/>
      <c r="C684" s="249"/>
      <c r="D684" s="220" t="s">
        <v>140</v>
      </c>
      <c r="E684" s="250" t="s">
        <v>21</v>
      </c>
      <c r="F684" s="251" t="s">
        <v>152</v>
      </c>
      <c r="G684" s="249"/>
      <c r="H684" s="252">
        <v>14.388000000000002</v>
      </c>
      <c r="I684" s="253"/>
      <c r="J684" s="249"/>
      <c r="K684" s="249"/>
      <c r="L684" s="254"/>
      <c r="M684" s="255"/>
      <c r="N684" s="256"/>
      <c r="O684" s="256"/>
      <c r="P684" s="256"/>
      <c r="Q684" s="256"/>
      <c r="R684" s="256"/>
      <c r="S684" s="256"/>
      <c r="T684" s="257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58" t="s">
        <v>140</v>
      </c>
      <c r="AU684" s="258" t="s">
        <v>84</v>
      </c>
      <c r="AV684" s="15" t="s">
        <v>127</v>
      </c>
      <c r="AW684" s="15" t="s">
        <v>36</v>
      </c>
      <c r="AX684" s="15" t="s">
        <v>74</v>
      </c>
      <c r="AY684" s="258" t="s">
        <v>126</v>
      </c>
    </row>
    <row r="685" s="16" customFormat="1">
      <c r="A685" s="16"/>
      <c r="B685" s="259"/>
      <c r="C685" s="260"/>
      <c r="D685" s="220" t="s">
        <v>140</v>
      </c>
      <c r="E685" s="261" t="s">
        <v>21</v>
      </c>
      <c r="F685" s="262" t="s">
        <v>156</v>
      </c>
      <c r="G685" s="260"/>
      <c r="H685" s="263">
        <v>103.14399999999998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69" t="s">
        <v>140</v>
      </c>
      <c r="AU685" s="269" t="s">
        <v>84</v>
      </c>
      <c r="AV685" s="16" t="s">
        <v>134</v>
      </c>
      <c r="AW685" s="16" t="s">
        <v>36</v>
      </c>
      <c r="AX685" s="16" t="s">
        <v>82</v>
      </c>
      <c r="AY685" s="269" t="s">
        <v>126</v>
      </c>
    </row>
    <row r="686" s="2" customFormat="1" ht="24.15" customHeight="1">
      <c r="A686" s="41"/>
      <c r="B686" s="42"/>
      <c r="C686" s="207" t="s">
        <v>1173</v>
      </c>
      <c r="D686" s="207" t="s">
        <v>129</v>
      </c>
      <c r="E686" s="208" t="s">
        <v>1174</v>
      </c>
      <c r="F686" s="209" t="s">
        <v>1175</v>
      </c>
      <c r="G686" s="210" t="s">
        <v>132</v>
      </c>
      <c r="H686" s="211">
        <v>850.404</v>
      </c>
      <c r="I686" s="212"/>
      <c r="J686" s="213">
        <f>ROUND(I686*H686,2)</f>
        <v>0</v>
      </c>
      <c r="K686" s="209" t="s">
        <v>133</v>
      </c>
      <c r="L686" s="47"/>
      <c r="M686" s="214" t="s">
        <v>21</v>
      </c>
      <c r="N686" s="215" t="s">
        <v>45</v>
      </c>
      <c r="O686" s="87"/>
      <c r="P686" s="216">
        <f>O686*H686</f>
        <v>0</v>
      </c>
      <c r="Q686" s="216">
        <v>0</v>
      </c>
      <c r="R686" s="216">
        <f>Q686*H686</f>
        <v>0</v>
      </c>
      <c r="S686" s="216">
        <v>0</v>
      </c>
      <c r="T686" s="217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18" t="s">
        <v>295</v>
      </c>
      <c r="AT686" s="218" t="s">
        <v>129</v>
      </c>
      <c r="AU686" s="218" t="s">
        <v>84</v>
      </c>
      <c r="AY686" s="19" t="s">
        <v>126</v>
      </c>
      <c r="BE686" s="219">
        <f>IF(N686="základní",J686,0)</f>
        <v>0</v>
      </c>
      <c r="BF686" s="219">
        <f>IF(N686="snížená",J686,0)</f>
        <v>0</v>
      </c>
      <c r="BG686" s="219">
        <f>IF(N686="zákl. přenesená",J686,0)</f>
        <v>0</v>
      </c>
      <c r="BH686" s="219">
        <f>IF(N686="sníž. přenesená",J686,0)</f>
        <v>0</v>
      </c>
      <c r="BI686" s="219">
        <f>IF(N686="nulová",J686,0)</f>
        <v>0</v>
      </c>
      <c r="BJ686" s="19" t="s">
        <v>82</v>
      </c>
      <c r="BK686" s="219">
        <f>ROUND(I686*H686,2)</f>
        <v>0</v>
      </c>
      <c r="BL686" s="19" t="s">
        <v>295</v>
      </c>
      <c r="BM686" s="218" t="s">
        <v>1176</v>
      </c>
    </row>
    <row r="687" s="2" customFormat="1">
      <c r="A687" s="41"/>
      <c r="B687" s="42"/>
      <c r="C687" s="43"/>
      <c r="D687" s="220" t="s">
        <v>136</v>
      </c>
      <c r="E687" s="43"/>
      <c r="F687" s="221" t="s">
        <v>1177</v>
      </c>
      <c r="G687" s="43"/>
      <c r="H687" s="43"/>
      <c r="I687" s="222"/>
      <c r="J687" s="43"/>
      <c r="K687" s="43"/>
      <c r="L687" s="47"/>
      <c r="M687" s="223"/>
      <c r="N687" s="224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19" t="s">
        <v>136</v>
      </c>
      <c r="AU687" s="19" t="s">
        <v>84</v>
      </c>
    </row>
    <row r="688" s="2" customFormat="1">
      <c r="A688" s="41"/>
      <c r="B688" s="42"/>
      <c r="C688" s="43"/>
      <c r="D688" s="225" t="s">
        <v>138</v>
      </c>
      <c r="E688" s="43"/>
      <c r="F688" s="226" t="s">
        <v>1178</v>
      </c>
      <c r="G688" s="43"/>
      <c r="H688" s="43"/>
      <c r="I688" s="222"/>
      <c r="J688" s="43"/>
      <c r="K688" s="43"/>
      <c r="L688" s="47"/>
      <c r="M688" s="223"/>
      <c r="N688" s="224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19" t="s">
        <v>138</v>
      </c>
      <c r="AU688" s="19" t="s">
        <v>84</v>
      </c>
    </row>
    <row r="689" s="14" customFormat="1">
      <c r="A689" s="14"/>
      <c r="B689" s="237"/>
      <c r="C689" s="238"/>
      <c r="D689" s="220" t="s">
        <v>140</v>
      </c>
      <c r="E689" s="239" t="s">
        <v>21</v>
      </c>
      <c r="F689" s="240" t="s">
        <v>1179</v>
      </c>
      <c r="G689" s="238"/>
      <c r="H689" s="241">
        <v>900.30399999999997</v>
      </c>
      <c r="I689" s="242"/>
      <c r="J689" s="238"/>
      <c r="K689" s="238"/>
      <c r="L689" s="243"/>
      <c r="M689" s="244"/>
      <c r="N689" s="245"/>
      <c r="O689" s="245"/>
      <c r="P689" s="245"/>
      <c r="Q689" s="245"/>
      <c r="R689" s="245"/>
      <c r="S689" s="245"/>
      <c r="T689" s="246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7" t="s">
        <v>140</v>
      </c>
      <c r="AU689" s="247" t="s">
        <v>84</v>
      </c>
      <c r="AV689" s="14" t="s">
        <v>84</v>
      </c>
      <c r="AW689" s="14" t="s">
        <v>36</v>
      </c>
      <c r="AX689" s="14" t="s">
        <v>74</v>
      </c>
      <c r="AY689" s="247" t="s">
        <v>126</v>
      </c>
    </row>
    <row r="690" s="14" customFormat="1">
      <c r="A690" s="14"/>
      <c r="B690" s="237"/>
      <c r="C690" s="238"/>
      <c r="D690" s="220" t="s">
        <v>140</v>
      </c>
      <c r="E690" s="239" t="s">
        <v>21</v>
      </c>
      <c r="F690" s="240" t="s">
        <v>1180</v>
      </c>
      <c r="G690" s="238"/>
      <c r="H690" s="241">
        <v>-49.899999999999999</v>
      </c>
      <c r="I690" s="242"/>
      <c r="J690" s="238"/>
      <c r="K690" s="238"/>
      <c r="L690" s="243"/>
      <c r="M690" s="244"/>
      <c r="N690" s="245"/>
      <c r="O690" s="245"/>
      <c r="P690" s="245"/>
      <c r="Q690" s="245"/>
      <c r="R690" s="245"/>
      <c r="S690" s="245"/>
      <c r="T690" s="246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7" t="s">
        <v>140</v>
      </c>
      <c r="AU690" s="247" t="s">
        <v>84</v>
      </c>
      <c r="AV690" s="14" t="s">
        <v>84</v>
      </c>
      <c r="AW690" s="14" t="s">
        <v>36</v>
      </c>
      <c r="AX690" s="14" t="s">
        <v>74</v>
      </c>
      <c r="AY690" s="247" t="s">
        <v>126</v>
      </c>
    </row>
    <row r="691" s="16" customFormat="1">
      <c r="A691" s="16"/>
      <c r="B691" s="259"/>
      <c r="C691" s="260"/>
      <c r="D691" s="220" t="s">
        <v>140</v>
      </c>
      <c r="E691" s="261" t="s">
        <v>21</v>
      </c>
      <c r="F691" s="262" t="s">
        <v>156</v>
      </c>
      <c r="G691" s="260"/>
      <c r="H691" s="263">
        <v>850.404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69" t="s">
        <v>140</v>
      </c>
      <c r="AU691" s="269" t="s">
        <v>84</v>
      </c>
      <c r="AV691" s="16" t="s">
        <v>134</v>
      </c>
      <c r="AW691" s="16" t="s">
        <v>36</v>
      </c>
      <c r="AX691" s="16" t="s">
        <v>82</v>
      </c>
      <c r="AY691" s="269" t="s">
        <v>126</v>
      </c>
    </row>
    <row r="692" s="2" customFormat="1" ht="37.8" customHeight="1">
      <c r="A692" s="41"/>
      <c r="B692" s="42"/>
      <c r="C692" s="207" t="s">
        <v>1181</v>
      </c>
      <c r="D692" s="207" t="s">
        <v>129</v>
      </c>
      <c r="E692" s="208" t="s">
        <v>1182</v>
      </c>
      <c r="F692" s="209" t="s">
        <v>1183</v>
      </c>
      <c r="G692" s="210" t="s">
        <v>132</v>
      </c>
      <c r="H692" s="211">
        <v>720.24300000000005</v>
      </c>
      <c r="I692" s="212"/>
      <c r="J692" s="213">
        <f>ROUND(I692*H692,2)</f>
        <v>0</v>
      </c>
      <c r="K692" s="209" t="s">
        <v>21</v>
      </c>
      <c r="L692" s="47"/>
      <c r="M692" s="214" t="s">
        <v>21</v>
      </c>
      <c r="N692" s="215" t="s">
        <v>45</v>
      </c>
      <c r="O692" s="87"/>
      <c r="P692" s="216">
        <f>O692*H692</f>
        <v>0</v>
      </c>
      <c r="Q692" s="216">
        <v>3.0000000000000001E-05</v>
      </c>
      <c r="R692" s="216">
        <f>Q692*H692</f>
        <v>0.021607290000000001</v>
      </c>
      <c r="S692" s="216">
        <v>0</v>
      </c>
      <c r="T692" s="217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18" t="s">
        <v>295</v>
      </c>
      <c r="AT692" s="218" t="s">
        <v>129</v>
      </c>
      <c r="AU692" s="218" t="s">
        <v>84</v>
      </c>
      <c r="AY692" s="19" t="s">
        <v>126</v>
      </c>
      <c r="BE692" s="219">
        <f>IF(N692="základní",J692,0)</f>
        <v>0</v>
      </c>
      <c r="BF692" s="219">
        <f>IF(N692="snížená",J692,0)</f>
        <v>0</v>
      </c>
      <c r="BG692" s="219">
        <f>IF(N692="zákl. přenesená",J692,0)</f>
        <v>0</v>
      </c>
      <c r="BH692" s="219">
        <f>IF(N692="sníž. přenesená",J692,0)</f>
        <v>0</v>
      </c>
      <c r="BI692" s="219">
        <f>IF(N692="nulová",J692,0)</f>
        <v>0</v>
      </c>
      <c r="BJ692" s="19" t="s">
        <v>82</v>
      </c>
      <c r="BK692" s="219">
        <f>ROUND(I692*H692,2)</f>
        <v>0</v>
      </c>
      <c r="BL692" s="19" t="s">
        <v>295</v>
      </c>
      <c r="BM692" s="218" t="s">
        <v>1184</v>
      </c>
    </row>
    <row r="693" s="2" customFormat="1">
      <c r="A693" s="41"/>
      <c r="B693" s="42"/>
      <c r="C693" s="43"/>
      <c r="D693" s="220" t="s">
        <v>136</v>
      </c>
      <c r="E693" s="43"/>
      <c r="F693" s="221" t="s">
        <v>1185</v>
      </c>
      <c r="G693" s="43"/>
      <c r="H693" s="43"/>
      <c r="I693" s="222"/>
      <c r="J693" s="43"/>
      <c r="K693" s="43"/>
      <c r="L693" s="47"/>
      <c r="M693" s="223"/>
      <c r="N693" s="224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19" t="s">
        <v>136</v>
      </c>
      <c r="AU693" s="19" t="s">
        <v>84</v>
      </c>
    </row>
    <row r="694" s="14" customFormat="1">
      <c r="A694" s="14"/>
      <c r="B694" s="237"/>
      <c r="C694" s="238"/>
      <c r="D694" s="220" t="s">
        <v>140</v>
      </c>
      <c r="E694" s="239" t="s">
        <v>21</v>
      </c>
      <c r="F694" s="240" t="s">
        <v>1186</v>
      </c>
      <c r="G694" s="238"/>
      <c r="H694" s="241">
        <v>720.24300000000005</v>
      </c>
      <c r="I694" s="242"/>
      <c r="J694" s="238"/>
      <c r="K694" s="238"/>
      <c r="L694" s="243"/>
      <c r="M694" s="244"/>
      <c r="N694" s="245"/>
      <c r="O694" s="245"/>
      <c r="P694" s="245"/>
      <c r="Q694" s="245"/>
      <c r="R694" s="245"/>
      <c r="S694" s="245"/>
      <c r="T694" s="246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7" t="s">
        <v>140</v>
      </c>
      <c r="AU694" s="247" t="s">
        <v>84</v>
      </c>
      <c r="AV694" s="14" t="s">
        <v>84</v>
      </c>
      <c r="AW694" s="14" t="s">
        <v>36</v>
      </c>
      <c r="AX694" s="14" t="s">
        <v>82</v>
      </c>
      <c r="AY694" s="247" t="s">
        <v>126</v>
      </c>
    </row>
    <row r="695" s="2" customFormat="1" ht="37.8" customHeight="1">
      <c r="A695" s="41"/>
      <c r="B695" s="42"/>
      <c r="C695" s="207" t="s">
        <v>1187</v>
      </c>
      <c r="D695" s="207" t="s">
        <v>129</v>
      </c>
      <c r="E695" s="208" t="s">
        <v>1188</v>
      </c>
      <c r="F695" s="209" t="s">
        <v>1189</v>
      </c>
      <c r="G695" s="210" t="s">
        <v>293</v>
      </c>
      <c r="H695" s="211">
        <v>3</v>
      </c>
      <c r="I695" s="212"/>
      <c r="J695" s="213">
        <f>ROUND(I695*H695,2)</f>
        <v>0</v>
      </c>
      <c r="K695" s="209" t="s">
        <v>21</v>
      </c>
      <c r="L695" s="47"/>
      <c r="M695" s="214" t="s">
        <v>21</v>
      </c>
      <c r="N695" s="215" t="s">
        <v>45</v>
      </c>
      <c r="O695" s="87"/>
      <c r="P695" s="216">
        <f>O695*H695</f>
        <v>0</v>
      </c>
      <c r="Q695" s="216">
        <v>0</v>
      </c>
      <c r="R695" s="216">
        <f>Q695*H695</f>
        <v>0</v>
      </c>
      <c r="S695" s="216">
        <v>0</v>
      </c>
      <c r="T695" s="217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18" t="s">
        <v>295</v>
      </c>
      <c r="AT695" s="218" t="s">
        <v>129</v>
      </c>
      <c r="AU695" s="218" t="s">
        <v>84</v>
      </c>
      <c r="AY695" s="19" t="s">
        <v>126</v>
      </c>
      <c r="BE695" s="219">
        <f>IF(N695="základní",J695,0)</f>
        <v>0</v>
      </c>
      <c r="BF695" s="219">
        <f>IF(N695="snížená",J695,0)</f>
        <v>0</v>
      </c>
      <c r="BG695" s="219">
        <f>IF(N695="zákl. přenesená",J695,0)</f>
        <v>0</v>
      </c>
      <c r="BH695" s="219">
        <f>IF(N695="sníž. přenesená",J695,0)</f>
        <v>0</v>
      </c>
      <c r="BI695" s="219">
        <f>IF(N695="nulová",J695,0)</f>
        <v>0</v>
      </c>
      <c r="BJ695" s="19" t="s">
        <v>82</v>
      </c>
      <c r="BK695" s="219">
        <f>ROUND(I695*H695,2)</f>
        <v>0</v>
      </c>
      <c r="BL695" s="19" t="s">
        <v>295</v>
      </c>
      <c r="BM695" s="218" t="s">
        <v>1190</v>
      </c>
    </row>
    <row r="696" s="2" customFormat="1">
      <c r="A696" s="41"/>
      <c r="B696" s="42"/>
      <c r="C696" s="43"/>
      <c r="D696" s="220" t="s">
        <v>136</v>
      </c>
      <c r="E696" s="43"/>
      <c r="F696" s="221" t="s">
        <v>1189</v>
      </c>
      <c r="G696" s="43"/>
      <c r="H696" s="43"/>
      <c r="I696" s="222"/>
      <c r="J696" s="43"/>
      <c r="K696" s="43"/>
      <c r="L696" s="47"/>
      <c r="M696" s="284"/>
      <c r="N696" s="285"/>
      <c r="O696" s="286"/>
      <c r="P696" s="286"/>
      <c r="Q696" s="286"/>
      <c r="R696" s="286"/>
      <c r="S696" s="286"/>
      <c r="T696" s="287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19" t="s">
        <v>136</v>
      </c>
      <c r="AU696" s="19" t="s">
        <v>84</v>
      </c>
    </row>
    <row r="697" s="2" customFormat="1" ht="6.96" customHeight="1">
      <c r="A697" s="41"/>
      <c r="B697" s="62"/>
      <c r="C697" s="63"/>
      <c r="D697" s="63"/>
      <c r="E697" s="63"/>
      <c r="F697" s="63"/>
      <c r="G697" s="63"/>
      <c r="H697" s="63"/>
      <c r="I697" s="63"/>
      <c r="J697" s="63"/>
      <c r="K697" s="63"/>
      <c r="L697" s="47"/>
      <c r="M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</row>
  </sheetData>
  <sheetProtection sheet="1" autoFilter="0" formatColumns="0" formatRows="0" objects="1" scenarios="1" spinCount="100000" saltValue="F4UX+4ZukXQrzP4PAiT2jl9Z4ZopcwspmQN8DWAcQrLaFtsiPlU+Lv66n1VM3FruyJIpLf6Tw5U1/wF+Vl9yVw==" hashValue="SzbzKo761GF8S5PqagkEId4sFtdzIATmgJkIT8R7hqmc3IRPIOAl3+WSkVVEonwsqkNm/29liXNNWmwnUMQKkg==" algorithmName="SHA-512" password="CC35"/>
  <autoFilter ref="C91:K696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2_01/310237241"/>
    <hyperlink ref="F102" r:id="rId2" display="https://podminky.urs.cz/item/CS_URS_2022_01/619996135"/>
    <hyperlink ref="F106" r:id="rId3" display="https://podminky.urs.cz/item/CS_URS_2022_01/619996145"/>
    <hyperlink ref="F110" r:id="rId4" display="https://podminky.urs.cz/item/CS_URS_2022_01/622135000"/>
    <hyperlink ref="F125" r:id="rId5" display="https://podminky.urs.cz/item/CS_URS_2022_01/622311141"/>
    <hyperlink ref="F206" r:id="rId6" display="https://podminky.urs.cz/item/CS_URS_2022_01/629991011"/>
    <hyperlink ref="F222" r:id="rId7" display="https://podminky.urs.cz/item/CS_URS_2022_01/629999042"/>
    <hyperlink ref="F255" r:id="rId8" display="https://podminky.urs.cz/item/CS_URS_2022_01/941111132"/>
    <hyperlink ref="F259" r:id="rId9" display="https://podminky.urs.cz/item/CS_URS_2022_01/941111232"/>
    <hyperlink ref="F264" r:id="rId10" display="https://podminky.urs.cz/item/CS_URS_2022_01/941111832"/>
    <hyperlink ref="F267" r:id="rId11" display="https://podminky.urs.cz/item/CS_URS_2022_01/944511111"/>
    <hyperlink ref="F271" r:id="rId12" display="https://podminky.urs.cz/item/CS_URS_2022_01/944511211"/>
    <hyperlink ref="F276" r:id="rId13" display="https://podminky.urs.cz/item/CS_URS_2022_01/944511811"/>
    <hyperlink ref="F279" r:id="rId14" display="https://podminky.urs.cz/item/CS_URS_2022_01/944711112"/>
    <hyperlink ref="F282" r:id="rId15" display="https://podminky.urs.cz/item/CS_URS_2022_01/944711212"/>
    <hyperlink ref="F287" r:id="rId16" display="https://podminky.urs.cz/item/CS_URS_2022_01/944711812"/>
    <hyperlink ref="F290" r:id="rId17" display="https://podminky.urs.cz/item/CS_URS_2022_01/949511112"/>
    <hyperlink ref="F293" r:id="rId18" display="https://podminky.urs.cz/item/CS_URS_2022_01/949511212"/>
    <hyperlink ref="F298" r:id="rId19" display="https://podminky.urs.cz/item/CS_URS_2022_01/949511812"/>
    <hyperlink ref="F301" r:id="rId20" display="https://podminky.urs.cz/item/CS_URS_2022_01/952901108"/>
    <hyperlink ref="F307" r:id="rId21" display="https://podminky.urs.cz/item/CS_URS_2022_01/952901124"/>
    <hyperlink ref="F311" r:id="rId22" display="https://podminky.urs.cz/item/CS_URS_2022_01/952901131"/>
    <hyperlink ref="F315" r:id="rId23" display="https://podminky.urs.cz/item/CS_URS_2022_01/952902121"/>
    <hyperlink ref="F321" r:id="rId24" display="https://podminky.urs.cz/item/CS_URS_2022_01/952902151"/>
    <hyperlink ref="F325" r:id="rId25" display="https://podminky.urs.cz/item/CS_URS_2022_01/952902221"/>
    <hyperlink ref="F329" r:id="rId26" display="https://podminky.urs.cz/item/CS_URS_2022_01/952902231"/>
    <hyperlink ref="F333" r:id="rId27" display="https://podminky.urs.cz/item/CS_URS_2022_01/952902511"/>
    <hyperlink ref="F353" r:id="rId28" display="https://podminky.urs.cz/item/CS_URS_2022_01/967031732"/>
    <hyperlink ref="F359" r:id="rId29" display="https://podminky.urs.cz/item/CS_URS_2022_01/978015391"/>
    <hyperlink ref="F367" r:id="rId30" display="https://podminky.urs.cz/item/CS_URS_2022_01/978019321"/>
    <hyperlink ref="F371" r:id="rId31" display="https://podminky.urs.cz/item/CS_URS_2022_01/978059641"/>
    <hyperlink ref="F389" r:id="rId32" display="https://podminky.urs.cz/item/CS_URS_2022_01/997013157"/>
    <hyperlink ref="F392" r:id="rId33" display="https://podminky.urs.cz/item/CS_URS_2022_01/997013501"/>
    <hyperlink ref="F395" r:id="rId34" display="https://podminky.urs.cz/item/CS_URS_2022_01/997013509"/>
    <hyperlink ref="F399" r:id="rId35" display="https://podminky.urs.cz/item/CS_URS_2022_01/997013631"/>
    <hyperlink ref="F403" r:id="rId36" display="https://podminky.urs.cz/item/CS_URS_2022_01/998017003"/>
    <hyperlink ref="F408" r:id="rId37" display="https://podminky.urs.cz/item/CS_URS_2022_01/721140806"/>
    <hyperlink ref="F415" r:id="rId38" display="https://podminky.urs.cz/item/CS_URS_2022_01/998741202"/>
    <hyperlink ref="F427" r:id="rId39" display="https://podminky.urs.cz/item/CS_URS_2022_01/998742203"/>
    <hyperlink ref="F431" r:id="rId40" display="https://podminky.urs.cz/item/CS_URS_2022_01/764002841"/>
    <hyperlink ref="F435" r:id="rId41" display="https://podminky.urs.cz/item/CS_URS_2022_01/764004831"/>
    <hyperlink ref="F438" r:id="rId42" display="https://podminky.urs.cz/item/CS_URS_2022_01/764004861"/>
    <hyperlink ref="F442" r:id="rId43" display="https://podminky.urs.cz/item/CS_URS_2022_01/764004863"/>
    <hyperlink ref="F446" r:id="rId44" display="https://podminky.urs.cz/item/CS_URS_2022_01/764214411"/>
    <hyperlink ref="F450" r:id="rId45" display="https://podminky.urs.cz/item/CS_URS_2022_01/764215446"/>
    <hyperlink ref="F457" r:id="rId46" display="https://podminky.urs.cz/item/CS_URS_2022_01/764518424"/>
    <hyperlink ref="F466" r:id="rId47" display="https://podminky.urs.cz/item/CS_URS_2022_01/998764203"/>
    <hyperlink ref="F474" r:id="rId48" display="https://podminky.urs.cz/item/CS_URS_2022_01/998767203"/>
    <hyperlink ref="F478" r:id="rId49" display="https://podminky.urs.cz/item/CS_URS_2022_01/783301313"/>
    <hyperlink ref="F485" r:id="rId50" display="https://podminky.urs.cz/item/CS_URS_2022_01/783301401"/>
    <hyperlink ref="F492" r:id="rId51" display="https://podminky.urs.cz/item/CS_URS_2022_01/783306809"/>
    <hyperlink ref="F499" r:id="rId52" display="https://podminky.urs.cz/item/CS_URS_2022_01/783314201"/>
    <hyperlink ref="F506" r:id="rId53" display="https://podminky.urs.cz/item/CS_URS_2022_01/783315101"/>
    <hyperlink ref="F513" r:id="rId54" display="https://podminky.urs.cz/item/CS_URS_2022_01/783317101"/>
    <hyperlink ref="F523" r:id="rId55" display="https://podminky.urs.cz/item/CS_URS_2022_01/783401311"/>
    <hyperlink ref="F555" r:id="rId56" display="https://podminky.urs.cz/item/CS_URS_2022_01/783406811"/>
    <hyperlink ref="F568" r:id="rId57" display="https://podminky.urs.cz/item/CS_URS_2022_01/783414201"/>
    <hyperlink ref="F588" r:id="rId58" display="https://podminky.urs.cz/item/CS_URS_2022_01/783415101"/>
    <hyperlink ref="F592" r:id="rId59" display="https://podminky.urs.cz/item/CS_URS_2022_01/783417101"/>
    <hyperlink ref="F688" r:id="rId60" display="https://podminky.urs.cz/item/CS_URS_2022_01/7838976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91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Oprava uliční fasády a výměna oken ZŠ a MŠ Grafická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1191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21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12. 4. 2022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28</v>
      </c>
      <c r="E14" s="41"/>
      <c r="F14" s="41"/>
      <c r="G14" s="41"/>
      <c r="H14" s="41"/>
      <c r="I14" s="135" t="s">
        <v>29</v>
      </c>
      <c r="J14" s="139" t="s">
        <v>21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30</v>
      </c>
      <c r="F15" s="41"/>
      <c r="G15" s="41"/>
      <c r="H15" s="41"/>
      <c r="I15" s="135" t="s">
        <v>31</v>
      </c>
      <c r="J15" s="139" t="s">
        <v>21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32</v>
      </c>
      <c r="E17" s="41"/>
      <c r="F17" s="41"/>
      <c r="G17" s="41"/>
      <c r="H17" s="41"/>
      <c r="I17" s="135" t="s">
        <v>29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31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34</v>
      </c>
      <c r="E20" s="41"/>
      <c r="F20" s="41"/>
      <c r="G20" s="41"/>
      <c r="H20" s="41"/>
      <c r="I20" s="135" t="s">
        <v>29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31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37</v>
      </c>
      <c r="E23" s="41"/>
      <c r="F23" s="41"/>
      <c r="G23" s="41"/>
      <c r="H23" s="41"/>
      <c r="I23" s="135" t="s">
        <v>29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31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21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ROUND((SUM(BE84:BE110)),  2)</f>
        <v>0</v>
      </c>
      <c r="G33" s="41"/>
      <c r="H33" s="41"/>
      <c r="I33" s="151">
        <v>0.20999999999999999</v>
      </c>
      <c r="J33" s="150">
        <f>ROUND(((SUM(BE84:BE110))*I33),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ROUND((SUM(BF84:BF110)),  2)</f>
        <v>0</v>
      </c>
      <c r="G34" s="41"/>
      <c r="H34" s="41"/>
      <c r="I34" s="151">
        <v>0.14999999999999999</v>
      </c>
      <c r="J34" s="150">
        <f>ROUND(((SUM(BF84:BF110))*I34),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ROUND((SUM(BG84:BG110)),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ROUND((SUM(BH84:BH110)),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ROUND((SUM(BI84:BI110)),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94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uliční fasády a výměna oken ZŠ a MŠ Grafická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Grafická 13/1060, Praha 5</v>
      </c>
      <c r="G52" s="43"/>
      <c r="H52" s="43"/>
      <c r="I52" s="34" t="s">
        <v>24</v>
      </c>
      <c r="J52" s="75" t="str">
        <f>IF(J12="","",J12)</f>
        <v>12. 4. 2022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28</v>
      </c>
      <c r="D54" s="43"/>
      <c r="E54" s="43"/>
      <c r="F54" s="29" t="str">
        <f>E15</f>
        <v>MČ Praha 5, Nám. 14. října 4/1381, Praha 5</v>
      </c>
      <c r="G54" s="43"/>
      <c r="H54" s="43"/>
      <c r="I54" s="34" t="s">
        <v>34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32</v>
      </c>
      <c r="D55" s="43"/>
      <c r="E55" s="43"/>
      <c r="F55" s="29" t="str">
        <f>IF(E18="","",E18)</f>
        <v>Vyplň údaj</v>
      </c>
      <c r="G55" s="43"/>
      <c r="H55" s="43"/>
      <c r="I55" s="34" t="s">
        <v>37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95</v>
      </c>
      <c r="D57" s="165"/>
      <c r="E57" s="165"/>
      <c r="F57" s="165"/>
      <c r="G57" s="165"/>
      <c r="H57" s="165"/>
      <c r="I57" s="165"/>
      <c r="J57" s="166" t="s">
        <v>96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97</v>
      </c>
    </row>
    <row r="60" s="9" customFormat="1" ht="24.96" customHeight="1">
      <c r="A60" s="9"/>
      <c r="B60" s="168"/>
      <c r="C60" s="169"/>
      <c r="D60" s="170" t="s">
        <v>1191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1192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1193</v>
      </c>
      <c r="E62" s="177"/>
      <c r="F62" s="177"/>
      <c r="G62" s="177"/>
      <c r="H62" s="177"/>
      <c r="I62" s="177"/>
      <c r="J62" s="178">
        <f>J90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1194</v>
      </c>
      <c r="E63" s="177"/>
      <c r="F63" s="177"/>
      <c r="G63" s="177"/>
      <c r="H63" s="177"/>
      <c r="I63" s="177"/>
      <c r="J63" s="178">
        <f>J96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1195</v>
      </c>
      <c r="E64" s="177"/>
      <c r="F64" s="177"/>
      <c r="G64" s="177"/>
      <c r="H64" s="177"/>
      <c r="I64" s="177"/>
      <c r="J64" s="178">
        <f>J102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5" t="s">
        <v>111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Oprava uliční fasády a výměna oken ZŠ a MŠ Grafická</v>
      </c>
      <c r="F74" s="34"/>
      <c r="G74" s="34"/>
      <c r="H74" s="34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92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VRN - Vedlejší rozpočtové náklady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22</v>
      </c>
      <c r="D78" s="43"/>
      <c r="E78" s="43"/>
      <c r="F78" s="29" t="str">
        <f>F12</f>
        <v>Grafická 13/1060, Praha 5</v>
      </c>
      <c r="G78" s="43"/>
      <c r="H78" s="43"/>
      <c r="I78" s="34" t="s">
        <v>24</v>
      </c>
      <c r="J78" s="75" t="str">
        <f>IF(J12="","",J12)</f>
        <v>12. 4. 2022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4" t="s">
        <v>28</v>
      </c>
      <c r="D80" s="43"/>
      <c r="E80" s="43"/>
      <c r="F80" s="29" t="str">
        <f>E15</f>
        <v>MČ Praha 5, Nám. 14. října 4/1381, Praha 5</v>
      </c>
      <c r="G80" s="43"/>
      <c r="H80" s="43"/>
      <c r="I80" s="34" t="s">
        <v>34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4" t="s">
        <v>32</v>
      </c>
      <c r="D81" s="43"/>
      <c r="E81" s="43"/>
      <c r="F81" s="29" t="str">
        <f>IF(E18="","",E18)</f>
        <v>Vyplň údaj</v>
      </c>
      <c r="G81" s="43"/>
      <c r="H81" s="43"/>
      <c r="I81" s="34" t="s">
        <v>37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112</v>
      </c>
      <c r="D83" s="183" t="s">
        <v>59</v>
      </c>
      <c r="E83" s="183" t="s">
        <v>55</v>
      </c>
      <c r="F83" s="183" t="s">
        <v>56</v>
      </c>
      <c r="G83" s="183" t="s">
        <v>113</v>
      </c>
      <c r="H83" s="183" t="s">
        <v>114</v>
      </c>
      <c r="I83" s="183" t="s">
        <v>115</v>
      </c>
      <c r="J83" s="183" t="s">
        <v>96</v>
      </c>
      <c r="K83" s="184" t="s">
        <v>116</v>
      </c>
      <c r="L83" s="185"/>
      <c r="M83" s="95" t="s">
        <v>21</v>
      </c>
      <c r="N83" s="96" t="s">
        <v>44</v>
      </c>
      <c r="O83" s="96" t="s">
        <v>117</v>
      </c>
      <c r="P83" s="96" t="s">
        <v>118</v>
      </c>
      <c r="Q83" s="96" t="s">
        <v>119</v>
      </c>
      <c r="R83" s="96" t="s">
        <v>120</v>
      </c>
      <c r="S83" s="96" t="s">
        <v>121</v>
      </c>
      <c r="T83" s="97" t="s">
        <v>122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123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19" t="s">
        <v>73</v>
      </c>
      <c r="AU84" s="19" t="s">
        <v>97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73</v>
      </c>
      <c r="E85" s="194" t="s">
        <v>88</v>
      </c>
      <c r="F85" s="194" t="s">
        <v>89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P86+P90+P96+P102</f>
        <v>0</v>
      </c>
      <c r="Q85" s="199"/>
      <c r="R85" s="200">
        <f>R86+R90+R96+R102</f>
        <v>0</v>
      </c>
      <c r="S85" s="199"/>
      <c r="T85" s="201">
        <f>T86+T90+T96+T102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179</v>
      </c>
      <c r="AT85" s="203" t="s">
        <v>73</v>
      </c>
      <c r="AU85" s="203" t="s">
        <v>74</v>
      </c>
      <c r="AY85" s="202" t="s">
        <v>126</v>
      </c>
      <c r="BK85" s="204">
        <f>BK86+BK90+BK96+BK102</f>
        <v>0</v>
      </c>
    </row>
    <row r="86" s="12" customFormat="1" ht="22.8" customHeight="1">
      <c r="A86" s="12"/>
      <c r="B86" s="191"/>
      <c r="C86" s="192"/>
      <c r="D86" s="193" t="s">
        <v>73</v>
      </c>
      <c r="E86" s="205" t="s">
        <v>1196</v>
      </c>
      <c r="F86" s="205" t="s">
        <v>1197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SUM(P87:P89)</f>
        <v>0</v>
      </c>
      <c r="Q86" s="199"/>
      <c r="R86" s="200">
        <f>SUM(R87:R89)</f>
        <v>0</v>
      </c>
      <c r="S86" s="199"/>
      <c r="T86" s="201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179</v>
      </c>
      <c r="AT86" s="203" t="s">
        <v>73</v>
      </c>
      <c r="AU86" s="203" t="s">
        <v>82</v>
      </c>
      <c r="AY86" s="202" t="s">
        <v>126</v>
      </c>
      <c r="BK86" s="204">
        <f>SUM(BK87:BK89)</f>
        <v>0</v>
      </c>
    </row>
    <row r="87" s="2" customFormat="1" ht="21.75" customHeight="1">
      <c r="A87" s="41"/>
      <c r="B87" s="42"/>
      <c r="C87" s="207" t="s">
        <v>82</v>
      </c>
      <c r="D87" s="207" t="s">
        <v>129</v>
      </c>
      <c r="E87" s="208" t="s">
        <v>1198</v>
      </c>
      <c r="F87" s="209" t="s">
        <v>1199</v>
      </c>
      <c r="G87" s="210" t="s">
        <v>726</v>
      </c>
      <c r="H87" s="211">
        <v>1</v>
      </c>
      <c r="I87" s="212"/>
      <c r="J87" s="213">
        <f>ROUND(I87*H87,2)</f>
        <v>0</v>
      </c>
      <c r="K87" s="209" t="s">
        <v>133</v>
      </c>
      <c r="L87" s="47"/>
      <c r="M87" s="214" t="s">
        <v>21</v>
      </c>
      <c r="N87" s="215" t="s">
        <v>45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1200</v>
      </c>
      <c r="AT87" s="218" t="s">
        <v>129</v>
      </c>
      <c r="AU87" s="218" t="s">
        <v>84</v>
      </c>
      <c r="AY87" s="19" t="s">
        <v>126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82</v>
      </c>
      <c r="BK87" s="219">
        <f>ROUND(I87*H87,2)</f>
        <v>0</v>
      </c>
      <c r="BL87" s="19" t="s">
        <v>1200</v>
      </c>
      <c r="BM87" s="218" t="s">
        <v>1201</v>
      </c>
    </row>
    <row r="88" s="2" customFormat="1">
      <c r="A88" s="41"/>
      <c r="B88" s="42"/>
      <c r="C88" s="43"/>
      <c r="D88" s="220" t="s">
        <v>136</v>
      </c>
      <c r="E88" s="43"/>
      <c r="F88" s="221" t="s">
        <v>1202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136</v>
      </c>
      <c r="AU88" s="19" t="s">
        <v>84</v>
      </c>
    </row>
    <row r="89" s="2" customFormat="1">
      <c r="A89" s="41"/>
      <c r="B89" s="42"/>
      <c r="C89" s="43"/>
      <c r="D89" s="225" t="s">
        <v>138</v>
      </c>
      <c r="E89" s="43"/>
      <c r="F89" s="226" t="s">
        <v>1203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138</v>
      </c>
      <c r="AU89" s="19" t="s">
        <v>84</v>
      </c>
    </row>
    <row r="90" s="12" customFormat="1" ht="22.8" customHeight="1">
      <c r="A90" s="12"/>
      <c r="B90" s="191"/>
      <c r="C90" s="192"/>
      <c r="D90" s="193" t="s">
        <v>73</v>
      </c>
      <c r="E90" s="205" t="s">
        <v>1204</v>
      </c>
      <c r="F90" s="205" t="s">
        <v>1205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SUM(P91:P95)</f>
        <v>0</v>
      </c>
      <c r="Q90" s="199"/>
      <c r="R90" s="200">
        <f>SUM(R91:R95)</f>
        <v>0</v>
      </c>
      <c r="S90" s="199"/>
      <c r="T90" s="201">
        <f>SUM(T91:T95)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179</v>
      </c>
      <c r="AT90" s="203" t="s">
        <v>73</v>
      </c>
      <c r="AU90" s="203" t="s">
        <v>82</v>
      </c>
      <c r="AY90" s="202" t="s">
        <v>126</v>
      </c>
      <c r="BK90" s="204">
        <f>SUM(BK91:BK95)</f>
        <v>0</v>
      </c>
    </row>
    <row r="91" s="2" customFormat="1" ht="16.5" customHeight="1">
      <c r="A91" s="41"/>
      <c r="B91" s="42"/>
      <c r="C91" s="207" t="s">
        <v>84</v>
      </c>
      <c r="D91" s="207" t="s">
        <v>129</v>
      </c>
      <c r="E91" s="208" t="s">
        <v>1206</v>
      </c>
      <c r="F91" s="209" t="s">
        <v>1205</v>
      </c>
      <c r="G91" s="210" t="s">
        <v>726</v>
      </c>
      <c r="H91" s="211">
        <v>1</v>
      </c>
      <c r="I91" s="212"/>
      <c r="J91" s="213">
        <f>ROUND(I91*H91,2)</f>
        <v>0</v>
      </c>
      <c r="K91" s="209" t="s">
        <v>133</v>
      </c>
      <c r="L91" s="47"/>
      <c r="M91" s="214" t="s">
        <v>21</v>
      </c>
      <c r="N91" s="215" t="s">
        <v>45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1200</v>
      </c>
      <c r="AT91" s="218" t="s">
        <v>129</v>
      </c>
      <c r="AU91" s="218" t="s">
        <v>84</v>
      </c>
      <c r="AY91" s="19" t="s">
        <v>126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82</v>
      </c>
      <c r="BK91" s="219">
        <f>ROUND(I91*H91,2)</f>
        <v>0</v>
      </c>
      <c r="BL91" s="19" t="s">
        <v>1200</v>
      </c>
      <c r="BM91" s="218" t="s">
        <v>1207</v>
      </c>
    </row>
    <row r="92" s="2" customFormat="1">
      <c r="A92" s="41"/>
      <c r="B92" s="42"/>
      <c r="C92" s="43"/>
      <c r="D92" s="220" t="s">
        <v>136</v>
      </c>
      <c r="E92" s="43"/>
      <c r="F92" s="221" t="s">
        <v>1205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136</v>
      </c>
      <c r="AU92" s="19" t="s">
        <v>84</v>
      </c>
    </row>
    <row r="93" s="2" customFormat="1">
      <c r="A93" s="41"/>
      <c r="B93" s="42"/>
      <c r="C93" s="43"/>
      <c r="D93" s="225" t="s">
        <v>138</v>
      </c>
      <c r="E93" s="43"/>
      <c r="F93" s="226" t="s">
        <v>1208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138</v>
      </c>
      <c r="AU93" s="19" t="s">
        <v>84</v>
      </c>
    </row>
    <row r="94" s="2" customFormat="1" ht="24.15" customHeight="1">
      <c r="A94" s="41"/>
      <c r="B94" s="42"/>
      <c r="C94" s="207" t="s">
        <v>127</v>
      </c>
      <c r="D94" s="207" t="s">
        <v>129</v>
      </c>
      <c r="E94" s="208" t="s">
        <v>1209</v>
      </c>
      <c r="F94" s="209" t="s">
        <v>1210</v>
      </c>
      <c r="G94" s="210" t="s">
        <v>726</v>
      </c>
      <c r="H94" s="211">
        <v>1</v>
      </c>
      <c r="I94" s="212"/>
      <c r="J94" s="213">
        <f>ROUND(I94*H94,2)</f>
        <v>0</v>
      </c>
      <c r="K94" s="209" t="s">
        <v>21</v>
      </c>
      <c r="L94" s="47"/>
      <c r="M94" s="214" t="s">
        <v>21</v>
      </c>
      <c r="N94" s="215" t="s">
        <v>45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1200</v>
      </c>
      <c r="AT94" s="218" t="s">
        <v>129</v>
      </c>
      <c r="AU94" s="218" t="s">
        <v>84</v>
      </c>
      <c r="AY94" s="19" t="s">
        <v>126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82</v>
      </c>
      <c r="BK94" s="219">
        <f>ROUND(I94*H94,2)</f>
        <v>0</v>
      </c>
      <c r="BL94" s="19" t="s">
        <v>1200</v>
      </c>
      <c r="BM94" s="218" t="s">
        <v>1211</v>
      </c>
    </row>
    <row r="95" s="2" customFormat="1">
      <c r="A95" s="41"/>
      <c r="B95" s="42"/>
      <c r="C95" s="43"/>
      <c r="D95" s="220" t="s">
        <v>136</v>
      </c>
      <c r="E95" s="43"/>
      <c r="F95" s="221" t="s">
        <v>1210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136</v>
      </c>
      <c r="AU95" s="19" t="s">
        <v>84</v>
      </c>
    </row>
    <row r="96" s="12" customFormat="1" ht="22.8" customHeight="1">
      <c r="A96" s="12"/>
      <c r="B96" s="191"/>
      <c r="C96" s="192"/>
      <c r="D96" s="193" t="s">
        <v>73</v>
      </c>
      <c r="E96" s="205" t="s">
        <v>1212</v>
      </c>
      <c r="F96" s="205" t="s">
        <v>1213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SUM(P97:P101)</f>
        <v>0</v>
      </c>
      <c r="Q96" s="199"/>
      <c r="R96" s="200">
        <f>SUM(R97:R101)</f>
        <v>0</v>
      </c>
      <c r="S96" s="199"/>
      <c r="T96" s="201">
        <f>SUM(T97:T101)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179</v>
      </c>
      <c r="AT96" s="203" t="s">
        <v>73</v>
      </c>
      <c r="AU96" s="203" t="s">
        <v>82</v>
      </c>
      <c r="AY96" s="202" t="s">
        <v>126</v>
      </c>
      <c r="BK96" s="204">
        <f>SUM(BK97:BK101)</f>
        <v>0</v>
      </c>
    </row>
    <row r="97" s="2" customFormat="1" ht="16.5" customHeight="1">
      <c r="A97" s="41"/>
      <c r="B97" s="42"/>
      <c r="C97" s="207" t="s">
        <v>134</v>
      </c>
      <c r="D97" s="207" t="s">
        <v>129</v>
      </c>
      <c r="E97" s="208" t="s">
        <v>1214</v>
      </c>
      <c r="F97" s="209" t="s">
        <v>1215</v>
      </c>
      <c r="G97" s="210" t="s">
        <v>726</v>
      </c>
      <c r="H97" s="211">
        <v>1</v>
      </c>
      <c r="I97" s="212"/>
      <c r="J97" s="213">
        <f>ROUND(I97*H97,2)</f>
        <v>0</v>
      </c>
      <c r="K97" s="209" t="s">
        <v>133</v>
      </c>
      <c r="L97" s="47"/>
      <c r="M97" s="214" t="s">
        <v>21</v>
      </c>
      <c r="N97" s="215" t="s">
        <v>45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1200</v>
      </c>
      <c r="AT97" s="218" t="s">
        <v>129</v>
      </c>
      <c r="AU97" s="218" t="s">
        <v>84</v>
      </c>
      <c r="AY97" s="19" t="s">
        <v>126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82</v>
      </c>
      <c r="BK97" s="219">
        <f>ROUND(I97*H97,2)</f>
        <v>0</v>
      </c>
      <c r="BL97" s="19" t="s">
        <v>1200</v>
      </c>
      <c r="BM97" s="218" t="s">
        <v>1216</v>
      </c>
    </row>
    <row r="98" s="2" customFormat="1">
      <c r="A98" s="41"/>
      <c r="B98" s="42"/>
      <c r="C98" s="43"/>
      <c r="D98" s="220" t="s">
        <v>136</v>
      </c>
      <c r="E98" s="43"/>
      <c r="F98" s="221" t="s">
        <v>1215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136</v>
      </c>
      <c r="AU98" s="19" t="s">
        <v>84</v>
      </c>
    </row>
    <row r="99" s="2" customFormat="1">
      <c r="A99" s="41"/>
      <c r="B99" s="42"/>
      <c r="C99" s="43"/>
      <c r="D99" s="225" t="s">
        <v>138</v>
      </c>
      <c r="E99" s="43"/>
      <c r="F99" s="226" t="s">
        <v>1217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138</v>
      </c>
      <c r="AU99" s="19" t="s">
        <v>84</v>
      </c>
    </row>
    <row r="100" s="2" customFormat="1" ht="33" customHeight="1">
      <c r="A100" s="41"/>
      <c r="B100" s="42"/>
      <c r="C100" s="207" t="s">
        <v>179</v>
      </c>
      <c r="D100" s="207" t="s">
        <v>129</v>
      </c>
      <c r="E100" s="208" t="s">
        <v>1218</v>
      </c>
      <c r="F100" s="209" t="s">
        <v>1219</v>
      </c>
      <c r="G100" s="210" t="s">
        <v>726</v>
      </c>
      <c r="H100" s="211">
        <v>1</v>
      </c>
      <c r="I100" s="212"/>
      <c r="J100" s="213">
        <f>ROUND(I100*H100,2)</f>
        <v>0</v>
      </c>
      <c r="K100" s="209" t="s">
        <v>21</v>
      </c>
      <c r="L100" s="47"/>
      <c r="M100" s="214" t="s">
        <v>21</v>
      </c>
      <c r="N100" s="215" t="s">
        <v>45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1200</v>
      </c>
      <c r="AT100" s="218" t="s">
        <v>129</v>
      </c>
      <c r="AU100" s="218" t="s">
        <v>84</v>
      </c>
      <c r="AY100" s="19" t="s">
        <v>126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82</v>
      </c>
      <c r="BK100" s="219">
        <f>ROUND(I100*H100,2)</f>
        <v>0</v>
      </c>
      <c r="BL100" s="19" t="s">
        <v>1200</v>
      </c>
      <c r="BM100" s="218" t="s">
        <v>1220</v>
      </c>
    </row>
    <row r="101" s="2" customFormat="1">
      <c r="A101" s="41"/>
      <c r="B101" s="42"/>
      <c r="C101" s="43"/>
      <c r="D101" s="220" t="s">
        <v>136</v>
      </c>
      <c r="E101" s="43"/>
      <c r="F101" s="221" t="s">
        <v>1221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136</v>
      </c>
      <c r="AU101" s="19" t="s">
        <v>84</v>
      </c>
    </row>
    <row r="102" s="12" customFormat="1" ht="22.8" customHeight="1">
      <c r="A102" s="12"/>
      <c r="B102" s="191"/>
      <c r="C102" s="192"/>
      <c r="D102" s="193" t="s">
        <v>73</v>
      </c>
      <c r="E102" s="205" t="s">
        <v>1222</v>
      </c>
      <c r="F102" s="205" t="s">
        <v>1223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SUM(P103:P110)</f>
        <v>0</v>
      </c>
      <c r="Q102" s="199"/>
      <c r="R102" s="200">
        <f>SUM(R103:R110)</f>
        <v>0</v>
      </c>
      <c r="S102" s="199"/>
      <c r="T102" s="201">
        <f>SUM(T103:T110)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179</v>
      </c>
      <c r="AT102" s="203" t="s">
        <v>73</v>
      </c>
      <c r="AU102" s="203" t="s">
        <v>82</v>
      </c>
      <c r="AY102" s="202" t="s">
        <v>126</v>
      </c>
      <c r="BK102" s="204">
        <f>SUM(BK103:BK110)</f>
        <v>0</v>
      </c>
    </row>
    <row r="103" s="2" customFormat="1" ht="16.5" customHeight="1">
      <c r="A103" s="41"/>
      <c r="B103" s="42"/>
      <c r="C103" s="207" t="s">
        <v>143</v>
      </c>
      <c r="D103" s="207" t="s">
        <v>129</v>
      </c>
      <c r="E103" s="208" t="s">
        <v>1224</v>
      </c>
      <c r="F103" s="209" t="s">
        <v>1225</v>
      </c>
      <c r="G103" s="210" t="s">
        <v>726</v>
      </c>
      <c r="H103" s="211">
        <v>1</v>
      </c>
      <c r="I103" s="212"/>
      <c r="J103" s="213">
        <f>ROUND(I103*H103,2)</f>
        <v>0</v>
      </c>
      <c r="K103" s="209" t="s">
        <v>133</v>
      </c>
      <c r="L103" s="47"/>
      <c r="M103" s="214" t="s">
        <v>21</v>
      </c>
      <c r="N103" s="215" t="s">
        <v>45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1200</v>
      </c>
      <c r="AT103" s="218" t="s">
        <v>129</v>
      </c>
      <c r="AU103" s="218" t="s">
        <v>84</v>
      </c>
      <c r="AY103" s="19" t="s">
        <v>126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82</v>
      </c>
      <c r="BK103" s="219">
        <f>ROUND(I103*H103,2)</f>
        <v>0</v>
      </c>
      <c r="BL103" s="19" t="s">
        <v>1200</v>
      </c>
      <c r="BM103" s="218" t="s">
        <v>1226</v>
      </c>
    </row>
    <row r="104" s="2" customFormat="1">
      <c r="A104" s="41"/>
      <c r="B104" s="42"/>
      <c r="C104" s="43"/>
      <c r="D104" s="220" t="s">
        <v>136</v>
      </c>
      <c r="E104" s="43"/>
      <c r="F104" s="221" t="s">
        <v>1225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136</v>
      </c>
      <c r="AU104" s="19" t="s">
        <v>84</v>
      </c>
    </row>
    <row r="105" s="2" customFormat="1">
      <c r="A105" s="41"/>
      <c r="B105" s="42"/>
      <c r="C105" s="43"/>
      <c r="D105" s="225" t="s">
        <v>138</v>
      </c>
      <c r="E105" s="43"/>
      <c r="F105" s="226" t="s">
        <v>1227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138</v>
      </c>
      <c r="AU105" s="19" t="s">
        <v>84</v>
      </c>
    </row>
    <row r="106" s="2" customFormat="1" ht="21.75" customHeight="1">
      <c r="A106" s="41"/>
      <c r="B106" s="42"/>
      <c r="C106" s="207" t="s">
        <v>196</v>
      </c>
      <c r="D106" s="207" t="s">
        <v>129</v>
      </c>
      <c r="E106" s="208" t="s">
        <v>1228</v>
      </c>
      <c r="F106" s="209" t="s">
        <v>1229</v>
      </c>
      <c r="G106" s="210" t="s">
        <v>726</v>
      </c>
      <c r="H106" s="211">
        <v>1</v>
      </c>
      <c r="I106" s="212"/>
      <c r="J106" s="213">
        <f>ROUND(I106*H106,2)</f>
        <v>0</v>
      </c>
      <c r="K106" s="209" t="s">
        <v>133</v>
      </c>
      <c r="L106" s="47"/>
      <c r="M106" s="214" t="s">
        <v>21</v>
      </c>
      <c r="N106" s="215" t="s">
        <v>45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1200</v>
      </c>
      <c r="AT106" s="218" t="s">
        <v>129</v>
      </c>
      <c r="AU106" s="218" t="s">
        <v>84</v>
      </c>
      <c r="AY106" s="19" t="s">
        <v>126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82</v>
      </c>
      <c r="BK106" s="219">
        <f>ROUND(I106*H106,2)</f>
        <v>0</v>
      </c>
      <c r="BL106" s="19" t="s">
        <v>1200</v>
      </c>
      <c r="BM106" s="218" t="s">
        <v>1230</v>
      </c>
    </row>
    <row r="107" s="2" customFormat="1">
      <c r="A107" s="41"/>
      <c r="B107" s="42"/>
      <c r="C107" s="43"/>
      <c r="D107" s="220" t="s">
        <v>136</v>
      </c>
      <c r="E107" s="43"/>
      <c r="F107" s="221" t="s">
        <v>1229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136</v>
      </c>
      <c r="AU107" s="19" t="s">
        <v>84</v>
      </c>
    </row>
    <row r="108" s="2" customFormat="1">
      <c r="A108" s="41"/>
      <c r="B108" s="42"/>
      <c r="C108" s="43"/>
      <c r="D108" s="225" t="s">
        <v>138</v>
      </c>
      <c r="E108" s="43"/>
      <c r="F108" s="226" t="s">
        <v>1231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138</v>
      </c>
      <c r="AU108" s="19" t="s">
        <v>84</v>
      </c>
    </row>
    <row r="109" s="2" customFormat="1" ht="16.5" customHeight="1">
      <c r="A109" s="41"/>
      <c r="B109" s="42"/>
      <c r="C109" s="207" t="s">
        <v>191</v>
      </c>
      <c r="D109" s="207" t="s">
        <v>129</v>
      </c>
      <c r="E109" s="208" t="s">
        <v>1232</v>
      </c>
      <c r="F109" s="209" t="s">
        <v>1233</v>
      </c>
      <c r="G109" s="210" t="s">
        <v>726</v>
      </c>
      <c r="H109" s="211">
        <v>1</v>
      </c>
      <c r="I109" s="212"/>
      <c r="J109" s="213">
        <f>ROUND(I109*H109,2)</f>
        <v>0</v>
      </c>
      <c r="K109" s="209" t="s">
        <v>21</v>
      </c>
      <c r="L109" s="47"/>
      <c r="M109" s="214" t="s">
        <v>21</v>
      </c>
      <c r="N109" s="215" t="s">
        <v>45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1200</v>
      </c>
      <c r="AT109" s="218" t="s">
        <v>129</v>
      </c>
      <c r="AU109" s="218" t="s">
        <v>84</v>
      </c>
      <c r="AY109" s="19" t="s">
        <v>126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82</v>
      </c>
      <c r="BK109" s="219">
        <f>ROUND(I109*H109,2)</f>
        <v>0</v>
      </c>
      <c r="BL109" s="19" t="s">
        <v>1200</v>
      </c>
      <c r="BM109" s="218" t="s">
        <v>1234</v>
      </c>
    </row>
    <row r="110" s="2" customFormat="1">
      <c r="A110" s="41"/>
      <c r="B110" s="42"/>
      <c r="C110" s="43"/>
      <c r="D110" s="220" t="s">
        <v>136</v>
      </c>
      <c r="E110" s="43"/>
      <c r="F110" s="221" t="s">
        <v>1235</v>
      </c>
      <c r="G110" s="43"/>
      <c r="H110" s="43"/>
      <c r="I110" s="222"/>
      <c r="J110" s="43"/>
      <c r="K110" s="43"/>
      <c r="L110" s="47"/>
      <c r="M110" s="284"/>
      <c r="N110" s="285"/>
      <c r="O110" s="286"/>
      <c r="P110" s="286"/>
      <c r="Q110" s="286"/>
      <c r="R110" s="286"/>
      <c r="S110" s="286"/>
      <c r="T110" s="287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136</v>
      </c>
      <c r="AU110" s="19" t="s">
        <v>84</v>
      </c>
    </row>
    <row r="111" s="2" customFormat="1" ht="6.96" customHeight="1">
      <c r="A111" s="41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47"/>
      <c r="M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</sheetData>
  <sheetProtection sheet="1" autoFilter="0" formatColumns="0" formatRows="0" objects="1" scenarios="1" spinCount="100000" saltValue="aMP2H1ANnNLHa3siFYgzAVLtETXuVAMXyWG1XiofZ/tPpsbI2QwIsG/hUy8N5/yeBAmLnxCRUoOq7bKXM7LKBg==" hashValue="uxtFePnbh0xUTRMbCBfgCQMvu6OtBq6yz7Zk7kNW4Cwq9QsELAe9Duozi72ZIuhCS4P3ZIw66UVZNpL8iVgIrQ==" algorithmName="SHA-512" password="CC35"/>
  <autoFilter ref="C83:K11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2_01/013294000"/>
    <hyperlink ref="F93" r:id="rId2" display="https://podminky.urs.cz/item/CS_URS_2022_01/030001000"/>
    <hyperlink ref="F99" r:id="rId3" display="https://podminky.urs.cz/item/CS_URS_2022_01/045002000"/>
    <hyperlink ref="F105" r:id="rId4" display="https://podminky.urs.cz/item/CS_URS_2022_01/071002000"/>
    <hyperlink ref="F108" r:id="rId5" display="https://podminky.urs.cz/item/CS_URS_2022_01/07210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7" customFormat="1" ht="45" customHeight="1">
      <c r="B3" s="292"/>
      <c r="C3" s="293" t="s">
        <v>1236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1237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1238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1239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1240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1241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1242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1243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1244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1245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1246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81</v>
      </c>
      <c r="F18" s="299" t="s">
        <v>1247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1248</v>
      </c>
      <c r="F19" s="299" t="s">
        <v>1249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1250</v>
      </c>
      <c r="F20" s="299" t="s">
        <v>1251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1252</v>
      </c>
      <c r="F21" s="299" t="s">
        <v>1253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1254</v>
      </c>
      <c r="F22" s="299" t="s">
        <v>1255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1256</v>
      </c>
      <c r="F23" s="299" t="s">
        <v>1257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1258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1259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1260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1261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1262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1263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1264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1265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1266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112</v>
      </c>
      <c r="F36" s="299"/>
      <c r="G36" s="299" t="s">
        <v>1267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1268</v>
      </c>
      <c r="F37" s="299"/>
      <c r="G37" s="299" t="s">
        <v>1269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55</v>
      </c>
      <c r="F38" s="299"/>
      <c r="G38" s="299" t="s">
        <v>1270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56</v>
      </c>
      <c r="F39" s="299"/>
      <c r="G39" s="299" t="s">
        <v>1271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113</v>
      </c>
      <c r="F40" s="299"/>
      <c r="G40" s="299" t="s">
        <v>1272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114</v>
      </c>
      <c r="F41" s="299"/>
      <c r="G41" s="299" t="s">
        <v>1273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1274</v>
      </c>
      <c r="F42" s="299"/>
      <c r="G42" s="299" t="s">
        <v>1275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1276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1277</v>
      </c>
      <c r="F44" s="299"/>
      <c r="G44" s="299" t="s">
        <v>1278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116</v>
      </c>
      <c r="F45" s="299"/>
      <c r="G45" s="299" t="s">
        <v>1279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1280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1281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1282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1283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1284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1285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1286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1287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1288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1289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1290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1291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1292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1293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1294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1295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1296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1297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1298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1299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1300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1301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1302</v>
      </c>
      <c r="D76" s="317"/>
      <c r="E76" s="317"/>
      <c r="F76" s="317" t="s">
        <v>1303</v>
      </c>
      <c r="G76" s="318"/>
      <c r="H76" s="317" t="s">
        <v>56</v>
      </c>
      <c r="I76" s="317" t="s">
        <v>59</v>
      </c>
      <c r="J76" s="317" t="s">
        <v>1304</v>
      </c>
      <c r="K76" s="316"/>
    </row>
    <row r="77" s="1" customFormat="1" ht="17.25" customHeight="1">
      <c r="B77" s="314"/>
      <c r="C77" s="319" t="s">
        <v>1305</v>
      </c>
      <c r="D77" s="319"/>
      <c r="E77" s="319"/>
      <c r="F77" s="320" t="s">
        <v>1306</v>
      </c>
      <c r="G77" s="321"/>
      <c r="H77" s="319"/>
      <c r="I77" s="319"/>
      <c r="J77" s="319" t="s">
        <v>1307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55</v>
      </c>
      <c r="D79" s="324"/>
      <c r="E79" s="324"/>
      <c r="F79" s="325" t="s">
        <v>1308</v>
      </c>
      <c r="G79" s="326"/>
      <c r="H79" s="302" t="s">
        <v>1309</v>
      </c>
      <c r="I79" s="302" t="s">
        <v>1310</v>
      </c>
      <c r="J79" s="302">
        <v>20</v>
      </c>
      <c r="K79" s="316"/>
    </row>
    <row r="80" s="1" customFormat="1" ht="15" customHeight="1">
      <c r="B80" s="314"/>
      <c r="C80" s="302" t="s">
        <v>1311</v>
      </c>
      <c r="D80" s="302"/>
      <c r="E80" s="302"/>
      <c r="F80" s="325" t="s">
        <v>1308</v>
      </c>
      <c r="G80" s="326"/>
      <c r="H80" s="302" t="s">
        <v>1312</v>
      </c>
      <c r="I80" s="302" t="s">
        <v>1310</v>
      </c>
      <c r="J80" s="302">
        <v>120</v>
      </c>
      <c r="K80" s="316"/>
    </row>
    <row r="81" s="1" customFormat="1" ht="15" customHeight="1">
      <c r="B81" s="327"/>
      <c r="C81" s="302" t="s">
        <v>1313</v>
      </c>
      <c r="D81" s="302"/>
      <c r="E81" s="302"/>
      <c r="F81" s="325" t="s">
        <v>1314</v>
      </c>
      <c r="G81" s="326"/>
      <c r="H81" s="302" t="s">
        <v>1315</v>
      </c>
      <c r="I81" s="302" t="s">
        <v>1310</v>
      </c>
      <c r="J81" s="302">
        <v>50</v>
      </c>
      <c r="K81" s="316"/>
    </row>
    <row r="82" s="1" customFormat="1" ht="15" customHeight="1">
      <c r="B82" s="327"/>
      <c r="C82" s="302" t="s">
        <v>1316</v>
      </c>
      <c r="D82" s="302"/>
      <c r="E82" s="302"/>
      <c r="F82" s="325" t="s">
        <v>1308</v>
      </c>
      <c r="G82" s="326"/>
      <c r="H82" s="302" t="s">
        <v>1317</v>
      </c>
      <c r="I82" s="302" t="s">
        <v>1318</v>
      </c>
      <c r="J82" s="302"/>
      <c r="K82" s="316"/>
    </row>
    <row r="83" s="1" customFormat="1" ht="15" customHeight="1">
      <c r="B83" s="327"/>
      <c r="C83" s="328" t="s">
        <v>1319</v>
      </c>
      <c r="D83" s="328"/>
      <c r="E83" s="328"/>
      <c r="F83" s="329" t="s">
        <v>1314</v>
      </c>
      <c r="G83" s="328"/>
      <c r="H83" s="328" t="s">
        <v>1320</v>
      </c>
      <c r="I83" s="328" t="s">
        <v>1310</v>
      </c>
      <c r="J83" s="328">
        <v>15</v>
      </c>
      <c r="K83" s="316"/>
    </row>
    <row r="84" s="1" customFormat="1" ht="15" customHeight="1">
      <c r="B84" s="327"/>
      <c r="C84" s="328" t="s">
        <v>1321</v>
      </c>
      <c r="D84" s="328"/>
      <c r="E84" s="328"/>
      <c r="F84" s="329" t="s">
        <v>1314</v>
      </c>
      <c r="G84" s="328"/>
      <c r="H84" s="328" t="s">
        <v>1322</v>
      </c>
      <c r="I84" s="328" t="s">
        <v>1310</v>
      </c>
      <c r="J84" s="328">
        <v>15</v>
      </c>
      <c r="K84" s="316"/>
    </row>
    <row r="85" s="1" customFormat="1" ht="15" customHeight="1">
      <c r="B85" s="327"/>
      <c r="C85" s="328" t="s">
        <v>1323</v>
      </c>
      <c r="D85" s="328"/>
      <c r="E85" s="328"/>
      <c r="F85" s="329" t="s">
        <v>1314</v>
      </c>
      <c r="G85" s="328"/>
      <c r="H85" s="328" t="s">
        <v>1324</v>
      </c>
      <c r="I85" s="328" t="s">
        <v>1310</v>
      </c>
      <c r="J85" s="328">
        <v>20</v>
      </c>
      <c r="K85" s="316"/>
    </row>
    <row r="86" s="1" customFormat="1" ht="15" customHeight="1">
      <c r="B86" s="327"/>
      <c r="C86" s="328" t="s">
        <v>1325</v>
      </c>
      <c r="D86" s="328"/>
      <c r="E86" s="328"/>
      <c r="F86" s="329" t="s">
        <v>1314</v>
      </c>
      <c r="G86" s="328"/>
      <c r="H86" s="328" t="s">
        <v>1326</v>
      </c>
      <c r="I86" s="328" t="s">
        <v>1310</v>
      </c>
      <c r="J86" s="328">
        <v>20</v>
      </c>
      <c r="K86" s="316"/>
    </row>
    <row r="87" s="1" customFormat="1" ht="15" customHeight="1">
      <c r="B87" s="327"/>
      <c r="C87" s="302" t="s">
        <v>1327</v>
      </c>
      <c r="D87" s="302"/>
      <c r="E87" s="302"/>
      <c r="F87" s="325" t="s">
        <v>1314</v>
      </c>
      <c r="G87" s="326"/>
      <c r="H87" s="302" t="s">
        <v>1328</v>
      </c>
      <c r="I87" s="302" t="s">
        <v>1310</v>
      </c>
      <c r="J87" s="302">
        <v>50</v>
      </c>
      <c r="K87" s="316"/>
    </row>
    <row r="88" s="1" customFormat="1" ht="15" customHeight="1">
      <c r="B88" s="327"/>
      <c r="C88" s="302" t="s">
        <v>1329</v>
      </c>
      <c r="D88" s="302"/>
      <c r="E88" s="302"/>
      <c r="F88" s="325" t="s">
        <v>1314</v>
      </c>
      <c r="G88" s="326"/>
      <c r="H88" s="302" t="s">
        <v>1330</v>
      </c>
      <c r="I88" s="302" t="s">
        <v>1310</v>
      </c>
      <c r="J88" s="302">
        <v>20</v>
      </c>
      <c r="K88" s="316"/>
    </row>
    <row r="89" s="1" customFormat="1" ht="15" customHeight="1">
      <c r="B89" s="327"/>
      <c r="C89" s="302" t="s">
        <v>1331</v>
      </c>
      <c r="D89" s="302"/>
      <c r="E89" s="302"/>
      <c r="F89" s="325" t="s">
        <v>1314</v>
      </c>
      <c r="G89" s="326"/>
      <c r="H89" s="302" t="s">
        <v>1332</v>
      </c>
      <c r="I89" s="302" t="s">
        <v>1310</v>
      </c>
      <c r="J89" s="302">
        <v>20</v>
      </c>
      <c r="K89" s="316"/>
    </row>
    <row r="90" s="1" customFormat="1" ht="15" customHeight="1">
      <c r="B90" s="327"/>
      <c r="C90" s="302" t="s">
        <v>1333</v>
      </c>
      <c r="D90" s="302"/>
      <c r="E90" s="302"/>
      <c r="F90" s="325" t="s">
        <v>1314</v>
      </c>
      <c r="G90" s="326"/>
      <c r="H90" s="302" t="s">
        <v>1334</v>
      </c>
      <c r="I90" s="302" t="s">
        <v>1310</v>
      </c>
      <c r="J90" s="302">
        <v>50</v>
      </c>
      <c r="K90" s="316"/>
    </row>
    <row r="91" s="1" customFormat="1" ht="15" customHeight="1">
      <c r="B91" s="327"/>
      <c r="C91" s="302" t="s">
        <v>1335</v>
      </c>
      <c r="D91" s="302"/>
      <c r="E91" s="302"/>
      <c r="F91" s="325" t="s">
        <v>1314</v>
      </c>
      <c r="G91" s="326"/>
      <c r="H91" s="302" t="s">
        <v>1335</v>
      </c>
      <c r="I91" s="302" t="s">
        <v>1310</v>
      </c>
      <c r="J91" s="302">
        <v>50</v>
      </c>
      <c r="K91" s="316"/>
    </row>
    <row r="92" s="1" customFormat="1" ht="15" customHeight="1">
      <c r="B92" s="327"/>
      <c r="C92" s="302" t="s">
        <v>1336</v>
      </c>
      <c r="D92" s="302"/>
      <c r="E92" s="302"/>
      <c r="F92" s="325" t="s">
        <v>1314</v>
      </c>
      <c r="G92" s="326"/>
      <c r="H92" s="302" t="s">
        <v>1337</v>
      </c>
      <c r="I92" s="302" t="s">
        <v>1310</v>
      </c>
      <c r="J92" s="302">
        <v>255</v>
      </c>
      <c r="K92" s="316"/>
    </row>
    <row r="93" s="1" customFormat="1" ht="15" customHeight="1">
      <c r="B93" s="327"/>
      <c r="C93" s="302" t="s">
        <v>1338</v>
      </c>
      <c r="D93" s="302"/>
      <c r="E93" s="302"/>
      <c r="F93" s="325" t="s">
        <v>1308</v>
      </c>
      <c r="G93" s="326"/>
      <c r="H93" s="302" t="s">
        <v>1339</v>
      </c>
      <c r="I93" s="302" t="s">
        <v>1340</v>
      </c>
      <c r="J93" s="302"/>
      <c r="K93" s="316"/>
    </row>
    <row r="94" s="1" customFormat="1" ht="15" customHeight="1">
      <c r="B94" s="327"/>
      <c r="C94" s="302" t="s">
        <v>1341</v>
      </c>
      <c r="D94" s="302"/>
      <c r="E94" s="302"/>
      <c r="F94" s="325" t="s">
        <v>1308</v>
      </c>
      <c r="G94" s="326"/>
      <c r="H94" s="302" t="s">
        <v>1342</v>
      </c>
      <c r="I94" s="302" t="s">
        <v>1343</v>
      </c>
      <c r="J94" s="302"/>
      <c r="K94" s="316"/>
    </row>
    <row r="95" s="1" customFormat="1" ht="15" customHeight="1">
      <c r="B95" s="327"/>
      <c r="C95" s="302" t="s">
        <v>1344</v>
      </c>
      <c r="D95" s="302"/>
      <c r="E95" s="302"/>
      <c r="F95" s="325" t="s">
        <v>1308</v>
      </c>
      <c r="G95" s="326"/>
      <c r="H95" s="302" t="s">
        <v>1344</v>
      </c>
      <c r="I95" s="302" t="s">
        <v>1343</v>
      </c>
      <c r="J95" s="302"/>
      <c r="K95" s="316"/>
    </row>
    <row r="96" s="1" customFormat="1" ht="15" customHeight="1">
      <c r="B96" s="327"/>
      <c r="C96" s="302" t="s">
        <v>40</v>
      </c>
      <c r="D96" s="302"/>
      <c r="E96" s="302"/>
      <c r="F96" s="325" t="s">
        <v>1308</v>
      </c>
      <c r="G96" s="326"/>
      <c r="H96" s="302" t="s">
        <v>1345</v>
      </c>
      <c r="I96" s="302" t="s">
        <v>1343</v>
      </c>
      <c r="J96" s="302"/>
      <c r="K96" s="316"/>
    </row>
    <row r="97" s="1" customFormat="1" ht="15" customHeight="1">
      <c r="B97" s="327"/>
      <c r="C97" s="302" t="s">
        <v>50</v>
      </c>
      <c r="D97" s="302"/>
      <c r="E97" s="302"/>
      <c r="F97" s="325" t="s">
        <v>1308</v>
      </c>
      <c r="G97" s="326"/>
      <c r="H97" s="302" t="s">
        <v>1346</v>
      </c>
      <c r="I97" s="302" t="s">
        <v>1343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1347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1302</v>
      </c>
      <c r="D103" s="317"/>
      <c r="E103" s="317"/>
      <c r="F103" s="317" t="s">
        <v>1303</v>
      </c>
      <c r="G103" s="318"/>
      <c r="H103" s="317" t="s">
        <v>56</v>
      </c>
      <c r="I103" s="317" t="s">
        <v>59</v>
      </c>
      <c r="J103" s="317" t="s">
        <v>1304</v>
      </c>
      <c r="K103" s="316"/>
    </row>
    <row r="104" s="1" customFormat="1" ht="17.25" customHeight="1">
      <c r="B104" s="314"/>
      <c r="C104" s="319" t="s">
        <v>1305</v>
      </c>
      <c r="D104" s="319"/>
      <c r="E104" s="319"/>
      <c r="F104" s="320" t="s">
        <v>1306</v>
      </c>
      <c r="G104" s="321"/>
      <c r="H104" s="319"/>
      <c r="I104" s="319"/>
      <c r="J104" s="319" t="s">
        <v>1307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55</v>
      </c>
      <c r="D106" s="324"/>
      <c r="E106" s="324"/>
      <c r="F106" s="325" t="s">
        <v>1308</v>
      </c>
      <c r="G106" s="302"/>
      <c r="H106" s="302" t="s">
        <v>1348</v>
      </c>
      <c r="I106" s="302" t="s">
        <v>1310</v>
      </c>
      <c r="J106" s="302">
        <v>20</v>
      </c>
      <c r="K106" s="316"/>
    </row>
    <row r="107" s="1" customFormat="1" ht="15" customHeight="1">
      <c r="B107" s="314"/>
      <c r="C107" s="302" t="s">
        <v>1311</v>
      </c>
      <c r="D107" s="302"/>
      <c r="E107" s="302"/>
      <c r="F107" s="325" t="s">
        <v>1308</v>
      </c>
      <c r="G107" s="302"/>
      <c r="H107" s="302" t="s">
        <v>1348</v>
      </c>
      <c r="I107" s="302" t="s">
        <v>1310</v>
      </c>
      <c r="J107" s="302">
        <v>120</v>
      </c>
      <c r="K107" s="316"/>
    </row>
    <row r="108" s="1" customFormat="1" ht="15" customHeight="1">
      <c r="B108" s="327"/>
      <c r="C108" s="302" t="s">
        <v>1313</v>
      </c>
      <c r="D108" s="302"/>
      <c r="E108" s="302"/>
      <c r="F108" s="325" t="s">
        <v>1314</v>
      </c>
      <c r="G108" s="302"/>
      <c r="H108" s="302" t="s">
        <v>1348</v>
      </c>
      <c r="I108" s="302" t="s">
        <v>1310</v>
      </c>
      <c r="J108" s="302">
        <v>50</v>
      </c>
      <c r="K108" s="316"/>
    </row>
    <row r="109" s="1" customFormat="1" ht="15" customHeight="1">
      <c r="B109" s="327"/>
      <c r="C109" s="302" t="s">
        <v>1316</v>
      </c>
      <c r="D109" s="302"/>
      <c r="E109" s="302"/>
      <c r="F109" s="325" t="s">
        <v>1308</v>
      </c>
      <c r="G109" s="302"/>
      <c r="H109" s="302" t="s">
        <v>1348</v>
      </c>
      <c r="I109" s="302" t="s">
        <v>1318</v>
      </c>
      <c r="J109" s="302"/>
      <c r="K109" s="316"/>
    </row>
    <row r="110" s="1" customFormat="1" ht="15" customHeight="1">
      <c r="B110" s="327"/>
      <c r="C110" s="302" t="s">
        <v>1327</v>
      </c>
      <c r="D110" s="302"/>
      <c r="E110" s="302"/>
      <c r="F110" s="325" t="s">
        <v>1314</v>
      </c>
      <c r="G110" s="302"/>
      <c r="H110" s="302" t="s">
        <v>1348</v>
      </c>
      <c r="I110" s="302" t="s">
        <v>1310</v>
      </c>
      <c r="J110" s="302">
        <v>50</v>
      </c>
      <c r="K110" s="316"/>
    </row>
    <row r="111" s="1" customFormat="1" ht="15" customHeight="1">
      <c r="B111" s="327"/>
      <c r="C111" s="302" t="s">
        <v>1335</v>
      </c>
      <c r="D111" s="302"/>
      <c r="E111" s="302"/>
      <c r="F111" s="325" t="s">
        <v>1314</v>
      </c>
      <c r="G111" s="302"/>
      <c r="H111" s="302" t="s">
        <v>1348</v>
      </c>
      <c r="I111" s="302" t="s">
        <v>1310</v>
      </c>
      <c r="J111" s="302">
        <v>50</v>
      </c>
      <c r="K111" s="316"/>
    </row>
    <row r="112" s="1" customFormat="1" ht="15" customHeight="1">
      <c r="B112" s="327"/>
      <c r="C112" s="302" t="s">
        <v>1333</v>
      </c>
      <c r="D112" s="302"/>
      <c r="E112" s="302"/>
      <c r="F112" s="325" t="s">
        <v>1314</v>
      </c>
      <c r="G112" s="302"/>
      <c r="H112" s="302" t="s">
        <v>1348</v>
      </c>
      <c r="I112" s="302" t="s">
        <v>1310</v>
      </c>
      <c r="J112" s="302">
        <v>50</v>
      </c>
      <c r="K112" s="316"/>
    </row>
    <row r="113" s="1" customFormat="1" ht="15" customHeight="1">
      <c r="B113" s="327"/>
      <c r="C113" s="302" t="s">
        <v>55</v>
      </c>
      <c r="D113" s="302"/>
      <c r="E113" s="302"/>
      <c r="F113" s="325" t="s">
        <v>1308</v>
      </c>
      <c r="G113" s="302"/>
      <c r="H113" s="302" t="s">
        <v>1349</v>
      </c>
      <c r="I113" s="302" t="s">
        <v>1310</v>
      </c>
      <c r="J113" s="302">
        <v>20</v>
      </c>
      <c r="K113" s="316"/>
    </row>
    <row r="114" s="1" customFormat="1" ht="15" customHeight="1">
      <c r="B114" s="327"/>
      <c r="C114" s="302" t="s">
        <v>1350</v>
      </c>
      <c r="D114" s="302"/>
      <c r="E114" s="302"/>
      <c r="F114" s="325" t="s">
        <v>1308</v>
      </c>
      <c r="G114" s="302"/>
      <c r="H114" s="302" t="s">
        <v>1351</v>
      </c>
      <c r="I114" s="302" t="s">
        <v>1310</v>
      </c>
      <c r="J114" s="302">
        <v>120</v>
      </c>
      <c r="K114" s="316"/>
    </row>
    <row r="115" s="1" customFormat="1" ht="15" customHeight="1">
      <c r="B115" s="327"/>
      <c r="C115" s="302" t="s">
        <v>40</v>
      </c>
      <c r="D115" s="302"/>
      <c r="E115" s="302"/>
      <c r="F115" s="325" t="s">
        <v>1308</v>
      </c>
      <c r="G115" s="302"/>
      <c r="H115" s="302" t="s">
        <v>1352</v>
      </c>
      <c r="I115" s="302" t="s">
        <v>1343</v>
      </c>
      <c r="J115" s="302"/>
      <c r="K115" s="316"/>
    </row>
    <row r="116" s="1" customFormat="1" ht="15" customHeight="1">
      <c r="B116" s="327"/>
      <c r="C116" s="302" t="s">
        <v>50</v>
      </c>
      <c r="D116" s="302"/>
      <c r="E116" s="302"/>
      <c r="F116" s="325" t="s">
        <v>1308</v>
      </c>
      <c r="G116" s="302"/>
      <c r="H116" s="302" t="s">
        <v>1353</v>
      </c>
      <c r="I116" s="302" t="s">
        <v>1343</v>
      </c>
      <c r="J116" s="302"/>
      <c r="K116" s="316"/>
    </row>
    <row r="117" s="1" customFormat="1" ht="15" customHeight="1">
      <c r="B117" s="327"/>
      <c r="C117" s="302" t="s">
        <v>59</v>
      </c>
      <c r="D117" s="302"/>
      <c r="E117" s="302"/>
      <c r="F117" s="325" t="s">
        <v>1308</v>
      </c>
      <c r="G117" s="302"/>
      <c r="H117" s="302" t="s">
        <v>1354</v>
      </c>
      <c r="I117" s="302" t="s">
        <v>1355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1356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1302</v>
      </c>
      <c r="D123" s="317"/>
      <c r="E123" s="317"/>
      <c r="F123" s="317" t="s">
        <v>1303</v>
      </c>
      <c r="G123" s="318"/>
      <c r="H123" s="317" t="s">
        <v>56</v>
      </c>
      <c r="I123" s="317" t="s">
        <v>59</v>
      </c>
      <c r="J123" s="317" t="s">
        <v>1304</v>
      </c>
      <c r="K123" s="346"/>
    </row>
    <row r="124" s="1" customFormat="1" ht="17.25" customHeight="1">
      <c r="B124" s="345"/>
      <c r="C124" s="319" t="s">
        <v>1305</v>
      </c>
      <c r="D124" s="319"/>
      <c r="E124" s="319"/>
      <c r="F124" s="320" t="s">
        <v>1306</v>
      </c>
      <c r="G124" s="321"/>
      <c r="H124" s="319"/>
      <c r="I124" s="319"/>
      <c r="J124" s="319" t="s">
        <v>1307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1311</v>
      </c>
      <c r="D126" s="324"/>
      <c r="E126" s="324"/>
      <c r="F126" s="325" t="s">
        <v>1308</v>
      </c>
      <c r="G126" s="302"/>
      <c r="H126" s="302" t="s">
        <v>1348</v>
      </c>
      <c r="I126" s="302" t="s">
        <v>1310</v>
      </c>
      <c r="J126" s="302">
        <v>120</v>
      </c>
      <c r="K126" s="350"/>
    </row>
    <row r="127" s="1" customFormat="1" ht="15" customHeight="1">
      <c r="B127" s="347"/>
      <c r="C127" s="302" t="s">
        <v>1357</v>
      </c>
      <c r="D127" s="302"/>
      <c r="E127" s="302"/>
      <c r="F127" s="325" t="s">
        <v>1308</v>
      </c>
      <c r="G127" s="302"/>
      <c r="H127" s="302" t="s">
        <v>1358</v>
      </c>
      <c r="I127" s="302" t="s">
        <v>1310</v>
      </c>
      <c r="J127" s="302" t="s">
        <v>1359</v>
      </c>
      <c r="K127" s="350"/>
    </row>
    <row r="128" s="1" customFormat="1" ht="15" customHeight="1">
      <c r="B128" s="347"/>
      <c r="C128" s="302" t="s">
        <v>1256</v>
      </c>
      <c r="D128" s="302"/>
      <c r="E128" s="302"/>
      <c r="F128" s="325" t="s">
        <v>1308</v>
      </c>
      <c r="G128" s="302"/>
      <c r="H128" s="302" t="s">
        <v>1360</v>
      </c>
      <c r="I128" s="302" t="s">
        <v>1310</v>
      </c>
      <c r="J128" s="302" t="s">
        <v>1359</v>
      </c>
      <c r="K128" s="350"/>
    </row>
    <row r="129" s="1" customFormat="1" ht="15" customHeight="1">
      <c r="B129" s="347"/>
      <c r="C129" s="302" t="s">
        <v>1319</v>
      </c>
      <c r="D129" s="302"/>
      <c r="E129" s="302"/>
      <c r="F129" s="325" t="s">
        <v>1314</v>
      </c>
      <c r="G129" s="302"/>
      <c r="H129" s="302" t="s">
        <v>1320</v>
      </c>
      <c r="I129" s="302" t="s">
        <v>1310</v>
      </c>
      <c r="J129" s="302">
        <v>15</v>
      </c>
      <c r="K129" s="350"/>
    </row>
    <row r="130" s="1" customFormat="1" ht="15" customHeight="1">
      <c r="B130" s="347"/>
      <c r="C130" s="328" t="s">
        <v>1321</v>
      </c>
      <c r="D130" s="328"/>
      <c r="E130" s="328"/>
      <c r="F130" s="329" t="s">
        <v>1314</v>
      </c>
      <c r="G130" s="328"/>
      <c r="H130" s="328" t="s">
        <v>1322</v>
      </c>
      <c r="I130" s="328" t="s">
        <v>1310</v>
      </c>
      <c r="J130" s="328">
        <v>15</v>
      </c>
      <c r="K130" s="350"/>
    </row>
    <row r="131" s="1" customFormat="1" ht="15" customHeight="1">
      <c r="B131" s="347"/>
      <c r="C131" s="328" t="s">
        <v>1323</v>
      </c>
      <c r="D131" s="328"/>
      <c r="E131" s="328"/>
      <c r="F131" s="329" t="s">
        <v>1314</v>
      </c>
      <c r="G131" s="328"/>
      <c r="H131" s="328" t="s">
        <v>1324</v>
      </c>
      <c r="I131" s="328" t="s">
        <v>1310</v>
      </c>
      <c r="J131" s="328">
        <v>20</v>
      </c>
      <c r="K131" s="350"/>
    </row>
    <row r="132" s="1" customFormat="1" ht="15" customHeight="1">
      <c r="B132" s="347"/>
      <c r="C132" s="328" t="s">
        <v>1325</v>
      </c>
      <c r="D132" s="328"/>
      <c r="E132" s="328"/>
      <c r="F132" s="329" t="s">
        <v>1314</v>
      </c>
      <c r="G132" s="328"/>
      <c r="H132" s="328" t="s">
        <v>1326</v>
      </c>
      <c r="I132" s="328" t="s">
        <v>1310</v>
      </c>
      <c r="J132" s="328">
        <v>20</v>
      </c>
      <c r="K132" s="350"/>
    </row>
    <row r="133" s="1" customFormat="1" ht="15" customHeight="1">
      <c r="B133" s="347"/>
      <c r="C133" s="302" t="s">
        <v>1313</v>
      </c>
      <c r="D133" s="302"/>
      <c r="E133" s="302"/>
      <c r="F133" s="325" t="s">
        <v>1314</v>
      </c>
      <c r="G133" s="302"/>
      <c r="H133" s="302" t="s">
        <v>1348</v>
      </c>
      <c r="I133" s="302" t="s">
        <v>1310</v>
      </c>
      <c r="J133" s="302">
        <v>50</v>
      </c>
      <c r="K133" s="350"/>
    </row>
    <row r="134" s="1" customFormat="1" ht="15" customHeight="1">
      <c r="B134" s="347"/>
      <c r="C134" s="302" t="s">
        <v>1327</v>
      </c>
      <c r="D134" s="302"/>
      <c r="E134" s="302"/>
      <c r="F134" s="325" t="s">
        <v>1314</v>
      </c>
      <c r="G134" s="302"/>
      <c r="H134" s="302" t="s">
        <v>1348</v>
      </c>
      <c r="I134" s="302" t="s">
        <v>1310</v>
      </c>
      <c r="J134" s="302">
        <v>50</v>
      </c>
      <c r="K134" s="350"/>
    </row>
    <row r="135" s="1" customFormat="1" ht="15" customHeight="1">
      <c r="B135" s="347"/>
      <c r="C135" s="302" t="s">
        <v>1333</v>
      </c>
      <c r="D135" s="302"/>
      <c r="E135" s="302"/>
      <c r="F135" s="325" t="s">
        <v>1314</v>
      </c>
      <c r="G135" s="302"/>
      <c r="H135" s="302" t="s">
        <v>1348</v>
      </c>
      <c r="I135" s="302" t="s">
        <v>1310</v>
      </c>
      <c r="J135" s="302">
        <v>50</v>
      </c>
      <c r="K135" s="350"/>
    </row>
    <row r="136" s="1" customFormat="1" ht="15" customHeight="1">
      <c r="B136" s="347"/>
      <c r="C136" s="302" t="s">
        <v>1335</v>
      </c>
      <c r="D136" s="302"/>
      <c r="E136" s="302"/>
      <c r="F136" s="325" t="s">
        <v>1314</v>
      </c>
      <c r="G136" s="302"/>
      <c r="H136" s="302" t="s">
        <v>1348</v>
      </c>
      <c r="I136" s="302" t="s">
        <v>1310</v>
      </c>
      <c r="J136" s="302">
        <v>50</v>
      </c>
      <c r="K136" s="350"/>
    </row>
    <row r="137" s="1" customFormat="1" ht="15" customHeight="1">
      <c r="B137" s="347"/>
      <c r="C137" s="302" t="s">
        <v>1336</v>
      </c>
      <c r="D137" s="302"/>
      <c r="E137" s="302"/>
      <c r="F137" s="325" t="s">
        <v>1314</v>
      </c>
      <c r="G137" s="302"/>
      <c r="H137" s="302" t="s">
        <v>1361</v>
      </c>
      <c r="I137" s="302" t="s">
        <v>1310</v>
      </c>
      <c r="J137" s="302">
        <v>255</v>
      </c>
      <c r="K137" s="350"/>
    </row>
    <row r="138" s="1" customFormat="1" ht="15" customHeight="1">
      <c r="B138" s="347"/>
      <c r="C138" s="302" t="s">
        <v>1338</v>
      </c>
      <c r="D138" s="302"/>
      <c r="E138" s="302"/>
      <c r="F138" s="325" t="s">
        <v>1308</v>
      </c>
      <c r="G138" s="302"/>
      <c r="H138" s="302" t="s">
        <v>1362</v>
      </c>
      <c r="I138" s="302" t="s">
        <v>1340</v>
      </c>
      <c r="J138" s="302"/>
      <c r="K138" s="350"/>
    </row>
    <row r="139" s="1" customFormat="1" ht="15" customHeight="1">
      <c r="B139" s="347"/>
      <c r="C139" s="302" t="s">
        <v>1341</v>
      </c>
      <c r="D139" s="302"/>
      <c r="E139" s="302"/>
      <c r="F139" s="325" t="s">
        <v>1308</v>
      </c>
      <c r="G139" s="302"/>
      <c r="H139" s="302" t="s">
        <v>1363</v>
      </c>
      <c r="I139" s="302" t="s">
        <v>1343</v>
      </c>
      <c r="J139" s="302"/>
      <c r="K139" s="350"/>
    </row>
    <row r="140" s="1" customFormat="1" ht="15" customHeight="1">
      <c r="B140" s="347"/>
      <c r="C140" s="302" t="s">
        <v>1344</v>
      </c>
      <c r="D140" s="302"/>
      <c r="E140" s="302"/>
      <c r="F140" s="325" t="s">
        <v>1308</v>
      </c>
      <c r="G140" s="302"/>
      <c r="H140" s="302" t="s">
        <v>1344</v>
      </c>
      <c r="I140" s="302" t="s">
        <v>1343</v>
      </c>
      <c r="J140" s="302"/>
      <c r="K140" s="350"/>
    </row>
    <row r="141" s="1" customFormat="1" ht="15" customHeight="1">
      <c r="B141" s="347"/>
      <c r="C141" s="302" t="s">
        <v>40</v>
      </c>
      <c r="D141" s="302"/>
      <c r="E141" s="302"/>
      <c r="F141" s="325" t="s">
        <v>1308</v>
      </c>
      <c r="G141" s="302"/>
      <c r="H141" s="302" t="s">
        <v>1364</v>
      </c>
      <c r="I141" s="302" t="s">
        <v>1343</v>
      </c>
      <c r="J141" s="302"/>
      <c r="K141" s="350"/>
    </row>
    <row r="142" s="1" customFormat="1" ht="15" customHeight="1">
      <c r="B142" s="347"/>
      <c r="C142" s="302" t="s">
        <v>1365</v>
      </c>
      <c r="D142" s="302"/>
      <c r="E142" s="302"/>
      <c r="F142" s="325" t="s">
        <v>1308</v>
      </c>
      <c r="G142" s="302"/>
      <c r="H142" s="302" t="s">
        <v>1366</v>
      </c>
      <c r="I142" s="302" t="s">
        <v>1343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1367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1302</v>
      </c>
      <c r="D148" s="317"/>
      <c r="E148" s="317"/>
      <c r="F148" s="317" t="s">
        <v>1303</v>
      </c>
      <c r="G148" s="318"/>
      <c r="H148" s="317" t="s">
        <v>56</v>
      </c>
      <c r="I148" s="317" t="s">
        <v>59</v>
      </c>
      <c r="J148" s="317" t="s">
        <v>1304</v>
      </c>
      <c r="K148" s="316"/>
    </row>
    <row r="149" s="1" customFormat="1" ht="17.25" customHeight="1">
      <c r="B149" s="314"/>
      <c r="C149" s="319" t="s">
        <v>1305</v>
      </c>
      <c r="D149" s="319"/>
      <c r="E149" s="319"/>
      <c r="F149" s="320" t="s">
        <v>1306</v>
      </c>
      <c r="G149" s="321"/>
      <c r="H149" s="319"/>
      <c r="I149" s="319"/>
      <c r="J149" s="319" t="s">
        <v>1307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1311</v>
      </c>
      <c r="D151" s="302"/>
      <c r="E151" s="302"/>
      <c r="F151" s="355" t="s">
        <v>1308</v>
      </c>
      <c r="G151" s="302"/>
      <c r="H151" s="354" t="s">
        <v>1348</v>
      </c>
      <c r="I151" s="354" t="s">
        <v>1310</v>
      </c>
      <c r="J151" s="354">
        <v>120</v>
      </c>
      <c r="K151" s="350"/>
    </row>
    <row r="152" s="1" customFormat="1" ht="15" customHeight="1">
      <c r="B152" s="327"/>
      <c r="C152" s="354" t="s">
        <v>1357</v>
      </c>
      <c r="D152" s="302"/>
      <c r="E152" s="302"/>
      <c r="F152" s="355" t="s">
        <v>1308</v>
      </c>
      <c r="G152" s="302"/>
      <c r="H152" s="354" t="s">
        <v>1368</v>
      </c>
      <c r="I152" s="354" t="s">
        <v>1310</v>
      </c>
      <c r="J152" s="354" t="s">
        <v>1359</v>
      </c>
      <c r="K152" s="350"/>
    </row>
    <row r="153" s="1" customFormat="1" ht="15" customHeight="1">
      <c r="B153" s="327"/>
      <c r="C153" s="354" t="s">
        <v>1256</v>
      </c>
      <c r="D153" s="302"/>
      <c r="E153" s="302"/>
      <c r="F153" s="355" t="s">
        <v>1308</v>
      </c>
      <c r="G153" s="302"/>
      <c r="H153" s="354" t="s">
        <v>1369</v>
      </c>
      <c r="I153" s="354" t="s">
        <v>1310</v>
      </c>
      <c r="J153" s="354" t="s">
        <v>1359</v>
      </c>
      <c r="K153" s="350"/>
    </row>
    <row r="154" s="1" customFormat="1" ht="15" customHeight="1">
      <c r="B154" s="327"/>
      <c r="C154" s="354" t="s">
        <v>1313</v>
      </c>
      <c r="D154" s="302"/>
      <c r="E154" s="302"/>
      <c r="F154" s="355" t="s">
        <v>1314</v>
      </c>
      <c r="G154" s="302"/>
      <c r="H154" s="354" t="s">
        <v>1348</v>
      </c>
      <c r="I154" s="354" t="s">
        <v>1310</v>
      </c>
      <c r="J154" s="354">
        <v>50</v>
      </c>
      <c r="K154" s="350"/>
    </row>
    <row r="155" s="1" customFormat="1" ht="15" customHeight="1">
      <c r="B155" s="327"/>
      <c r="C155" s="354" t="s">
        <v>1316</v>
      </c>
      <c r="D155" s="302"/>
      <c r="E155" s="302"/>
      <c r="F155" s="355" t="s">
        <v>1308</v>
      </c>
      <c r="G155" s="302"/>
      <c r="H155" s="354" t="s">
        <v>1348</v>
      </c>
      <c r="I155" s="354" t="s">
        <v>1318</v>
      </c>
      <c r="J155" s="354"/>
      <c r="K155" s="350"/>
    </row>
    <row r="156" s="1" customFormat="1" ht="15" customHeight="1">
      <c r="B156" s="327"/>
      <c r="C156" s="354" t="s">
        <v>1327</v>
      </c>
      <c r="D156" s="302"/>
      <c r="E156" s="302"/>
      <c r="F156" s="355" t="s">
        <v>1314</v>
      </c>
      <c r="G156" s="302"/>
      <c r="H156" s="354" t="s">
        <v>1348</v>
      </c>
      <c r="I156" s="354" t="s">
        <v>1310</v>
      </c>
      <c r="J156" s="354">
        <v>50</v>
      </c>
      <c r="K156" s="350"/>
    </row>
    <row r="157" s="1" customFormat="1" ht="15" customHeight="1">
      <c r="B157" s="327"/>
      <c r="C157" s="354" t="s">
        <v>1335</v>
      </c>
      <c r="D157" s="302"/>
      <c r="E157" s="302"/>
      <c r="F157" s="355" t="s">
        <v>1314</v>
      </c>
      <c r="G157" s="302"/>
      <c r="H157" s="354" t="s">
        <v>1348</v>
      </c>
      <c r="I157" s="354" t="s">
        <v>1310</v>
      </c>
      <c r="J157" s="354">
        <v>50</v>
      </c>
      <c r="K157" s="350"/>
    </row>
    <row r="158" s="1" customFormat="1" ht="15" customHeight="1">
      <c r="B158" s="327"/>
      <c r="C158" s="354" t="s">
        <v>1333</v>
      </c>
      <c r="D158" s="302"/>
      <c r="E158" s="302"/>
      <c r="F158" s="355" t="s">
        <v>1314</v>
      </c>
      <c r="G158" s="302"/>
      <c r="H158" s="354" t="s">
        <v>1348</v>
      </c>
      <c r="I158" s="354" t="s">
        <v>1310</v>
      </c>
      <c r="J158" s="354">
        <v>50</v>
      </c>
      <c r="K158" s="350"/>
    </row>
    <row r="159" s="1" customFormat="1" ht="15" customHeight="1">
      <c r="B159" s="327"/>
      <c r="C159" s="354" t="s">
        <v>95</v>
      </c>
      <c r="D159" s="302"/>
      <c r="E159" s="302"/>
      <c r="F159" s="355" t="s">
        <v>1308</v>
      </c>
      <c r="G159" s="302"/>
      <c r="H159" s="354" t="s">
        <v>1370</v>
      </c>
      <c r="I159" s="354" t="s">
        <v>1310</v>
      </c>
      <c r="J159" s="354" t="s">
        <v>1371</v>
      </c>
      <c r="K159" s="350"/>
    </row>
    <row r="160" s="1" customFormat="1" ht="15" customHeight="1">
      <c r="B160" s="327"/>
      <c r="C160" s="354" t="s">
        <v>1372</v>
      </c>
      <c r="D160" s="302"/>
      <c r="E160" s="302"/>
      <c r="F160" s="355" t="s">
        <v>1308</v>
      </c>
      <c r="G160" s="302"/>
      <c r="H160" s="354" t="s">
        <v>1373</v>
      </c>
      <c r="I160" s="354" t="s">
        <v>1343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1374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1302</v>
      </c>
      <c r="D166" s="317"/>
      <c r="E166" s="317"/>
      <c r="F166" s="317" t="s">
        <v>1303</v>
      </c>
      <c r="G166" s="359"/>
      <c r="H166" s="360" t="s">
        <v>56</v>
      </c>
      <c r="I166" s="360" t="s">
        <v>59</v>
      </c>
      <c r="J166" s="317" t="s">
        <v>1304</v>
      </c>
      <c r="K166" s="294"/>
    </row>
    <row r="167" s="1" customFormat="1" ht="17.25" customHeight="1">
      <c r="B167" s="295"/>
      <c r="C167" s="319" t="s">
        <v>1305</v>
      </c>
      <c r="D167" s="319"/>
      <c r="E167" s="319"/>
      <c r="F167" s="320" t="s">
        <v>1306</v>
      </c>
      <c r="G167" s="361"/>
      <c r="H167" s="362"/>
      <c r="I167" s="362"/>
      <c r="J167" s="319" t="s">
        <v>1307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1311</v>
      </c>
      <c r="D169" s="302"/>
      <c r="E169" s="302"/>
      <c r="F169" s="325" t="s">
        <v>1308</v>
      </c>
      <c r="G169" s="302"/>
      <c r="H169" s="302" t="s">
        <v>1348</v>
      </c>
      <c r="I169" s="302" t="s">
        <v>1310</v>
      </c>
      <c r="J169" s="302">
        <v>120</v>
      </c>
      <c r="K169" s="350"/>
    </row>
    <row r="170" s="1" customFormat="1" ht="15" customHeight="1">
      <c r="B170" s="327"/>
      <c r="C170" s="302" t="s">
        <v>1357</v>
      </c>
      <c r="D170" s="302"/>
      <c r="E170" s="302"/>
      <c r="F170" s="325" t="s">
        <v>1308</v>
      </c>
      <c r="G170" s="302"/>
      <c r="H170" s="302" t="s">
        <v>1358</v>
      </c>
      <c r="I170" s="302" t="s">
        <v>1310</v>
      </c>
      <c r="J170" s="302" t="s">
        <v>1359</v>
      </c>
      <c r="K170" s="350"/>
    </row>
    <row r="171" s="1" customFormat="1" ht="15" customHeight="1">
      <c r="B171" s="327"/>
      <c r="C171" s="302" t="s">
        <v>1256</v>
      </c>
      <c r="D171" s="302"/>
      <c r="E171" s="302"/>
      <c r="F171" s="325" t="s">
        <v>1308</v>
      </c>
      <c r="G171" s="302"/>
      <c r="H171" s="302" t="s">
        <v>1375</v>
      </c>
      <c r="I171" s="302" t="s">
        <v>1310</v>
      </c>
      <c r="J171" s="302" t="s">
        <v>1359</v>
      </c>
      <c r="K171" s="350"/>
    </row>
    <row r="172" s="1" customFormat="1" ht="15" customHeight="1">
      <c r="B172" s="327"/>
      <c r="C172" s="302" t="s">
        <v>1313</v>
      </c>
      <c r="D172" s="302"/>
      <c r="E172" s="302"/>
      <c r="F172" s="325" t="s">
        <v>1314</v>
      </c>
      <c r="G172" s="302"/>
      <c r="H172" s="302" t="s">
        <v>1375</v>
      </c>
      <c r="I172" s="302" t="s">
        <v>1310</v>
      </c>
      <c r="J172" s="302">
        <v>50</v>
      </c>
      <c r="K172" s="350"/>
    </row>
    <row r="173" s="1" customFormat="1" ht="15" customHeight="1">
      <c r="B173" s="327"/>
      <c r="C173" s="302" t="s">
        <v>1316</v>
      </c>
      <c r="D173" s="302"/>
      <c r="E173" s="302"/>
      <c r="F173" s="325" t="s">
        <v>1308</v>
      </c>
      <c r="G173" s="302"/>
      <c r="H173" s="302" t="s">
        <v>1375</v>
      </c>
      <c r="I173" s="302" t="s">
        <v>1318</v>
      </c>
      <c r="J173" s="302"/>
      <c r="K173" s="350"/>
    </row>
    <row r="174" s="1" customFormat="1" ht="15" customHeight="1">
      <c r="B174" s="327"/>
      <c r="C174" s="302" t="s">
        <v>1327</v>
      </c>
      <c r="D174" s="302"/>
      <c r="E174" s="302"/>
      <c r="F174" s="325" t="s">
        <v>1314</v>
      </c>
      <c r="G174" s="302"/>
      <c r="H174" s="302" t="s">
        <v>1375</v>
      </c>
      <c r="I174" s="302" t="s">
        <v>1310</v>
      </c>
      <c r="J174" s="302">
        <v>50</v>
      </c>
      <c r="K174" s="350"/>
    </row>
    <row r="175" s="1" customFormat="1" ht="15" customHeight="1">
      <c r="B175" s="327"/>
      <c r="C175" s="302" t="s">
        <v>1335</v>
      </c>
      <c r="D175" s="302"/>
      <c r="E175" s="302"/>
      <c r="F175" s="325" t="s">
        <v>1314</v>
      </c>
      <c r="G175" s="302"/>
      <c r="H175" s="302" t="s">
        <v>1375</v>
      </c>
      <c r="I175" s="302" t="s">
        <v>1310</v>
      </c>
      <c r="J175" s="302">
        <v>50</v>
      </c>
      <c r="K175" s="350"/>
    </row>
    <row r="176" s="1" customFormat="1" ht="15" customHeight="1">
      <c r="B176" s="327"/>
      <c r="C176" s="302" t="s">
        <v>1333</v>
      </c>
      <c r="D176" s="302"/>
      <c r="E176" s="302"/>
      <c r="F176" s="325" t="s">
        <v>1314</v>
      </c>
      <c r="G176" s="302"/>
      <c r="H176" s="302" t="s">
        <v>1375</v>
      </c>
      <c r="I176" s="302" t="s">
        <v>1310</v>
      </c>
      <c r="J176" s="302">
        <v>50</v>
      </c>
      <c r="K176" s="350"/>
    </row>
    <row r="177" s="1" customFormat="1" ht="15" customHeight="1">
      <c r="B177" s="327"/>
      <c r="C177" s="302" t="s">
        <v>112</v>
      </c>
      <c r="D177" s="302"/>
      <c r="E177" s="302"/>
      <c r="F177" s="325" t="s">
        <v>1308</v>
      </c>
      <c r="G177" s="302"/>
      <c r="H177" s="302" t="s">
        <v>1376</v>
      </c>
      <c r="I177" s="302" t="s">
        <v>1377</v>
      </c>
      <c r="J177" s="302"/>
      <c r="K177" s="350"/>
    </row>
    <row r="178" s="1" customFormat="1" ht="15" customHeight="1">
      <c r="B178" s="327"/>
      <c r="C178" s="302" t="s">
        <v>59</v>
      </c>
      <c r="D178" s="302"/>
      <c r="E178" s="302"/>
      <c r="F178" s="325" t="s">
        <v>1308</v>
      </c>
      <c r="G178" s="302"/>
      <c r="H178" s="302" t="s">
        <v>1378</v>
      </c>
      <c r="I178" s="302" t="s">
        <v>1379</v>
      </c>
      <c r="J178" s="302">
        <v>1</v>
      </c>
      <c r="K178" s="350"/>
    </row>
    <row r="179" s="1" customFormat="1" ht="15" customHeight="1">
      <c r="B179" s="327"/>
      <c r="C179" s="302" t="s">
        <v>55</v>
      </c>
      <c r="D179" s="302"/>
      <c r="E179" s="302"/>
      <c r="F179" s="325" t="s">
        <v>1308</v>
      </c>
      <c r="G179" s="302"/>
      <c r="H179" s="302" t="s">
        <v>1380</v>
      </c>
      <c r="I179" s="302" t="s">
        <v>1310</v>
      </c>
      <c r="J179" s="302">
        <v>20</v>
      </c>
      <c r="K179" s="350"/>
    </row>
    <row r="180" s="1" customFormat="1" ht="15" customHeight="1">
      <c r="B180" s="327"/>
      <c r="C180" s="302" t="s">
        <v>56</v>
      </c>
      <c r="D180" s="302"/>
      <c r="E180" s="302"/>
      <c r="F180" s="325" t="s">
        <v>1308</v>
      </c>
      <c r="G180" s="302"/>
      <c r="H180" s="302" t="s">
        <v>1381</v>
      </c>
      <c r="I180" s="302" t="s">
        <v>1310</v>
      </c>
      <c r="J180" s="302">
        <v>255</v>
      </c>
      <c r="K180" s="350"/>
    </row>
    <row r="181" s="1" customFormat="1" ht="15" customHeight="1">
      <c r="B181" s="327"/>
      <c r="C181" s="302" t="s">
        <v>113</v>
      </c>
      <c r="D181" s="302"/>
      <c r="E181" s="302"/>
      <c r="F181" s="325" t="s">
        <v>1308</v>
      </c>
      <c r="G181" s="302"/>
      <c r="H181" s="302" t="s">
        <v>1272</v>
      </c>
      <c r="I181" s="302" t="s">
        <v>1310</v>
      </c>
      <c r="J181" s="302">
        <v>10</v>
      </c>
      <c r="K181" s="350"/>
    </row>
    <row r="182" s="1" customFormat="1" ht="15" customHeight="1">
      <c r="B182" s="327"/>
      <c r="C182" s="302" t="s">
        <v>114</v>
      </c>
      <c r="D182" s="302"/>
      <c r="E182" s="302"/>
      <c r="F182" s="325" t="s">
        <v>1308</v>
      </c>
      <c r="G182" s="302"/>
      <c r="H182" s="302" t="s">
        <v>1382</v>
      </c>
      <c r="I182" s="302" t="s">
        <v>1343</v>
      </c>
      <c r="J182" s="302"/>
      <c r="K182" s="350"/>
    </row>
    <row r="183" s="1" customFormat="1" ht="15" customHeight="1">
      <c r="B183" s="327"/>
      <c r="C183" s="302" t="s">
        <v>1383</v>
      </c>
      <c r="D183" s="302"/>
      <c r="E183" s="302"/>
      <c r="F183" s="325" t="s">
        <v>1308</v>
      </c>
      <c r="G183" s="302"/>
      <c r="H183" s="302" t="s">
        <v>1384</v>
      </c>
      <c r="I183" s="302" t="s">
        <v>1343</v>
      </c>
      <c r="J183" s="302"/>
      <c r="K183" s="350"/>
    </row>
    <row r="184" s="1" customFormat="1" ht="15" customHeight="1">
      <c r="B184" s="327"/>
      <c r="C184" s="302" t="s">
        <v>1372</v>
      </c>
      <c r="D184" s="302"/>
      <c r="E184" s="302"/>
      <c r="F184" s="325" t="s">
        <v>1308</v>
      </c>
      <c r="G184" s="302"/>
      <c r="H184" s="302" t="s">
        <v>1385</v>
      </c>
      <c r="I184" s="302" t="s">
        <v>1343</v>
      </c>
      <c r="J184" s="302"/>
      <c r="K184" s="350"/>
    </row>
    <row r="185" s="1" customFormat="1" ht="15" customHeight="1">
      <c r="B185" s="327"/>
      <c r="C185" s="302" t="s">
        <v>116</v>
      </c>
      <c r="D185" s="302"/>
      <c r="E185" s="302"/>
      <c r="F185" s="325" t="s">
        <v>1314</v>
      </c>
      <c r="G185" s="302"/>
      <c r="H185" s="302" t="s">
        <v>1386</v>
      </c>
      <c r="I185" s="302" t="s">
        <v>1310</v>
      </c>
      <c r="J185" s="302">
        <v>50</v>
      </c>
      <c r="K185" s="350"/>
    </row>
    <row r="186" s="1" customFormat="1" ht="15" customHeight="1">
      <c r="B186" s="327"/>
      <c r="C186" s="302" t="s">
        <v>1387</v>
      </c>
      <c r="D186" s="302"/>
      <c r="E186" s="302"/>
      <c r="F186" s="325" t="s">
        <v>1314</v>
      </c>
      <c r="G186" s="302"/>
      <c r="H186" s="302" t="s">
        <v>1388</v>
      </c>
      <c r="I186" s="302" t="s">
        <v>1389</v>
      </c>
      <c r="J186" s="302"/>
      <c r="K186" s="350"/>
    </row>
    <row r="187" s="1" customFormat="1" ht="15" customHeight="1">
      <c r="B187" s="327"/>
      <c r="C187" s="302" t="s">
        <v>1390</v>
      </c>
      <c r="D187" s="302"/>
      <c r="E187" s="302"/>
      <c r="F187" s="325" t="s">
        <v>1314</v>
      </c>
      <c r="G187" s="302"/>
      <c r="H187" s="302" t="s">
        <v>1391</v>
      </c>
      <c r="I187" s="302" t="s">
        <v>1389</v>
      </c>
      <c r="J187" s="302"/>
      <c r="K187" s="350"/>
    </row>
    <row r="188" s="1" customFormat="1" ht="15" customHeight="1">
      <c r="B188" s="327"/>
      <c r="C188" s="302" t="s">
        <v>1392</v>
      </c>
      <c r="D188" s="302"/>
      <c r="E188" s="302"/>
      <c r="F188" s="325" t="s">
        <v>1314</v>
      </c>
      <c r="G188" s="302"/>
      <c r="H188" s="302" t="s">
        <v>1393</v>
      </c>
      <c r="I188" s="302" t="s">
        <v>1389</v>
      </c>
      <c r="J188" s="302"/>
      <c r="K188" s="350"/>
    </row>
    <row r="189" s="1" customFormat="1" ht="15" customHeight="1">
      <c r="B189" s="327"/>
      <c r="C189" s="363" t="s">
        <v>1394</v>
      </c>
      <c r="D189" s="302"/>
      <c r="E189" s="302"/>
      <c r="F189" s="325" t="s">
        <v>1314</v>
      </c>
      <c r="G189" s="302"/>
      <c r="H189" s="302" t="s">
        <v>1395</v>
      </c>
      <c r="I189" s="302" t="s">
        <v>1396</v>
      </c>
      <c r="J189" s="364" t="s">
        <v>1397</v>
      </c>
      <c r="K189" s="350"/>
    </row>
    <row r="190" s="1" customFormat="1" ht="15" customHeight="1">
      <c r="B190" s="327"/>
      <c r="C190" s="363" t="s">
        <v>44</v>
      </c>
      <c r="D190" s="302"/>
      <c r="E190" s="302"/>
      <c r="F190" s="325" t="s">
        <v>1308</v>
      </c>
      <c r="G190" s="302"/>
      <c r="H190" s="299" t="s">
        <v>1398</v>
      </c>
      <c r="I190" s="302" t="s">
        <v>1399</v>
      </c>
      <c r="J190" s="302"/>
      <c r="K190" s="350"/>
    </row>
    <row r="191" s="1" customFormat="1" ht="15" customHeight="1">
      <c r="B191" s="327"/>
      <c r="C191" s="363" t="s">
        <v>1400</v>
      </c>
      <c r="D191" s="302"/>
      <c r="E191" s="302"/>
      <c r="F191" s="325" t="s">
        <v>1308</v>
      </c>
      <c r="G191" s="302"/>
      <c r="H191" s="302" t="s">
        <v>1401</v>
      </c>
      <c r="I191" s="302" t="s">
        <v>1343</v>
      </c>
      <c r="J191" s="302"/>
      <c r="K191" s="350"/>
    </row>
    <row r="192" s="1" customFormat="1" ht="15" customHeight="1">
      <c r="B192" s="327"/>
      <c r="C192" s="363" t="s">
        <v>1402</v>
      </c>
      <c r="D192" s="302"/>
      <c r="E192" s="302"/>
      <c r="F192" s="325" t="s">
        <v>1308</v>
      </c>
      <c r="G192" s="302"/>
      <c r="H192" s="302" t="s">
        <v>1403</v>
      </c>
      <c r="I192" s="302" t="s">
        <v>1343</v>
      </c>
      <c r="J192" s="302"/>
      <c r="K192" s="350"/>
    </row>
    <row r="193" s="1" customFormat="1" ht="15" customHeight="1">
      <c r="B193" s="327"/>
      <c r="C193" s="363" t="s">
        <v>1404</v>
      </c>
      <c r="D193" s="302"/>
      <c r="E193" s="302"/>
      <c r="F193" s="325" t="s">
        <v>1314</v>
      </c>
      <c r="G193" s="302"/>
      <c r="H193" s="302" t="s">
        <v>1405</v>
      </c>
      <c r="I193" s="302" t="s">
        <v>1343</v>
      </c>
      <c r="J193" s="302"/>
      <c r="K193" s="350"/>
    </row>
    <row r="194" s="1" customFormat="1" ht="15" customHeight="1">
      <c r="B194" s="356"/>
      <c r="C194" s="365"/>
      <c r="D194" s="336"/>
      <c r="E194" s="336"/>
      <c r="F194" s="336"/>
      <c r="G194" s="336"/>
      <c r="H194" s="336"/>
      <c r="I194" s="336"/>
      <c r="J194" s="336"/>
      <c r="K194" s="357"/>
    </row>
    <row r="195" s="1" customFormat="1" ht="18.75" customHeight="1">
      <c r="B195" s="338"/>
      <c r="C195" s="348"/>
      <c r="D195" s="348"/>
      <c r="E195" s="348"/>
      <c r="F195" s="358"/>
      <c r="G195" s="348"/>
      <c r="H195" s="348"/>
      <c r="I195" s="348"/>
      <c r="J195" s="348"/>
      <c r="K195" s="338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s="1" customFormat="1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s="1" customFormat="1" ht="21">
      <c r="B199" s="292"/>
      <c r="C199" s="293" t="s">
        <v>1406</v>
      </c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5.5" customHeight="1">
      <c r="B200" s="292"/>
      <c r="C200" s="366" t="s">
        <v>1407</v>
      </c>
      <c r="D200" s="366"/>
      <c r="E200" s="366"/>
      <c r="F200" s="366" t="s">
        <v>1408</v>
      </c>
      <c r="G200" s="367"/>
      <c r="H200" s="366" t="s">
        <v>1409</v>
      </c>
      <c r="I200" s="366"/>
      <c r="J200" s="366"/>
      <c r="K200" s="294"/>
    </row>
    <row r="201" s="1" customFormat="1" ht="5.25" customHeight="1">
      <c r="B201" s="327"/>
      <c r="C201" s="322"/>
      <c r="D201" s="322"/>
      <c r="E201" s="322"/>
      <c r="F201" s="322"/>
      <c r="G201" s="348"/>
      <c r="H201" s="322"/>
      <c r="I201" s="322"/>
      <c r="J201" s="322"/>
      <c r="K201" s="350"/>
    </row>
    <row r="202" s="1" customFormat="1" ht="15" customHeight="1">
      <c r="B202" s="327"/>
      <c r="C202" s="302" t="s">
        <v>1399</v>
      </c>
      <c r="D202" s="302"/>
      <c r="E202" s="302"/>
      <c r="F202" s="325" t="s">
        <v>45</v>
      </c>
      <c r="G202" s="302"/>
      <c r="H202" s="302" t="s">
        <v>1410</v>
      </c>
      <c r="I202" s="302"/>
      <c r="J202" s="302"/>
      <c r="K202" s="350"/>
    </row>
    <row r="203" s="1" customFormat="1" ht="15" customHeight="1">
      <c r="B203" s="327"/>
      <c r="C203" s="302"/>
      <c r="D203" s="302"/>
      <c r="E203" s="302"/>
      <c r="F203" s="325" t="s">
        <v>46</v>
      </c>
      <c r="G203" s="302"/>
      <c r="H203" s="302" t="s">
        <v>1411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49</v>
      </c>
      <c r="G204" s="302"/>
      <c r="H204" s="302" t="s">
        <v>1412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47</v>
      </c>
      <c r="G205" s="302"/>
      <c r="H205" s="302" t="s">
        <v>1413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48</v>
      </c>
      <c r="G206" s="302"/>
      <c r="H206" s="302" t="s">
        <v>1414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/>
      <c r="G207" s="302"/>
      <c r="H207" s="302"/>
      <c r="I207" s="302"/>
      <c r="J207" s="302"/>
      <c r="K207" s="350"/>
    </row>
    <row r="208" s="1" customFormat="1" ht="15" customHeight="1">
      <c r="B208" s="327"/>
      <c r="C208" s="302" t="s">
        <v>1355</v>
      </c>
      <c r="D208" s="302"/>
      <c r="E208" s="302"/>
      <c r="F208" s="325" t="s">
        <v>81</v>
      </c>
      <c r="G208" s="302"/>
      <c r="H208" s="302" t="s">
        <v>1415</v>
      </c>
      <c r="I208" s="302"/>
      <c r="J208" s="302"/>
      <c r="K208" s="350"/>
    </row>
    <row r="209" s="1" customFormat="1" ht="15" customHeight="1">
      <c r="B209" s="327"/>
      <c r="C209" s="302"/>
      <c r="D209" s="302"/>
      <c r="E209" s="302"/>
      <c r="F209" s="325" t="s">
        <v>1250</v>
      </c>
      <c r="G209" s="302"/>
      <c r="H209" s="302" t="s">
        <v>1251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1248</v>
      </c>
      <c r="G210" s="302"/>
      <c r="H210" s="302" t="s">
        <v>1416</v>
      </c>
      <c r="I210" s="302"/>
      <c r="J210" s="302"/>
      <c r="K210" s="350"/>
    </row>
    <row r="211" s="1" customFormat="1" ht="15" customHeight="1">
      <c r="B211" s="368"/>
      <c r="C211" s="302"/>
      <c r="D211" s="302"/>
      <c r="E211" s="302"/>
      <c r="F211" s="325" t="s">
        <v>1252</v>
      </c>
      <c r="G211" s="363"/>
      <c r="H211" s="354" t="s">
        <v>1253</v>
      </c>
      <c r="I211" s="354"/>
      <c r="J211" s="354"/>
      <c r="K211" s="369"/>
    </row>
    <row r="212" s="1" customFormat="1" ht="15" customHeight="1">
      <c r="B212" s="368"/>
      <c r="C212" s="302"/>
      <c r="D212" s="302"/>
      <c r="E212" s="302"/>
      <c r="F212" s="325" t="s">
        <v>1254</v>
      </c>
      <c r="G212" s="363"/>
      <c r="H212" s="354" t="s">
        <v>1417</v>
      </c>
      <c r="I212" s="354"/>
      <c r="J212" s="354"/>
      <c r="K212" s="369"/>
    </row>
    <row r="213" s="1" customFormat="1" ht="15" customHeight="1">
      <c r="B213" s="368"/>
      <c r="C213" s="302"/>
      <c r="D213" s="302"/>
      <c r="E213" s="302"/>
      <c r="F213" s="325"/>
      <c r="G213" s="363"/>
      <c r="H213" s="354"/>
      <c r="I213" s="354"/>
      <c r="J213" s="354"/>
      <c r="K213" s="369"/>
    </row>
    <row r="214" s="1" customFormat="1" ht="15" customHeight="1">
      <c r="B214" s="368"/>
      <c r="C214" s="302" t="s">
        <v>1379</v>
      </c>
      <c r="D214" s="302"/>
      <c r="E214" s="302"/>
      <c r="F214" s="325">
        <v>1</v>
      </c>
      <c r="G214" s="363"/>
      <c r="H214" s="354" t="s">
        <v>1418</v>
      </c>
      <c r="I214" s="354"/>
      <c r="J214" s="354"/>
      <c r="K214" s="369"/>
    </row>
    <row r="215" s="1" customFormat="1" ht="15" customHeight="1">
      <c r="B215" s="368"/>
      <c r="C215" s="302"/>
      <c r="D215" s="302"/>
      <c r="E215" s="302"/>
      <c r="F215" s="325">
        <v>2</v>
      </c>
      <c r="G215" s="363"/>
      <c r="H215" s="354" t="s">
        <v>1419</v>
      </c>
      <c r="I215" s="354"/>
      <c r="J215" s="354"/>
      <c r="K215" s="369"/>
    </row>
    <row r="216" s="1" customFormat="1" ht="15" customHeight="1">
      <c r="B216" s="368"/>
      <c r="C216" s="302"/>
      <c r="D216" s="302"/>
      <c r="E216" s="302"/>
      <c r="F216" s="325">
        <v>3</v>
      </c>
      <c r="G216" s="363"/>
      <c r="H216" s="354" t="s">
        <v>1420</v>
      </c>
      <c r="I216" s="354"/>
      <c r="J216" s="354"/>
      <c r="K216" s="369"/>
    </row>
    <row r="217" s="1" customFormat="1" ht="15" customHeight="1">
      <c r="B217" s="368"/>
      <c r="C217" s="302"/>
      <c r="D217" s="302"/>
      <c r="E217" s="302"/>
      <c r="F217" s="325">
        <v>4</v>
      </c>
      <c r="G217" s="363"/>
      <c r="H217" s="354" t="s">
        <v>1421</v>
      </c>
      <c r="I217" s="354"/>
      <c r="J217" s="354"/>
      <c r="K217" s="369"/>
    </row>
    <row r="218" s="1" customFormat="1" ht="12.75" customHeight="1">
      <c r="B218" s="370"/>
      <c r="C218" s="371"/>
      <c r="D218" s="371"/>
      <c r="E218" s="371"/>
      <c r="F218" s="371"/>
      <c r="G218" s="371"/>
      <c r="H218" s="371"/>
      <c r="I218" s="371"/>
      <c r="J218" s="371"/>
      <c r="K218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Martina Kratochvílová</dc:creator>
  <cp:lastModifiedBy>Martina Kratochvílová</cp:lastModifiedBy>
  <dcterms:created xsi:type="dcterms:W3CDTF">2022-04-27T13:30:15Z</dcterms:created>
  <dcterms:modified xsi:type="dcterms:W3CDTF">2022-04-27T13:30:27Z</dcterms:modified>
</cp:coreProperties>
</file>