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Y:\PaRoz\AKCE\2021_10 - Hřiště na nohejbal a volejbal Farkáň\OZVZ\REALIZACE\Výkaz výměr\"/>
    </mc:Choice>
  </mc:AlternateContent>
  <xr:revisionPtr revIDLastSave="0" documentId="13_ncr:1_{EF9842E8-0928-4FCD-ADBA-1AAC9B2572DC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Rekapitulace stavby" sheetId="1" r:id="rId1"/>
    <sheet name="02 - Úprava povrchu sport..." sheetId="3" r:id="rId2"/>
    <sheet name="03 - VRN" sheetId="4" r:id="rId3"/>
    <sheet name="Seznam figur" sheetId="5" r:id="rId4"/>
    <sheet name="Pokyny pro vyplnění" sheetId="6" r:id="rId5"/>
  </sheets>
  <definedNames>
    <definedName name="_xlnm._FilterDatabase" localSheetId="1" hidden="1">'02 - Úprava povrchu sport...'!$C$85:$K$205</definedName>
    <definedName name="_xlnm._FilterDatabase" localSheetId="2" hidden="1">'03 - VRN'!$C$82:$K$104</definedName>
    <definedName name="_xlnm.Print_Titles" localSheetId="1">'02 - Úprava povrchu sport...'!$85:$85</definedName>
    <definedName name="_xlnm.Print_Titles" localSheetId="2">'03 - VRN'!$82:$82</definedName>
    <definedName name="_xlnm.Print_Titles" localSheetId="0">'Rekapitulace stavby'!$52:$52</definedName>
    <definedName name="_xlnm.Print_Titles" localSheetId="3">'Seznam figur'!$9:$9</definedName>
    <definedName name="_xlnm.Print_Area" localSheetId="1">'02 - Úprava povrchu sport...'!$C$4:$J$39,'02 - Úprava povrchu sport...'!$C$45:$J$67,'02 - Úprava povrchu sport...'!$C$73:$K$205</definedName>
    <definedName name="_xlnm.Print_Area" localSheetId="2">'03 - VRN'!$C$4:$J$39,'03 - VRN'!$C$45:$J$64,'03 - VRN'!$C$70:$K$104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3">'Seznam figur'!$C$4:$G$38</definedName>
  </definedNames>
  <calcPr calcId="191029"/>
</workbook>
</file>

<file path=xl/calcChain.xml><?xml version="1.0" encoding="utf-8"?>
<calcChain xmlns="http://schemas.openxmlformats.org/spreadsheetml/2006/main">
  <c r="D7" i="5" l="1"/>
  <c r="J37" i="4"/>
  <c r="J36" i="4"/>
  <c r="AY56" i="1" s="1"/>
  <c r="J35" i="4"/>
  <c r="AX56" i="1" s="1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5" i="4"/>
  <c r="BH85" i="4"/>
  <c r="BG85" i="4"/>
  <c r="BF85" i="4"/>
  <c r="T85" i="4"/>
  <c r="R85" i="4"/>
  <c r="P85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 s="1"/>
  <c r="J17" i="4"/>
  <c r="J12" i="4"/>
  <c r="J77" i="4" s="1"/>
  <c r="E7" i="4"/>
  <c r="E73" i="4" s="1"/>
  <c r="J37" i="3"/>
  <c r="J36" i="3"/>
  <c r="AY55" i="1" s="1"/>
  <c r="J35" i="3"/>
  <c r="AX55" i="1"/>
  <c r="BI204" i="3"/>
  <c r="BH204" i="3"/>
  <c r="BG204" i="3"/>
  <c r="BF204" i="3"/>
  <c r="T204" i="3"/>
  <c r="T203" i="3" s="1"/>
  <c r="R204" i="3"/>
  <c r="R203" i="3"/>
  <c r="P204" i="3"/>
  <c r="P203" i="3" s="1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76" i="3" s="1"/>
  <c r="L50" i="1"/>
  <c r="AM50" i="1"/>
  <c r="AM49" i="1"/>
  <c r="L49" i="1"/>
  <c r="AM47" i="1"/>
  <c r="L47" i="1"/>
  <c r="L45" i="1"/>
  <c r="L44" i="1"/>
  <c r="J175" i="3"/>
  <c r="BK105" i="3"/>
  <c r="BK185" i="3"/>
  <c r="J125" i="3"/>
  <c r="BK138" i="3"/>
  <c r="J98" i="3"/>
  <c r="J128" i="3"/>
  <c r="J108" i="3"/>
  <c r="J91" i="4"/>
  <c r="BK91" i="4"/>
  <c r="J193" i="3"/>
  <c r="J136" i="3"/>
  <c r="J92" i="3"/>
  <c r="BK165" i="3"/>
  <c r="BK197" i="3"/>
  <c r="BK133" i="3"/>
  <c r="J183" i="3"/>
  <c r="BK112" i="3"/>
  <c r="J88" i="4"/>
  <c r="BK103" i="4"/>
  <c r="BK98" i="4"/>
  <c r="AS54" i="1"/>
  <c r="BK195" i="3"/>
  <c r="J168" i="3"/>
  <c r="J141" i="3"/>
  <c r="BK118" i="3"/>
  <c r="J95" i="3"/>
  <c r="J171" i="3"/>
  <c r="BK160" i="3"/>
  <c r="J189" i="3"/>
  <c r="BK125" i="3"/>
  <c r="J202" i="3"/>
  <c r="BK173" i="3"/>
  <c r="J149" i="3"/>
  <c r="BK130" i="3"/>
  <c r="J115" i="3"/>
  <c r="BK95" i="3"/>
  <c r="BK89" i="4"/>
  <c r="BK96" i="4"/>
  <c r="J94" i="4"/>
  <c r="J96" i="4"/>
  <c r="BK189" i="3"/>
  <c r="J133" i="3"/>
  <c r="J179" i="3"/>
  <c r="BK149" i="3"/>
  <c r="J195" i="3"/>
  <c r="BK175" i="3"/>
  <c r="BK92" i="3"/>
  <c r="J162" i="3"/>
  <c r="J102" i="3"/>
  <c r="J85" i="4"/>
  <c r="BK104" i="4"/>
  <c r="BK95" i="4"/>
  <c r="J187" i="3"/>
  <c r="BK144" i="3"/>
  <c r="BK201" i="3"/>
  <c r="BK141" i="3"/>
  <c r="J204" i="3"/>
  <c r="J173" i="3"/>
  <c r="BK115" i="3"/>
  <c r="BK171" i="3"/>
  <c r="J98" i="4"/>
  <c r="BK85" i="4"/>
  <c r="BK97" i="4"/>
  <c r="J165" i="3"/>
  <c r="BK187" i="3"/>
  <c r="J105" i="3"/>
  <c r="J169" i="3"/>
  <c r="BK102" i="3"/>
  <c r="BK123" i="3"/>
  <c r="J99" i="4"/>
  <c r="J95" i="4"/>
  <c r="J92" i="4"/>
  <c r="BK88" i="4"/>
  <c r="J185" i="3"/>
  <c r="BK193" i="3"/>
  <c r="BK136" i="3"/>
  <c r="J199" i="3"/>
  <c r="BK162" i="3"/>
  <c r="J112" i="3"/>
  <c r="J104" i="4"/>
  <c r="BK87" i="4"/>
  <c r="BK102" i="4"/>
  <c r="J154" i="3"/>
  <c r="BK202" i="3"/>
  <c r="BK128" i="3"/>
  <c r="J160" i="3"/>
  <c r="J144" i="3"/>
  <c r="J97" i="4"/>
  <c r="J100" i="4"/>
  <c r="J197" i="3"/>
  <c r="J130" i="3"/>
  <c r="BK168" i="3"/>
  <c r="BK179" i="3"/>
  <c r="J201" i="3"/>
  <c r="BK100" i="4"/>
  <c r="BK99" i="4"/>
  <c r="BK183" i="3"/>
  <c r="BK108" i="3"/>
  <c r="J138" i="3"/>
  <c r="J181" i="3"/>
  <c r="BK89" i="3"/>
  <c r="BK154" i="3"/>
  <c r="J89" i="3"/>
  <c r="J89" i="4"/>
  <c r="J102" i="4"/>
  <c r="J87" i="4"/>
  <c r="BK181" i="3"/>
  <c r="BK98" i="3"/>
  <c r="BK169" i="3"/>
  <c r="BK204" i="3"/>
  <c r="J123" i="3"/>
  <c r="BK199" i="3"/>
  <c r="J118" i="3"/>
  <c r="J103" i="4"/>
  <c r="BK92" i="4"/>
  <c r="BK94" i="4"/>
  <c r="P88" i="3" l="1"/>
  <c r="T140" i="3"/>
  <c r="R164" i="3"/>
  <c r="T178" i="3"/>
  <c r="R192" i="3"/>
  <c r="BK86" i="4"/>
  <c r="J86" i="4"/>
  <c r="J61" i="4" s="1"/>
  <c r="T86" i="4"/>
  <c r="T90" i="4"/>
  <c r="R88" i="3"/>
  <c r="R140" i="3"/>
  <c r="BK164" i="3"/>
  <c r="J164" i="3" s="1"/>
  <c r="J63" i="3" s="1"/>
  <c r="BK178" i="3"/>
  <c r="J178" i="3" s="1"/>
  <c r="J64" i="3" s="1"/>
  <c r="BK192" i="3"/>
  <c r="J192" i="3" s="1"/>
  <c r="J65" i="3" s="1"/>
  <c r="R86" i="4"/>
  <c r="R101" i="4"/>
  <c r="T88" i="3"/>
  <c r="BK140" i="3"/>
  <c r="J140" i="3" s="1"/>
  <c r="J62" i="3" s="1"/>
  <c r="P164" i="3"/>
  <c r="P178" i="3"/>
  <c r="P192" i="3"/>
  <c r="P86" i="4"/>
  <c r="P90" i="4"/>
  <c r="BK101" i="4"/>
  <c r="J101" i="4" s="1"/>
  <c r="J63" i="4" s="1"/>
  <c r="T101" i="4"/>
  <c r="BK88" i="3"/>
  <c r="J88" i="3" s="1"/>
  <c r="J61" i="3" s="1"/>
  <c r="P140" i="3"/>
  <c r="T164" i="3"/>
  <c r="R178" i="3"/>
  <c r="T192" i="3"/>
  <c r="BK90" i="4"/>
  <c r="J90" i="4" s="1"/>
  <c r="J62" i="4" s="1"/>
  <c r="R90" i="4"/>
  <c r="P101" i="4"/>
  <c r="BK203" i="3"/>
  <c r="J203" i="3" s="1"/>
  <c r="J66" i="3" s="1"/>
  <c r="E48" i="4"/>
  <c r="F80" i="4"/>
  <c r="BE85" i="4"/>
  <c r="BE89" i="4"/>
  <c r="BE91" i="4"/>
  <c r="BE96" i="4"/>
  <c r="BE104" i="4"/>
  <c r="BE87" i="4"/>
  <c r="BE88" i="4"/>
  <c r="BE92" i="4"/>
  <c r="BE97" i="4"/>
  <c r="BE99" i="4"/>
  <c r="BE102" i="4"/>
  <c r="BE103" i="4"/>
  <c r="J52" i="4"/>
  <c r="BE94" i="4"/>
  <c r="BE95" i="4"/>
  <c r="BE98" i="4"/>
  <c r="BE100" i="4"/>
  <c r="J80" i="3"/>
  <c r="BE133" i="3"/>
  <c r="BE138" i="3"/>
  <c r="BE141" i="3"/>
  <c r="BE169" i="3"/>
  <c r="BE175" i="3"/>
  <c r="BE185" i="3"/>
  <c r="BE187" i="3"/>
  <c r="BE193" i="3"/>
  <c r="BE201" i="3"/>
  <c r="E48" i="3"/>
  <c r="BE105" i="3"/>
  <c r="BE128" i="3"/>
  <c r="BE144" i="3"/>
  <c r="BE199" i="3"/>
  <c r="BE202" i="3"/>
  <c r="BE204" i="3"/>
  <c r="F83" i="3"/>
  <c r="BE89" i="3"/>
  <c r="BE92" i="3"/>
  <c r="BE95" i="3"/>
  <c r="BE98" i="3"/>
  <c r="BE102" i="3"/>
  <c r="BE108" i="3"/>
  <c r="BE115" i="3"/>
  <c r="BE118" i="3"/>
  <c r="BE123" i="3"/>
  <c r="BE130" i="3"/>
  <c r="BE162" i="3"/>
  <c r="BE171" i="3"/>
  <c r="BE179" i="3"/>
  <c r="BE181" i="3"/>
  <c r="BE183" i="3"/>
  <c r="BE189" i="3"/>
  <c r="BE195" i="3"/>
  <c r="BE112" i="3"/>
  <c r="BE125" i="3"/>
  <c r="BE136" i="3"/>
  <c r="BE149" i="3"/>
  <c r="BE154" i="3"/>
  <c r="BE160" i="3"/>
  <c r="BE165" i="3"/>
  <c r="BE168" i="3"/>
  <c r="BE173" i="3"/>
  <c r="BE197" i="3"/>
  <c r="F36" i="4"/>
  <c r="BC56" i="1" s="1"/>
  <c r="F36" i="3"/>
  <c r="BC55" i="1" s="1"/>
  <c r="F34" i="4"/>
  <c r="BA56" i="1" s="1"/>
  <c r="F37" i="4"/>
  <c r="BD56" i="1" s="1"/>
  <c r="F34" i="3"/>
  <c r="BA55" i="1" s="1"/>
  <c r="F37" i="3"/>
  <c r="BD55" i="1" s="1"/>
  <c r="J34" i="4"/>
  <c r="AW56" i="1" s="1"/>
  <c r="F35" i="3"/>
  <c r="BB55" i="1" s="1"/>
  <c r="F35" i="4"/>
  <c r="BB56" i="1" s="1"/>
  <c r="J34" i="3"/>
  <c r="AW55" i="1" s="1"/>
  <c r="BK84" i="4" l="1"/>
  <c r="J84" i="4" s="1"/>
  <c r="J60" i="4" s="1"/>
  <c r="R84" i="4"/>
  <c r="R83" i="4" s="1"/>
  <c r="T84" i="4"/>
  <c r="T83" i="4"/>
  <c r="P84" i="4"/>
  <c r="P83" i="4" s="1"/>
  <c r="AU56" i="1" s="1"/>
  <c r="T87" i="3"/>
  <c r="T86" i="3" s="1"/>
  <c r="R87" i="3"/>
  <c r="R86" i="3" s="1"/>
  <c r="P87" i="3"/>
  <c r="P86" i="3" s="1"/>
  <c r="AU55" i="1" s="1"/>
  <c r="BK87" i="3"/>
  <c r="J87" i="3" s="1"/>
  <c r="J60" i="3" s="1"/>
  <c r="BD54" i="1"/>
  <c r="W33" i="1" s="1"/>
  <c r="BA54" i="1"/>
  <c r="W30" i="1" s="1"/>
  <c r="BB54" i="1"/>
  <c r="W31" i="1" s="1"/>
  <c r="J33" i="3"/>
  <c r="AV55" i="1" s="1"/>
  <c r="AT55" i="1" s="1"/>
  <c r="F33" i="4"/>
  <c r="AZ56" i="1" s="1"/>
  <c r="J33" i="4"/>
  <c r="AV56" i="1" s="1"/>
  <c r="AT56" i="1" s="1"/>
  <c r="BC54" i="1"/>
  <c r="W32" i="1" s="1"/>
  <c r="F33" i="3"/>
  <c r="AZ55" i="1" s="1"/>
  <c r="BK83" i="4" l="1"/>
  <c r="J83" i="4" s="1"/>
  <c r="J30" i="4" s="1"/>
  <c r="AG56" i="1" s="1"/>
  <c r="AN56" i="1" s="1"/>
  <c r="BK86" i="3"/>
  <c r="J86" i="3" s="1"/>
  <c r="J59" i="3" s="1"/>
  <c r="AU54" i="1"/>
  <c r="AW54" i="1"/>
  <c r="AK30" i="1" s="1"/>
  <c r="AZ54" i="1"/>
  <c r="W29" i="1" s="1"/>
  <c r="AX54" i="1"/>
  <c r="AY54" i="1"/>
  <c r="J59" i="4" l="1"/>
  <c r="J39" i="4"/>
  <c r="J30" i="3"/>
  <c r="AG55" i="1" s="1"/>
  <c r="AG54" i="1" s="1"/>
  <c r="AV54" i="1"/>
  <c r="AK29" i="1" s="1"/>
  <c r="J39" i="3" l="1"/>
  <c r="AN55" i="1"/>
  <c r="AT54" i="1"/>
  <c r="AK26" i="1"/>
  <c r="AK35" i="1" l="1"/>
  <c r="AN54" i="1"/>
</calcChain>
</file>

<file path=xl/sharedStrings.xml><?xml version="1.0" encoding="utf-8"?>
<sst xmlns="http://schemas.openxmlformats.org/spreadsheetml/2006/main" count="2348" uniqueCount="641">
  <si>
    <t>Export Komplet</t>
  </si>
  <si>
    <t>VZ</t>
  </si>
  <si>
    <t>2.0</t>
  </si>
  <si>
    <t/>
  </si>
  <si>
    <t>False</t>
  </si>
  <si>
    <t>{6a744206-45cd-46be-bf5a-017d85ed4d75}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</si>
  <si>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</si>
  <si>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</si>
  <si>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</si>
  <si>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</si>
  <si>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</si>
  <si>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</si>
  <si>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</si>
  <si>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</si>
  <si>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23-08-1</t>
  </si>
  <si>
    <t>Stavba:</t>
  </si>
  <si>
    <t>KSO:</t>
  </si>
  <si>
    <t>CC-CZ:</t>
  </si>
  <si>
    <t>Místo:</t>
  </si>
  <si>
    <t>Košíře, Praha 5</t>
  </si>
  <si>
    <t>Datum:</t>
  </si>
  <si>
    <t>12. 8. 2023</t>
  </si>
  <si>
    <t>Zadavatel:</t>
  </si>
  <si>
    <t>IČ:</t>
  </si>
  <si>
    <t>Městská část Praha 5</t>
  </si>
  <si>
    <t>DIČ:</t>
  </si>
  <si>
    <t>Zhotovitel:</t>
  </si>
  <si>
    <t xml:space="preserve"> </t>
  </si>
  <si>
    <t>Projektant:</t>
  </si>
  <si>
    <t>Apart s.r.o.</t>
  </si>
  <si>
    <t>True</t>
  </si>
  <si>
    <t>Zpracovatel:</t>
  </si>
  <si>
    <t>Ing. 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</si>
  <si>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</si>
  <si>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</si>
  <si>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</si>
  <si>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</si>
  <si>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</si>
  <si>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</si>
  <si>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</si>
  <si>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</si>
  <si>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</si>
  <si>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</si>
  <si>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</si>
  <si>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</si>
  <si>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</si>
  <si>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</si>
  <si>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</si>
  <si>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</si>
  <si>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</si>
  <si>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</si>
  <si>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</si>
  <si>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</si>
  <si>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</si>
  <si>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</si>
  <si>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</si>
  <si>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</si>
  <si>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</si>
  <si>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</si>
  <si>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</si>
  <si>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</si>
  <si>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</si>
  <si>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</si>
  <si>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</si>
  <si>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</si>
  <si>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</si>
  <si>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</si>
  <si>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</si>
  <si>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</si>
  <si>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</si>
  <si>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</si>
  <si>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</si>
  <si>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</si>
  <si>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</si>
  <si>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</si>
  <si>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</si>
  <si>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</si>
  <si>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02</t>
  </si>
  <si>
    <t xml:space="preserve">Úprava povrchu sportovní plochy </t>
  </si>
  <si>
    <t>{cc26683c-7169-49d5-821a-65853fc0cb62}</t>
  </si>
  <si>
    <t>03</t>
  </si>
  <si>
    <t>VRN</t>
  </si>
  <si>
    <t>VON</t>
  </si>
  <si>
    <t>{97a73333-3a02-4353-88c9-9e4e91bd2bf4}</t>
  </si>
  <si>
    <t>m3</t>
  </si>
  <si>
    <t>z</t>
  </si>
  <si>
    <t>zpětný zásyp</t>
  </si>
  <si>
    <t>KRYCÍ LIST SOUPISU PRACÍ</t>
  </si>
  <si>
    <t>skl</t>
  </si>
  <si>
    <t>skládka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</si>
  <si>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</si>
  <si>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</si>
  <si>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</si>
  <si>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</si>
  <si>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</si>
  <si>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</si>
  <si>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</si>
  <si>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</si>
  <si>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</si>
  <si>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</si>
  <si>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</si>
  <si>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</si>
  <si>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</si>
  <si>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</si>
  <si>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</si>
  <si>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</si>
  <si>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</si>
  <si>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</si>
  <si>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</si>
  <si>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</si>
  <si>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</si>
  <si>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</si>
  <si>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</si>
  <si>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</si>
  <si>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</si>
  <si>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</si>
  <si>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</si>
  <si>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</si>
  <si>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</si>
  <si>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</si>
  <si>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</si>
  <si>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4</t>
  </si>
  <si>
    <t>Online PSC</t>
  </si>
  <si>
    <t>VV</t>
  </si>
  <si>
    <t>121151113</t>
  </si>
  <si>
    <t>Sejmutí ornice strojně při souvislé ploše přes 100 do 500 m2, tl. vrstvy do 200 mm</t>
  </si>
  <si>
    <t>3</t>
  </si>
  <si>
    <t>CS ÚRS 2023 02</t>
  </si>
  <si>
    <t>Součet</t>
  </si>
  <si>
    <t>162302111</t>
  </si>
  <si>
    <t>Vodorovné přemístění drnu na suchu na vzdálenost přes 100 do 1000 m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</si>
  <si>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</si>
  <si>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</si>
  <si>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</si>
  <si>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6</t>
  </si>
  <si>
    <t>Meziskládka výkopku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</si>
  <si>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</si>
  <si>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</si>
  <si>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</si>
  <si>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</t>
  </si>
  <si>
    <t>Poznámka k položce:_x000D_
skládka vzdálená 10 km</t>
  </si>
  <si>
    <t>skl  "přebytečná zemina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</si>
  <si>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</si>
  <si>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</si>
  <si>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</si>
  <si>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</si>
  <si>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</si>
  <si>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</si>
  <si>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</si>
  <si>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10</t>
  </si>
  <si>
    <t>174111101</t>
  </si>
  <si>
    <t>Zásyp sypaninou z jakékoliv horniny ručně s uložením výkopku ve vrstvách se zhutněním jam, šachet, rýh nebo kolem objektů v těchto vykopávkách</t>
  </si>
  <si>
    <t>Zakládání</t>
  </si>
  <si>
    <t>11</t>
  </si>
  <si>
    <t>m</t>
  </si>
  <si>
    <t>12</t>
  </si>
  <si>
    <t>13</t>
  </si>
  <si>
    <t>271532212</t>
  </si>
  <si>
    <t>Podsyp pod základové konstrukce se zhutněním a urovnáním povrchu z kameniva hrubého, frakce 16 - 32 mm</t>
  </si>
  <si>
    <t>14</t>
  </si>
  <si>
    <t>16</t>
  </si>
  <si>
    <t>17</t>
  </si>
  <si>
    <t>18</t>
  </si>
  <si>
    <t>19</t>
  </si>
  <si>
    <t>Komunikace pozemní</t>
  </si>
  <si>
    <t>20</t>
  </si>
  <si>
    <t>M</t>
  </si>
  <si>
    <t>998</t>
  </si>
  <si>
    <t>Přesun hmot</t>
  </si>
  <si>
    <t>22</t>
  </si>
  <si>
    <t>998222012.1</t>
  </si>
  <si>
    <t>Přesun hmot pro tělovýchovné plochy dopravní vzdálenost do 200 m</t>
  </si>
  <si>
    <t>23</t>
  </si>
  <si>
    <t>kus</t>
  </si>
  <si>
    <t>24</t>
  </si>
  <si>
    <t>32</t>
  </si>
  <si>
    <t>25</t>
  </si>
  <si>
    <t>kpl.</t>
  </si>
  <si>
    <t>26</t>
  </si>
  <si>
    <t>27</t>
  </si>
  <si>
    <t>28</t>
  </si>
  <si>
    <t>29</t>
  </si>
  <si>
    <t>30</t>
  </si>
  <si>
    <t>OD</t>
  </si>
  <si>
    <t>odkopávky pro sportoviště</t>
  </si>
  <si>
    <t>72</t>
  </si>
  <si>
    <t>17,121</t>
  </si>
  <si>
    <t>54,879</t>
  </si>
  <si>
    <t xml:space="preserve">02 - Úprava povrchu sportovní plochy </t>
  </si>
  <si>
    <t xml:space="preserve">    3 - Svislé a kompletní konstrukce</t>
  </si>
  <si>
    <t xml:space="preserve">    9 - Ostatní konstrukce a práce, bourání</t>
  </si>
  <si>
    <t>111111321</t>
  </si>
  <si>
    <t>Odstranění ruderálního porostu z plochy přes 100 do 500 m2 v rovině nebo na svahu do 1:5</t>
  </si>
  <si>
    <t>-1356530850</t>
  </si>
  <si>
    <t>https://podminky.urs.cz/item/CS_URS_2023_02/111111321</t>
  </si>
  <si>
    <t xml:space="preserve">500  "odstranění náletových dřevin </t>
  </si>
  <si>
    <t>483597739</t>
  </si>
  <si>
    <t>https://podminky.urs.cz/item/CS_URS_2023_02/111301111</t>
  </si>
  <si>
    <t>27*18+8*7  "plocha dotčená stavbou</t>
  </si>
  <si>
    <t>-681033067</t>
  </si>
  <si>
    <t>https://podminky.urs.cz/item/CS_URS_2023_02/121151113</t>
  </si>
  <si>
    <t>360+20  "plocha stavby</t>
  </si>
  <si>
    <t>122151103</t>
  </si>
  <si>
    <t>Odkopávky a prokopávky nezapažené strojně v hornině třídy těžitelnosti I skupiny 1 a 2 přes 50 do 100 m3</t>
  </si>
  <si>
    <t>-1269107135</t>
  </si>
  <si>
    <t>https://podminky.urs.cz/item/CS_URS_2023_02/122151103</t>
  </si>
  <si>
    <t>360*0,2  "plocha hřiště</t>
  </si>
  <si>
    <t>1271317999</t>
  </si>
  <si>
    <t>https://podminky.urs.cz/item/CS_URS_2023_02/162302111</t>
  </si>
  <si>
    <t>542  "plocha dotčená stavbou</t>
  </si>
  <si>
    <t>1689614468</t>
  </si>
  <si>
    <t>https://podminky.urs.cz/item/CS_URS_2023_02/162351103</t>
  </si>
  <si>
    <t>380*0,15*2  "ornice na meziskládku a zpět</t>
  </si>
  <si>
    <t>1278819878</t>
  </si>
  <si>
    <t>https://podminky.urs.cz/item/CS_URS_2023_02/162751117</t>
  </si>
  <si>
    <t>349309684</t>
  </si>
  <si>
    <t>https://podminky.urs.cz/item/CS_URS_2023_02/167151101</t>
  </si>
  <si>
    <t>OD  "naložení na meziskládce</t>
  </si>
  <si>
    <t>809694179</t>
  </si>
  <si>
    <t>https://podminky.urs.cz/item/CS_URS_2023_02/171201221</t>
  </si>
  <si>
    <t>OD-Z "přebytečná zemina na skládku</t>
  </si>
  <si>
    <t>-1456235844</t>
  </si>
  <si>
    <t>https://podminky.urs.cz/item/CS_URS_2023_02/174111101</t>
  </si>
  <si>
    <t>(PI*1,5*(0,25*0,25-0,2*0,2))*20  "patky plotu</t>
  </si>
  <si>
    <t xml:space="preserve">15 "zásyp, úprava terénu, svahování - předpoklad </t>
  </si>
  <si>
    <t>181351113</t>
  </si>
  <si>
    <t>Rozprostření a urovnání ornice v rovině nebo ve svahu sklonu do 1:5 strojně při souvislé ploše přes 500 m2, tl. vrstvy do 200 mm</t>
  </si>
  <si>
    <t>-2055395635</t>
  </si>
  <si>
    <t>https://podminky.urs.cz/item/CS_URS_2023_02/181351113</t>
  </si>
  <si>
    <t>181411131</t>
  </si>
  <si>
    <t>Založení trávníku na půdě předem připravené plochy do 1000 m2 výsevem včetně utažení parkového v rovině nebo na svahu do 1:5</t>
  </si>
  <si>
    <t>1691341905</t>
  </si>
  <si>
    <t>https://podminky.urs.cz/item/CS_URS_2023_02/181411131</t>
  </si>
  <si>
    <t>542-(360+20)  "plocha mimo hřiště</t>
  </si>
  <si>
    <t>00572440</t>
  </si>
  <si>
    <t>osivo směs travní hřištní</t>
  </si>
  <si>
    <t>kg</t>
  </si>
  <si>
    <t>-2101808293</t>
  </si>
  <si>
    <t>162*0,09 'Přepočtené koeficientem množství</t>
  </si>
  <si>
    <t>181951112</t>
  </si>
  <si>
    <t>Úprava pláně vyrovnáním výškových rozdílů strojně v hornině třídy těžitelnosti I, skupiny 1 až 3 se zhutněním</t>
  </si>
  <si>
    <t>477745536</t>
  </si>
  <si>
    <t>https://podminky.urs.cz/item/CS_URS_2023_02/181951112</t>
  </si>
  <si>
    <t>542  "úprava podkladu plochy stavby</t>
  </si>
  <si>
    <t>184802111</t>
  </si>
  <si>
    <t>Chemické odplevelení půdy před založením kultury, trávníku nebo zpevněných ploch o výměře jednotlivě přes 20 m2 v rovině nebo na svahu do 1:5 postřikem na široko</t>
  </si>
  <si>
    <t>958065675</t>
  </si>
  <si>
    <t>https://podminky.urs.cz/item/CS_URS_2022_01/184802111</t>
  </si>
  <si>
    <t>162  "plocha trávníku</t>
  </si>
  <si>
    <t>185803111</t>
  </si>
  <si>
    <t>Ošetření trávníku jednorázové v rovině nebo na svahu do 1:5</t>
  </si>
  <si>
    <t>-1070592315</t>
  </si>
  <si>
    <t>https://podminky.urs.cz/item/CS_URS_2023_02/185803111</t>
  </si>
  <si>
    <t>185851121</t>
  </si>
  <si>
    <t>Dovoz vody pro zálivku rostlin na vzdálenost do 1000 m</t>
  </si>
  <si>
    <t>-1924323055</t>
  </si>
  <si>
    <t>https://podminky.urs.cz/item/CS_URS_2023_02/185851121</t>
  </si>
  <si>
    <t>225211112</t>
  </si>
  <si>
    <t>Maloprofilové vrty jádrové průměru přes 56 do 93 mm do úklonu 45° v hl 0 až 25 m v hornině tř. I a II</t>
  </si>
  <si>
    <t>-744382729</t>
  </si>
  <si>
    <t>https://podminky.urs.cz/item/CS_URS_2023_02/225211112</t>
  </si>
  <si>
    <t>0,4*32  "patky pásnice</t>
  </si>
  <si>
    <t>226111313</t>
  </si>
  <si>
    <t>Velkoprofilové vrty náběrovým vrtáním svislé nezapažené průměru přes 450 do 550 mm, v hl od 0 do 5 m v hornině tř. III</t>
  </si>
  <si>
    <t>-960995010</t>
  </si>
  <si>
    <t>https://podminky.urs.cz/item/CS_URS_2023_02/226111313</t>
  </si>
  <si>
    <t>10*2*1,6  "vrty pro oplocení DN500</t>
  </si>
  <si>
    <t>2*0,8  "vrty pro sloupky sítě</t>
  </si>
  <si>
    <t>-1421859068</t>
  </si>
  <si>
    <t>https://podminky.urs.cz/item/CS_URS_2023_02/271532212</t>
  </si>
  <si>
    <t>PI*0,25*0,25*0,1*20  "vrty pro sloupky plotu, podsyp tl.100mm</t>
  </si>
  <si>
    <t>(PI*0,25*0,25*0,15+PI*0,05*0,05*0,15)*2  "patky sloupků sítě</t>
  </si>
  <si>
    <t>275313711</t>
  </si>
  <si>
    <t>Základy z betonu prostého patky a bloky z betonu kamenem neprokládaného tř. C 20/25</t>
  </si>
  <si>
    <t>-510112500</t>
  </si>
  <si>
    <t>https://podminky.urs.cz/item/CS_URS_2023_02/275313711</t>
  </si>
  <si>
    <t>PI*0,25*0,25*1,5*20  "betonáž sloupků plotu</t>
  </si>
  <si>
    <t>Pi*0,25*0,25*0,65*2  "patky pro osazení pouzder sloupků sítě</t>
  </si>
  <si>
    <t>PI*0,1*0,1*0,3*32  "patky pásnice</t>
  </si>
  <si>
    <t>275351121.1</t>
  </si>
  <si>
    <t xml:space="preserve">Bednění základů patek kruhových z KG trubek </t>
  </si>
  <si>
    <t>1641968281</t>
  </si>
  <si>
    <t>38  "patky plotu</t>
  </si>
  <si>
    <t>28611147</t>
  </si>
  <si>
    <t>trubka kanalizační PVC DN 400x2000mm SN4</t>
  </si>
  <si>
    <t>-1421304181</t>
  </si>
  <si>
    <t>38*1,6 'Přepočtené koeficientem množství</t>
  </si>
  <si>
    <t>Svislé a kompletní konstrukce</t>
  </si>
  <si>
    <t>338171125R</t>
  </si>
  <si>
    <t xml:space="preserve">Montáž sloupků a vzpěr plotových ocelových trubkových teleskopických přes 3 do 4 m ukotvením k pevnému podkladu </t>
  </si>
  <si>
    <t>-317212307</t>
  </si>
  <si>
    <t>Poznámka k položce:_x000D_
chemické kotvy do betonu</t>
  </si>
  <si>
    <t>20  "montáž základní cásti d=120mm</t>
  </si>
  <si>
    <t>5534227R</t>
  </si>
  <si>
    <t>Dodávka a montáž sloupku teleskopického d=120mm, l=2100mm</t>
  </si>
  <si>
    <t>-2007488095</t>
  </si>
  <si>
    <t>55342263R</t>
  </si>
  <si>
    <t>Dodávka a montáž sloupku teleskopického d=100mm, l=2300mm</t>
  </si>
  <si>
    <t>187022368</t>
  </si>
  <si>
    <t>20  " sloupky střední část</t>
  </si>
  <si>
    <t>5534225R</t>
  </si>
  <si>
    <t>Dodávka a montáž sloupku teleskopického d=80mm, l=2300mm</t>
  </si>
  <si>
    <t>-134639235</t>
  </si>
  <si>
    <t>20  "sloupky horní část s krytkou</t>
  </si>
  <si>
    <t>3168727R</t>
  </si>
  <si>
    <t>Dodávka a montáž síť ochranná polypropylen D.1.1.12</t>
  </si>
  <si>
    <t>817429157</t>
  </si>
  <si>
    <t>19,5*4*2  "plocha sítě</t>
  </si>
  <si>
    <t>953961113</t>
  </si>
  <si>
    <t>Kotvy chemické s vyvrtáním otvoru do betonu, železobetonu nebo tvrdého kamene tmel, velikost M 12, hloubka 110 mm</t>
  </si>
  <si>
    <t>1944541019</t>
  </si>
  <si>
    <t>https://podminky.urs.cz/item/CS_URS_2023_02/953961113</t>
  </si>
  <si>
    <t>20*4  "sloupky</t>
  </si>
  <si>
    <t>564801111</t>
  </si>
  <si>
    <t>Podklad ze štěrkodrti ŠD s rozprostřením a zhutněním plochy přes 100 m2, po zhutnění tl. 30 mm fr. 4-8mm</t>
  </si>
  <si>
    <t>-1927496735</t>
  </si>
  <si>
    <t>https://podminky.urs.cz/item/CS_URS_2023_02/564801111</t>
  </si>
  <si>
    <t>31</t>
  </si>
  <si>
    <t>564710011</t>
  </si>
  <si>
    <t>Podklad nebo kryt z kameniva hrubého drceného vel. 8-16 mm s rozprostřením a zhutněním plochy přes 100 m2, po zhutnění tl. 50 mm</t>
  </si>
  <si>
    <t>-1412547821</t>
  </si>
  <si>
    <t>https://podminky.urs.cz/item/CS_URS_2023_02/564710011</t>
  </si>
  <si>
    <t>564730111</t>
  </si>
  <si>
    <t>Podklad nebo kryt z kameniva hrubého drceného vel. 16-32 mm s rozprostřením a zhutněním plochy přes 100 m2, po zhutnění tl. 100 mm</t>
  </si>
  <si>
    <t>-1231130976</t>
  </si>
  <si>
    <t>https://podminky.urs.cz/item/CS_URS_2023_02/564730111</t>
  </si>
  <si>
    <t>33</t>
  </si>
  <si>
    <t>564731111</t>
  </si>
  <si>
    <t>Podklad nebo kryt z kameniva hrubého drceného vel. 32-63 mm s rozprostřením a zhutněním plochy přes 100 m2, po zhutnění tl. 100 mm</t>
  </si>
  <si>
    <t>1122275010</t>
  </si>
  <si>
    <t>https://podminky.urs.cz/item/CS_URS_2023_02/564731111</t>
  </si>
  <si>
    <t>34</t>
  </si>
  <si>
    <t>589141121</t>
  </si>
  <si>
    <t>Umělý trávník pro sportovní povrchy multisport včetně zásypu pískem výška vlasu do 25 mm z monofilních vláken</t>
  </si>
  <si>
    <t>1964226317</t>
  </si>
  <si>
    <t>https://podminky.urs.cz/item/CS_URS_2023_02/589141121</t>
  </si>
  <si>
    <t>35</t>
  </si>
  <si>
    <t>589811111</t>
  </si>
  <si>
    <t>Umělý trávník pro sportovní povrchy vodorovné značení (lajnování) hřišť pro tenis a multisport šířky 5 cm</t>
  </si>
  <si>
    <t>-1589586691</t>
  </si>
  <si>
    <t>https://podminky.urs.cz/item/CS_URS_2023_02/589811111</t>
  </si>
  <si>
    <t>18*2+9*5</t>
  </si>
  <si>
    <t>Ostatní konstrukce a práce, bourání</t>
  </si>
  <si>
    <t>36</t>
  </si>
  <si>
    <t>13010284</t>
  </si>
  <si>
    <t>tyč ocelová plochá jakost S235JR (11 375) 100x6mm</t>
  </si>
  <si>
    <t>288795111</t>
  </si>
  <si>
    <t>78*4,71*0,001  "profil 100/6  - pásnice</t>
  </si>
  <si>
    <t>37</t>
  </si>
  <si>
    <t>13021013</t>
  </si>
  <si>
    <t>1247674991</t>
  </si>
  <si>
    <t>78/2,5*0,35*1,2*0,001  "trny pro ukotvení pásnice, l=350mm</t>
  </si>
  <si>
    <t>38</t>
  </si>
  <si>
    <t>936104213</t>
  </si>
  <si>
    <t>-1204762193</t>
  </si>
  <si>
    <t>https://podminky.urs.cz/item/CS_URS_2023_02/936104213</t>
  </si>
  <si>
    <t>39</t>
  </si>
  <si>
    <t>936124111</t>
  </si>
  <si>
    <t>-648179495</t>
  </si>
  <si>
    <t>https://podminky.urs.cz/item/CS_URS_2023_02/936124111</t>
  </si>
  <si>
    <t>40</t>
  </si>
  <si>
    <t>74910109</t>
  </si>
  <si>
    <t>lavička s opěradlem (nekotvená) 2000x500x800mm, sedák-dřevo</t>
  </si>
  <si>
    <t>-44610542</t>
  </si>
  <si>
    <t>41</t>
  </si>
  <si>
    <t>7491001R</t>
  </si>
  <si>
    <t>Volejbalová síť</t>
  </si>
  <si>
    <t>1498718668</t>
  </si>
  <si>
    <t>42</t>
  </si>
  <si>
    <t>807485238</t>
  </si>
  <si>
    <t>https://podminky.urs.cz/item/CS_URS_2023_02/998222012.1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</si>
  <si>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</si>
  <si>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</si>
  <si>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</si>
  <si>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</si>
  <si>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</si>
  <si>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Vedlejší rozpočtové náklady</t>
  </si>
  <si>
    <t>049103002</t>
  </si>
  <si>
    <t>Zajištění bezpečnosti a vymezení stavby (provizorní zábrany a výstražné folie)</t>
  </si>
  <si>
    <t>kpl</t>
  </si>
  <si>
    <t>1024</t>
  </si>
  <si>
    <t>647390416</t>
  </si>
  <si>
    <t>VRN1</t>
  </si>
  <si>
    <t>Průzkumné, geodetické a projektové práce</t>
  </si>
  <si>
    <t>012103000</t>
  </si>
  <si>
    <t>Geodetické práce před výstavbou</t>
  </si>
  <si>
    <t>soub.</t>
  </si>
  <si>
    <t>-662913559</t>
  </si>
  <si>
    <t>013203000</t>
  </si>
  <si>
    <t>Dokumentace stavby bez rozlišení - fotodokumentace</t>
  </si>
  <si>
    <t>513958953</t>
  </si>
  <si>
    <t>013254000</t>
  </si>
  <si>
    <t>Dokumentace skutečného provedení stavby</t>
  </si>
  <si>
    <t>1764895659</t>
  </si>
  <si>
    <t>VRN3</t>
  </si>
  <si>
    <t>Zařízení staveniště</t>
  </si>
  <si>
    <t>030001000</t>
  </si>
  <si>
    <t>1118430130</t>
  </si>
  <si>
    <t>032103000</t>
  </si>
  <si>
    <t>Náklady na stavební buňky</t>
  </si>
  <si>
    <t>-842204132</t>
  </si>
  <si>
    <t>Poznámka k položce:_x000D_
TOI-TOI, vybavení stavby</t>
  </si>
  <si>
    <t>032503000</t>
  </si>
  <si>
    <t>Skládky na staveništi - zajištění meziskládky</t>
  </si>
  <si>
    <t>-282065457</t>
  </si>
  <si>
    <t>033203000</t>
  </si>
  <si>
    <t>Energie pro zařízení staveniště</t>
  </si>
  <si>
    <t>2122177228</t>
  </si>
  <si>
    <t>034103000</t>
  </si>
  <si>
    <t>Oplocení staveniště - provizorní</t>
  </si>
  <si>
    <t>-410921013</t>
  </si>
  <si>
    <t>034203000</t>
  </si>
  <si>
    <t>Opatření na ochranu pozemků sousedních se staveništěm</t>
  </si>
  <si>
    <t>1598093412</t>
  </si>
  <si>
    <t>034503000</t>
  </si>
  <si>
    <t>Informační tabule na staveništi</t>
  </si>
  <si>
    <t>-1050998314</t>
  </si>
  <si>
    <t>035103001</t>
  </si>
  <si>
    <t>Pronájem ploch, zábor komunikace</t>
  </si>
  <si>
    <t>2082206053</t>
  </si>
  <si>
    <t>039103000</t>
  </si>
  <si>
    <t>Bourání a odvoz zařízení staveniště, uvedení prostoru do původního stavu</t>
  </si>
  <si>
    <t>-1986197549</t>
  </si>
  <si>
    <t>VRN9</t>
  </si>
  <si>
    <t>Ostatní náklady</t>
  </si>
  <si>
    <t>01328400.1</t>
  </si>
  <si>
    <t>Geometrický plán</t>
  </si>
  <si>
    <t>kpl.…</t>
  </si>
  <si>
    <t>-384207995</t>
  </si>
  <si>
    <t>091504000</t>
  </si>
  <si>
    <t>Propagace projektu</t>
  </si>
  <si>
    <t>-1432393353</t>
  </si>
  <si>
    <t>938908411</t>
  </si>
  <si>
    <t>Čištění vozovek splachováním vodou povrchu podkladu nebo krytu živičného, betonového nebo dlážděného</t>
  </si>
  <si>
    <t>-1079666381</t>
  </si>
  <si>
    <t>SEZNAM FIGUR</t>
  </si>
  <si>
    <t>Výměra</t>
  </si>
  <si>
    <t>Použití figury:</t>
  </si>
  <si>
    <t>Zásyp jam, šachet rýh nebo kolem objektů sypaninou se zhutněním ručně</t>
  </si>
  <si>
    <t>Poplatek za uložení na skládce (skládkovné) zeminy a kamení kód odpadu 17 05 04</t>
  </si>
  <si>
    <t>Vodorovné přemístění přes 9 000 do 10000 m výkopku/sypaniny z horniny třídy těžitelnosti I skupiny 1 až 3</t>
  </si>
  <si>
    <t>Nakládání výkopku z hornin třídy těžitelnosti I skupiny 1 až 3 do 100 m3</t>
  </si>
  <si>
    <t xml:space="preserve"> 02</t>
  </si>
  <si>
    <t>MS</t>
  </si>
  <si>
    <t>celkový výkopek na meziskládce</t>
  </si>
  <si>
    <t>v  "patky domku</t>
  </si>
  <si>
    <t>OD  "plocha hřiště</t>
  </si>
  <si>
    <t>PI*0,25*0,25*1,1*38  "vrty pro sloupky plotu</t>
  </si>
  <si>
    <t>PI*0,25*0,25*0,85*2 "sloupky volejbal</t>
  </si>
  <si>
    <t>PI*0,1*0,1*0,4*32 "kotvení pásnice</t>
  </si>
  <si>
    <t>z  "zpětný zásyp</t>
  </si>
  <si>
    <t>Odkopávky a prokopávky nezapažené v hornině třídy těžitelnosti I skupiny 1 a 2 objem do 100 m3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</si>
  <si>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</si>
  <si>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</si>
  <si>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</si>
  <si>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</si>
  <si>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</si>
  <si>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</si>
  <si>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</si>
  <si>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</si>
  <si>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</si>
  <si>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</si>
  <si>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</si>
  <si>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</si>
  <si>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</si>
  <si>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</si>
  <si>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</si>
  <si>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</si>
  <si>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</si>
  <si>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</si>
  <si>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</si>
  <si>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</si>
  <si>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</si>
  <si>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</si>
  <si>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</si>
  <si>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</si>
  <si>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</si>
  <si>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</si>
  <si>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</si>
  <si>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</si>
  <si>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</si>
  <si>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</si>
  <si>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</si>
  <si>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</si>
  <si>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</si>
  <si>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</si>
  <si>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</si>
  <si>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</si>
  <si>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</si>
  <si>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</si>
  <si>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</si>
  <si>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</si>
  <si>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</si>
  <si>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</si>
  <si>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</si>
  <si>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</si>
  <si>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</si>
  <si>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</si>
  <si>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</si>
  <si>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</si>
  <si>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</si>
  <si>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</si>
  <si>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</si>
  <si>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</si>
  <si>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</si>
  <si>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</si>
  <si>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</si>
  <si>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</si>
  <si>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</si>
  <si>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</si>
  <si>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</si>
  <si>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</si>
  <si>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</si>
  <si>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</si>
  <si>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</si>
  <si>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</si>
  <si>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</si>
  <si>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</si>
  <si>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</si>
  <si>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</si>
  <si>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</si>
  <si>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</si>
  <si>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</si>
  <si>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</si>
  <si>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</si>
  <si>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</si>
  <si>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</si>
  <si>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</si>
  <si>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</si>
  <si>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</si>
  <si>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</si>
  <si>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</si>
  <si>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</si>
  <si>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</si>
  <si>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</si>
  <si>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</si>
  <si>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</si>
  <si>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</si>
  <si>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</si>
  <si>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</si>
  <si>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</si>
  <si>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</si>
  <si>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</si>
  <si>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</si>
  <si>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</si>
  <si>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</si>
  <si>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</si>
  <si>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</si>
  <si>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</si>
  <si>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</si>
  <si>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</si>
  <si>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</si>
  <si>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</si>
  <si>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</si>
  <si>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</si>
  <si>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</si>
  <si>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</si>
  <si>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</si>
  <si>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</si>
  <si>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</si>
  <si>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</si>
  <si>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</si>
  <si>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</si>
  <si>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</si>
  <si>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</si>
  <si>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</si>
  <si>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</si>
  <si>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</si>
  <si>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</si>
  <si>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</si>
  <si>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</si>
  <si>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</si>
  <si>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</si>
  <si>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</si>
  <si>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</si>
  <si>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</si>
  <si>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</si>
  <si>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</si>
  <si>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</si>
  <si>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</si>
  <si>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</si>
  <si>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</si>
  <si>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</si>
  <si>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</si>
  <si>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</si>
  <si>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</si>
  <si>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</si>
  <si>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</si>
  <si>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</si>
  <si>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</si>
  <si>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</si>
  <si>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</si>
  <si>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</si>
  <si>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</si>
  <si>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</si>
  <si>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</si>
  <si>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</si>
  <si>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</si>
  <si>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</si>
  <si>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</si>
  <si>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</si>
  <si>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</si>
  <si>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</si>
  <si>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</si>
  <si>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</si>
  <si>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</si>
  <si>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</si>
  <si>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</si>
  <si>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</si>
  <si>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</si>
  <si>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</si>
  <si>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</si>
  <si>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</si>
  <si>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</si>
  <si>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</si>
  <si>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</si>
  <si>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</si>
  <si>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</si>
  <si>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</si>
  <si>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</si>
  <si>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</si>
  <si>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</si>
  <si>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</si>
  <si>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</si>
  <si>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</si>
  <si>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</si>
  <si>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</si>
  <si>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</si>
  <si>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</si>
  <si>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</si>
  <si>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</si>
  <si>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</si>
  <si>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</si>
  <si>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</si>
  <si>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</si>
  <si>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</si>
  <si>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ks</t>
  </si>
  <si>
    <t>Montáž lavičky parkové stabilní s ukotvením</t>
  </si>
  <si>
    <t>trny pro ukotvení pásnice</t>
  </si>
  <si>
    <t>Montáž odpadkového koše přichycením kotevními šrouby vč.dodávky</t>
  </si>
  <si>
    <t>Hřiště na nohejbal a volejbal Farkáň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</si>
</sst>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166" fontId="19" fillId="0" borderId="21" xfId="0" applyNumberFormat="1" applyFont="1" applyBorder="1" applyAlignment="1">
      <alignment vertical="center"/>
    </xf>
    <xf numFmtId="166" fontId="19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/>
    </xf>
    <xf numFmtId="167" fontId="37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18" fillId="5" borderId="23" xfId="0" applyNumberFormat="1" applyFont="1" applyFill="1" applyBorder="1" applyAlignment="1" applyProtection="1">
      <alignment vertical="center"/>
      <protection locked="0"/>
    </xf>
    <xf numFmtId="0" fontId="0" fillId="5" borderId="4" xfId="0" applyFill="1" applyBorder="1" applyAlignment="1">
      <alignment vertical="center"/>
    </xf>
    <xf numFmtId="0" fontId="19" fillId="5" borderId="15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166" fontId="19" fillId="5" borderId="0" xfId="0" applyNumberFormat="1" applyFont="1" applyFill="1" applyAlignment="1">
      <alignment vertical="center"/>
    </xf>
    <xf numFmtId="166" fontId="19" fillId="5" borderId="16" xfId="0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167" fontId="18" fillId="5" borderId="23" xfId="0" applyNumberFormat="1" applyFont="1" applyFill="1" applyBorder="1" applyAlignment="1" applyProtection="1">
      <alignment vertical="center"/>
      <protection locked="0"/>
    </xf>
    <xf numFmtId="0" fontId="49" fillId="0" borderId="23" xfId="0" applyFont="1" applyBorder="1" applyAlignment="1" applyProtection="1">
      <alignment horizontal="center" vertical="center"/>
      <protection locked="0"/>
    </xf>
    <xf numFmtId="49" fontId="49" fillId="0" borderId="23" xfId="0" applyNumberFormat="1" applyFont="1" applyBorder="1" applyAlignment="1" applyProtection="1">
      <alignment horizontal="left" vertical="center" wrapText="1"/>
      <protection locked="0"/>
    </xf>
    <xf numFmtId="0" fontId="49" fillId="0" borderId="23" xfId="0" applyFont="1" applyBorder="1" applyAlignment="1" applyProtection="1">
      <alignment horizontal="left" vertical="center" wrapText="1"/>
      <protection locked="0"/>
    </xf>
    <xf numFmtId="0" fontId="49" fillId="0" borderId="23" xfId="0" applyFont="1" applyBorder="1" applyAlignment="1" applyProtection="1">
      <alignment horizontal="center" vertical="center" wrapText="1"/>
      <protection locked="0"/>
    </xf>
    <xf numFmtId="167" fontId="49" fillId="0" borderId="23" xfId="0" applyNumberFormat="1" applyFont="1" applyBorder="1" applyAlignment="1" applyProtection="1">
      <alignment vertical="center"/>
      <protection locked="0"/>
    </xf>
    <xf numFmtId="4" fontId="49" fillId="0" borderId="23" xfId="0" applyNumberFormat="1" applyFont="1" applyBorder="1" applyAlignment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7151101" TargetMode="External"/><Relationship Id="rId13" Type="http://schemas.openxmlformats.org/officeDocument/2006/relationships/hyperlink" Target="https://podminky.urs.cz/item/CS_URS_2023_02/181951112" TargetMode="External"/><Relationship Id="rId18" Type="http://schemas.openxmlformats.org/officeDocument/2006/relationships/hyperlink" Target="https://podminky.urs.cz/item/CS_URS_2023_02/226111313" TargetMode="External"/><Relationship Id="rId26" Type="http://schemas.openxmlformats.org/officeDocument/2006/relationships/hyperlink" Target="https://podminky.urs.cz/item/CS_URS_2023_02/589141121" TargetMode="External"/><Relationship Id="rId3" Type="http://schemas.openxmlformats.org/officeDocument/2006/relationships/hyperlink" Target="https://podminky.urs.cz/item/CS_URS_2023_02/121151113" TargetMode="External"/><Relationship Id="rId21" Type="http://schemas.openxmlformats.org/officeDocument/2006/relationships/hyperlink" Target="https://podminky.urs.cz/item/CS_URS_2023_02/953961113" TargetMode="External"/><Relationship Id="rId7" Type="http://schemas.openxmlformats.org/officeDocument/2006/relationships/hyperlink" Target="https://podminky.urs.cz/item/CS_URS_2023_02/162751117" TargetMode="External"/><Relationship Id="rId12" Type="http://schemas.openxmlformats.org/officeDocument/2006/relationships/hyperlink" Target="https://podminky.urs.cz/item/CS_URS_2023_02/181411131" TargetMode="External"/><Relationship Id="rId17" Type="http://schemas.openxmlformats.org/officeDocument/2006/relationships/hyperlink" Target="https://podminky.urs.cz/item/CS_URS_2023_02/225211112" TargetMode="External"/><Relationship Id="rId25" Type="http://schemas.openxmlformats.org/officeDocument/2006/relationships/hyperlink" Target="https://podminky.urs.cz/item/CS_URS_2023_02/564731111" TargetMode="External"/><Relationship Id="rId2" Type="http://schemas.openxmlformats.org/officeDocument/2006/relationships/hyperlink" Target="https://podminky.urs.cz/item/CS_URS_2023_02/111301111" TargetMode="External"/><Relationship Id="rId16" Type="http://schemas.openxmlformats.org/officeDocument/2006/relationships/hyperlink" Target="https://podminky.urs.cz/item/CS_URS_2023_02/185851121" TargetMode="External"/><Relationship Id="rId20" Type="http://schemas.openxmlformats.org/officeDocument/2006/relationships/hyperlink" Target="https://podminky.urs.cz/item/CS_URS_2023_02/275313711" TargetMode="External"/><Relationship Id="rId29" Type="http://schemas.openxmlformats.org/officeDocument/2006/relationships/hyperlink" Target="https://podminky.urs.cz/item/CS_URS_2023_02/936124111" TargetMode="External"/><Relationship Id="rId1" Type="http://schemas.openxmlformats.org/officeDocument/2006/relationships/hyperlink" Target="https://podminky.urs.cz/item/CS_URS_2023_02/111111321" TargetMode="External"/><Relationship Id="rId6" Type="http://schemas.openxmlformats.org/officeDocument/2006/relationships/hyperlink" Target="https://podminky.urs.cz/item/CS_URS_2023_02/162351103" TargetMode="External"/><Relationship Id="rId11" Type="http://schemas.openxmlformats.org/officeDocument/2006/relationships/hyperlink" Target="https://podminky.urs.cz/item/CS_URS_2023_02/181351113" TargetMode="External"/><Relationship Id="rId24" Type="http://schemas.openxmlformats.org/officeDocument/2006/relationships/hyperlink" Target="https://podminky.urs.cz/item/CS_URS_2023_02/564730111" TargetMode="External"/><Relationship Id="rId5" Type="http://schemas.openxmlformats.org/officeDocument/2006/relationships/hyperlink" Target="https://podminky.urs.cz/item/CS_URS_2023_02/162302111" TargetMode="External"/><Relationship Id="rId15" Type="http://schemas.openxmlformats.org/officeDocument/2006/relationships/hyperlink" Target="https://podminky.urs.cz/item/CS_URS_2023_02/185803111" TargetMode="External"/><Relationship Id="rId23" Type="http://schemas.openxmlformats.org/officeDocument/2006/relationships/hyperlink" Target="https://podminky.urs.cz/item/CS_URS_2023_02/564710011" TargetMode="External"/><Relationship Id="rId28" Type="http://schemas.openxmlformats.org/officeDocument/2006/relationships/hyperlink" Target="https://podminky.urs.cz/item/CS_URS_2023_02/936104213" TargetMode="External"/><Relationship Id="rId10" Type="http://schemas.openxmlformats.org/officeDocument/2006/relationships/hyperlink" Target="https://podminky.urs.cz/item/CS_URS_2023_02/174111101" TargetMode="External"/><Relationship Id="rId19" Type="http://schemas.openxmlformats.org/officeDocument/2006/relationships/hyperlink" Target="https://podminky.urs.cz/item/CS_URS_2023_02/271532212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122151103" TargetMode="External"/><Relationship Id="rId9" Type="http://schemas.openxmlformats.org/officeDocument/2006/relationships/hyperlink" Target="https://podminky.urs.cz/item/CS_URS_2023_02/171201221" TargetMode="External"/><Relationship Id="rId14" Type="http://schemas.openxmlformats.org/officeDocument/2006/relationships/hyperlink" Target="https://podminky.urs.cz/item/CS_URS_2022_01/184802111" TargetMode="External"/><Relationship Id="rId22" Type="http://schemas.openxmlformats.org/officeDocument/2006/relationships/hyperlink" Target="https://podminky.urs.cz/item/CS_URS_2023_02/564801111" TargetMode="External"/><Relationship Id="rId27" Type="http://schemas.openxmlformats.org/officeDocument/2006/relationships/hyperlink" Target="https://podminky.urs.cz/item/CS_URS_2023_02/589811111" TargetMode="External"/><Relationship Id="rId30" Type="http://schemas.openxmlformats.org/officeDocument/2006/relationships/hyperlink" Target="https://podminky.urs.cz/item/CS_URS_2023_02/998222012.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K7" sqref="K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 x14ac:dyDescent="0.2">
      <c r="AR2" s="264" t="s">
        <v>6</v>
      </c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6" t="s">
        <v>7</v>
      </c>
      <c r="BT2" s="16" t="s">
        <v>8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 x14ac:dyDescent="0.2">
      <c r="B4" s="19"/>
      <c r="D4" s="20" t="s">
        <v>10</v>
      </c>
      <c r="AR4" s="19"/>
      <c r="AS4" s="21" t="s">
        <v>11</v>
      </c>
      <c r="BS4" s="16" t="s">
        <v>12</v>
      </c>
    </row>
    <row r="5" spans="1:74" ht="12" customHeight="1" x14ac:dyDescent="0.2">
      <c r="B5" s="19"/>
      <c r="D5" s="22" t="s">
        <v>13</v>
      </c>
      <c r="K5" s="291" t="s">
        <v>14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19"/>
      <c r="BS5" s="16" t="s">
        <v>7</v>
      </c>
    </row>
    <row r="6" spans="1:74" ht="36.950000000000003" customHeight="1" x14ac:dyDescent="0.2">
      <c r="B6" s="19"/>
      <c r="D6" s="24" t="s">
        <v>15</v>
      </c>
      <c r="K6" s="292" t="s">
        <v>640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R6" s="19"/>
      <c r="BS6" s="16" t="s">
        <v>7</v>
      </c>
    </row>
    <row r="7" spans="1:74" ht="12" customHeight="1" x14ac:dyDescent="0.2">
      <c r="B7" s="19"/>
      <c r="D7" s="25" t="s">
        <v>16</v>
      </c>
      <c r="K7" s="23" t="s">
        <v>3</v>
      </c>
      <c r="AK7" s="25" t="s">
        <v>17</v>
      </c>
      <c r="AN7" s="23" t="s">
        <v>3</v>
      </c>
      <c r="AR7" s="19"/>
      <c r="BS7" s="16" t="s">
        <v>7</v>
      </c>
    </row>
    <row r="8" spans="1:74" ht="12" customHeight="1" x14ac:dyDescent="0.2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7</v>
      </c>
    </row>
    <row r="9" spans="1:74" ht="14.45" customHeight="1" x14ac:dyDescent="0.2">
      <c r="B9" s="19"/>
      <c r="AR9" s="19"/>
      <c r="BS9" s="16" t="s">
        <v>7</v>
      </c>
    </row>
    <row r="10" spans="1:74" ht="12" customHeight="1" x14ac:dyDescent="0.2">
      <c r="B10" s="19"/>
      <c r="D10" s="25" t="s">
        <v>22</v>
      </c>
      <c r="AK10" s="25" t="s">
        <v>23</v>
      </c>
      <c r="AN10" s="23" t="s">
        <v>3</v>
      </c>
      <c r="AR10" s="19"/>
      <c r="BS10" s="16" t="s">
        <v>7</v>
      </c>
    </row>
    <row r="11" spans="1:74" ht="18.399999999999999" customHeight="1" x14ac:dyDescent="0.2">
      <c r="B11" s="19"/>
      <c r="E11" s="23" t="s">
        <v>24</v>
      </c>
      <c r="AK11" s="25" t="s">
        <v>25</v>
      </c>
      <c r="AN11" s="23" t="s">
        <v>3</v>
      </c>
      <c r="AR11" s="19"/>
      <c r="BS11" s="16" t="s">
        <v>7</v>
      </c>
    </row>
    <row r="12" spans="1:74" ht="6.95" customHeight="1" x14ac:dyDescent="0.2">
      <c r="B12" s="19"/>
      <c r="AR12" s="19"/>
      <c r="BS12" s="16" t="s">
        <v>7</v>
      </c>
    </row>
    <row r="13" spans="1:74" ht="12" customHeight="1" x14ac:dyDescent="0.2">
      <c r="B13" s="19"/>
      <c r="D13" s="25" t="s">
        <v>26</v>
      </c>
      <c r="AK13" s="25" t="s">
        <v>23</v>
      </c>
      <c r="AN13" s="23" t="s">
        <v>3</v>
      </c>
      <c r="AR13" s="19"/>
      <c r="BS13" s="16" t="s">
        <v>7</v>
      </c>
    </row>
    <row r="14" spans="1:74" ht="12.75" x14ac:dyDescent="0.2">
      <c r="B14" s="19"/>
      <c r="E14" s="23" t="s">
        <v>27</v>
      </c>
      <c r="AK14" s="25" t="s">
        <v>25</v>
      </c>
      <c r="AN14" s="23" t="s">
        <v>3</v>
      </c>
      <c r="AR14" s="19"/>
      <c r="BS14" s="16" t="s">
        <v>7</v>
      </c>
    </row>
    <row r="15" spans="1:74" ht="6.95" customHeight="1" x14ac:dyDescent="0.2">
      <c r="B15" s="19"/>
      <c r="AR15" s="19"/>
      <c r="BS15" s="16" t="s">
        <v>4</v>
      </c>
    </row>
    <row r="16" spans="1:74" ht="12" customHeight="1" x14ac:dyDescent="0.2">
      <c r="B16" s="19"/>
      <c r="D16" s="25" t="s">
        <v>28</v>
      </c>
      <c r="AK16" s="25" t="s">
        <v>23</v>
      </c>
      <c r="AN16" s="23" t="s">
        <v>3</v>
      </c>
      <c r="AR16" s="19"/>
      <c r="BS16" s="16" t="s">
        <v>4</v>
      </c>
    </row>
    <row r="17" spans="2:71" ht="18.399999999999999" customHeight="1" x14ac:dyDescent="0.2">
      <c r="B17" s="19"/>
      <c r="E17" s="23" t="s">
        <v>29</v>
      </c>
      <c r="AK17" s="25" t="s">
        <v>25</v>
      </c>
      <c r="AN17" s="23" t="s">
        <v>3</v>
      </c>
      <c r="AR17" s="19"/>
      <c r="BS17" s="16" t="s">
        <v>30</v>
      </c>
    </row>
    <row r="18" spans="2:71" ht="6.95" customHeight="1" x14ac:dyDescent="0.2">
      <c r="B18" s="19"/>
      <c r="AR18" s="19"/>
      <c r="BS18" s="16" t="s">
        <v>7</v>
      </c>
    </row>
    <row r="19" spans="2:71" ht="12" customHeight="1" x14ac:dyDescent="0.2">
      <c r="B19" s="19"/>
      <c r="D19" s="25" t="s">
        <v>31</v>
      </c>
      <c r="AK19" s="25" t="s">
        <v>23</v>
      </c>
      <c r="AN19" s="23" t="s">
        <v>3</v>
      </c>
      <c r="AR19" s="19"/>
      <c r="BS19" s="16" t="s">
        <v>7</v>
      </c>
    </row>
    <row r="20" spans="2:71" ht="18.399999999999999" customHeight="1" x14ac:dyDescent="0.2">
      <c r="B20" s="19"/>
      <c r="E20" s="23" t="s">
        <v>32</v>
      </c>
      <c r="AK20" s="25" t="s">
        <v>25</v>
      </c>
      <c r="AN20" s="23" t="s">
        <v>3</v>
      </c>
      <c r="AR20" s="19"/>
      <c r="BS20" s="16" t="s">
        <v>4</v>
      </c>
    </row>
    <row r="21" spans="2:71" ht="6.95" customHeight="1" x14ac:dyDescent="0.2">
      <c r="B21" s="19"/>
      <c r="AR21" s="19"/>
    </row>
    <row r="22" spans="2:71" ht="12" customHeight="1" x14ac:dyDescent="0.2">
      <c r="B22" s="19"/>
      <c r="D22" s="25" t="s">
        <v>33</v>
      </c>
      <c r="AR22" s="19"/>
    </row>
    <row r="23" spans="2:71" ht="47.25" customHeight="1" x14ac:dyDescent="0.2">
      <c r="B23" s="19"/>
      <c r="E23" s="293" t="s">
        <v>34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R23" s="19"/>
    </row>
    <row r="24" spans="2:71" ht="6.95" customHeight="1" x14ac:dyDescent="0.2">
      <c r="B24" s="19"/>
      <c r="AR24" s="19"/>
    </row>
    <row r="25" spans="2:71" ht="6.95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 x14ac:dyDescent="0.2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94">
        <f>ROUND(AG54,2)</f>
        <v>0</v>
      </c>
      <c r="AL26" s="295"/>
      <c r="AM26" s="295"/>
      <c r="AN26" s="295"/>
      <c r="AO26" s="295"/>
      <c r="AR26" s="28"/>
    </row>
    <row r="27" spans="2:71" s="1" customFormat="1" ht="6.95" customHeight="1" x14ac:dyDescent="0.2">
      <c r="B27" s="28"/>
      <c r="AR27" s="28"/>
    </row>
    <row r="28" spans="2:71" s="1" customFormat="1" ht="12.75" x14ac:dyDescent="0.2">
      <c r="B28" s="28"/>
      <c r="L28" s="296" t="s">
        <v>36</v>
      </c>
      <c r="M28" s="296"/>
      <c r="N28" s="296"/>
      <c r="O28" s="296"/>
      <c r="P28" s="296"/>
      <c r="W28" s="296" t="s">
        <v>37</v>
      </c>
      <c r="X28" s="296"/>
      <c r="Y28" s="296"/>
      <c r="Z28" s="296"/>
      <c r="AA28" s="296"/>
      <c r="AB28" s="296"/>
      <c r="AC28" s="296"/>
      <c r="AD28" s="296"/>
      <c r="AE28" s="296"/>
      <c r="AK28" s="296" t="s">
        <v>38</v>
      </c>
      <c r="AL28" s="296"/>
      <c r="AM28" s="296"/>
      <c r="AN28" s="296"/>
      <c r="AO28" s="296"/>
      <c r="AR28" s="28"/>
    </row>
    <row r="29" spans="2:71" s="2" customFormat="1" ht="14.45" customHeight="1" x14ac:dyDescent="0.2">
      <c r="B29" s="32"/>
      <c r="D29" s="25" t="s">
        <v>39</v>
      </c>
      <c r="F29" s="25" t="s">
        <v>40</v>
      </c>
      <c r="L29" s="280">
        <v>0.21</v>
      </c>
      <c r="M29" s="279"/>
      <c r="N29" s="279"/>
      <c r="O29" s="279"/>
      <c r="P29" s="279"/>
      <c r="W29" s="278">
        <f>ROUND(AZ54, 2)</f>
        <v>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ROUND(AV54, 2)</f>
        <v>0</v>
      </c>
      <c r="AL29" s="279"/>
      <c r="AM29" s="279"/>
      <c r="AN29" s="279"/>
      <c r="AO29" s="279"/>
      <c r="AR29" s="32"/>
    </row>
    <row r="30" spans="2:71" s="2" customFormat="1" ht="14.45" customHeight="1" x14ac:dyDescent="0.2">
      <c r="B30" s="32"/>
      <c r="F30" s="25" t="s">
        <v>41</v>
      </c>
      <c r="L30" s="280">
        <v>0.15</v>
      </c>
      <c r="M30" s="279"/>
      <c r="N30" s="279"/>
      <c r="O30" s="279"/>
      <c r="P30" s="279"/>
      <c r="W30" s="278">
        <f>ROUND(BA54, 2)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ROUND(AW54, 2)</f>
        <v>0</v>
      </c>
      <c r="AL30" s="279"/>
      <c r="AM30" s="279"/>
      <c r="AN30" s="279"/>
      <c r="AO30" s="279"/>
      <c r="AR30" s="32"/>
    </row>
    <row r="31" spans="2:71" s="2" customFormat="1" ht="14.45" hidden="1" customHeight="1" x14ac:dyDescent="0.2">
      <c r="B31" s="32"/>
      <c r="F31" s="25" t="s">
        <v>42</v>
      </c>
      <c r="L31" s="280">
        <v>0.21</v>
      </c>
      <c r="M31" s="279"/>
      <c r="N31" s="279"/>
      <c r="O31" s="279"/>
      <c r="P31" s="279"/>
      <c r="W31" s="278">
        <f>ROUND(BB54, 2)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2"/>
    </row>
    <row r="32" spans="2:71" s="2" customFormat="1" ht="14.45" hidden="1" customHeight="1" x14ac:dyDescent="0.2">
      <c r="B32" s="32"/>
      <c r="F32" s="25" t="s">
        <v>43</v>
      </c>
      <c r="L32" s="280">
        <v>0.15</v>
      </c>
      <c r="M32" s="279"/>
      <c r="N32" s="279"/>
      <c r="O32" s="279"/>
      <c r="P32" s="279"/>
      <c r="W32" s="278">
        <f>ROUND(BC54, 2)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2"/>
    </row>
    <row r="33" spans="2:44" s="2" customFormat="1" ht="14.45" hidden="1" customHeight="1" x14ac:dyDescent="0.2">
      <c r="B33" s="32"/>
      <c r="F33" s="25" t="s">
        <v>44</v>
      </c>
      <c r="L33" s="280">
        <v>0</v>
      </c>
      <c r="M33" s="279"/>
      <c r="N33" s="279"/>
      <c r="O33" s="279"/>
      <c r="P33" s="279"/>
      <c r="W33" s="278">
        <f>ROUND(BD54, 2)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2"/>
    </row>
    <row r="34" spans="2:44" s="1" customFormat="1" ht="6.95" customHeight="1" x14ac:dyDescent="0.2">
      <c r="B34" s="28"/>
      <c r="AR34" s="28"/>
    </row>
    <row r="35" spans="2:44" s="1" customFormat="1" ht="25.9" customHeight="1" x14ac:dyDescent="0.2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81" t="s">
        <v>47</v>
      </c>
      <c r="Y35" s="282"/>
      <c r="Z35" s="282"/>
      <c r="AA35" s="282"/>
      <c r="AB35" s="282"/>
      <c r="AC35" s="35"/>
      <c r="AD35" s="35"/>
      <c r="AE35" s="35"/>
      <c r="AF35" s="35"/>
      <c r="AG35" s="35"/>
      <c r="AH35" s="35"/>
      <c r="AI35" s="35"/>
      <c r="AJ35" s="35"/>
      <c r="AK35" s="283">
        <f>SUM(AK26:AK33)</f>
        <v>0</v>
      </c>
      <c r="AL35" s="282"/>
      <c r="AM35" s="282"/>
      <c r="AN35" s="282"/>
      <c r="AO35" s="284"/>
      <c r="AP35" s="33"/>
      <c r="AQ35" s="33"/>
      <c r="AR35" s="28"/>
    </row>
    <row r="36" spans="2:44" s="1" customFormat="1" ht="6.95" customHeight="1" x14ac:dyDescent="0.2">
      <c r="B36" s="28"/>
      <c r="AR36" s="28"/>
    </row>
    <row r="37" spans="2:44" s="1" customFormat="1" ht="6.95" customHeight="1" x14ac:dyDescent="0.2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 x14ac:dyDescent="0.2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 x14ac:dyDescent="0.2">
      <c r="B42" s="28"/>
      <c r="C42" s="20" t="s">
        <v>48</v>
      </c>
      <c r="AR42" s="28"/>
    </row>
    <row r="43" spans="2:44" s="1" customFormat="1" ht="6.95" customHeight="1" x14ac:dyDescent="0.2">
      <c r="B43" s="28"/>
      <c r="AR43" s="28"/>
    </row>
    <row r="44" spans="2:44" s="3" customFormat="1" ht="12" customHeight="1" x14ac:dyDescent="0.2">
      <c r="B44" s="41"/>
      <c r="C44" s="25" t="s">
        <v>13</v>
      </c>
      <c r="L44" s="3" t="str">
        <f>K5</f>
        <v>23-08-1</v>
      </c>
      <c r="AR44" s="41"/>
    </row>
    <row r="45" spans="2:44" s="4" customFormat="1" ht="36.950000000000003" customHeight="1" x14ac:dyDescent="0.2">
      <c r="B45" s="42"/>
      <c r="C45" s="43" t="s">
        <v>15</v>
      </c>
      <c r="L45" s="269" t="str">
        <f>K6</f>
        <v>Hřiště na nohejbal a volejbal Farkáň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2"/>
    </row>
    <row r="46" spans="2:44" s="1" customFormat="1" ht="6.95" customHeight="1" x14ac:dyDescent="0.2">
      <c r="B46" s="28"/>
      <c r="AR46" s="28"/>
    </row>
    <row r="47" spans="2:44" s="1" customFormat="1" ht="12" customHeight="1" x14ac:dyDescent="0.2">
      <c r="B47" s="28"/>
      <c r="C47" s="25" t="s">
        <v>18</v>
      </c>
      <c r="L47" s="44" t="str">
        <f>IF(K8="","",K8)</f>
        <v>Košíře, Praha 5</v>
      </c>
      <c r="AI47" s="25" t="s">
        <v>20</v>
      </c>
      <c r="AM47" s="271" t="str">
        <f>IF(AN8= "","",AN8)</f>
        <v>12. 8. 2023</v>
      </c>
      <c r="AN47" s="271"/>
      <c r="AR47" s="28"/>
    </row>
    <row r="48" spans="2:44" s="1" customFormat="1" ht="6.95" customHeight="1" x14ac:dyDescent="0.2">
      <c r="B48" s="28"/>
      <c r="AR48" s="28"/>
    </row>
    <row r="49" spans="1:91" s="1" customFormat="1" ht="15.2" customHeight="1" x14ac:dyDescent="0.2">
      <c r="B49" s="28"/>
      <c r="C49" s="25" t="s">
        <v>22</v>
      </c>
      <c r="L49" s="3" t="str">
        <f>IF(E11= "","",E11)</f>
        <v>Městská část Praha 5</v>
      </c>
      <c r="AI49" s="25" t="s">
        <v>28</v>
      </c>
      <c r="AM49" s="272" t="str">
        <f>IF(E17="","",E17)</f>
        <v>Apart s.r.o.</v>
      </c>
      <c r="AN49" s="273"/>
      <c r="AO49" s="273"/>
      <c r="AP49" s="273"/>
      <c r="AR49" s="28"/>
      <c r="AS49" s="274" t="s">
        <v>49</v>
      </c>
      <c r="AT49" s="275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 x14ac:dyDescent="0.2">
      <c r="B50" s="28"/>
      <c r="C50" s="25" t="s">
        <v>26</v>
      </c>
      <c r="L50" s="3" t="str">
        <f>IF(E14="","",E14)</f>
        <v xml:space="preserve"> </v>
      </c>
      <c r="AI50" s="25" t="s">
        <v>31</v>
      </c>
      <c r="AM50" s="272" t="str">
        <f>IF(E20="","",E20)</f>
        <v>Ing. Josef Němeček</v>
      </c>
      <c r="AN50" s="273"/>
      <c r="AO50" s="273"/>
      <c r="AP50" s="273"/>
      <c r="AR50" s="28"/>
      <c r="AS50" s="276"/>
      <c r="AT50" s="277"/>
      <c r="BD50" s="48"/>
    </row>
    <row r="51" spans="1:91" s="1" customFormat="1" ht="10.9" customHeight="1" x14ac:dyDescent="0.2">
      <c r="B51" s="28"/>
      <c r="AR51" s="28"/>
      <c r="AS51" s="276"/>
      <c r="AT51" s="277"/>
      <c r="BD51" s="48"/>
    </row>
    <row r="52" spans="1:91" s="1" customFormat="1" ht="29.25" customHeight="1" x14ac:dyDescent="0.2">
      <c r="B52" s="28"/>
      <c r="C52" s="285" t="s">
        <v>50</v>
      </c>
      <c r="D52" s="286"/>
      <c r="E52" s="286"/>
      <c r="F52" s="286"/>
      <c r="G52" s="286"/>
      <c r="H52" s="49"/>
      <c r="I52" s="287" t="s">
        <v>51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8" t="s">
        <v>52</v>
      </c>
      <c r="AH52" s="286"/>
      <c r="AI52" s="286"/>
      <c r="AJ52" s="286"/>
      <c r="AK52" s="286"/>
      <c r="AL52" s="286"/>
      <c r="AM52" s="286"/>
      <c r="AN52" s="287" t="s">
        <v>53</v>
      </c>
      <c r="AO52" s="286"/>
      <c r="AP52" s="286"/>
      <c r="AQ52" s="50" t="s">
        <v>54</v>
      </c>
      <c r="AR52" s="28"/>
      <c r="AS52" s="51" t="s">
        <v>55</v>
      </c>
      <c r="AT52" s="52" t="s">
        <v>56</v>
      </c>
      <c r="AU52" s="52" t="s">
        <v>57</v>
      </c>
      <c r="AV52" s="52" t="s">
        <v>58</v>
      </c>
      <c r="AW52" s="52" t="s">
        <v>59</v>
      </c>
      <c r="AX52" s="52" t="s">
        <v>60</v>
      </c>
      <c r="AY52" s="52" t="s">
        <v>61</v>
      </c>
      <c r="AZ52" s="52" t="s">
        <v>62</v>
      </c>
      <c r="BA52" s="52" t="s">
        <v>63</v>
      </c>
      <c r="BB52" s="52" t="s">
        <v>64</v>
      </c>
      <c r="BC52" s="52" t="s">
        <v>65</v>
      </c>
      <c r="BD52" s="53" t="s">
        <v>66</v>
      </c>
    </row>
    <row r="53" spans="1:91" s="1" customFormat="1" ht="10.9" customHeight="1" x14ac:dyDescent="0.2">
      <c r="B53" s="28"/>
      <c r="AR53" s="28"/>
      <c r="AS53" s="54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 x14ac:dyDescent="0.2">
      <c r="B54" s="55"/>
      <c r="C54" s="56" t="s">
        <v>67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89">
        <f>ROUND(SUM(AG55:AG56),2)</f>
        <v>0</v>
      </c>
      <c r="AH54" s="289"/>
      <c r="AI54" s="289"/>
      <c r="AJ54" s="289"/>
      <c r="AK54" s="289"/>
      <c r="AL54" s="289"/>
      <c r="AM54" s="289"/>
      <c r="AN54" s="290">
        <f>SUM(AG54,AT54)</f>
        <v>0</v>
      </c>
      <c r="AO54" s="290"/>
      <c r="AP54" s="290"/>
      <c r="AQ54" s="59" t="s">
        <v>3</v>
      </c>
      <c r="AR54" s="55"/>
      <c r="AS54" s="60">
        <f>ROUND(SUM(AS55:AS56),2)</f>
        <v>0</v>
      </c>
      <c r="AT54" s="61">
        <f>ROUND(SUM(AV54:AW54),2)</f>
        <v>0</v>
      </c>
      <c r="AU54" s="62">
        <f>ROUND(SUM(AU55:AU56),5)</f>
        <v>539.61374000000001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ROUND(SUM(AZ55:AZ56),2)</f>
        <v>0</v>
      </c>
      <c r="BA54" s="61">
        <f>ROUND(SUM(BA55:BA56),2)</f>
        <v>0</v>
      </c>
      <c r="BB54" s="61">
        <f>ROUND(SUM(BB55:BB56),2)</f>
        <v>0</v>
      </c>
      <c r="BC54" s="61">
        <f>ROUND(SUM(BC55:BC56),2)</f>
        <v>0</v>
      </c>
      <c r="BD54" s="63">
        <f>ROUND(SUM(BD55:BD56),2)</f>
        <v>0</v>
      </c>
      <c r="BS54" s="64" t="s">
        <v>68</v>
      </c>
      <c r="BT54" s="64" t="s">
        <v>69</v>
      </c>
      <c r="BU54" s="65" t="s">
        <v>70</v>
      </c>
      <c r="BV54" s="64" t="s">
        <v>71</v>
      </c>
      <c r="BW54" s="64" t="s">
        <v>5</v>
      </c>
      <c r="BX54" s="64" t="s">
        <v>72</v>
      </c>
      <c r="CL54" s="64" t="s">
        <v>3</v>
      </c>
    </row>
    <row r="55" spans="1:91" s="6" customFormat="1" ht="16.5" customHeight="1" x14ac:dyDescent="0.2">
      <c r="A55" s="66" t="s">
        <v>73</v>
      </c>
      <c r="B55" s="67"/>
      <c r="C55" s="68"/>
      <c r="D55" s="268" t="s">
        <v>77</v>
      </c>
      <c r="E55" s="268"/>
      <c r="F55" s="268"/>
      <c r="G55" s="268"/>
      <c r="H55" s="268"/>
      <c r="I55" s="69"/>
      <c r="J55" s="268" t="s">
        <v>78</v>
      </c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6">
        <f>'02 - Úprava povrchu sport...'!J30</f>
        <v>0</v>
      </c>
      <c r="AH55" s="267"/>
      <c r="AI55" s="267"/>
      <c r="AJ55" s="267"/>
      <c r="AK55" s="267"/>
      <c r="AL55" s="267"/>
      <c r="AM55" s="267"/>
      <c r="AN55" s="266">
        <f>SUM(AG55,AT55)</f>
        <v>0</v>
      </c>
      <c r="AO55" s="267"/>
      <c r="AP55" s="267"/>
      <c r="AQ55" s="70" t="s">
        <v>74</v>
      </c>
      <c r="AR55" s="67"/>
      <c r="AS55" s="71">
        <v>0</v>
      </c>
      <c r="AT55" s="72">
        <f>ROUND(SUM(AV55:AW55),2)</f>
        <v>0</v>
      </c>
      <c r="AU55" s="73">
        <f>'02 - Úprava povrchu sport...'!P86</f>
        <v>539.613743</v>
      </c>
      <c r="AV55" s="72">
        <f>'02 - Úprava povrchu sport...'!J33</f>
        <v>0</v>
      </c>
      <c r="AW55" s="72">
        <f>'02 - Úprava povrchu sport...'!J34</f>
        <v>0</v>
      </c>
      <c r="AX55" s="72">
        <f>'02 - Úprava povrchu sport...'!J35</f>
        <v>0</v>
      </c>
      <c r="AY55" s="72">
        <f>'02 - Úprava povrchu sport...'!J36</f>
        <v>0</v>
      </c>
      <c r="AZ55" s="72">
        <f>'02 - Úprava povrchu sport...'!F33</f>
        <v>0</v>
      </c>
      <c r="BA55" s="72">
        <f>'02 - Úprava povrchu sport...'!F34</f>
        <v>0</v>
      </c>
      <c r="BB55" s="72">
        <f>'02 - Úprava povrchu sport...'!F35</f>
        <v>0</v>
      </c>
      <c r="BC55" s="72">
        <f>'02 - Úprava povrchu sport...'!F36</f>
        <v>0</v>
      </c>
      <c r="BD55" s="74">
        <f>'02 - Úprava povrchu sport...'!F37</f>
        <v>0</v>
      </c>
      <c r="BT55" s="75" t="s">
        <v>75</v>
      </c>
      <c r="BV55" s="75" t="s">
        <v>71</v>
      </c>
      <c r="BW55" s="75" t="s">
        <v>79</v>
      </c>
      <c r="BX55" s="75" t="s">
        <v>5</v>
      </c>
      <c r="CL55" s="75" t="s">
        <v>3</v>
      </c>
      <c r="CM55" s="75" t="s">
        <v>76</v>
      </c>
    </row>
    <row r="56" spans="1:91" s="6" customFormat="1" ht="16.5" customHeight="1" x14ac:dyDescent="0.2">
      <c r="A56" s="66" t="s">
        <v>73</v>
      </c>
      <c r="B56" s="67"/>
      <c r="C56" s="68"/>
      <c r="D56" s="268" t="s">
        <v>80</v>
      </c>
      <c r="E56" s="268"/>
      <c r="F56" s="268"/>
      <c r="G56" s="268"/>
      <c r="H56" s="268"/>
      <c r="I56" s="69"/>
      <c r="J56" s="268" t="s">
        <v>81</v>
      </c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6">
        <f>'03 - VRN'!J30</f>
        <v>0</v>
      </c>
      <c r="AH56" s="267"/>
      <c r="AI56" s="267"/>
      <c r="AJ56" s="267"/>
      <c r="AK56" s="267"/>
      <c r="AL56" s="267"/>
      <c r="AM56" s="267"/>
      <c r="AN56" s="266">
        <f>SUM(AG56,AT56)</f>
        <v>0</v>
      </c>
      <c r="AO56" s="267"/>
      <c r="AP56" s="267"/>
      <c r="AQ56" s="70" t="s">
        <v>82</v>
      </c>
      <c r="AR56" s="67"/>
      <c r="AS56" s="76">
        <v>0</v>
      </c>
      <c r="AT56" s="77">
        <f>ROUND(SUM(AV56:AW56),2)</f>
        <v>0</v>
      </c>
      <c r="AU56" s="78">
        <f>'03 - VRN'!P83</f>
        <v>0</v>
      </c>
      <c r="AV56" s="77">
        <f>'03 - VRN'!J33</f>
        <v>0</v>
      </c>
      <c r="AW56" s="77">
        <f>'03 - VRN'!J34</f>
        <v>0</v>
      </c>
      <c r="AX56" s="77">
        <f>'03 - VRN'!J35</f>
        <v>0</v>
      </c>
      <c r="AY56" s="77">
        <f>'03 - VRN'!J36</f>
        <v>0</v>
      </c>
      <c r="AZ56" s="77">
        <f>'03 - VRN'!F33</f>
        <v>0</v>
      </c>
      <c r="BA56" s="77">
        <f>'03 - VRN'!F34</f>
        <v>0</v>
      </c>
      <c r="BB56" s="77">
        <f>'03 - VRN'!F35</f>
        <v>0</v>
      </c>
      <c r="BC56" s="77">
        <f>'03 - VRN'!F36</f>
        <v>0</v>
      </c>
      <c r="BD56" s="79">
        <f>'03 - VRN'!F37</f>
        <v>0</v>
      </c>
      <c r="BT56" s="75" t="s">
        <v>75</v>
      </c>
      <c r="BV56" s="75" t="s">
        <v>71</v>
      </c>
      <c r="BW56" s="75" t="s">
        <v>83</v>
      </c>
      <c r="BX56" s="75" t="s">
        <v>5</v>
      </c>
      <c r="CL56" s="75" t="s">
        <v>3</v>
      </c>
      <c r="CM56" s="75" t="s">
        <v>76</v>
      </c>
    </row>
    <row r="57" spans="1:91" s="1" customFormat="1" ht="30" customHeight="1" x14ac:dyDescent="0.2">
      <c r="B57" s="28"/>
      <c r="AR57" s="28"/>
    </row>
    <row r="58" spans="1:91" s="1" customFormat="1" ht="6.95" customHeight="1" x14ac:dyDescent="0.2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28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56:AP56"/>
    <mergeCell ref="AG56:AM56"/>
    <mergeCell ref="D56:H56"/>
    <mergeCell ref="J56:AF56"/>
    <mergeCell ref="C52:G52"/>
    <mergeCell ref="I52:AF52"/>
    <mergeCell ref="AG52:AM52"/>
    <mergeCell ref="AN52:AP52"/>
    <mergeCell ref="AG54:AM54"/>
    <mergeCell ref="AN54:AP54"/>
    <mergeCell ref="AR2:BE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</mergeCells>
  <hyperlinks>
    <hyperlink ref="A55" location="'02 - Úprava povrchu sport...'!C2" display="/" xr:uid="{00000000-0004-0000-0000-000001000000}"/>
    <hyperlink ref="A56" location="'03 - VR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6"/>
  <sheetViews>
    <sheetView showGridLines="0" workbookViewId="0">
      <selection activeCell="I90" sqref="I9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64" t="s">
        <v>6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6" t="s">
        <v>79</v>
      </c>
      <c r="AZ2" s="80" t="s">
        <v>183</v>
      </c>
      <c r="BA2" s="80" t="s">
        <v>184</v>
      </c>
      <c r="BB2" s="80" t="s">
        <v>84</v>
      </c>
      <c r="BC2" s="80" t="s">
        <v>185</v>
      </c>
      <c r="BD2" s="80" t="s">
        <v>76</v>
      </c>
    </row>
    <row r="3" spans="2:5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  <c r="AZ3" s="80" t="s">
        <v>85</v>
      </c>
      <c r="BA3" s="80" t="s">
        <v>86</v>
      </c>
      <c r="BB3" s="80" t="s">
        <v>84</v>
      </c>
      <c r="BC3" s="80" t="s">
        <v>186</v>
      </c>
      <c r="BD3" s="80" t="s">
        <v>76</v>
      </c>
    </row>
    <row r="4" spans="2:56" ht="24.95" customHeight="1" x14ac:dyDescent="0.2">
      <c r="B4" s="19"/>
      <c r="D4" s="20" t="s">
        <v>87</v>
      </c>
      <c r="L4" s="19"/>
      <c r="M4" s="81" t="s">
        <v>11</v>
      </c>
      <c r="AT4" s="16" t="s">
        <v>4</v>
      </c>
      <c r="AZ4" s="80" t="s">
        <v>88</v>
      </c>
      <c r="BA4" s="80" t="s">
        <v>89</v>
      </c>
      <c r="BB4" s="80" t="s">
        <v>84</v>
      </c>
      <c r="BC4" s="80" t="s">
        <v>187</v>
      </c>
      <c r="BD4" s="80" t="s">
        <v>76</v>
      </c>
    </row>
    <row r="5" spans="2:56" ht="6.95" customHeight="1" x14ac:dyDescent="0.2">
      <c r="B5" s="19"/>
      <c r="L5" s="19"/>
    </row>
    <row r="6" spans="2:56" ht="12" customHeight="1" x14ac:dyDescent="0.2">
      <c r="B6" s="19"/>
      <c r="D6" s="25" t="s">
        <v>15</v>
      </c>
      <c r="L6" s="19"/>
    </row>
    <row r="7" spans="2:56" ht="16.5" customHeight="1" x14ac:dyDescent="0.2">
      <c r="B7" s="19"/>
      <c r="E7" s="298" t="str">
        <f>'Rekapitulace stavby'!K6</f>
        <v>Hřiště na nohejbal a volejbal Farkáň</v>
      </c>
      <c r="F7" s="299"/>
      <c r="G7" s="299"/>
      <c r="H7" s="299"/>
      <c r="L7" s="19"/>
    </row>
    <row r="8" spans="2:56" s="1" customFormat="1" ht="12" customHeight="1" x14ac:dyDescent="0.2">
      <c r="B8" s="28"/>
      <c r="D8" s="25" t="s">
        <v>90</v>
      </c>
      <c r="L8" s="28"/>
    </row>
    <row r="9" spans="2:56" s="1" customFormat="1" ht="16.5" customHeight="1" x14ac:dyDescent="0.2">
      <c r="B9" s="28"/>
      <c r="E9" s="269" t="s">
        <v>188</v>
      </c>
      <c r="F9" s="297"/>
      <c r="G9" s="297"/>
      <c r="H9" s="297"/>
      <c r="L9" s="28"/>
    </row>
    <row r="10" spans="2:56" s="1" customFormat="1" x14ac:dyDescent="0.2">
      <c r="B10" s="28"/>
      <c r="L10" s="28"/>
    </row>
    <row r="11" spans="2:56" s="1" customFormat="1" ht="12" customHeight="1" x14ac:dyDescent="0.2">
      <c r="B11" s="28"/>
      <c r="D11" s="25" t="s">
        <v>16</v>
      </c>
      <c r="F11" s="23" t="s">
        <v>3</v>
      </c>
      <c r="I11" s="25" t="s">
        <v>17</v>
      </c>
      <c r="J11" s="23" t="s">
        <v>3</v>
      </c>
      <c r="L11" s="28"/>
    </row>
    <row r="12" spans="2:5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5" t="str">
        <f>'Rekapitulace stavby'!AN8</f>
        <v>12. 8. 2023</v>
      </c>
      <c r="L12" s="28"/>
    </row>
    <row r="13" spans="2:56" s="1" customFormat="1" ht="10.9" customHeight="1" x14ac:dyDescent="0.2">
      <c r="B13" s="28"/>
      <c r="L13" s="28"/>
    </row>
    <row r="14" spans="2:56" s="1" customFormat="1" ht="12" customHeight="1" x14ac:dyDescent="0.2">
      <c r="B14" s="28"/>
      <c r="D14" s="25" t="s">
        <v>22</v>
      </c>
      <c r="I14" s="25" t="s">
        <v>23</v>
      </c>
      <c r="J14" s="23" t="s">
        <v>3</v>
      </c>
      <c r="L14" s="28"/>
    </row>
    <row r="15" spans="2:56" s="1" customFormat="1" ht="18" customHeight="1" x14ac:dyDescent="0.2">
      <c r="B15" s="28"/>
      <c r="E15" s="23" t="s">
        <v>24</v>
      </c>
      <c r="I15" s="25" t="s">
        <v>25</v>
      </c>
      <c r="J15" s="23" t="s">
        <v>3</v>
      </c>
      <c r="L15" s="28"/>
    </row>
    <row r="16" spans="2:5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291" t="str">
        <f>'Rekapitulace stavby'!E14</f>
        <v xml:space="preserve"> </v>
      </c>
      <c r="F18" s="291"/>
      <c r="G18" s="291"/>
      <c r="H18" s="291"/>
      <c r="I18" s="25" t="s">
        <v>25</v>
      </c>
      <c r="J18" s="23" t="str">
        <f>'Rekapitulace stavby'!AN14</f>
        <v/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28</v>
      </c>
      <c r="I20" s="25" t="s">
        <v>23</v>
      </c>
      <c r="J20" s="23" t="s">
        <v>3</v>
      </c>
      <c r="L20" s="28"/>
    </row>
    <row r="21" spans="2:12" s="1" customFormat="1" ht="18" customHeight="1" x14ac:dyDescent="0.2">
      <c r="B21" s="28"/>
      <c r="E21" s="23" t="s">
        <v>29</v>
      </c>
      <c r="I21" s="25" t="s">
        <v>25</v>
      </c>
      <c r="J21" s="23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31</v>
      </c>
      <c r="I23" s="25" t="s">
        <v>23</v>
      </c>
      <c r="J23" s="23" t="s">
        <v>3</v>
      </c>
      <c r="L23" s="28"/>
    </row>
    <row r="24" spans="2:12" s="1" customFormat="1" ht="18" customHeight="1" x14ac:dyDescent="0.2">
      <c r="B24" s="28"/>
      <c r="E24" s="23" t="s">
        <v>32</v>
      </c>
      <c r="I24" s="25" t="s">
        <v>25</v>
      </c>
      <c r="J24" s="23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33</v>
      </c>
      <c r="L26" s="28"/>
    </row>
    <row r="27" spans="2:12" s="7" customFormat="1" ht="16.5" customHeight="1" x14ac:dyDescent="0.2">
      <c r="B27" s="82"/>
      <c r="E27" s="293" t="s">
        <v>3</v>
      </c>
      <c r="F27" s="293"/>
      <c r="G27" s="293"/>
      <c r="H27" s="293"/>
      <c r="L27" s="82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 x14ac:dyDescent="0.2">
      <c r="B30" s="28"/>
      <c r="D30" s="83" t="s">
        <v>35</v>
      </c>
      <c r="J30" s="58">
        <f>ROUND(J86, 2)</f>
        <v>0</v>
      </c>
      <c r="L30" s="28"/>
    </row>
    <row r="31" spans="2:12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 x14ac:dyDescent="0.2">
      <c r="B33" s="28"/>
      <c r="D33" s="84" t="s">
        <v>39</v>
      </c>
      <c r="E33" s="25" t="s">
        <v>40</v>
      </c>
      <c r="F33" s="85">
        <f>ROUND((SUM(BE86:BE205)),  2)</f>
        <v>0</v>
      </c>
      <c r="I33" s="86">
        <v>0.21</v>
      </c>
      <c r="J33" s="85">
        <f>ROUND(((SUM(BE86:BE205))*I33),  2)</f>
        <v>0</v>
      </c>
      <c r="L33" s="28"/>
    </row>
    <row r="34" spans="2:12" s="1" customFormat="1" ht="14.45" customHeight="1" x14ac:dyDescent="0.2">
      <c r="B34" s="28"/>
      <c r="E34" s="25" t="s">
        <v>41</v>
      </c>
      <c r="F34" s="85">
        <f>ROUND((SUM(BF86:BF205)),  2)</f>
        <v>0</v>
      </c>
      <c r="I34" s="86">
        <v>0.15</v>
      </c>
      <c r="J34" s="85">
        <f>ROUND(((SUM(BF86:BF205))*I34),  2)</f>
        <v>0</v>
      </c>
      <c r="L34" s="28"/>
    </row>
    <row r="35" spans="2:12" s="1" customFormat="1" ht="14.45" hidden="1" customHeight="1" x14ac:dyDescent="0.2">
      <c r="B35" s="28"/>
      <c r="E35" s="25" t="s">
        <v>42</v>
      </c>
      <c r="F35" s="85">
        <f>ROUND((SUM(BG86:BG205)),  2)</f>
        <v>0</v>
      </c>
      <c r="I35" s="86">
        <v>0.21</v>
      </c>
      <c r="J35" s="85">
        <f>0</f>
        <v>0</v>
      </c>
      <c r="L35" s="28"/>
    </row>
    <row r="36" spans="2:12" s="1" customFormat="1" ht="14.45" hidden="1" customHeight="1" x14ac:dyDescent="0.2">
      <c r="B36" s="28"/>
      <c r="E36" s="25" t="s">
        <v>43</v>
      </c>
      <c r="F36" s="85">
        <f>ROUND((SUM(BH86:BH205)),  2)</f>
        <v>0</v>
      </c>
      <c r="I36" s="86">
        <v>0.15</v>
      </c>
      <c r="J36" s="85">
        <f>0</f>
        <v>0</v>
      </c>
      <c r="L36" s="28"/>
    </row>
    <row r="37" spans="2:12" s="1" customFormat="1" ht="14.45" hidden="1" customHeight="1" x14ac:dyDescent="0.2">
      <c r="B37" s="28"/>
      <c r="E37" s="25" t="s">
        <v>44</v>
      </c>
      <c r="F37" s="85">
        <f>ROUND((SUM(BI86:BI205)),  2)</f>
        <v>0</v>
      </c>
      <c r="I37" s="86">
        <v>0</v>
      </c>
      <c r="J37" s="85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7"/>
      <c r="D39" s="88" t="s">
        <v>45</v>
      </c>
      <c r="E39" s="49"/>
      <c r="F39" s="49"/>
      <c r="G39" s="89" t="s">
        <v>46</v>
      </c>
      <c r="H39" s="90" t="s">
        <v>47</v>
      </c>
      <c r="I39" s="49"/>
      <c r="J39" s="91">
        <f>SUM(J30:J37)</f>
        <v>0</v>
      </c>
      <c r="K39" s="92"/>
      <c r="L39" s="28"/>
    </row>
    <row r="40" spans="2:12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 x14ac:dyDescent="0.2">
      <c r="B45" s="28"/>
      <c r="C45" s="20" t="s">
        <v>91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5" t="s">
        <v>15</v>
      </c>
      <c r="L47" s="28"/>
    </row>
    <row r="48" spans="2:12" s="1" customFormat="1" ht="16.5" customHeight="1" x14ac:dyDescent="0.2">
      <c r="B48" s="28"/>
      <c r="E48" s="298" t="str">
        <f>E7</f>
        <v>Hřiště na nohejbal a volejbal Farkáň</v>
      </c>
      <c r="F48" s="299"/>
      <c r="G48" s="299"/>
      <c r="H48" s="299"/>
      <c r="L48" s="28"/>
    </row>
    <row r="49" spans="2:47" s="1" customFormat="1" ht="12" customHeight="1" x14ac:dyDescent="0.2">
      <c r="B49" s="28"/>
      <c r="C49" s="25" t="s">
        <v>90</v>
      </c>
      <c r="L49" s="28"/>
    </row>
    <row r="50" spans="2:47" s="1" customFormat="1" ht="16.5" customHeight="1" x14ac:dyDescent="0.2">
      <c r="B50" s="28"/>
      <c r="E50" s="269" t="str">
        <f>E9</f>
        <v xml:space="preserve">02 - Úprava povrchu sportovní plochy </v>
      </c>
      <c r="F50" s="297"/>
      <c r="G50" s="297"/>
      <c r="H50" s="297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5" t="s">
        <v>18</v>
      </c>
      <c r="F52" s="23" t="str">
        <f>F12</f>
        <v>Košíře, Praha 5</v>
      </c>
      <c r="I52" s="25" t="s">
        <v>20</v>
      </c>
      <c r="J52" s="45" t="str">
        <f>IF(J12="","",J12)</f>
        <v>12. 8. 2023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5" t="s">
        <v>22</v>
      </c>
      <c r="F54" s="23" t="str">
        <f>E15</f>
        <v>Městská část Praha 5</v>
      </c>
      <c r="I54" s="25" t="s">
        <v>28</v>
      </c>
      <c r="J54" s="26" t="str">
        <f>E21</f>
        <v>Apart s.r.o.</v>
      </c>
      <c r="L54" s="28"/>
    </row>
    <row r="55" spans="2:47" s="1" customFormat="1" ht="15.2" customHeight="1" x14ac:dyDescent="0.2">
      <c r="B55" s="28"/>
      <c r="C55" s="25" t="s">
        <v>26</v>
      </c>
      <c r="F55" s="23" t="str">
        <f>IF(E18="","",E18)</f>
        <v xml:space="preserve"> </v>
      </c>
      <c r="I55" s="25" t="s">
        <v>31</v>
      </c>
      <c r="J55" s="26" t="str">
        <f>E24</f>
        <v>Ing. Josef Němeček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93" t="s">
        <v>92</v>
      </c>
      <c r="D57" s="87"/>
      <c r="E57" s="87"/>
      <c r="F57" s="87"/>
      <c r="G57" s="87"/>
      <c r="H57" s="87"/>
      <c r="I57" s="87"/>
      <c r="J57" s="94" t="s">
        <v>93</v>
      </c>
      <c r="K57" s="87"/>
      <c r="L57" s="28"/>
    </row>
    <row r="58" spans="2:47" s="1" customFormat="1" ht="10.35" customHeight="1" x14ac:dyDescent="0.2">
      <c r="B58" s="28"/>
      <c r="L58" s="28"/>
    </row>
    <row r="59" spans="2:47" s="1" customFormat="1" ht="22.9" customHeight="1" x14ac:dyDescent="0.2">
      <c r="B59" s="28"/>
      <c r="C59" s="95" t="s">
        <v>67</v>
      </c>
      <c r="J59" s="58">
        <f>J86</f>
        <v>0</v>
      </c>
      <c r="L59" s="28"/>
      <c r="AU59" s="16" t="s">
        <v>94</v>
      </c>
    </row>
    <row r="60" spans="2:47" s="8" customFormat="1" ht="24.95" customHeight="1" x14ac:dyDescent="0.2">
      <c r="B60" s="96"/>
      <c r="D60" s="97" t="s">
        <v>95</v>
      </c>
      <c r="E60" s="98"/>
      <c r="F60" s="98"/>
      <c r="G60" s="98"/>
      <c r="H60" s="98"/>
      <c r="I60" s="98"/>
      <c r="J60" s="99">
        <f>J87</f>
        <v>0</v>
      </c>
      <c r="L60" s="96"/>
    </row>
    <row r="61" spans="2:47" s="9" customFormat="1" ht="19.899999999999999" customHeight="1" x14ac:dyDescent="0.2">
      <c r="B61" s="100"/>
      <c r="D61" s="101" t="s">
        <v>96</v>
      </c>
      <c r="E61" s="102"/>
      <c r="F61" s="102"/>
      <c r="G61" s="102"/>
      <c r="H61" s="102"/>
      <c r="I61" s="102"/>
      <c r="J61" s="103">
        <f>J88</f>
        <v>0</v>
      </c>
      <c r="L61" s="100"/>
    </row>
    <row r="62" spans="2:47" s="9" customFormat="1" ht="19.899999999999999" customHeight="1" x14ac:dyDescent="0.2">
      <c r="B62" s="100"/>
      <c r="D62" s="101" t="s">
        <v>97</v>
      </c>
      <c r="E62" s="102"/>
      <c r="F62" s="102"/>
      <c r="G62" s="102"/>
      <c r="H62" s="102"/>
      <c r="I62" s="102"/>
      <c r="J62" s="103">
        <f>J140</f>
        <v>0</v>
      </c>
      <c r="L62" s="100"/>
    </row>
    <row r="63" spans="2:47" s="9" customFormat="1" ht="19.899999999999999" customHeight="1" x14ac:dyDescent="0.2">
      <c r="B63" s="100"/>
      <c r="D63" s="101" t="s">
        <v>189</v>
      </c>
      <c r="E63" s="102"/>
      <c r="F63" s="102"/>
      <c r="G63" s="102"/>
      <c r="H63" s="102"/>
      <c r="I63" s="102"/>
      <c r="J63" s="103">
        <f>J164</f>
        <v>0</v>
      </c>
      <c r="L63" s="100"/>
    </row>
    <row r="64" spans="2:47" s="9" customFormat="1" ht="19.899999999999999" customHeight="1" x14ac:dyDescent="0.2">
      <c r="B64" s="100"/>
      <c r="D64" s="101" t="s">
        <v>98</v>
      </c>
      <c r="E64" s="102"/>
      <c r="F64" s="102"/>
      <c r="G64" s="102"/>
      <c r="H64" s="102"/>
      <c r="I64" s="102"/>
      <c r="J64" s="103">
        <f>J178</f>
        <v>0</v>
      </c>
      <c r="L64" s="100"/>
    </row>
    <row r="65" spans="2:12" s="9" customFormat="1" ht="19.899999999999999" customHeight="1" x14ac:dyDescent="0.2">
      <c r="B65" s="100"/>
      <c r="D65" s="101" t="s">
        <v>190</v>
      </c>
      <c r="E65" s="102"/>
      <c r="F65" s="102"/>
      <c r="G65" s="102"/>
      <c r="H65" s="102"/>
      <c r="I65" s="102"/>
      <c r="J65" s="103">
        <f>J192</f>
        <v>0</v>
      </c>
      <c r="L65" s="100"/>
    </row>
    <row r="66" spans="2:12" s="9" customFormat="1" ht="19.899999999999999" customHeight="1" x14ac:dyDescent="0.2">
      <c r="B66" s="100"/>
      <c r="D66" s="101" t="s">
        <v>99</v>
      </c>
      <c r="E66" s="102"/>
      <c r="F66" s="102"/>
      <c r="G66" s="102"/>
      <c r="H66" s="102"/>
      <c r="I66" s="102"/>
      <c r="J66" s="103">
        <f>J203</f>
        <v>0</v>
      </c>
      <c r="L66" s="100"/>
    </row>
    <row r="67" spans="2:12" s="1" customFormat="1" ht="21.75" customHeight="1" x14ac:dyDescent="0.2">
      <c r="B67" s="28"/>
      <c r="L67" s="28"/>
    </row>
    <row r="68" spans="2:12" s="1" customFormat="1" ht="6.95" customHeight="1" x14ac:dyDescent="0.2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5" customHeight="1" x14ac:dyDescent="0.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5" customHeight="1" x14ac:dyDescent="0.2">
      <c r="B73" s="28"/>
      <c r="C73" s="20" t="s">
        <v>100</v>
      </c>
      <c r="L73" s="28"/>
    </row>
    <row r="74" spans="2:12" s="1" customFormat="1" ht="6.95" customHeight="1" x14ac:dyDescent="0.2">
      <c r="B74" s="28"/>
      <c r="L74" s="28"/>
    </row>
    <row r="75" spans="2:12" s="1" customFormat="1" ht="12" customHeight="1" x14ac:dyDescent="0.2">
      <c r="B75" s="28"/>
      <c r="C75" s="25" t="s">
        <v>15</v>
      </c>
      <c r="L75" s="28"/>
    </row>
    <row r="76" spans="2:12" s="1" customFormat="1" ht="16.5" customHeight="1" x14ac:dyDescent="0.2">
      <c r="B76" s="28"/>
      <c r="E76" s="298" t="str">
        <f>E7</f>
        <v>Hřiště na nohejbal a volejbal Farkáň</v>
      </c>
      <c r="F76" s="299"/>
      <c r="G76" s="299"/>
      <c r="H76" s="299"/>
      <c r="L76" s="28"/>
    </row>
    <row r="77" spans="2:12" s="1" customFormat="1" ht="12" customHeight="1" x14ac:dyDescent="0.2">
      <c r="B77" s="28"/>
      <c r="C77" s="25" t="s">
        <v>90</v>
      </c>
      <c r="L77" s="28"/>
    </row>
    <row r="78" spans="2:12" s="1" customFormat="1" ht="16.5" customHeight="1" x14ac:dyDescent="0.2">
      <c r="B78" s="28"/>
      <c r="E78" s="269" t="str">
        <f>E9</f>
        <v xml:space="preserve">02 - Úprava povrchu sportovní plochy </v>
      </c>
      <c r="F78" s="297"/>
      <c r="G78" s="297"/>
      <c r="H78" s="297"/>
      <c r="L78" s="28"/>
    </row>
    <row r="79" spans="2:12" s="1" customFormat="1" ht="6.95" customHeight="1" x14ac:dyDescent="0.2">
      <c r="B79" s="28"/>
      <c r="L79" s="28"/>
    </row>
    <row r="80" spans="2:12" s="1" customFormat="1" ht="12" customHeight="1" x14ac:dyDescent="0.2">
      <c r="B80" s="28"/>
      <c r="C80" s="25" t="s">
        <v>18</v>
      </c>
      <c r="F80" s="23" t="str">
        <f>F12</f>
        <v>Košíře, Praha 5</v>
      </c>
      <c r="I80" s="25" t="s">
        <v>20</v>
      </c>
      <c r="J80" s="45" t="str">
        <f>IF(J12="","",J12)</f>
        <v>12. 8. 2023</v>
      </c>
      <c r="L80" s="28"/>
    </row>
    <row r="81" spans="2:65" s="1" customFormat="1" ht="6.95" customHeight="1" x14ac:dyDescent="0.2">
      <c r="B81" s="28"/>
      <c r="L81" s="28"/>
    </row>
    <row r="82" spans="2:65" s="1" customFormat="1" ht="15.2" customHeight="1" x14ac:dyDescent="0.2">
      <c r="B82" s="28"/>
      <c r="C82" s="25" t="s">
        <v>22</v>
      </c>
      <c r="F82" s="23" t="str">
        <f>E15</f>
        <v>Městská část Praha 5</v>
      </c>
      <c r="I82" s="25" t="s">
        <v>28</v>
      </c>
      <c r="J82" s="26" t="str">
        <f>E21</f>
        <v>Apart s.r.o.</v>
      </c>
      <c r="L82" s="28"/>
    </row>
    <row r="83" spans="2:65" s="1" customFormat="1" ht="15.2" customHeight="1" x14ac:dyDescent="0.2">
      <c r="B83" s="28"/>
      <c r="C83" s="25" t="s">
        <v>26</v>
      </c>
      <c r="F83" s="23" t="str">
        <f>IF(E18="","",E18)</f>
        <v xml:space="preserve"> </v>
      </c>
      <c r="I83" s="25" t="s">
        <v>31</v>
      </c>
      <c r="J83" s="26" t="str">
        <f>E24</f>
        <v>Ing. Josef Němeček</v>
      </c>
      <c r="L83" s="28"/>
    </row>
    <row r="84" spans="2:65" s="1" customFormat="1" ht="10.35" customHeight="1" x14ac:dyDescent="0.2">
      <c r="B84" s="28"/>
      <c r="L84" s="28"/>
    </row>
    <row r="85" spans="2:65" s="10" customFormat="1" ht="29.25" customHeight="1" x14ac:dyDescent="0.2">
      <c r="B85" s="104"/>
      <c r="C85" s="105" t="s">
        <v>101</v>
      </c>
      <c r="D85" s="106" t="s">
        <v>54</v>
      </c>
      <c r="E85" s="106" t="s">
        <v>50</v>
      </c>
      <c r="F85" s="106" t="s">
        <v>51</v>
      </c>
      <c r="G85" s="106" t="s">
        <v>102</v>
      </c>
      <c r="H85" s="106" t="s">
        <v>103</v>
      </c>
      <c r="I85" s="106" t="s">
        <v>104</v>
      </c>
      <c r="J85" s="106" t="s">
        <v>93</v>
      </c>
      <c r="K85" s="107" t="s">
        <v>105</v>
      </c>
      <c r="L85" s="104"/>
      <c r="M85" s="51" t="s">
        <v>3</v>
      </c>
      <c r="N85" s="52" t="s">
        <v>39</v>
      </c>
      <c r="O85" s="52" t="s">
        <v>106</v>
      </c>
      <c r="P85" s="52" t="s">
        <v>107</v>
      </c>
      <c r="Q85" s="52" t="s">
        <v>108</v>
      </c>
      <c r="R85" s="52" t="s">
        <v>109</v>
      </c>
      <c r="S85" s="52" t="s">
        <v>110</v>
      </c>
      <c r="T85" s="53" t="s">
        <v>111</v>
      </c>
    </row>
    <row r="86" spans="2:65" s="1" customFormat="1" ht="22.9" customHeight="1" x14ac:dyDescent="0.25">
      <c r="B86" s="28"/>
      <c r="C86" s="56" t="s">
        <v>112</v>
      </c>
      <c r="J86" s="108">
        <f>BK86</f>
        <v>0</v>
      </c>
      <c r="L86" s="28"/>
      <c r="M86" s="54"/>
      <c r="N86" s="46"/>
      <c r="O86" s="46"/>
      <c r="P86" s="109">
        <f>P87</f>
        <v>539.613743</v>
      </c>
      <c r="Q86" s="46"/>
      <c r="R86" s="109">
        <f>R87</f>
        <v>226.40982988999997</v>
      </c>
      <c r="S86" s="46"/>
      <c r="T86" s="110">
        <f>T87</f>
        <v>0</v>
      </c>
      <c r="AT86" s="16" t="s">
        <v>68</v>
      </c>
      <c r="AU86" s="16" t="s">
        <v>94</v>
      </c>
      <c r="BK86" s="111">
        <f>BK87</f>
        <v>0</v>
      </c>
    </row>
    <row r="87" spans="2:65" s="11" customFormat="1" ht="25.9" customHeight="1" x14ac:dyDescent="0.2">
      <c r="B87" s="112"/>
      <c r="D87" s="113" t="s">
        <v>68</v>
      </c>
      <c r="E87" s="114" t="s">
        <v>113</v>
      </c>
      <c r="F87" s="114" t="s">
        <v>114</v>
      </c>
      <c r="J87" s="115">
        <f>BK87</f>
        <v>0</v>
      </c>
      <c r="L87" s="112"/>
      <c r="M87" s="116"/>
      <c r="P87" s="117">
        <f>P88+P140+P164+P178+P192+P203</f>
        <v>539.613743</v>
      </c>
      <c r="R87" s="117">
        <f>R88+R140+R164+R178+R192+R203</f>
        <v>226.40982988999997</v>
      </c>
      <c r="T87" s="118">
        <f>T88+T140+T164+T178+T192+T203</f>
        <v>0</v>
      </c>
      <c r="AR87" s="113" t="s">
        <v>75</v>
      </c>
      <c r="AT87" s="119" t="s">
        <v>68</v>
      </c>
      <c r="AU87" s="119" t="s">
        <v>69</v>
      </c>
      <c r="AY87" s="113" t="s">
        <v>115</v>
      </c>
      <c r="BK87" s="120">
        <f>BK88+BK140+BK164+BK178+BK192+BK203</f>
        <v>0</v>
      </c>
    </row>
    <row r="88" spans="2:65" s="11" customFormat="1" ht="22.9" customHeight="1" x14ac:dyDescent="0.2">
      <c r="B88" s="112"/>
      <c r="D88" s="113" t="s">
        <v>68</v>
      </c>
      <c r="E88" s="121" t="s">
        <v>75</v>
      </c>
      <c r="F88" s="121" t="s">
        <v>116</v>
      </c>
      <c r="J88" s="122">
        <f>BK88</f>
        <v>0</v>
      </c>
      <c r="L88" s="112"/>
      <c r="M88" s="116"/>
      <c r="P88" s="117">
        <f>SUM(P89:P139)</f>
        <v>251.20694499999996</v>
      </c>
      <c r="R88" s="117">
        <f>SUM(R89:R139)</f>
        <v>1.4580000000000001E-2</v>
      </c>
      <c r="T88" s="118">
        <f>SUM(T89:T139)</f>
        <v>0</v>
      </c>
      <c r="AR88" s="113" t="s">
        <v>75</v>
      </c>
      <c r="AT88" s="119" t="s">
        <v>68</v>
      </c>
      <c r="AU88" s="119" t="s">
        <v>75</v>
      </c>
      <c r="AY88" s="113" t="s">
        <v>115</v>
      </c>
      <c r="BK88" s="120">
        <f>SUM(BK89:BK139)</f>
        <v>0</v>
      </c>
    </row>
    <row r="89" spans="2:65" s="1" customFormat="1" ht="16.5" customHeight="1" x14ac:dyDescent="0.2">
      <c r="B89" s="123"/>
      <c r="C89" s="124" t="s">
        <v>75</v>
      </c>
      <c r="D89" s="124" t="s">
        <v>117</v>
      </c>
      <c r="E89" s="125" t="s">
        <v>191</v>
      </c>
      <c r="F89" s="126" t="s">
        <v>192</v>
      </c>
      <c r="G89" s="127" t="s">
        <v>120</v>
      </c>
      <c r="H89" s="128">
        <v>500</v>
      </c>
      <c r="I89" s="129">
        <v>0</v>
      </c>
      <c r="J89" s="129">
        <f>ROUND(I89*H89,2)</f>
        <v>0</v>
      </c>
      <c r="K89" s="126" t="s">
        <v>127</v>
      </c>
      <c r="L89" s="28"/>
      <c r="M89" s="130" t="s">
        <v>3</v>
      </c>
      <c r="N89" s="131" t="s">
        <v>40</v>
      </c>
      <c r="O89" s="132">
        <v>3.5000000000000003E-2</v>
      </c>
      <c r="P89" s="132">
        <f>O89*H89</f>
        <v>17.5</v>
      </c>
      <c r="Q89" s="132">
        <v>0</v>
      </c>
      <c r="R89" s="132">
        <f>Q89*H89</f>
        <v>0</v>
      </c>
      <c r="S89" s="132">
        <v>0</v>
      </c>
      <c r="T89" s="133">
        <f>S89*H89</f>
        <v>0</v>
      </c>
      <c r="AR89" s="134" t="s">
        <v>121</v>
      </c>
      <c r="AT89" s="134" t="s">
        <v>117</v>
      </c>
      <c r="AU89" s="134" t="s">
        <v>76</v>
      </c>
      <c r="AY89" s="16" t="s">
        <v>115</v>
      </c>
      <c r="BE89" s="135">
        <f>IF(N89="základní",J89,0)</f>
        <v>0</v>
      </c>
      <c r="BF89" s="135">
        <f>IF(N89="snížená",J89,0)</f>
        <v>0</v>
      </c>
      <c r="BG89" s="135">
        <f>IF(N89="zákl. přenesená",J89,0)</f>
        <v>0</v>
      </c>
      <c r="BH89" s="135">
        <f>IF(N89="sníž. přenesená",J89,0)</f>
        <v>0</v>
      </c>
      <c r="BI89" s="135">
        <f>IF(N89="nulová",J89,0)</f>
        <v>0</v>
      </c>
      <c r="BJ89" s="16" t="s">
        <v>75</v>
      </c>
      <c r="BK89" s="135">
        <f>ROUND(I89*H89,2)</f>
        <v>0</v>
      </c>
      <c r="BL89" s="16" t="s">
        <v>121</v>
      </c>
      <c r="BM89" s="134" t="s">
        <v>193</v>
      </c>
    </row>
    <row r="90" spans="2:65" s="1" customFormat="1" x14ac:dyDescent="0.2">
      <c r="B90" s="28"/>
      <c r="D90" s="136" t="s">
        <v>122</v>
      </c>
      <c r="F90" s="137" t="s">
        <v>194</v>
      </c>
      <c r="L90" s="28"/>
      <c r="M90" s="138"/>
      <c r="T90" s="48"/>
      <c r="AT90" s="16" t="s">
        <v>122</v>
      </c>
      <c r="AU90" s="16" t="s">
        <v>76</v>
      </c>
    </row>
    <row r="91" spans="2:65" s="12" customFormat="1" x14ac:dyDescent="0.2">
      <c r="B91" s="139"/>
      <c r="D91" s="140" t="s">
        <v>123</v>
      </c>
      <c r="E91" s="141" t="s">
        <v>3</v>
      </c>
      <c r="F91" s="142" t="s">
        <v>195</v>
      </c>
      <c r="H91" s="143">
        <v>500</v>
      </c>
      <c r="L91" s="139"/>
      <c r="M91" s="144"/>
      <c r="T91" s="145"/>
      <c r="AT91" s="141" t="s">
        <v>123</v>
      </c>
      <c r="AU91" s="141" t="s">
        <v>76</v>
      </c>
      <c r="AV91" s="12" t="s">
        <v>76</v>
      </c>
      <c r="AW91" s="12" t="s">
        <v>30</v>
      </c>
      <c r="AX91" s="12" t="s">
        <v>75</v>
      </c>
      <c r="AY91" s="141" t="s">
        <v>115</v>
      </c>
    </row>
    <row r="92" spans="2:65" s="1" customFormat="1" ht="16.5" customHeight="1" x14ac:dyDescent="0.2">
      <c r="B92" s="123"/>
      <c r="C92" s="124" t="s">
        <v>76</v>
      </c>
      <c r="D92" s="124" t="s">
        <v>117</v>
      </c>
      <c r="E92" s="125" t="s">
        <v>118</v>
      </c>
      <c r="F92" s="126" t="s">
        <v>119</v>
      </c>
      <c r="G92" s="127" t="s">
        <v>120</v>
      </c>
      <c r="H92" s="128">
        <v>542</v>
      </c>
      <c r="I92" s="129">
        <v>0</v>
      </c>
      <c r="J92" s="129">
        <f>ROUND(I92*H92,2)</f>
        <v>0</v>
      </c>
      <c r="K92" s="126" t="s">
        <v>127</v>
      </c>
      <c r="L92" s="28"/>
      <c r="M92" s="130" t="s">
        <v>3</v>
      </c>
      <c r="N92" s="131" t="s">
        <v>40</v>
      </c>
      <c r="O92" s="132">
        <v>0.20899999999999999</v>
      </c>
      <c r="P92" s="132">
        <f>O92*H92</f>
        <v>113.27799999999999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121</v>
      </c>
      <c r="AT92" s="134" t="s">
        <v>117</v>
      </c>
      <c r="AU92" s="134" t="s">
        <v>76</v>
      </c>
      <c r="AY92" s="16" t="s">
        <v>115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6" t="s">
        <v>75</v>
      </c>
      <c r="BK92" s="135">
        <f>ROUND(I92*H92,2)</f>
        <v>0</v>
      </c>
      <c r="BL92" s="16" t="s">
        <v>121</v>
      </c>
      <c r="BM92" s="134" t="s">
        <v>196</v>
      </c>
    </row>
    <row r="93" spans="2:65" s="1" customFormat="1" x14ac:dyDescent="0.2">
      <c r="B93" s="28"/>
      <c r="D93" s="136" t="s">
        <v>122</v>
      </c>
      <c r="F93" s="137" t="s">
        <v>197</v>
      </c>
      <c r="L93" s="28"/>
      <c r="M93" s="138"/>
      <c r="T93" s="48"/>
      <c r="AT93" s="16" t="s">
        <v>122</v>
      </c>
      <c r="AU93" s="16" t="s">
        <v>76</v>
      </c>
    </row>
    <row r="94" spans="2:65" s="12" customFormat="1" x14ac:dyDescent="0.2">
      <c r="B94" s="139"/>
      <c r="D94" s="140" t="s">
        <v>123</v>
      </c>
      <c r="E94" s="141" t="s">
        <v>3</v>
      </c>
      <c r="F94" s="142" t="s">
        <v>198</v>
      </c>
      <c r="H94" s="143">
        <v>542</v>
      </c>
      <c r="L94" s="139"/>
      <c r="M94" s="144"/>
      <c r="T94" s="145"/>
      <c r="AT94" s="141" t="s">
        <v>123</v>
      </c>
      <c r="AU94" s="141" t="s">
        <v>76</v>
      </c>
      <c r="AV94" s="12" t="s">
        <v>76</v>
      </c>
      <c r="AW94" s="12" t="s">
        <v>30</v>
      </c>
      <c r="AX94" s="12" t="s">
        <v>75</v>
      </c>
      <c r="AY94" s="141" t="s">
        <v>115</v>
      </c>
    </row>
    <row r="95" spans="2:65" s="1" customFormat="1" ht="16.5" customHeight="1" x14ac:dyDescent="0.2">
      <c r="B95" s="123"/>
      <c r="C95" s="124" t="s">
        <v>126</v>
      </c>
      <c r="D95" s="124" t="s">
        <v>117</v>
      </c>
      <c r="E95" s="125" t="s">
        <v>124</v>
      </c>
      <c r="F95" s="126" t="s">
        <v>125</v>
      </c>
      <c r="G95" s="127" t="s">
        <v>120</v>
      </c>
      <c r="H95" s="128">
        <v>380</v>
      </c>
      <c r="I95" s="129">
        <v>0</v>
      </c>
      <c r="J95" s="129">
        <f>ROUND(I95*H95,2)</f>
        <v>0</v>
      </c>
      <c r="K95" s="126" t="s">
        <v>127</v>
      </c>
      <c r="L95" s="28"/>
      <c r="M95" s="130" t="s">
        <v>3</v>
      </c>
      <c r="N95" s="131" t="s">
        <v>40</v>
      </c>
      <c r="O95" s="132">
        <v>2.5999999999999999E-2</v>
      </c>
      <c r="P95" s="132">
        <f>O95*H95</f>
        <v>9.879999999999999</v>
      </c>
      <c r="Q95" s="132">
        <v>0</v>
      </c>
      <c r="R95" s="132">
        <f>Q95*H95</f>
        <v>0</v>
      </c>
      <c r="S95" s="132">
        <v>0</v>
      </c>
      <c r="T95" s="133">
        <f>S95*H95</f>
        <v>0</v>
      </c>
      <c r="AR95" s="134" t="s">
        <v>121</v>
      </c>
      <c r="AT95" s="134" t="s">
        <v>117</v>
      </c>
      <c r="AU95" s="134" t="s">
        <v>76</v>
      </c>
      <c r="AY95" s="16" t="s">
        <v>115</v>
      </c>
      <c r="BE95" s="135">
        <f>IF(N95="základní",J95,0)</f>
        <v>0</v>
      </c>
      <c r="BF95" s="135">
        <f>IF(N95="snížená",J95,0)</f>
        <v>0</v>
      </c>
      <c r="BG95" s="135">
        <f>IF(N95="zákl. přenesená",J95,0)</f>
        <v>0</v>
      </c>
      <c r="BH95" s="135">
        <f>IF(N95="sníž. přenesená",J95,0)</f>
        <v>0</v>
      </c>
      <c r="BI95" s="135">
        <f>IF(N95="nulová",J95,0)</f>
        <v>0</v>
      </c>
      <c r="BJ95" s="16" t="s">
        <v>75</v>
      </c>
      <c r="BK95" s="135">
        <f>ROUND(I95*H95,2)</f>
        <v>0</v>
      </c>
      <c r="BL95" s="16" t="s">
        <v>121</v>
      </c>
      <c r="BM95" s="134" t="s">
        <v>199</v>
      </c>
    </row>
    <row r="96" spans="2:65" s="1" customFormat="1" x14ac:dyDescent="0.2">
      <c r="B96" s="28"/>
      <c r="D96" s="136" t="s">
        <v>122</v>
      </c>
      <c r="F96" s="137" t="s">
        <v>200</v>
      </c>
      <c r="L96" s="28"/>
      <c r="M96" s="138"/>
      <c r="T96" s="48"/>
      <c r="AT96" s="16" t="s">
        <v>122</v>
      </c>
      <c r="AU96" s="16" t="s">
        <v>76</v>
      </c>
    </row>
    <row r="97" spans="2:65" s="12" customFormat="1" x14ac:dyDescent="0.2">
      <c r="B97" s="139"/>
      <c r="D97" s="140" t="s">
        <v>123</v>
      </c>
      <c r="E97" s="141" t="s">
        <v>3</v>
      </c>
      <c r="F97" s="142" t="s">
        <v>201</v>
      </c>
      <c r="H97" s="143">
        <v>380</v>
      </c>
      <c r="L97" s="139"/>
      <c r="M97" s="144"/>
      <c r="T97" s="145"/>
      <c r="AT97" s="141" t="s">
        <v>123</v>
      </c>
      <c r="AU97" s="141" t="s">
        <v>76</v>
      </c>
      <c r="AV97" s="12" t="s">
        <v>76</v>
      </c>
      <c r="AW97" s="12" t="s">
        <v>30</v>
      </c>
      <c r="AX97" s="12" t="s">
        <v>75</v>
      </c>
      <c r="AY97" s="141" t="s">
        <v>115</v>
      </c>
    </row>
    <row r="98" spans="2:65" s="1" customFormat="1" ht="21.75" customHeight="1" x14ac:dyDescent="0.2">
      <c r="B98" s="123"/>
      <c r="C98" s="124" t="s">
        <v>121</v>
      </c>
      <c r="D98" s="124" t="s">
        <v>117</v>
      </c>
      <c r="E98" s="125" t="s">
        <v>202</v>
      </c>
      <c r="F98" s="126" t="s">
        <v>203</v>
      </c>
      <c r="G98" s="127" t="s">
        <v>84</v>
      </c>
      <c r="H98" s="128">
        <v>72</v>
      </c>
      <c r="I98" s="129">
        <v>0</v>
      </c>
      <c r="J98" s="129">
        <f>ROUND(I98*H98,2)</f>
        <v>0</v>
      </c>
      <c r="K98" s="126" t="s">
        <v>127</v>
      </c>
      <c r="L98" s="28"/>
      <c r="M98" s="130" t="s">
        <v>3</v>
      </c>
      <c r="N98" s="131" t="s">
        <v>40</v>
      </c>
      <c r="O98" s="132">
        <v>0.152</v>
      </c>
      <c r="P98" s="132">
        <f>O98*H98</f>
        <v>10.943999999999999</v>
      </c>
      <c r="Q98" s="132">
        <v>0</v>
      </c>
      <c r="R98" s="132">
        <f>Q98*H98</f>
        <v>0</v>
      </c>
      <c r="S98" s="132">
        <v>0</v>
      </c>
      <c r="T98" s="133">
        <f>S98*H98</f>
        <v>0</v>
      </c>
      <c r="AR98" s="134" t="s">
        <v>121</v>
      </c>
      <c r="AT98" s="134" t="s">
        <v>117</v>
      </c>
      <c r="AU98" s="134" t="s">
        <v>76</v>
      </c>
      <c r="AY98" s="16" t="s">
        <v>115</v>
      </c>
      <c r="BE98" s="135">
        <f>IF(N98="základní",J98,0)</f>
        <v>0</v>
      </c>
      <c r="BF98" s="135">
        <f>IF(N98="snížená",J98,0)</f>
        <v>0</v>
      </c>
      <c r="BG98" s="135">
        <f>IF(N98="zákl. přenesená",J98,0)</f>
        <v>0</v>
      </c>
      <c r="BH98" s="135">
        <f>IF(N98="sníž. přenesená",J98,0)</f>
        <v>0</v>
      </c>
      <c r="BI98" s="135">
        <f>IF(N98="nulová",J98,0)</f>
        <v>0</v>
      </c>
      <c r="BJ98" s="16" t="s">
        <v>75</v>
      </c>
      <c r="BK98" s="135">
        <f>ROUND(I98*H98,2)</f>
        <v>0</v>
      </c>
      <c r="BL98" s="16" t="s">
        <v>121</v>
      </c>
      <c r="BM98" s="134" t="s">
        <v>204</v>
      </c>
    </row>
    <row r="99" spans="2:65" s="1" customFormat="1" x14ac:dyDescent="0.2">
      <c r="B99" s="28"/>
      <c r="D99" s="136" t="s">
        <v>122</v>
      </c>
      <c r="F99" s="137" t="s">
        <v>205</v>
      </c>
      <c r="L99" s="28"/>
      <c r="M99" s="138"/>
      <c r="T99" s="48"/>
      <c r="AT99" s="16" t="s">
        <v>122</v>
      </c>
      <c r="AU99" s="16" t="s">
        <v>76</v>
      </c>
    </row>
    <row r="100" spans="2:65" s="12" customFormat="1" x14ac:dyDescent="0.2">
      <c r="B100" s="139"/>
      <c r="D100" s="140" t="s">
        <v>123</v>
      </c>
      <c r="E100" s="141" t="s">
        <v>3</v>
      </c>
      <c r="F100" s="142" t="s">
        <v>206</v>
      </c>
      <c r="H100" s="143">
        <v>72</v>
      </c>
      <c r="L100" s="139"/>
      <c r="M100" s="144"/>
      <c r="T100" s="145"/>
      <c r="AT100" s="141" t="s">
        <v>123</v>
      </c>
      <c r="AU100" s="141" t="s">
        <v>76</v>
      </c>
      <c r="AV100" s="12" t="s">
        <v>76</v>
      </c>
      <c r="AW100" s="12" t="s">
        <v>30</v>
      </c>
      <c r="AX100" s="12" t="s">
        <v>69</v>
      </c>
      <c r="AY100" s="141" t="s">
        <v>115</v>
      </c>
    </row>
    <row r="101" spans="2:65" s="13" customFormat="1" x14ac:dyDescent="0.2">
      <c r="B101" s="146"/>
      <c r="D101" s="140" t="s">
        <v>123</v>
      </c>
      <c r="E101" s="147" t="s">
        <v>183</v>
      </c>
      <c r="F101" s="148" t="s">
        <v>128</v>
      </c>
      <c r="H101" s="149">
        <v>72</v>
      </c>
      <c r="L101" s="146"/>
      <c r="M101" s="150"/>
      <c r="T101" s="151"/>
      <c r="AT101" s="147" t="s">
        <v>123</v>
      </c>
      <c r="AU101" s="147" t="s">
        <v>76</v>
      </c>
      <c r="AV101" s="13" t="s">
        <v>121</v>
      </c>
      <c r="AW101" s="13" t="s">
        <v>30</v>
      </c>
      <c r="AX101" s="13" t="s">
        <v>75</v>
      </c>
      <c r="AY101" s="147" t="s">
        <v>115</v>
      </c>
    </row>
    <row r="102" spans="2:65" s="1" customFormat="1" ht="16.5" customHeight="1" x14ac:dyDescent="0.2">
      <c r="B102" s="123"/>
      <c r="C102" s="124" t="s">
        <v>131</v>
      </c>
      <c r="D102" s="124" t="s">
        <v>117</v>
      </c>
      <c r="E102" s="125" t="s">
        <v>129</v>
      </c>
      <c r="F102" s="126" t="s">
        <v>130</v>
      </c>
      <c r="G102" s="127" t="s">
        <v>120</v>
      </c>
      <c r="H102" s="128">
        <v>542</v>
      </c>
      <c r="I102" s="129">
        <v>0</v>
      </c>
      <c r="J102" s="129">
        <f>ROUND(I102*H102,2)</f>
        <v>0</v>
      </c>
      <c r="K102" s="126" t="s">
        <v>127</v>
      </c>
      <c r="L102" s="28"/>
      <c r="M102" s="130" t="s">
        <v>3</v>
      </c>
      <c r="N102" s="131" t="s">
        <v>40</v>
      </c>
      <c r="O102" s="132">
        <v>6.5000000000000002E-2</v>
      </c>
      <c r="P102" s="132">
        <f>O102*H102</f>
        <v>35.230000000000004</v>
      </c>
      <c r="Q102" s="132">
        <v>0</v>
      </c>
      <c r="R102" s="132">
        <f>Q102*H102</f>
        <v>0</v>
      </c>
      <c r="S102" s="132">
        <v>0</v>
      </c>
      <c r="T102" s="133">
        <f>S102*H102</f>
        <v>0</v>
      </c>
      <c r="AR102" s="134" t="s">
        <v>121</v>
      </c>
      <c r="AT102" s="134" t="s">
        <v>117</v>
      </c>
      <c r="AU102" s="134" t="s">
        <v>76</v>
      </c>
      <c r="AY102" s="16" t="s">
        <v>115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16" t="s">
        <v>75</v>
      </c>
      <c r="BK102" s="135">
        <f>ROUND(I102*H102,2)</f>
        <v>0</v>
      </c>
      <c r="BL102" s="16" t="s">
        <v>121</v>
      </c>
      <c r="BM102" s="134" t="s">
        <v>207</v>
      </c>
    </row>
    <row r="103" spans="2:65" s="1" customFormat="1" x14ac:dyDescent="0.2">
      <c r="B103" s="28"/>
      <c r="D103" s="136" t="s">
        <v>122</v>
      </c>
      <c r="F103" s="137" t="s">
        <v>208</v>
      </c>
      <c r="L103" s="28"/>
      <c r="M103" s="138"/>
      <c r="T103" s="48"/>
      <c r="AT103" s="16" t="s">
        <v>122</v>
      </c>
      <c r="AU103" s="16" t="s">
        <v>76</v>
      </c>
    </row>
    <row r="104" spans="2:65" s="12" customFormat="1" x14ac:dyDescent="0.2">
      <c r="B104" s="139"/>
      <c r="D104" s="140" t="s">
        <v>123</v>
      </c>
      <c r="E104" s="141" t="s">
        <v>3</v>
      </c>
      <c r="F104" s="142" t="s">
        <v>209</v>
      </c>
      <c r="H104" s="143">
        <v>542</v>
      </c>
      <c r="L104" s="139"/>
      <c r="M104" s="144"/>
      <c r="T104" s="145"/>
      <c r="AT104" s="141" t="s">
        <v>123</v>
      </c>
      <c r="AU104" s="141" t="s">
        <v>76</v>
      </c>
      <c r="AV104" s="12" t="s">
        <v>76</v>
      </c>
      <c r="AW104" s="12" t="s">
        <v>30</v>
      </c>
      <c r="AX104" s="12" t="s">
        <v>75</v>
      </c>
      <c r="AY104" s="141" t="s">
        <v>115</v>
      </c>
    </row>
    <row r="105" spans="2:65" s="1" customFormat="1" ht="37.9" customHeight="1" x14ac:dyDescent="0.2">
      <c r="B105" s="123"/>
      <c r="C105" s="124" t="s">
        <v>134</v>
      </c>
      <c r="D105" s="124" t="s">
        <v>117</v>
      </c>
      <c r="E105" s="125" t="s">
        <v>132</v>
      </c>
      <c r="F105" s="126" t="s">
        <v>133</v>
      </c>
      <c r="G105" s="127" t="s">
        <v>84</v>
      </c>
      <c r="H105" s="128">
        <v>114</v>
      </c>
      <c r="I105" s="129">
        <v>0</v>
      </c>
      <c r="J105" s="129">
        <f>ROUND(I105*H105,2)</f>
        <v>0</v>
      </c>
      <c r="K105" s="126" t="s">
        <v>127</v>
      </c>
      <c r="L105" s="28"/>
      <c r="M105" s="130" t="s">
        <v>3</v>
      </c>
      <c r="N105" s="131" t="s">
        <v>40</v>
      </c>
      <c r="O105" s="132">
        <v>4.3999999999999997E-2</v>
      </c>
      <c r="P105" s="132">
        <f>O105*H105</f>
        <v>5.016</v>
      </c>
      <c r="Q105" s="132">
        <v>0</v>
      </c>
      <c r="R105" s="132">
        <f>Q105*H105</f>
        <v>0</v>
      </c>
      <c r="S105" s="132">
        <v>0</v>
      </c>
      <c r="T105" s="133">
        <f>S105*H105</f>
        <v>0</v>
      </c>
      <c r="AR105" s="134" t="s">
        <v>121</v>
      </c>
      <c r="AT105" s="134" t="s">
        <v>117</v>
      </c>
      <c r="AU105" s="134" t="s">
        <v>76</v>
      </c>
      <c r="AY105" s="16" t="s">
        <v>115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16" t="s">
        <v>75</v>
      </c>
      <c r="BK105" s="135">
        <f>ROUND(I105*H105,2)</f>
        <v>0</v>
      </c>
      <c r="BL105" s="16" t="s">
        <v>121</v>
      </c>
      <c r="BM105" s="134" t="s">
        <v>210</v>
      </c>
    </row>
    <row r="106" spans="2:65" s="1" customFormat="1" x14ac:dyDescent="0.2">
      <c r="B106" s="28"/>
      <c r="D106" s="136" t="s">
        <v>122</v>
      </c>
      <c r="F106" s="137" t="s">
        <v>211</v>
      </c>
      <c r="L106" s="28"/>
      <c r="M106" s="138"/>
      <c r="T106" s="48"/>
      <c r="AT106" s="16" t="s">
        <v>122</v>
      </c>
      <c r="AU106" s="16" t="s">
        <v>76</v>
      </c>
    </row>
    <row r="107" spans="2:65" s="12" customFormat="1" x14ac:dyDescent="0.2">
      <c r="B107" s="139"/>
      <c r="D107" s="140" t="s">
        <v>123</v>
      </c>
      <c r="E107" s="141" t="s">
        <v>3</v>
      </c>
      <c r="F107" s="142" t="s">
        <v>212</v>
      </c>
      <c r="H107" s="143">
        <v>114</v>
      </c>
      <c r="L107" s="139"/>
      <c r="M107" s="144"/>
      <c r="T107" s="145"/>
      <c r="AT107" s="141" t="s">
        <v>123</v>
      </c>
      <c r="AU107" s="141" t="s">
        <v>76</v>
      </c>
      <c r="AV107" s="12" t="s">
        <v>76</v>
      </c>
      <c r="AW107" s="12" t="s">
        <v>30</v>
      </c>
      <c r="AX107" s="12" t="s">
        <v>75</v>
      </c>
      <c r="AY107" s="141" t="s">
        <v>115</v>
      </c>
    </row>
    <row r="108" spans="2:65" s="1" customFormat="1" ht="37.9" customHeight="1" x14ac:dyDescent="0.2">
      <c r="B108" s="123"/>
      <c r="C108" s="124" t="s">
        <v>136</v>
      </c>
      <c r="D108" s="124" t="s">
        <v>117</v>
      </c>
      <c r="E108" s="125" t="s">
        <v>137</v>
      </c>
      <c r="F108" s="126" t="s">
        <v>138</v>
      </c>
      <c r="G108" s="127" t="s">
        <v>84</v>
      </c>
      <c r="H108" s="128">
        <v>54.878999999999998</v>
      </c>
      <c r="I108" s="129">
        <v>0</v>
      </c>
      <c r="J108" s="129">
        <f>ROUND(I108*H108,2)</f>
        <v>0</v>
      </c>
      <c r="K108" s="126" t="s">
        <v>127</v>
      </c>
      <c r="L108" s="28"/>
      <c r="M108" s="130" t="s">
        <v>3</v>
      </c>
      <c r="N108" s="131" t="s">
        <v>40</v>
      </c>
      <c r="O108" s="132">
        <v>8.6999999999999994E-2</v>
      </c>
      <c r="P108" s="132">
        <f>O108*H108</f>
        <v>4.7744729999999995</v>
      </c>
      <c r="Q108" s="132">
        <v>0</v>
      </c>
      <c r="R108" s="132">
        <f>Q108*H108</f>
        <v>0</v>
      </c>
      <c r="S108" s="132">
        <v>0</v>
      </c>
      <c r="T108" s="133">
        <f>S108*H108</f>
        <v>0</v>
      </c>
      <c r="AR108" s="134" t="s">
        <v>121</v>
      </c>
      <c r="AT108" s="134" t="s">
        <v>117</v>
      </c>
      <c r="AU108" s="134" t="s">
        <v>76</v>
      </c>
      <c r="AY108" s="16" t="s">
        <v>115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6" t="s">
        <v>75</v>
      </c>
      <c r="BK108" s="135">
        <f>ROUND(I108*H108,2)</f>
        <v>0</v>
      </c>
      <c r="BL108" s="16" t="s">
        <v>121</v>
      </c>
      <c r="BM108" s="134" t="s">
        <v>213</v>
      </c>
    </row>
    <row r="109" spans="2:65" s="1" customFormat="1" x14ac:dyDescent="0.2">
      <c r="B109" s="28"/>
      <c r="D109" s="136" t="s">
        <v>122</v>
      </c>
      <c r="F109" s="137" t="s">
        <v>214</v>
      </c>
      <c r="L109" s="28"/>
      <c r="M109" s="138"/>
      <c r="T109" s="48"/>
      <c r="AT109" s="16" t="s">
        <v>122</v>
      </c>
      <c r="AU109" s="16" t="s">
        <v>76</v>
      </c>
    </row>
    <row r="110" spans="2:65" s="1" customFormat="1" ht="19.5" x14ac:dyDescent="0.2">
      <c r="B110" s="28"/>
      <c r="D110" s="140" t="s">
        <v>139</v>
      </c>
      <c r="F110" s="152" t="s">
        <v>140</v>
      </c>
      <c r="L110" s="28"/>
      <c r="M110" s="138"/>
      <c r="T110" s="48"/>
      <c r="AT110" s="16" t="s">
        <v>139</v>
      </c>
      <c r="AU110" s="16" t="s">
        <v>76</v>
      </c>
    </row>
    <row r="111" spans="2:65" s="12" customFormat="1" x14ac:dyDescent="0.2">
      <c r="B111" s="139"/>
      <c r="D111" s="140" t="s">
        <v>123</v>
      </c>
      <c r="E111" s="141" t="s">
        <v>3</v>
      </c>
      <c r="F111" s="142" t="s">
        <v>141</v>
      </c>
      <c r="H111" s="143">
        <v>54.878999999999998</v>
      </c>
      <c r="L111" s="139"/>
      <c r="M111" s="144"/>
      <c r="T111" s="145"/>
      <c r="AT111" s="141" t="s">
        <v>123</v>
      </c>
      <c r="AU111" s="141" t="s">
        <v>76</v>
      </c>
      <c r="AV111" s="12" t="s">
        <v>76</v>
      </c>
      <c r="AW111" s="12" t="s">
        <v>30</v>
      </c>
      <c r="AX111" s="12" t="s">
        <v>75</v>
      </c>
      <c r="AY111" s="141" t="s">
        <v>115</v>
      </c>
    </row>
    <row r="112" spans="2:65" s="1" customFormat="1" ht="24.2" customHeight="1" x14ac:dyDescent="0.2">
      <c r="B112" s="123"/>
      <c r="C112" s="124" t="s">
        <v>142</v>
      </c>
      <c r="D112" s="124" t="s">
        <v>117</v>
      </c>
      <c r="E112" s="125" t="s">
        <v>143</v>
      </c>
      <c r="F112" s="126" t="s">
        <v>144</v>
      </c>
      <c r="G112" s="127" t="s">
        <v>84</v>
      </c>
      <c r="H112" s="128">
        <v>72</v>
      </c>
      <c r="I112" s="129">
        <v>0</v>
      </c>
      <c r="J112" s="129">
        <f>ROUND(I112*H112,2)</f>
        <v>0</v>
      </c>
      <c r="K112" s="126" t="s">
        <v>127</v>
      </c>
      <c r="L112" s="28"/>
      <c r="M112" s="130" t="s">
        <v>3</v>
      </c>
      <c r="N112" s="131" t="s">
        <v>40</v>
      </c>
      <c r="O112" s="132">
        <v>0.19700000000000001</v>
      </c>
      <c r="P112" s="132">
        <f>O112*H112</f>
        <v>14.184000000000001</v>
      </c>
      <c r="Q112" s="132">
        <v>0</v>
      </c>
      <c r="R112" s="132">
        <f>Q112*H112</f>
        <v>0</v>
      </c>
      <c r="S112" s="132">
        <v>0</v>
      </c>
      <c r="T112" s="133">
        <f>S112*H112</f>
        <v>0</v>
      </c>
      <c r="AR112" s="134" t="s">
        <v>121</v>
      </c>
      <c r="AT112" s="134" t="s">
        <v>117</v>
      </c>
      <c r="AU112" s="134" t="s">
        <v>76</v>
      </c>
      <c r="AY112" s="16" t="s">
        <v>115</v>
      </c>
      <c r="BE112" s="135">
        <f>IF(N112="základní",J112,0)</f>
        <v>0</v>
      </c>
      <c r="BF112" s="135">
        <f>IF(N112="snížená",J112,0)</f>
        <v>0</v>
      </c>
      <c r="BG112" s="135">
        <f>IF(N112="zákl. přenesená",J112,0)</f>
        <v>0</v>
      </c>
      <c r="BH112" s="135">
        <f>IF(N112="sníž. přenesená",J112,0)</f>
        <v>0</v>
      </c>
      <c r="BI112" s="135">
        <f>IF(N112="nulová",J112,0)</f>
        <v>0</v>
      </c>
      <c r="BJ112" s="16" t="s">
        <v>75</v>
      </c>
      <c r="BK112" s="135">
        <f>ROUND(I112*H112,2)</f>
        <v>0</v>
      </c>
      <c r="BL112" s="16" t="s">
        <v>121</v>
      </c>
      <c r="BM112" s="134" t="s">
        <v>215</v>
      </c>
    </row>
    <row r="113" spans="2:65" s="1" customFormat="1" x14ac:dyDescent="0.2">
      <c r="B113" s="28"/>
      <c r="D113" s="136" t="s">
        <v>122</v>
      </c>
      <c r="F113" s="137" t="s">
        <v>216</v>
      </c>
      <c r="L113" s="28"/>
      <c r="M113" s="138"/>
      <c r="T113" s="48"/>
      <c r="AT113" s="16" t="s">
        <v>122</v>
      </c>
      <c r="AU113" s="16" t="s">
        <v>76</v>
      </c>
    </row>
    <row r="114" spans="2:65" s="12" customFormat="1" x14ac:dyDescent="0.2">
      <c r="B114" s="139"/>
      <c r="D114" s="140" t="s">
        <v>123</v>
      </c>
      <c r="E114" s="141" t="s">
        <v>3</v>
      </c>
      <c r="F114" s="142" t="s">
        <v>217</v>
      </c>
      <c r="H114" s="143">
        <v>72</v>
      </c>
      <c r="L114" s="139"/>
      <c r="M114" s="144"/>
      <c r="T114" s="145"/>
      <c r="AT114" s="141" t="s">
        <v>123</v>
      </c>
      <c r="AU114" s="141" t="s">
        <v>76</v>
      </c>
      <c r="AV114" s="12" t="s">
        <v>76</v>
      </c>
      <c r="AW114" s="12" t="s">
        <v>30</v>
      </c>
      <c r="AX114" s="12" t="s">
        <v>75</v>
      </c>
      <c r="AY114" s="141" t="s">
        <v>115</v>
      </c>
    </row>
    <row r="115" spans="2:65" s="1" customFormat="1" ht="24.2" customHeight="1" x14ac:dyDescent="0.2">
      <c r="B115" s="123"/>
      <c r="C115" s="124" t="s">
        <v>145</v>
      </c>
      <c r="D115" s="124" t="s">
        <v>117</v>
      </c>
      <c r="E115" s="125" t="s">
        <v>146</v>
      </c>
      <c r="F115" s="126" t="s">
        <v>147</v>
      </c>
      <c r="G115" s="127" t="s">
        <v>148</v>
      </c>
      <c r="H115" s="128">
        <v>54.878999999999998</v>
      </c>
      <c r="I115" s="129">
        <v>0</v>
      </c>
      <c r="J115" s="129">
        <f>ROUND(I115*H115,2)</f>
        <v>0</v>
      </c>
      <c r="K115" s="126" t="s">
        <v>127</v>
      </c>
      <c r="L115" s="28"/>
      <c r="M115" s="130" t="s">
        <v>3</v>
      </c>
      <c r="N115" s="131" t="s">
        <v>40</v>
      </c>
      <c r="O115" s="132">
        <v>0</v>
      </c>
      <c r="P115" s="132">
        <f>O115*H115</f>
        <v>0</v>
      </c>
      <c r="Q115" s="132">
        <v>0</v>
      </c>
      <c r="R115" s="132">
        <f>Q115*H115</f>
        <v>0</v>
      </c>
      <c r="S115" s="132">
        <v>0</v>
      </c>
      <c r="T115" s="133">
        <f>S115*H115</f>
        <v>0</v>
      </c>
      <c r="AR115" s="134" t="s">
        <v>121</v>
      </c>
      <c r="AT115" s="134" t="s">
        <v>117</v>
      </c>
      <c r="AU115" s="134" t="s">
        <v>76</v>
      </c>
      <c r="AY115" s="16" t="s">
        <v>115</v>
      </c>
      <c r="BE115" s="135">
        <f>IF(N115="základní",J115,0)</f>
        <v>0</v>
      </c>
      <c r="BF115" s="135">
        <f>IF(N115="snížená",J115,0)</f>
        <v>0</v>
      </c>
      <c r="BG115" s="135">
        <f>IF(N115="zákl. přenesená",J115,0)</f>
        <v>0</v>
      </c>
      <c r="BH115" s="135">
        <f>IF(N115="sníž. přenesená",J115,0)</f>
        <v>0</v>
      </c>
      <c r="BI115" s="135">
        <f>IF(N115="nulová",J115,0)</f>
        <v>0</v>
      </c>
      <c r="BJ115" s="16" t="s">
        <v>75</v>
      </c>
      <c r="BK115" s="135">
        <f>ROUND(I115*H115,2)</f>
        <v>0</v>
      </c>
      <c r="BL115" s="16" t="s">
        <v>121</v>
      </c>
      <c r="BM115" s="134" t="s">
        <v>218</v>
      </c>
    </row>
    <row r="116" spans="2:65" s="1" customFormat="1" x14ac:dyDescent="0.2">
      <c r="B116" s="28"/>
      <c r="D116" s="136" t="s">
        <v>122</v>
      </c>
      <c r="F116" s="137" t="s">
        <v>219</v>
      </c>
      <c r="L116" s="28"/>
      <c r="M116" s="138"/>
      <c r="T116" s="48"/>
      <c r="AT116" s="16" t="s">
        <v>122</v>
      </c>
      <c r="AU116" s="16" t="s">
        <v>76</v>
      </c>
    </row>
    <row r="117" spans="2:65" s="12" customFormat="1" x14ac:dyDescent="0.2">
      <c r="B117" s="139"/>
      <c r="D117" s="140" t="s">
        <v>123</v>
      </c>
      <c r="E117" s="141" t="s">
        <v>88</v>
      </c>
      <c r="F117" s="142" t="s">
        <v>220</v>
      </c>
      <c r="H117" s="143">
        <v>54.878999999999998</v>
      </c>
      <c r="L117" s="139"/>
      <c r="M117" s="144"/>
      <c r="T117" s="145"/>
      <c r="AT117" s="141" t="s">
        <v>123</v>
      </c>
      <c r="AU117" s="141" t="s">
        <v>76</v>
      </c>
      <c r="AV117" s="12" t="s">
        <v>76</v>
      </c>
      <c r="AW117" s="12" t="s">
        <v>30</v>
      </c>
      <c r="AX117" s="12" t="s">
        <v>75</v>
      </c>
      <c r="AY117" s="141" t="s">
        <v>115</v>
      </c>
    </row>
    <row r="118" spans="2:65" s="1" customFormat="1" ht="24.2" customHeight="1" x14ac:dyDescent="0.2">
      <c r="B118" s="123"/>
      <c r="C118" s="124" t="s">
        <v>149</v>
      </c>
      <c r="D118" s="124" t="s">
        <v>117</v>
      </c>
      <c r="E118" s="125" t="s">
        <v>150</v>
      </c>
      <c r="F118" s="126" t="s">
        <v>151</v>
      </c>
      <c r="G118" s="127" t="s">
        <v>84</v>
      </c>
      <c r="H118" s="128">
        <v>17.120999999999999</v>
      </c>
      <c r="I118" s="129">
        <v>0</v>
      </c>
      <c r="J118" s="129">
        <f>ROUND(I118*H118,2)</f>
        <v>0</v>
      </c>
      <c r="K118" s="126" t="s">
        <v>127</v>
      </c>
      <c r="L118" s="28"/>
      <c r="M118" s="130" t="s">
        <v>3</v>
      </c>
      <c r="N118" s="131" t="s">
        <v>40</v>
      </c>
      <c r="O118" s="132">
        <v>0.63200000000000001</v>
      </c>
      <c r="P118" s="132">
        <f>O118*H118</f>
        <v>10.820471999999999</v>
      </c>
      <c r="Q118" s="132">
        <v>0</v>
      </c>
      <c r="R118" s="132">
        <f>Q118*H118</f>
        <v>0</v>
      </c>
      <c r="S118" s="132">
        <v>0</v>
      </c>
      <c r="T118" s="133">
        <f>S118*H118</f>
        <v>0</v>
      </c>
      <c r="AR118" s="134" t="s">
        <v>121</v>
      </c>
      <c r="AT118" s="134" t="s">
        <v>117</v>
      </c>
      <c r="AU118" s="134" t="s">
        <v>76</v>
      </c>
      <c r="AY118" s="16" t="s">
        <v>115</v>
      </c>
      <c r="BE118" s="135">
        <f>IF(N118="základní",J118,0)</f>
        <v>0</v>
      </c>
      <c r="BF118" s="135">
        <f>IF(N118="snížená",J118,0)</f>
        <v>0</v>
      </c>
      <c r="BG118" s="135">
        <f>IF(N118="zákl. přenesená",J118,0)</f>
        <v>0</v>
      </c>
      <c r="BH118" s="135">
        <f>IF(N118="sníž. přenesená",J118,0)</f>
        <v>0</v>
      </c>
      <c r="BI118" s="135">
        <f>IF(N118="nulová",J118,0)</f>
        <v>0</v>
      </c>
      <c r="BJ118" s="16" t="s">
        <v>75</v>
      </c>
      <c r="BK118" s="135">
        <f>ROUND(I118*H118,2)</f>
        <v>0</v>
      </c>
      <c r="BL118" s="16" t="s">
        <v>121</v>
      </c>
      <c r="BM118" s="134" t="s">
        <v>221</v>
      </c>
    </row>
    <row r="119" spans="2:65" s="1" customFormat="1" x14ac:dyDescent="0.2">
      <c r="B119" s="28"/>
      <c r="D119" s="136" t="s">
        <v>122</v>
      </c>
      <c r="F119" s="137" t="s">
        <v>222</v>
      </c>
      <c r="L119" s="28"/>
      <c r="M119" s="138"/>
      <c r="T119" s="48"/>
      <c r="AT119" s="16" t="s">
        <v>122</v>
      </c>
      <c r="AU119" s="16" t="s">
        <v>76</v>
      </c>
    </row>
    <row r="120" spans="2:65" s="12" customFormat="1" x14ac:dyDescent="0.2">
      <c r="B120" s="139"/>
      <c r="D120" s="140" t="s">
        <v>123</v>
      </c>
      <c r="E120" s="141" t="s">
        <v>3</v>
      </c>
      <c r="F120" s="142" t="s">
        <v>223</v>
      </c>
      <c r="H120" s="143">
        <v>2.121</v>
      </c>
      <c r="L120" s="139"/>
      <c r="M120" s="144"/>
      <c r="T120" s="145"/>
      <c r="AT120" s="141" t="s">
        <v>123</v>
      </c>
      <c r="AU120" s="141" t="s">
        <v>76</v>
      </c>
      <c r="AV120" s="12" t="s">
        <v>76</v>
      </c>
      <c r="AW120" s="12" t="s">
        <v>30</v>
      </c>
      <c r="AX120" s="12" t="s">
        <v>69</v>
      </c>
      <c r="AY120" s="141" t="s">
        <v>115</v>
      </c>
    </row>
    <row r="121" spans="2:65" s="12" customFormat="1" x14ac:dyDescent="0.2">
      <c r="B121" s="139"/>
      <c r="D121" s="140" t="s">
        <v>123</v>
      </c>
      <c r="E121" s="141" t="s">
        <v>3</v>
      </c>
      <c r="F121" s="142" t="s">
        <v>224</v>
      </c>
      <c r="H121" s="143">
        <v>15</v>
      </c>
      <c r="L121" s="139"/>
      <c r="M121" s="144"/>
      <c r="T121" s="145"/>
      <c r="AT121" s="141" t="s">
        <v>123</v>
      </c>
      <c r="AU121" s="141" t="s">
        <v>76</v>
      </c>
      <c r="AV121" s="12" t="s">
        <v>76</v>
      </c>
      <c r="AW121" s="12" t="s">
        <v>30</v>
      </c>
      <c r="AX121" s="12" t="s">
        <v>69</v>
      </c>
      <c r="AY121" s="141" t="s">
        <v>115</v>
      </c>
    </row>
    <row r="122" spans="2:65" s="13" customFormat="1" x14ac:dyDescent="0.2">
      <c r="B122" s="146"/>
      <c r="D122" s="140" t="s">
        <v>123</v>
      </c>
      <c r="E122" s="147" t="s">
        <v>85</v>
      </c>
      <c r="F122" s="148" t="s">
        <v>128</v>
      </c>
      <c r="H122" s="149">
        <v>17.120999999999999</v>
      </c>
      <c r="L122" s="146"/>
      <c r="M122" s="150"/>
      <c r="T122" s="151"/>
      <c r="AT122" s="147" t="s">
        <v>123</v>
      </c>
      <c r="AU122" s="147" t="s">
        <v>76</v>
      </c>
      <c r="AV122" s="13" t="s">
        <v>121</v>
      </c>
      <c r="AW122" s="13" t="s">
        <v>30</v>
      </c>
      <c r="AX122" s="13" t="s">
        <v>75</v>
      </c>
      <c r="AY122" s="147" t="s">
        <v>115</v>
      </c>
    </row>
    <row r="123" spans="2:65" s="1" customFormat="1" ht="24.2" customHeight="1" x14ac:dyDescent="0.2">
      <c r="B123" s="123"/>
      <c r="C123" s="124" t="s">
        <v>153</v>
      </c>
      <c r="D123" s="124" t="s">
        <v>117</v>
      </c>
      <c r="E123" s="125" t="s">
        <v>225</v>
      </c>
      <c r="F123" s="126" t="s">
        <v>226</v>
      </c>
      <c r="G123" s="127" t="s">
        <v>120</v>
      </c>
      <c r="H123" s="128">
        <v>162</v>
      </c>
      <c r="I123" s="129">
        <v>0</v>
      </c>
      <c r="J123" s="129">
        <f>ROUND(I123*H123,2)</f>
        <v>0</v>
      </c>
      <c r="K123" s="126" t="s">
        <v>127</v>
      </c>
      <c r="L123" s="28"/>
      <c r="M123" s="130" t="s">
        <v>3</v>
      </c>
      <c r="N123" s="131" t="s">
        <v>40</v>
      </c>
      <c r="O123" s="132">
        <v>1.2E-2</v>
      </c>
      <c r="P123" s="132">
        <f>O123*H123</f>
        <v>1.944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121</v>
      </c>
      <c r="AT123" s="134" t="s">
        <v>117</v>
      </c>
      <c r="AU123" s="134" t="s">
        <v>76</v>
      </c>
      <c r="AY123" s="16" t="s">
        <v>115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6" t="s">
        <v>75</v>
      </c>
      <c r="BK123" s="135">
        <f>ROUND(I123*H123,2)</f>
        <v>0</v>
      </c>
      <c r="BL123" s="16" t="s">
        <v>121</v>
      </c>
      <c r="BM123" s="134" t="s">
        <v>227</v>
      </c>
    </row>
    <row r="124" spans="2:65" s="1" customFormat="1" x14ac:dyDescent="0.2">
      <c r="B124" s="28"/>
      <c r="D124" s="136" t="s">
        <v>122</v>
      </c>
      <c r="F124" s="137" t="s">
        <v>228</v>
      </c>
      <c r="L124" s="28"/>
      <c r="M124" s="138"/>
      <c r="T124" s="48"/>
      <c r="AT124" s="16" t="s">
        <v>122</v>
      </c>
      <c r="AU124" s="16" t="s">
        <v>76</v>
      </c>
    </row>
    <row r="125" spans="2:65" s="1" customFormat="1" ht="24.2" customHeight="1" x14ac:dyDescent="0.2">
      <c r="B125" s="123"/>
      <c r="C125" s="124" t="s">
        <v>155</v>
      </c>
      <c r="D125" s="124" t="s">
        <v>117</v>
      </c>
      <c r="E125" s="125" t="s">
        <v>229</v>
      </c>
      <c r="F125" s="126" t="s">
        <v>230</v>
      </c>
      <c r="G125" s="127" t="s">
        <v>120</v>
      </c>
      <c r="H125" s="128">
        <v>162</v>
      </c>
      <c r="I125" s="129">
        <v>0</v>
      </c>
      <c r="J125" s="129">
        <f>ROUND(I125*H125,2)</f>
        <v>0</v>
      </c>
      <c r="K125" s="126" t="s">
        <v>127</v>
      </c>
      <c r="L125" s="28"/>
      <c r="M125" s="130" t="s">
        <v>3</v>
      </c>
      <c r="N125" s="131" t="s">
        <v>40</v>
      </c>
      <c r="O125" s="132">
        <v>5.8000000000000003E-2</v>
      </c>
      <c r="P125" s="132">
        <f>O125*H125</f>
        <v>9.3960000000000008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121</v>
      </c>
      <c r="AT125" s="134" t="s">
        <v>117</v>
      </c>
      <c r="AU125" s="134" t="s">
        <v>76</v>
      </c>
      <c r="AY125" s="16" t="s">
        <v>115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6" t="s">
        <v>75</v>
      </c>
      <c r="BK125" s="135">
        <f>ROUND(I125*H125,2)</f>
        <v>0</v>
      </c>
      <c r="BL125" s="16" t="s">
        <v>121</v>
      </c>
      <c r="BM125" s="134" t="s">
        <v>231</v>
      </c>
    </row>
    <row r="126" spans="2:65" s="1" customFormat="1" x14ac:dyDescent="0.2">
      <c r="B126" s="28"/>
      <c r="D126" s="136" t="s">
        <v>122</v>
      </c>
      <c r="F126" s="137" t="s">
        <v>232</v>
      </c>
      <c r="L126" s="28"/>
      <c r="M126" s="138"/>
      <c r="T126" s="48"/>
      <c r="AT126" s="16" t="s">
        <v>122</v>
      </c>
      <c r="AU126" s="16" t="s">
        <v>76</v>
      </c>
    </row>
    <row r="127" spans="2:65" s="12" customFormat="1" x14ac:dyDescent="0.2">
      <c r="B127" s="139"/>
      <c r="D127" s="140" t="s">
        <v>123</v>
      </c>
      <c r="E127" s="141" t="s">
        <v>3</v>
      </c>
      <c r="F127" s="142" t="s">
        <v>233</v>
      </c>
      <c r="H127" s="143">
        <v>162</v>
      </c>
      <c r="L127" s="139"/>
      <c r="M127" s="144"/>
      <c r="T127" s="145"/>
      <c r="AT127" s="141" t="s">
        <v>123</v>
      </c>
      <c r="AU127" s="141" t="s">
        <v>76</v>
      </c>
      <c r="AV127" s="12" t="s">
        <v>76</v>
      </c>
      <c r="AW127" s="12" t="s">
        <v>30</v>
      </c>
      <c r="AX127" s="12" t="s">
        <v>75</v>
      </c>
      <c r="AY127" s="141" t="s">
        <v>115</v>
      </c>
    </row>
    <row r="128" spans="2:65" s="1" customFormat="1" ht="16.5" customHeight="1" x14ac:dyDescent="0.2">
      <c r="B128" s="123"/>
      <c r="C128" s="258" t="s">
        <v>156</v>
      </c>
      <c r="D128" s="258" t="s">
        <v>166</v>
      </c>
      <c r="E128" s="259" t="s">
        <v>234</v>
      </c>
      <c r="F128" s="260" t="s">
        <v>235</v>
      </c>
      <c r="G128" s="261" t="s">
        <v>236</v>
      </c>
      <c r="H128" s="262">
        <v>14.58</v>
      </c>
      <c r="I128" s="263">
        <v>0</v>
      </c>
      <c r="J128" s="263">
        <f>ROUND(I128*H128,2)</f>
        <v>0</v>
      </c>
      <c r="K128" s="260" t="s">
        <v>127</v>
      </c>
      <c r="L128" s="153"/>
      <c r="M128" s="154" t="s">
        <v>3</v>
      </c>
      <c r="N128" s="155" t="s">
        <v>40</v>
      </c>
      <c r="O128" s="132">
        <v>0</v>
      </c>
      <c r="P128" s="132">
        <f>O128*H128</f>
        <v>0</v>
      </c>
      <c r="Q128" s="132">
        <v>1E-3</v>
      </c>
      <c r="R128" s="132">
        <f>Q128*H128</f>
        <v>1.4580000000000001E-2</v>
      </c>
      <c r="S128" s="132">
        <v>0</v>
      </c>
      <c r="T128" s="133">
        <f>S128*H128</f>
        <v>0</v>
      </c>
      <c r="AR128" s="134" t="s">
        <v>142</v>
      </c>
      <c r="AT128" s="134" t="s">
        <v>166</v>
      </c>
      <c r="AU128" s="134" t="s">
        <v>76</v>
      </c>
      <c r="AY128" s="16" t="s">
        <v>115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6" t="s">
        <v>75</v>
      </c>
      <c r="BK128" s="135">
        <f>ROUND(I128*H128,2)</f>
        <v>0</v>
      </c>
      <c r="BL128" s="16" t="s">
        <v>121</v>
      </c>
      <c r="BM128" s="134" t="s">
        <v>237</v>
      </c>
    </row>
    <row r="129" spans="2:65" s="12" customFormat="1" x14ac:dyDescent="0.2">
      <c r="B129" s="139"/>
      <c r="D129" s="140" t="s">
        <v>123</v>
      </c>
      <c r="F129" s="142" t="s">
        <v>238</v>
      </c>
      <c r="H129" s="143">
        <v>14.58</v>
      </c>
      <c r="L129" s="139"/>
      <c r="M129" s="144"/>
      <c r="T129" s="145"/>
      <c r="AT129" s="141" t="s">
        <v>123</v>
      </c>
      <c r="AU129" s="141" t="s">
        <v>76</v>
      </c>
      <c r="AV129" s="12" t="s">
        <v>76</v>
      </c>
      <c r="AW129" s="12" t="s">
        <v>4</v>
      </c>
      <c r="AX129" s="12" t="s">
        <v>75</v>
      </c>
      <c r="AY129" s="141" t="s">
        <v>115</v>
      </c>
    </row>
    <row r="130" spans="2:65" s="1" customFormat="1" ht="21.75" customHeight="1" x14ac:dyDescent="0.2">
      <c r="B130" s="123"/>
      <c r="C130" s="124" t="s">
        <v>159</v>
      </c>
      <c r="D130" s="124" t="s">
        <v>117</v>
      </c>
      <c r="E130" s="125" t="s">
        <v>239</v>
      </c>
      <c r="F130" s="126" t="s">
        <v>240</v>
      </c>
      <c r="G130" s="127" t="s">
        <v>120</v>
      </c>
      <c r="H130" s="128">
        <v>542</v>
      </c>
      <c r="I130" s="129">
        <v>0</v>
      </c>
      <c r="J130" s="129">
        <f>ROUND(I130*H130,2)</f>
        <v>0</v>
      </c>
      <c r="K130" s="126" t="s">
        <v>127</v>
      </c>
      <c r="L130" s="28"/>
      <c r="M130" s="130" t="s">
        <v>3</v>
      </c>
      <c r="N130" s="131" t="s">
        <v>40</v>
      </c>
      <c r="O130" s="132">
        <v>2.5000000000000001E-2</v>
      </c>
      <c r="P130" s="132">
        <f>O130*H130</f>
        <v>13.55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121</v>
      </c>
      <c r="AT130" s="134" t="s">
        <v>117</v>
      </c>
      <c r="AU130" s="134" t="s">
        <v>76</v>
      </c>
      <c r="AY130" s="16" t="s">
        <v>115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6" t="s">
        <v>75</v>
      </c>
      <c r="BK130" s="135">
        <f>ROUND(I130*H130,2)</f>
        <v>0</v>
      </c>
      <c r="BL130" s="16" t="s">
        <v>121</v>
      </c>
      <c r="BM130" s="134" t="s">
        <v>241</v>
      </c>
    </row>
    <row r="131" spans="2:65" s="1" customFormat="1" x14ac:dyDescent="0.2">
      <c r="B131" s="28"/>
      <c r="D131" s="136" t="s">
        <v>122</v>
      </c>
      <c r="F131" s="137" t="s">
        <v>242</v>
      </c>
      <c r="L131" s="28"/>
      <c r="M131" s="138"/>
      <c r="T131" s="48"/>
      <c r="AT131" s="16" t="s">
        <v>122</v>
      </c>
      <c r="AU131" s="16" t="s">
        <v>76</v>
      </c>
    </row>
    <row r="132" spans="2:65" s="12" customFormat="1" x14ac:dyDescent="0.2">
      <c r="B132" s="139"/>
      <c r="D132" s="140" t="s">
        <v>123</v>
      </c>
      <c r="E132" s="141" t="s">
        <v>3</v>
      </c>
      <c r="F132" s="142" t="s">
        <v>243</v>
      </c>
      <c r="H132" s="143">
        <v>542</v>
      </c>
      <c r="L132" s="139"/>
      <c r="M132" s="144"/>
      <c r="T132" s="145"/>
      <c r="AT132" s="141" t="s">
        <v>123</v>
      </c>
      <c r="AU132" s="141" t="s">
        <v>76</v>
      </c>
      <c r="AV132" s="12" t="s">
        <v>76</v>
      </c>
      <c r="AW132" s="12" t="s">
        <v>30</v>
      </c>
      <c r="AX132" s="12" t="s">
        <v>75</v>
      </c>
      <c r="AY132" s="141" t="s">
        <v>115</v>
      </c>
    </row>
    <row r="133" spans="2:65" s="1" customFormat="1" ht="24.2" customHeight="1" x14ac:dyDescent="0.2">
      <c r="B133" s="123"/>
      <c r="C133" s="124" t="s">
        <v>9</v>
      </c>
      <c r="D133" s="124" t="s">
        <v>117</v>
      </c>
      <c r="E133" s="125" t="s">
        <v>244</v>
      </c>
      <c r="F133" s="126" t="s">
        <v>245</v>
      </c>
      <c r="G133" s="127" t="s">
        <v>120</v>
      </c>
      <c r="H133" s="128">
        <v>162</v>
      </c>
      <c r="I133" s="129">
        <v>0</v>
      </c>
      <c r="J133" s="129">
        <f>ROUND(I133*H133,2)</f>
        <v>0</v>
      </c>
      <c r="K133" s="126"/>
      <c r="L133" s="28"/>
      <c r="M133" s="130" t="s">
        <v>3</v>
      </c>
      <c r="N133" s="131" t="s">
        <v>40</v>
      </c>
      <c r="O133" s="132">
        <v>4.0000000000000001E-3</v>
      </c>
      <c r="P133" s="132">
        <f>O133*H133</f>
        <v>0.64800000000000002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121</v>
      </c>
      <c r="AT133" s="134" t="s">
        <v>117</v>
      </c>
      <c r="AU133" s="134" t="s">
        <v>76</v>
      </c>
      <c r="AY133" s="16" t="s">
        <v>115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6" t="s">
        <v>75</v>
      </c>
      <c r="BK133" s="135">
        <f>ROUND(I133*H133,2)</f>
        <v>0</v>
      </c>
      <c r="BL133" s="16" t="s">
        <v>121</v>
      </c>
      <c r="BM133" s="134" t="s">
        <v>246</v>
      </c>
    </row>
    <row r="134" spans="2:65" s="1" customFormat="1" x14ac:dyDescent="0.2">
      <c r="B134" s="28"/>
      <c r="D134" s="136" t="s">
        <v>122</v>
      </c>
      <c r="F134" s="137" t="s">
        <v>247</v>
      </c>
      <c r="L134" s="28"/>
      <c r="M134" s="138"/>
      <c r="T134" s="48"/>
      <c r="AT134" s="16" t="s">
        <v>122</v>
      </c>
      <c r="AU134" s="16" t="s">
        <v>76</v>
      </c>
    </row>
    <row r="135" spans="2:65" s="12" customFormat="1" x14ac:dyDescent="0.2">
      <c r="B135" s="139"/>
      <c r="D135" s="140" t="s">
        <v>123</v>
      </c>
      <c r="E135" s="141" t="s">
        <v>3</v>
      </c>
      <c r="F135" s="142" t="s">
        <v>248</v>
      </c>
      <c r="H135" s="143">
        <v>162</v>
      </c>
      <c r="L135" s="139"/>
      <c r="M135" s="144"/>
      <c r="T135" s="145"/>
      <c r="AT135" s="141" t="s">
        <v>123</v>
      </c>
      <c r="AU135" s="141" t="s">
        <v>76</v>
      </c>
      <c r="AV135" s="12" t="s">
        <v>76</v>
      </c>
      <c r="AW135" s="12" t="s">
        <v>30</v>
      </c>
      <c r="AX135" s="12" t="s">
        <v>75</v>
      </c>
      <c r="AY135" s="141" t="s">
        <v>115</v>
      </c>
    </row>
    <row r="136" spans="2:65" s="1" customFormat="1" ht="16.5" customHeight="1" x14ac:dyDescent="0.2">
      <c r="B136" s="123"/>
      <c r="C136" s="124" t="s">
        <v>160</v>
      </c>
      <c r="D136" s="124" t="s">
        <v>117</v>
      </c>
      <c r="E136" s="125" t="s">
        <v>249</v>
      </c>
      <c r="F136" s="126" t="s">
        <v>250</v>
      </c>
      <c r="G136" s="127" t="s">
        <v>120</v>
      </c>
      <c r="H136" s="128">
        <v>162</v>
      </c>
      <c r="I136" s="129">
        <v>0</v>
      </c>
      <c r="J136" s="129">
        <f>ROUND(I136*H136,2)</f>
        <v>0</v>
      </c>
      <c r="K136" s="126" t="s">
        <v>127</v>
      </c>
      <c r="L136" s="28"/>
      <c r="M136" s="130" t="s">
        <v>3</v>
      </c>
      <c r="N136" s="131" t="s">
        <v>40</v>
      </c>
      <c r="O136" s="132">
        <v>1.0999999999999999E-2</v>
      </c>
      <c r="P136" s="132">
        <f>O136*H136</f>
        <v>1.7819999999999998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121</v>
      </c>
      <c r="AT136" s="134" t="s">
        <v>117</v>
      </c>
      <c r="AU136" s="134" t="s">
        <v>76</v>
      </c>
      <c r="AY136" s="16" t="s">
        <v>115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6" t="s">
        <v>75</v>
      </c>
      <c r="BK136" s="135">
        <f>ROUND(I136*H136,2)</f>
        <v>0</v>
      </c>
      <c r="BL136" s="16" t="s">
        <v>121</v>
      </c>
      <c r="BM136" s="134" t="s">
        <v>251</v>
      </c>
    </row>
    <row r="137" spans="2:65" s="1" customFormat="1" x14ac:dyDescent="0.2">
      <c r="B137" s="28"/>
      <c r="D137" s="136" t="s">
        <v>122</v>
      </c>
      <c r="F137" s="137" t="s">
        <v>252</v>
      </c>
      <c r="L137" s="28"/>
      <c r="M137" s="138"/>
      <c r="T137" s="48"/>
      <c r="AT137" s="16" t="s">
        <v>122</v>
      </c>
      <c r="AU137" s="16" t="s">
        <v>76</v>
      </c>
    </row>
    <row r="138" spans="2:65" s="1" customFormat="1" ht="16.5" customHeight="1" x14ac:dyDescent="0.2">
      <c r="B138" s="123"/>
      <c r="C138" s="124" t="s">
        <v>161</v>
      </c>
      <c r="D138" s="124" t="s">
        <v>117</v>
      </c>
      <c r="E138" s="125" t="s">
        <v>253</v>
      </c>
      <c r="F138" s="126" t="s">
        <v>254</v>
      </c>
      <c r="G138" s="127" t="s">
        <v>84</v>
      </c>
      <c r="H138" s="128">
        <v>5</v>
      </c>
      <c r="I138" s="129">
        <v>0</v>
      </c>
      <c r="J138" s="129">
        <f>ROUND(I138*H138,2)</f>
        <v>0</v>
      </c>
      <c r="K138" s="126" t="s">
        <v>127</v>
      </c>
      <c r="L138" s="28"/>
      <c r="M138" s="130" t="s">
        <v>3</v>
      </c>
      <c r="N138" s="131" t="s">
        <v>40</v>
      </c>
      <c r="O138" s="132">
        <v>0.45200000000000001</v>
      </c>
      <c r="P138" s="132">
        <f>O138*H138</f>
        <v>2.2600000000000002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34" t="s">
        <v>121</v>
      </c>
      <c r="AT138" s="134" t="s">
        <v>117</v>
      </c>
      <c r="AU138" s="134" t="s">
        <v>76</v>
      </c>
      <c r="AY138" s="16" t="s">
        <v>115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6" t="s">
        <v>75</v>
      </c>
      <c r="BK138" s="135">
        <f>ROUND(I138*H138,2)</f>
        <v>0</v>
      </c>
      <c r="BL138" s="16" t="s">
        <v>121</v>
      </c>
      <c r="BM138" s="134" t="s">
        <v>255</v>
      </c>
    </row>
    <row r="139" spans="2:65" s="1" customFormat="1" x14ac:dyDescent="0.2">
      <c r="B139" s="28"/>
      <c r="D139" s="136" t="s">
        <v>122</v>
      </c>
      <c r="F139" s="137" t="s">
        <v>256</v>
      </c>
      <c r="L139" s="28"/>
      <c r="M139" s="138"/>
      <c r="T139" s="48"/>
      <c r="AT139" s="16" t="s">
        <v>122</v>
      </c>
      <c r="AU139" s="16" t="s">
        <v>76</v>
      </c>
    </row>
    <row r="140" spans="2:65" s="11" customFormat="1" ht="22.9" customHeight="1" x14ac:dyDescent="0.2">
      <c r="B140" s="112"/>
      <c r="D140" s="113" t="s">
        <v>68</v>
      </c>
      <c r="E140" s="121" t="s">
        <v>76</v>
      </c>
      <c r="F140" s="121" t="s">
        <v>152</v>
      </c>
      <c r="J140" s="122">
        <f>BK140</f>
        <v>0</v>
      </c>
      <c r="L140" s="112"/>
      <c r="M140" s="116"/>
      <c r="P140" s="117">
        <f>SUM(P141:P163)</f>
        <v>38.171998000000002</v>
      </c>
      <c r="R140" s="117">
        <f>SUM(R141:R163)</f>
        <v>18.410339889999999</v>
      </c>
      <c r="T140" s="118">
        <f>SUM(T141:T163)</f>
        <v>0</v>
      </c>
      <c r="AR140" s="113" t="s">
        <v>75</v>
      </c>
      <c r="AT140" s="119" t="s">
        <v>68</v>
      </c>
      <c r="AU140" s="119" t="s">
        <v>75</v>
      </c>
      <c r="AY140" s="113" t="s">
        <v>115</v>
      </c>
      <c r="BK140" s="120">
        <f>SUM(BK141:BK163)</f>
        <v>0</v>
      </c>
    </row>
    <row r="141" spans="2:65" s="1" customFormat="1" ht="21.75" customHeight="1" x14ac:dyDescent="0.2">
      <c r="B141" s="123"/>
      <c r="C141" s="124" t="s">
        <v>162</v>
      </c>
      <c r="D141" s="124" t="s">
        <v>117</v>
      </c>
      <c r="E141" s="125" t="s">
        <v>257</v>
      </c>
      <c r="F141" s="126" t="s">
        <v>258</v>
      </c>
      <c r="G141" s="127" t="s">
        <v>154</v>
      </c>
      <c r="H141" s="128">
        <v>12.8</v>
      </c>
      <c r="I141" s="129">
        <v>0</v>
      </c>
      <c r="J141" s="129">
        <f>ROUND(I141*H141,2)</f>
        <v>0</v>
      </c>
      <c r="K141" s="126" t="s">
        <v>127</v>
      </c>
      <c r="L141" s="28"/>
      <c r="M141" s="130" t="s">
        <v>3</v>
      </c>
      <c r="N141" s="131" t="s">
        <v>40</v>
      </c>
      <c r="O141" s="132">
        <v>1.224</v>
      </c>
      <c r="P141" s="132">
        <f>O141*H141</f>
        <v>15.667200000000001</v>
      </c>
      <c r="Q141" s="132">
        <v>1.2999999999999999E-4</v>
      </c>
      <c r="R141" s="132">
        <f>Q141*H141</f>
        <v>1.6639999999999999E-3</v>
      </c>
      <c r="S141" s="132">
        <v>0</v>
      </c>
      <c r="T141" s="133">
        <f>S141*H141</f>
        <v>0</v>
      </c>
      <c r="AR141" s="134" t="s">
        <v>121</v>
      </c>
      <c r="AT141" s="134" t="s">
        <v>117</v>
      </c>
      <c r="AU141" s="134" t="s">
        <v>76</v>
      </c>
      <c r="AY141" s="16" t="s">
        <v>115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6" t="s">
        <v>75</v>
      </c>
      <c r="BK141" s="135">
        <f>ROUND(I141*H141,2)</f>
        <v>0</v>
      </c>
      <c r="BL141" s="16" t="s">
        <v>121</v>
      </c>
      <c r="BM141" s="134" t="s">
        <v>259</v>
      </c>
    </row>
    <row r="142" spans="2:65" s="1" customFormat="1" x14ac:dyDescent="0.2">
      <c r="B142" s="28"/>
      <c r="D142" s="136" t="s">
        <v>122</v>
      </c>
      <c r="F142" s="137" t="s">
        <v>260</v>
      </c>
      <c r="L142" s="28"/>
      <c r="M142" s="138"/>
      <c r="T142" s="48"/>
      <c r="AT142" s="16" t="s">
        <v>122</v>
      </c>
      <c r="AU142" s="16" t="s">
        <v>76</v>
      </c>
    </row>
    <row r="143" spans="2:65" s="12" customFormat="1" x14ac:dyDescent="0.2">
      <c r="B143" s="139"/>
      <c r="D143" s="140" t="s">
        <v>123</v>
      </c>
      <c r="E143" s="141" t="s">
        <v>3</v>
      </c>
      <c r="F143" s="142" t="s">
        <v>261</v>
      </c>
      <c r="H143" s="143">
        <v>12.8</v>
      </c>
      <c r="L143" s="139"/>
      <c r="M143" s="144"/>
      <c r="T143" s="145"/>
      <c r="AT143" s="141" t="s">
        <v>123</v>
      </c>
      <c r="AU143" s="141" t="s">
        <v>76</v>
      </c>
      <c r="AV143" s="12" t="s">
        <v>76</v>
      </c>
      <c r="AW143" s="12" t="s">
        <v>30</v>
      </c>
      <c r="AX143" s="12" t="s">
        <v>75</v>
      </c>
      <c r="AY143" s="141" t="s">
        <v>115</v>
      </c>
    </row>
    <row r="144" spans="2:65" s="1" customFormat="1" ht="24.2" customHeight="1" x14ac:dyDescent="0.2">
      <c r="B144" s="123"/>
      <c r="C144" s="124" t="s">
        <v>163</v>
      </c>
      <c r="D144" s="124" t="s">
        <v>117</v>
      </c>
      <c r="E144" s="125" t="s">
        <v>262</v>
      </c>
      <c r="F144" s="126" t="s">
        <v>263</v>
      </c>
      <c r="G144" s="127" t="s">
        <v>154</v>
      </c>
      <c r="H144" s="128">
        <v>33.6</v>
      </c>
      <c r="I144" s="129">
        <v>0</v>
      </c>
      <c r="J144" s="129">
        <f>ROUND(I144*H144,2)</f>
        <v>0</v>
      </c>
      <c r="K144" s="126" t="s">
        <v>127</v>
      </c>
      <c r="L144" s="28"/>
      <c r="M144" s="130" t="s">
        <v>3</v>
      </c>
      <c r="N144" s="131" t="s">
        <v>40</v>
      </c>
      <c r="O144" s="132">
        <v>0.23400000000000001</v>
      </c>
      <c r="P144" s="132">
        <f>O144*H144</f>
        <v>7.8624000000000009</v>
      </c>
      <c r="Q144" s="132">
        <v>3.0000000000000001E-5</v>
      </c>
      <c r="R144" s="132">
        <f>Q144*H144</f>
        <v>1.008E-3</v>
      </c>
      <c r="S144" s="132">
        <v>0</v>
      </c>
      <c r="T144" s="133">
        <f>S144*H144</f>
        <v>0</v>
      </c>
      <c r="AR144" s="134" t="s">
        <v>121</v>
      </c>
      <c r="AT144" s="134" t="s">
        <v>117</v>
      </c>
      <c r="AU144" s="134" t="s">
        <v>76</v>
      </c>
      <c r="AY144" s="16" t="s">
        <v>115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6" t="s">
        <v>75</v>
      </c>
      <c r="BK144" s="135">
        <f>ROUND(I144*H144,2)</f>
        <v>0</v>
      </c>
      <c r="BL144" s="16" t="s">
        <v>121</v>
      </c>
      <c r="BM144" s="134" t="s">
        <v>264</v>
      </c>
    </row>
    <row r="145" spans="2:65" s="1" customFormat="1" x14ac:dyDescent="0.2">
      <c r="B145" s="28"/>
      <c r="D145" s="136" t="s">
        <v>122</v>
      </c>
      <c r="F145" s="137" t="s">
        <v>265</v>
      </c>
      <c r="L145" s="28"/>
      <c r="M145" s="138"/>
      <c r="T145" s="48"/>
      <c r="AT145" s="16" t="s">
        <v>122</v>
      </c>
      <c r="AU145" s="16" t="s">
        <v>76</v>
      </c>
    </row>
    <row r="146" spans="2:65" s="12" customFormat="1" x14ac:dyDescent="0.2">
      <c r="B146" s="139"/>
      <c r="D146" s="140" t="s">
        <v>123</v>
      </c>
      <c r="E146" s="141" t="s">
        <v>3</v>
      </c>
      <c r="F146" s="142" t="s">
        <v>266</v>
      </c>
      <c r="H146" s="143">
        <v>32</v>
      </c>
      <c r="L146" s="139"/>
      <c r="M146" s="144"/>
      <c r="T146" s="145"/>
      <c r="AT146" s="141" t="s">
        <v>123</v>
      </c>
      <c r="AU146" s="141" t="s">
        <v>76</v>
      </c>
      <c r="AV146" s="12" t="s">
        <v>76</v>
      </c>
      <c r="AW146" s="12" t="s">
        <v>30</v>
      </c>
      <c r="AX146" s="12" t="s">
        <v>69</v>
      </c>
      <c r="AY146" s="141" t="s">
        <v>115</v>
      </c>
    </row>
    <row r="147" spans="2:65" s="12" customFormat="1" x14ac:dyDescent="0.2">
      <c r="B147" s="139"/>
      <c r="D147" s="140" t="s">
        <v>123</v>
      </c>
      <c r="E147" s="141" t="s">
        <v>3</v>
      </c>
      <c r="F147" s="142" t="s">
        <v>267</v>
      </c>
      <c r="H147" s="143">
        <v>1.6</v>
      </c>
      <c r="L147" s="139"/>
      <c r="M147" s="144"/>
      <c r="T147" s="145"/>
      <c r="AT147" s="141" t="s">
        <v>123</v>
      </c>
      <c r="AU147" s="141" t="s">
        <v>76</v>
      </c>
      <c r="AV147" s="12" t="s">
        <v>76</v>
      </c>
      <c r="AW147" s="12" t="s">
        <v>30</v>
      </c>
      <c r="AX147" s="12" t="s">
        <v>69</v>
      </c>
      <c r="AY147" s="141" t="s">
        <v>115</v>
      </c>
    </row>
    <row r="148" spans="2:65" s="13" customFormat="1" x14ac:dyDescent="0.2">
      <c r="B148" s="146"/>
      <c r="D148" s="140" t="s">
        <v>123</v>
      </c>
      <c r="E148" s="147" t="s">
        <v>3</v>
      </c>
      <c r="F148" s="148" t="s">
        <v>128</v>
      </c>
      <c r="H148" s="149">
        <v>33.6</v>
      </c>
      <c r="L148" s="146"/>
      <c r="M148" s="150"/>
      <c r="T148" s="151"/>
      <c r="AT148" s="147" t="s">
        <v>123</v>
      </c>
      <c r="AU148" s="147" t="s">
        <v>76</v>
      </c>
      <c r="AV148" s="13" t="s">
        <v>121</v>
      </c>
      <c r="AW148" s="13" t="s">
        <v>30</v>
      </c>
      <c r="AX148" s="13" t="s">
        <v>75</v>
      </c>
      <c r="AY148" s="147" t="s">
        <v>115</v>
      </c>
    </row>
    <row r="149" spans="2:65" s="1" customFormat="1" ht="21.75" customHeight="1" x14ac:dyDescent="0.2">
      <c r="B149" s="123"/>
      <c r="C149" s="124" t="s">
        <v>165</v>
      </c>
      <c r="D149" s="124" t="s">
        <v>117</v>
      </c>
      <c r="E149" s="125" t="s">
        <v>157</v>
      </c>
      <c r="F149" s="126" t="s">
        <v>158</v>
      </c>
      <c r="G149" s="127" t="s">
        <v>84</v>
      </c>
      <c r="H149" s="128">
        <v>0.45400000000000001</v>
      </c>
      <c r="I149" s="129">
        <v>0</v>
      </c>
      <c r="J149" s="129">
        <f>ROUND(I149*H149,2)</f>
        <v>0</v>
      </c>
      <c r="K149" s="126" t="s">
        <v>127</v>
      </c>
      <c r="L149" s="28"/>
      <c r="M149" s="130" t="s">
        <v>3</v>
      </c>
      <c r="N149" s="131" t="s">
        <v>40</v>
      </c>
      <c r="O149" s="132">
        <v>1.0249999999999999</v>
      </c>
      <c r="P149" s="132">
        <f>O149*H149</f>
        <v>0.46534999999999999</v>
      </c>
      <c r="Q149" s="132">
        <v>2.16</v>
      </c>
      <c r="R149" s="132">
        <f>Q149*H149</f>
        <v>0.98064000000000007</v>
      </c>
      <c r="S149" s="132">
        <v>0</v>
      </c>
      <c r="T149" s="133">
        <f>S149*H149</f>
        <v>0</v>
      </c>
      <c r="AR149" s="134" t="s">
        <v>121</v>
      </c>
      <c r="AT149" s="134" t="s">
        <v>117</v>
      </c>
      <c r="AU149" s="134" t="s">
        <v>76</v>
      </c>
      <c r="AY149" s="16" t="s">
        <v>115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6" t="s">
        <v>75</v>
      </c>
      <c r="BK149" s="135">
        <f>ROUND(I149*H149,2)</f>
        <v>0</v>
      </c>
      <c r="BL149" s="16" t="s">
        <v>121</v>
      </c>
      <c r="BM149" s="134" t="s">
        <v>268</v>
      </c>
    </row>
    <row r="150" spans="2:65" s="1" customFormat="1" x14ac:dyDescent="0.2">
      <c r="B150" s="28"/>
      <c r="D150" s="136" t="s">
        <v>122</v>
      </c>
      <c r="F150" s="137" t="s">
        <v>269</v>
      </c>
      <c r="L150" s="28"/>
      <c r="M150" s="138"/>
      <c r="T150" s="48"/>
      <c r="AT150" s="16" t="s">
        <v>122</v>
      </c>
      <c r="AU150" s="16" t="s">
        <v>76</v>
      </c>
    </row>
    <row r="151" spans="2:65" s="12" customFormat="1" x14ac:dyDescent="0.2">
      <c r="B151" s="139"/>
      <c r="D151" s="140" t="s">
        <v>123</v>
      </c>
      <c r="E151" s="141" t="s">
        <v>3</v>
      </c>
      <c r="F151" s="142" t="s">
        <v>270</v>
      </c>
      <c r="H151" s="143">
        <v>0.39300000000000002</v>
      </c>
      <c r="L151" s="139"/>
      <c r="M151" s="144"/>
      <c r="T151" s="145"/>
      <c r="AT151" s="141" t="s">
        <v>123</v>
      </c>
      <c r="AU151" s="141" t="s">
        <v>76</v>
      </c>
      <c r="AV151" s="12" t="s">
        <v>76</v>
      </c>
      <c r="AW151" s="12" t="s">
        <v>30</v>
      </c>
      <c r="AX151" s="12" t="s">
        <v>69</v>
      </c>
      <c r="AY151" s="141" t="s">
        <v>115</v>
      </c>
    </row>
    <row r="152" spans="2:65" s="12" customFormat="1" x14ac:dyDescent="0.2">
      <c r="B152" s="139"/>
      <c r="D152" s="140" t="s">
        <v>123</v>
      </c>
      <c r="E152" s="141" t="s">
        <v>3</v>
      </c>
      <c r="F152" s="142" t="s">
        <v>271</v>
      </c>
      <c r="H152" s="143">
        <v>6.0999999999999999E-2</v>
      </c>
      <c r="L152" s="139"/>
      <c r="M152" s="144"/>
      <c r="T152" s="145"/>
      <c r="AT152" s="141" t="s">
        <v>123</v>
      </c>
      <c r="AU152" s="141" t="s">
        <v>76</v>
      </c>
      <c r="AV152" s="12" t="s">
        <v>76</v>
      </c>
      <c r="AW152" s="12" t="s">
        <v>30</v>
      </c>
      <c r="AX152" s="12" t="s">
        <v>69</v>
      </c>
      <c r="AY152" s="141" t="s">
        <v>115</v>
      </c>
    </row>
    <row r="153" spans="2:65" s="13" customFormat="1" x14ac:dyDescent="0.2">
      <c r="B153" s="146"/>
      <c r="D153" s="140" t="s">
        <v>123</v>
      </c>
      <c r="E153" s="147" t="s">
        <v>3</v>
      </c>
      <c r="F153" s="148" t="s">
        <v>128</v>
      </c>
      <c r="H153" s="149">
        <v>0.45400000000000001</v>
      </c>
      <c r="L153" s="146"/>
      <c r="M153" s="150"/>
      <c r="T153" s="151"/>
      <c r="AT153" s="147" t="s">
        <v>123</v>
      </c>
      <c r="AU153" s="147" t="s">
        <v>76</v>
      </c>
      <c r="AV153" s="13" t="s">
        <v>121</v>
      </c>
      <c r="AW153" s="13" t="s">
        <v>30</v>
      </c>
      <c r="AX153" s="13" t="s">
        <v>75</v>
      </c>
      <c r="AY153" s="147" t="s">
        <v>115</v>
      </c>
    </row>
    <row r="154" spans="2:65" s="1" customFormat="1" ht="16.5" customHeight="1" x14ac:dyDescent="0.2">
      <c r="B154" s="123"/>
      <c r="C154" s="124" t="s">
        <v>8</v>
      </c>
      <c r="D154" s="124" t="s">
        <v>117</v>
      </c>
      <c r="E154" s="125" t="s">
        <v>272</v>
      </c>
      <c r="F154" s="126" t="s">
        <v>273</v>
      </c>
      <c r="G154" s="127" t="s">
        <v>84</v>
      </c>
      <c r="H154" s="128">
        <v>6.4470000000000001</v>
      </c>
      <c r="I154" s="129">
        <v>0</v>
      </c>
      <c r="J154" s="129">
        <f>ROUND(I154*H154,2)</f>
        <v>0</v>
      </c>
      <c r="K154" s="126" t="s">
        <v>127</v>
      </c>
      <c r="L154" s="28"/>
      <c r="M154" s="130" t="s">
        <v>3</v>
      </c>
      <c r="N154" s="131" t="s">
        <v>40</v>
      </c>
      <c r="O154" s="132">
        <v>0.58399999999999996</v>
      </c>
      <c r="P154" s="132">
        <f>O154*H154</f>
        <v>3.7650479999999997</v>
      </c>
      <c r="Q154" s="132">
        <v>2.5018699999999998</v>
      </c>
      <c r="R154" s="132">
        <f>Q154*H154</f>
        <v>16.129555889999999</v>
      </c>
      <c r="S154" s="132">
        <v>0</v>
      </c>
      <c r="T154" s="133">
        <f>S154*H154</f>
        <v>0</v>
      </c>
      <c r="AR154" s="134" t="s">
        <v>121</v>
      </c>
      <c r="AT154" s="134" t="s">
        <v>117</v>
      </c>
      <c r="AU154" s="134" t="s">
        <v>76</v>
      </c>
      <c r="AY154" s="16" t="s">
        <v>115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6" t="s">
        <v>75</v>
      </c>
      <c r="BK154" s="135">
        <f>ROUND(I154*H154,2)</f>
        <v>0</v>
      </c>
      <c r="BL154" s="16" t="s">
        <v>121</v>
      </c>
      <c r="BM154" s="134" t="s">
        <v>274</v>
      </c>
    </row>
    <row r="155" spans="2:65" s="1" customFormat="1" x14ac:dyDescent="0.2">
      <c r="B155" s="28"/>
      <c r="D155" s="136" t="s">
        <v>122</v>
      </c>
      <c r="F155" s="137" t="s">
        <v>275</v>
      </c>
      <c r="L155" s="28"/>
      <c r="M155" s="138"/>
      <c r="T155" s="48"/>
      <c r="AT155" s="16" t="s">
        <v>122</v>
      </c>
      <c r="AU155" s="16" t="s">
        <v>76</v>
      </c>
    </row>
    <row r="156" spans="2:65" s="12" customFormat="1" x14ac:dyDescent="0.2">
      <c r="B156" s="139"/>
      <c r="D156" s="140" t="s">
        <v>123</v>
      </c>
      <c r="E156" s="141" t="s">
        <v>3</v>
      </c>
      <c r="F156" s="142" t="s">
        <v>276</v>
      </c>
      <c r="H156" s="143">
        <v>5.89</v>
      </c>
      <c r="L156" s="139"/>
      <c r="M156" s="144"/>
      <c r="T156" s="145"/>
      <c r="AT156" s="141" t="s">
        <v>123</v>
      </c>
      <c r="AU156" s="141" t="s">
        <v>76</v>
      </c>
      <c r="AV156" s="12" t="s">
        <v>76</v>
      </c>
      <c r="AW156" s="12" t="s">
        <v>30</v>
      </c>
      <c r="AX156" s="12" t="s">
        <v>69</v>
      </c>
      <c r="AY156" s="141" t="s">
        <v>115</v>
      </c>
    </row>
    <row r="157" spans="2:65" s="12" customFormat="1" x14ac:dyDescent="0.2">
      <c r="B157" s="139"/>
      <c r="D157" s="140" t="s">
        <v>123</v>
      </c>
      <c r="E157" s="141" t="s">
        <v>3</v>
      </c>
      <c r="F157" s="142" t="s">
        <v>277</v>
      </c>
      <c r="H157" s="143">
        <v>0.255</v>
      </c>
      <c r="L157" s="139"/>
      <c r="M157" s="144"/>
      <c r="T157" s="145"/>
      <c r="AT157" s="141" t="s">
        <v>123</v>
      </c>
      <c r="AU157" s="141" t="s">
        <v>76</v>
      </c>
      <c r="AV157" s="12" t="s">
        <v>76</v>
      </c>
      <c r="AW157" s="12" t="s">
        <v>30</v>
      </c>
      <c r="AX157" s="12" t="s">
        <v>69</v>
      </c>
      <c r="AY157" s="141" t="s">
        <v>115</v>
      </c>
    </row>
    <row r="158" spans="2:65" s="12" customFormat="1" x14ac:dyDescent="0.2">
      <c r="B158" s="139"/>
      <c r="D158" s="140" t="s">
        <v>123</v>
      </c>
      <c r="E158" s="141" t="s">
        <v>3</v>
      </c>
      <c r="F158" s="142" t="s">
        <v>278</v>
      </c>
      <c r="H158" s="143">
        <v>0.30199999999999999</v>
      </c>
      <c r="L158" s="139"/>
      <c r="M158" s="144"/>
      <c r="T158" s="145"/>
      <c r="AT158" s="141" t="s">
        <v>123</v>
      </c>
      <c r="AU158" s="141" t="s">
        <v>76</v>
      </c>
      <c r="AV158" s="12" t="s">
        <v>76</v>
      </c>
      <c r="AW158" s="12" t="s">
        <v>30</v>
      </c>
      <c r="AX158" s="12" t="s">
        <v>69</v>
      </c>
      <c r="AY158" s="141" t="s">
        <v>115</v>
      </c>
    </row>
    <row r="159" spans="2:65" s="13" customFormat="1" x14ac:dyDescent="0.2">
      <c r="B159" s="146"/>
      <c r="D159" s="140" t="s">
        <v>123</v>
      </c>
      <c r="E159" s="147" t="s">
        <v>3</v>
      </c>
      <c r="F159" s="148" t="s">
        <v>128</v>
      </c>
      <c r="H159" s="149">
        <v>6.4470000000000001</v>
      </c>
      <c r="L159" s="146"/>
      <c r="M159" s="150"/>
      <c r="T159" s="151"/>
      <c r="AT159" s="147" t="s">
        <v>123</v>
      </c>
      <c r="AU159" s="147" t="s">
        <v>76</v>
      </c>
      <c r="AV159" s="13" t="s">
        <v>121</v>
      </c>
      <c r="AW159" s="13" t="s">
        <v>30</v>
      </c>
      <c r="AX159" s="13" t="s">
        <v>75</v>
      </c>
      <c r="AY159" s="147" t="s">
        <v>115</v>
      </c>
    </row>
    <row r="160" spans="2:65" s="1" customFormat="1" ht="16.5" customHeight="1" x14ac:dyDescent="0.2">
      <c r="B160" s="123"/>
      <c r="C160" s="124" t="s">
        <v>169</v>
      </c>
      <c r="D160" s="124" t="s">
        <v>117</v>
      </c>
      <c r="E160" s="125" t="s">
        <v>279</v>
      </c>
      <c r="F160" s="126" t="s">
        <v>280</v>
      </c>
      <c r="G160" s="127" t="s">
        <v>173</v>
      </c>
      <c r="H160" s="128">
        <v>38</v>
      </c>
      <c r="I160" s="129">
        <v>0</v>
      </c>
      <c r="J160" s="129">
        <f>ROUND(I160*H160,2)</f>
        <v>0</v>
      </c>
      <c r="K160" s="126" t="s">
        <v>3</v>
      </c>
      <c r="L160" s="28"/>
      <c r="M160" s="130" t="s">
        <v>3</v>
      </c>
      <c r="N160" s="131" t="s">
        <v>40</v>
      </c>
      <c r="O160" s="132">
        <v>0.27400000000000002</v>
      </c>
      <c r="P160" s="132">
        <f>O160*H160</f>
        <v>10.412000000000001</v>
      </c>
      <c r="Q160" s="132">
        <v>2.64E-3</v>
      </c>
      <c r="R160" s="132">
        <f>Q160*H160</f>
        <v>0.10031999999999999</v>
      </c>
      <c r="S160" s="132">
        <v>0</v>
      </c>
      <c r="T160" s="133">
        <f>S160*H160</f>
        <v>0</v>
      </c>
      <c r="AR160" s="134" t="s">
        <v>121</v>
      </c>
      <c r="AT160" s="134" t="s">
        <v>117</v>
      </c>
      <c r="AU160" s="134" t="s">
        <v>76</v>
      </c>
      <c r="AY160" s="16" t="s">
        <v>115</v>
      </c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6" t="s">
        <v>75</v>
      </c>
      <c r="BK160" s="135">
        <f>ROUND(I160*H160,2)</f>
        <v>0</v>
      </c>
      <c r="BL160" s="16" t="s">
        <v>121</v>
      </c>
      <c r="BM160" s="134" t="s">
        <v>281</v>
      </c>
    </row>
    <row r="161" spans="2:65" s="12" customFormat="1" x14ac:dyDescent="0.2">
      <c r="B161" s="139"/>
      <c r="D161" s="140" t="s">
        <v>123</v>
      </c>
      <c r="E161" s="141" t="s">
        <v>3</v>
      </c>
      <c r="F161" s="142" t="s">
        <v>282</v>
      </c>
      <c r="H161" s="143">
        <v>38</v>
      </c>
      <c r="L161" s="139"/>
      <c r="M161" s="144"/>
      <c r="T161" s="145"/>
      <c r="AT161" s="141" t="s">
        <v>123</v>
      </c>
      <c r="AU161" s="141" t="s">
        <v>76</v>
      </c>
      <c r="AV161" s="12" t="s">
        <v>76</v>
      </c>
      <c r="AW161" s="12" t="s">
        <v>30</v>
      </c>
      <c r="AX161" s="12" t="s">
        <v>75</v>
      </c>
      <c r="AY161" s="141" t="s">
        <v>115</v>
      </c>
    </row>
    <row r="162" spans="2:65" s="1" customFormat="1" ht="16.5" customHeight="1" x14ac:dyDescent="0.2">
      <c r="B162" s="123"/>
      <c r="C162" s="258" t="s">
        <v>172</v>
      </c>
      <c r="D162" s="258" t="s">
        <v>166</v>
      </c>
      <c r="E162" s="259" t="s">
        <v>283</v>
      </c>
      <c r="F162" s="260" t="s">
        <v>284</v>
      </c>
      <c r="G162" s="261" t="s">
        <v>154</v>
      </c>
      <c r="H162" s="262">
        <v>60.8</v>
      </c>
      <c r="I162" s="263">
        <v>0</v>
      </c>
      <c r="J162" s="263">
        <f>ROUND(I162*H162,2)</f>
        <v>0</v>
      </c>
      <c r="K162" s="260" t="s">
        <v>127</v>
      </c>
      <c r="L162" s="153"/>
      <c r="M162" s="154" t="s">
        <v>3</v>
      </c>
      <c r="N162" s="155" t="s">
        <v>40</v>
      </c>
      <c r="O162" s="132">
        <v>0</v>
      </c>
      <c r="P162" s="132">
        <f>O162*H162</f>
        <v>0</v>
      </c>
      <c r="Q162" s="132">
        <v>1.9689999999999999E-2</v>
      </c>
      <c r="R162" s="132">
        <f>Q162*H162</f>
        <v>1.197152</v>
      </c>
      <c r="S162" s="132">
        <v>0</v>
      </c>
      <c r="T162" s="133">
        <f>S162*H162</f>
        <v>0</v>
      </c>
      <c r="AR162" s="134" t="s">
        <v>142</v>
      </c>
      <c r="AT162" s="134" t="s">
        <v>166</v>
      </c>
      <c r="AU162" s="134" t="s">
        <v>76</v>
      </c>
      <c r="AY162" s="16" t="s">
        <v>115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6" t="s">
        <v>75</v>
      </c>
      <c r="BK162" s="135">
        <f>ROUND(I162*H162,2)</f>
        <v>0</v>
      </c>
      <c r="BL162" s="16" t="s">
        <v>121</v>
      </c>
      <c r="BM162" s="134" t="s">
        <v>285</v>
      </c>
    </row>
    <row r="163" spans="2:65" s="12" customFormat="1" x14ac:dyDescent="0.2">
      <c r="B163" s="139"/>
      <c r="D163" s="140" t="s">
        <v>123</v>
      </c>
      <c r="F163" s="142" t="s">
        <v>286</v>
      </c>
      <c r="H163" s="143">
        <v>60.8</v>
      </c>
      <c r="L163" s="139"/>
      <c r="M163" s="144"/>
      <c r="T163" s="145"/>
      <c r="AT163" s="141" t="s">
        <v>123</v>
      </c>
      <c r="AU163" s="141" t="s">
        <v>76</v>
      </c>
      <c r="AV163" s="12" t="s">
        <v>76</v>
      </c>
      <c r="AW163" s="12" t="s">
        <v>4</v>
      </c>
      <c r="AX163" s="12" t="s">
        <v>75</v>
      </c>
      <c r="AY163" s="141" t="s">
        <v>115</v>
      </c>
    </row>
    <row r="164" spans="2:65" s="11" customFormat="1" ht="22.9" customHeight="1" x14ac:dyDescent="0.2">
      <c r="B164" s="112"/>
      <c r="D164" s="113" t="s">
        <v>68</v>
      </c>
      <c r="E164" s="121" t="s">
        <v>126</v>
      </c>
      <c r="F164" s="121" t="s">
        <v>287</v>
      </c>
      <c r="J164" s="122">
        <f>BK164</f>
        <v>0</v>
      </c>
      <c r="L164" s="112"/>
      <c r="M164" s="116"/>
      <c r="P164" s="117">
        <f>SUM(P165:P177)</f>
        <v>20.96</v>
      </c>
      <c r="R164" s="117">
        <f>SUM(R165:R177)</f>
        <v>0.66600000000000004</v>
      </c>
      <c r="T164" s="118">
        <f>SUM(T165:T177)</f>
        <v>0</v>
      </c>
      <c r="AR164" s="113" t="s">
        <v>75</v>
      </c>
      <c r="AT164" s="119" t="s">
        <v>68</v>
      </c>
      <c r="AU164" s="119" t="s">
        <v>75</v>
      </c>
      <c r="AY164" s="113" t="s">
        <v>115</v>
      </c>
      <c r="BK164" s="120">
        <f>SUM(BK165:BK177)</f>
        <v>0</v>
      </c>
    </row>
    <row r="165" spans="2:65" s="1" customFormat="1" ht="24.2" customHeight="1" x14ac:dyDescent="0.2">
      <c r="B165" s="123"/>
      <c r="C165" s="124" t="s">
        <v>174</v>
      </c>
      <c r="D165" s="124" t="s">
        <v>117</v>
      </c>
      <c r="E165" s="125" t="s">
        <v>288</v>
      </c>
      <c r="F165" s="126" t="s">
        <v>289</v>
      </c>
      <c r="G165" s="127" t="s">
        <v>173</v>
      </c>
      <c r="H165" s="128">
        <v>20</v>
      </c>
      <c r="I165" s="129">
        <v>0</v>
      </c>
      <c r="J165" s="129">
        <f>ROUND(I165*H165,2)</f>
        <v>0</v>
      </c>
      <c r="K165" s="126" t="s">
        <v>3</v>
      </c>
      <c r="L165" s="28"/>
      <c r="M165" s="130" t="s">
        <v>3</v>
      </c>
      <c r="N165" s="131" t="s">
        <v>40</v>
      </c>
      <c r="O165" s="132">
        <v>0.63200000000000001</v>
      </c>
      <c r="P165" s="132">
        <f>O165*H165</f>
        <v>12.64</v>
      </c>
      <c r="Q165" s="132">
        <v>0</v>
      </c>
      <c r="R165" s="132">
        <f>Q165*H165</f>
        <v>0</v>
      </c>
      <c r="S165" s="132">
        <v>0</v>
      </c>
      <c r="T165" s="133">
        <f>S165*H165</f>
        <v>0</v>
      </c>
      <c r="AR165" s="134" t="s">
        <v>121</v>
      </c>
      <c r="AT165" s="134" t="s">
        <v>117</v>
      </c>
      <c r="AU165" s="134" t="s">
        <v>76</v>
      </c>
      <c r="AY165" s="16" t="s">
        <v>115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6" t="s">
        <v>75</v>
      </c>
      <c r="BK165" s="135">
        <f>ROUND(I165*H165,2)</f>
        <v>0</v>
      </c>
      <c r="BL165" s="16" t="s">
        <v>121</v>
      </c>
      <c r="BM165" s="134" t="s">
        <v>290</v>
      </c>
    </row>
    <row r="166" spans="2:65" s="1" customFormat="1" ht="19.5" x14ac:dyDescent="0.2">
      <c r="B166" s="28"/>
      <c r="D166" s="140" t="s">
        <v>139</v>
      </c>
      <c r="F166" s="152" t="s">
        <v>291</v>
      </c>
      <c r="L166" s="28"/>
      <c r="M166" s="138"/>
      <c r="T166" s="48"/>
      <c r="AT166" s="16" t="s">
        <v>139</v>
      </c>
      <c r="AU166" s="16" t="s">
        <v>76</v>
      </c>
    </row>
    <row r="167" spans="2:65" s="12" customFormat="1" x14ac:dyDescent="0.2">
      <c r="B167" s="139"/>
      <c r="D167" s="140" t="s">
        <v>123</v>
      </c>
      <c r="E167" s="141" t="s">
        <v>3</v>
      </c>
      <c r="F167" s="142" t="s">
        <v>292</v>
      </c>
      <c r="H167" s="143">
        <v>20</v>
      </c>
      <c r="L167" s="139"/>
      <c r="M167" s="144"/>
      <c r="T167" s="145"/>
      <c r="AT167" s="141" t="s">
        <v>123</v>
      </c>
      <c r="AU167" s="141" t="s">
        <v>76</v>
      </c>
      <c r="AV167" s="12" t="s">
        <v>76</v>
      </c>
      <c r="AW167" s="12" t="s">
        <v>30</v>
      </c>
      <c r="AX167" s="12" t="s">
        <v>75</v>
      </c>
      <c r="AY167" s="141" t="s">
        <v>115</v>
      </c>
    </row>
    <row r="168" spans="2:65" s="1" customFormat="1" ht="16.5" customHeight="1" x14ac:dyDescent="0.2">
      <c r="B168" s="123"/>
      <c r="C168" s="124" t="s">
        <v>176</v>
      </c>
      <c r="D168" s="124" t="s">
        <v>117</v>
      </c>
      <c r="E168" s="125" t="s">
        <v>293</v>
      </c>
      <c r="F168" s="126" t="s">
        <v>294</v>
      </c>
      <c r="G168" s="127" t="s">
        <v>173</v>
      </c>
      <c r="H168" s="128">
        <v>20</v>
      </c>
      <c r="I168" s="129">
        <v>0</v>
      </c>
      <c r="J168" s="129">
        <f>ROUND(I168*H168,2)</f>
        <v>0</v>
      </c>
      <c r="K168" s="126" t="s">
        <v>3</v>
      </c>
      <c r="L168" s="28"/>
      <c r="M168" s="130" t="s">
        <v>3</v>
      </c>
      <c r="N168" s="131" t="s">
        <v>40</v>
      </c>
      <c r="O168" s="132">
        <v>0</v>
      </c>
      <c r="P168" s="132">
        <f>O168*H168</f>
        <v>0</v>
      </c>
      <c r="Q168" s="132">
        <v>0</v>
      </c>
      <c r="R168" s="132">
        <f>Q168*H168</f>
        <v>0</v>
      </c>
      <c r="S168" s="132">
        <v>0</v>
      </c>
      <c r="T168" s="133">
        <f>S168*H168</f>
        <v>0</v>
      </c>
      <c r="AR168" s="134" t="s">
        <v>121</v>
      </c>
      <c r="AT168" s="134" t="s">
        <v>117</v>
      </c>
      <c r="AU168" s="134" t="s">
        <v>76</v>
      </c>
      <c r="AY168" s="16" t="s">
        <v>115</v>
      </c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6" t="s">
        <v>75</v>
      </c>
      <c r="BK168" s="135">
        <f>ROUND(I168*H168,2)</f>
        <v>0</v>
      </c>
      <c r="BL168" s="16" t="s">
        <v>121</v>
      </c>
      <c r="BM168" s="134" t="s">
        <v>295</v>
      </c>
    </row>
    <row r="169" spans="2:65" s="1" customFormat="1" ht="16.5" customHeight="1" x14ac:dyDescent="0.2">
      <c r="B169" s="123"/>
      <c r="C169" s="124" t="s">
        <v>178</v>
      </c>
      <c r="D169" s="124" t="s">
        <v>117</v>
      </c>
      <c r="E169" s="125" t="s">
        <v>296</v>
      </c>
      <c r="F169" s="126" t="s">
        <v>297</v>
      </c>
      <c r="G169" s="127" t="s">
        <v>173</v>
      </c>
      <c r="H169" s="128">
        <v>20</v>
      </c>
      <c r="I169" s="129">
        <v>0</v>
      </c>
      <c r="J169" s="129">
        <f>ROUND(I169*H169,2)</f>
        <v>0</v>
      </c>
      <c r="K169" s="126" t="s">
        <v>3</v>
      </c>
      <c r="L169" s="28"/>
      <c r="M169" s="130" t="s">
        <v>3</v>
      </c>
      <c r="N169" s="131" t="s">
        <v>40</v>
      </c>
      <c r="O169" s="132">
        <v>0</v>
      </c>
      <c r="P169" s="132">
        <f>O169*H169</f>
        <v>0</v>
      </c>
      <c r="Q169" s="132">
        <v>4.3E-3</v>
      </c>
      <c r="R169" s="132">
        <f>Q169*H169</f>
        <v>8.5999999999999993E-2</v>
      </c>
      <c r="S169" s="132">
        <v>0</v>
      </c>
      <c r="T169" s="133">
        <f>S169*H169</f>
        <v>0</v>
      </c>
      <c r="AR169" s="134" t="s">
        <v>121</v>
      </c>
      <c r="AT169" s="134" t="s">
        <v>117</v>
      </c>
      <c r="AU169" s="134" t="s">
        <v>76</v>
      </c>
      <c r="AY169" s="16" t="s">
        <v>115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6" t="s">
        <v>75</v>
      </c>
      <c r="BK169" s="135">
        <f>ROUND(I169*H169,2)</f>
        <v>0</v>
      </c>
      <c r="BL169" s="16" t="s">
        <v>121</v>
      </c>
      <c r="BM169" s="134" t="s">
        <v>298</v>
      </c>
    </row>
    <row r="170" spans="2:65" s="12" customFormat="1" x14ac:dyDescent="0.2">
      <c r="B170" s="139"/>
      <c r="D170" s="140" t="s">
        <v>123</v>
      </c>
      <c r="E170" s="141" t="s">
        <v>3</v>
      </c>
      <c r="F170" s="142" t="s">
        <v>299</v>
      </c>
      <c r="H170" s="143">
        <v>20</v>
      </c>
      <c r="L170" s="139"/>
      <c r="M170" s="144"/>
      <c r="T170" s="145"/>
      <c r="AT170" s="141" t="s">
        <v>123</v>
      </c>
      <c r="AU170" s="141" t="s">
        <v>76</v>
      </c>
      <c r="AV170" s="12" t="s">
        <v>76</v>
      </c>
      <c r="AW170" s="12" t="s">
        <v>30</v>
      </c>
      <c r="AX170" s="12" t="s">
        <v>75</v>
      </c>
      <c r="AY170" s="141" t="s">
        <v>115</v>
      </c>
    </row>
    <row r="171" spans="2:65" s="1" customFormat="1" ht="16.5" customHeight="1" x14ac:dyDescent="0.2">
      <c r="B171" s="123"/>
      <c r="C171" s="124" t="s">
        <v>179</v>
      </c>
      <c r="D171" s="124" t="s">
        <v>117</v>
      </c>
      <c r="E171" s="125" t="s">
        <v>300</v>
      </c>
      <c r="F171" s="126" t="s">
        <v>301</v>
      </c>
      <c r="G171" s="127" t="s">
        <v>173</v>
      </c>
      <c r="H171" s="128">
        <v>20</v>
      </c>
      <c r="I171" s="129">
        <v>0</v>
      </c>
      <c r="J171" s="129">
        <f>ROUND(I171*H171,2)</f>
        <v>0</v>
      </c>
      <c r="K171" s="126" t="s">
        <v>3</v>
      </c>
      <c r="L171" s="28"/>
      <c r="M171" s="130" t="s">
        <v>3</v>
      </c>
      <c r="N171" s="131" t="s">
        <v>40</v>
      </c>
      <c r="O171" s="132">
        <v>0</v>
      </c>
      <c r="P171" s="132">
        <f>O171*H171</f>
        <v>0</v>
      </c>
      <c r="Q171" s="132">
        <v>4.0000000000000001E-3</v>
      </c>
      <c r="R171" s="132">
        <f>Q171*H171</f>
        <v>0.08</v>
      </c>
      <c r="S171" s="132">
        <v>0</v>
      </c>
      <c r="T171" s="133">
        <f>S171*H171</f>
        <v>0</v>
      </c>
      <c r="AR171" s="134" t="s">
        <v>121</v>
      </c>
      <c r="AT171" s="134" t="s">
        <v>117</v>
      </c>
      <c r="AU171" s="134" t="s">
        <v>76</v>
      </c>
      <c r="AY171" s="16" t="s">
        <v>115</v>
      </c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6" t="s">
        <v>75</v>
      </c>
      <c r="BK171" s="135">
        <f>ROUND(I171*H171,2)</f>
        <v>0</v>
      </c>
      <c r="BL171" s="16" t="s">
        <v>121</v>
      </c>
      <c r="BM171" s="134" t="s">
        <v>302</v>
      </c>
    </row>
    <row r="172" spans="2:65" s="12" customFormat="1" x14ac:dyDescent="0.2">
      <c r="B172" s="139"/>
      <c r="D172" s="140" t="s">
        <v>123</v>
      </c>
      <c r="E172" s="141" t="s">
        <v>3</v>
      </c>
      <c r="F172" s="142" t="s">
        <v>303</v>
      </c>
      <c r="H172" s="143">
        <v>20</v>
      </c>
      <c r="L172" s="139"/>
      <c r="M172" s="144"/>
      <c r="T172" s="145"/>
      <c r="AT172" s="141" t="s">
        <v>123</v>
      </c>
      <c r="AU172" s="141" t="s">
        <v>76</v>
      </c>
      <c r="AV172" s="12" t="s">
        <v>76</v>
      </c>
      <c r="AW172" s="12" t="s">
        <v>30</v>
      </c>
      <c r="AX172" s="12" t="s">
        <v>75</v>
      </c>
      <c r="AY172" s="141" t="s">
        <v>115</v>
      </c>
    </row>
    <row r="173" spans="2:65" s="1" customFormat="1" ht="16.5" customHeight="1" x14ac:dyDescent="0.2">
      <c r="B173" s="123"/>
      <c r="C173" s="258" t="s">
        <v>180</v>
      </c>
      <c r="D173" s="258" t="s">
        <v>166</v>
      </c>
      <c r="E173" s="259" t="s">
        <v>304</v>
      </c>
      <c r="F173" s="260" t="s">
        <v>305</v>
      </c>
      <c r="G173" s="261" t="s">
        <v>120</v>
      </c>
      <c r="H173" s="262">
        <v>156</v>
      </c>
      <c r="I173" s="263">
        <v>0</v>
      </c>
      <c r="J173" s="263">
        <f>ROUND(I173*H173,2)</f>
        <v>0</v>
      </c>
      <c r="K173" s="260" t="s">
        <v>3</v>
      </c>
      <c r="L173" s="153"/>
      <c r="M173" s="154" t="s">
        <v>3</v>
      </c>
      <c r="N173" s="155" t="s">
        <v>40</v>
      </c>
      <c r="O173" s="132">
        <v>0</v>
      </c>
      <c r="P173" s="132">
        <f>O173*H173</f>
        <v>0</v>
      </c>
      <c r="Q173" s="132">
        <v>3.2000000000000002E-3</v>
      </c>
      <c r="R173" s="132">
        <f>Q173*H173</f>
        <v>0.49920000000000003</v>
      </c>
      <c r="S173" s="132">
        <v>0</v>
      </c>
      <c r="T173" s="133">
        <f>S173*H173</f>
        <v>0</v>
      </c>
      <c r="AR173" s="134" t="s">
        <v>142</v>
      </c>
      <c r="AT173" s="134" t="s">
        <v>166</v>
      </c>
      <c r="AU173" s="134" t="s">
        <v>76</v>
      </c>
      <c r="AY173" s="16" t="s">
        <v>115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6" t="s">
        <v>75</v>
      </c>
      <c r="BK173" s="135">
        <f>ROUND(I173*H173,2)</f>
        <v>0</v>
      </c>
      <c r="BL173" s="16" t="s">
        <v>121</v>
      </c>
      <c r="BM173" s="134" t="s">
        <v>306</v>
      </c>
    </row>
    <row r="174" spans="2:65" s="12" customFormat="1" x14ac:dyDescent="0.2">
      <c r="B174" s="139"/>
      <c r="D174" s="140" t="s">
        <v>123</v>
      </c>
      <c r="E174" s="141" t="s">
        <v>3</v>
      </c>
      <c r="F174" s="142" t="s">
        <v>307</v>
      </c>
      <c r="H174" s="143">
        <v>156</v>
      </c>
      <c r="L174" s="139"/>
      <c r="M174" s="144"/>
      <c r="T174" s="145"/>
      <c r="AT174" s="141" t="s">
        <v>123</v>
      </c>
      <c r="AU174" s="141" t="s">
        <v>76</v>
      </c>
      <c r="AV174" s="12" t="s">
        <v>76</v>
      </c>
      <c r="AW174" s="12" t="s">
        <v>30</v>
      </c>
      <c r="AX174" s="12" t="s">
        <v>75</v>
      </c>
      <c r="AY174" s="141" t="s">
        <v>115</v>
      </c>
    </row>
    <row r="175" spans="2:65" s="1" customFormat="1" ht="24.2" customHeight="1" x14ac:dyDescent="0.2">
      <c r="B175" s="123"/>
      <c r="C175" s="124" t="s">
        <v>181</v>
      </c>
      <c r="D175" s="124" t="s">
        <v>117</v>
      </c>
      <c r="E175" s="125" t="s">
        <v>308</v>
      </c>
      <c r="F175" s="126" t="s">
        <v>309</v>
      </c>
      <c r="G175" s="127" t="s">
        <v>173</v>
      </c>
      <c r="H175" s="128">
        <v>80</v>
      </c>
      <c r="I175" s="129">
        <v>0</v>
      </c>
      <c r="J175" s="129">
        <f>ROUND(I175*H175,2)</f>
        <v>0</v>
      </c>
      <c r="K175" s="126" t="s">
        <v>127</v>
      </c>
      <c r="L175" s="28"/>
      <c r="M175" s="130" t="s">
        <v>3</v>
      </c>
      <c r="N175" s="131" t="s">
        <v>40</v>
      </c>
      <c r="O175" s="132">
        <v>0.104</v>
      </c>
      <c r="P175" s="132">
        <f>O175*H175</f>
        <v>8.32</v>
      </c>
      <c r="Q175" s="132">
        <v>1.0000000000000001E-5</v>
      </c>
      <c r="R175" s="132">
        <f>Q175*H175</f>
        <v>8.0000000000000004E-4</v>
      </c>
      <c r="S175" s="132">
        <v>0</v>
      </c>
      <c r="T175" s="133">
        <f>S175*H175</f>
        <v>0</v>
      </c>
      <c r="AR175" s="134" t="s">
        <v>121</v>
      </c>
      <c r="AT175" s="134" t="s">
        <v>117</v>
      </c>
      <c r="AU175" s="134" t="s">
        <v>76</v>
      </c>
      <c r="AY175" s="16" t="s">
        <v>115</v>
      </c>
      <c r="BE175" s="135">
        <f>IF(N175="základní",J175,0)</f>
        <v>0</v>
      </c>
      <c r="BF175" s="135">
        <f>IF(N175="snížená",J175,0)</f>
        <v>0</v>
      </c>
      <c r="BG175" s="135">
        <f>IF(N175="zákl. přenesená",J175,0)</f>
        <v>0</v>
      </c>
      <c r="BH175" s="135">
        <f>IF(N175="sníž. přenesená",J175,0)</f>
        <v>0</v>
      </c>
      <c r="BI175" s="135">
        <f>IF(N175="nulová",J175,0)</f>
        <v>0</v>
      </c>
      <c r="BJ175" s="16" t="s">
        <v>75</v>
      </c>
      <c r="BK175" s="135">
        <f>ROUND(I175*H175,2)</f>
        <v>0</v>
      </c>
      <c r="BL175" s="16" t="s">
        <v>121</v>
      </c>
      <c r="BM175" s="134" t="s">
        <v>310</v>
      </c>
    </row>
    <row r="176" spans="2:65" s="1" customFormat="1" x14ac:dyDescent="0.2">
      <c r="B176" s="28"/>
      <c r="D176" s="136" t="s">
        <v>122</v>
      </c>
      <c r="F176" s="137" t="s">
        <v>311</v>
      </c>
      <c r="L176" s="28"/>
      <c r="M176" s="138"/>
      <c r="T176" s="48"/>
      <c r="AT176" s="16" t="s">
        <v>122</v>
      </c>
      <c r="AU176" s="16" t="s">
        <v>76</v>
      </c>
    </row>
    <row r="177" spans="2:65" s="12" customFormat="1" x14ac:dyDescent="0.2">
      <c r="B177" s="139"/>
      <c r="D177" s="140" t="s">
        <v>123</v>
      </c>
      <c r="E177" s="141" t="s">
        <v>3</v>
      </c>
      <c r="F177" s="142" t="s">
        <v>312</v>
      </c>
      <c r="H177" s="143">
        <v>80</v>
      </c>
      <c r="L177" s="139"/>
      <c r="M177" s="144"/>
      <c r="T177" s="145"/>
      <c r="AT177" s="141" t="s">
        <v>123</v>
      </c>
      <c r="AU177" s="141" t="s">
        <v>76</v>
      </c>
      <c r="AV177" s="12" t="s">
        <v>76</v>
      </c>
      <c r="AW177" s="12" t="s">
        <v>30</v>
      </c>
      <c r="AX177" s="12" t="s">
        <v>75</v>
      </c>
      <c r="AY177" s="141" t="s">
        <v>115</v>
      </c>
    </row>
    <row r="178" spans="2:65" s="11" customFormat="1" ht="22.9" customHeight="1" x14ac:dyDescent="0.2">
      <c r="B178" s="112"/>
      <c r="D178" s="113" t="s">
        <v>68</v>
      </c>
      <c r="E178" s="121" t="s">
        <v>131</v>
      </c>
      <c r="F178" s="121" t="s">
        <v>164</v>
      </c>
      <c r="J178" s="122">
        <f>BK178</f>
        <v>0</v>
      </c>
      <c r="L178" s="112"/>
      <c r="M178" s="116"/>
      <c r="P178" s="117">
        <f>SUM(P179:P191)</f>
        <v>188.91</v>
      </c>
      <c r="R178" s="117">
        <f>SUM(R179:R191)</f>
        <v>9.6695100000000007</v>
      </c>
      <c r="T178" s="118">
        <f>SUM(T179:T191)</f>
        <v>0</v>
      </c>
      <c r="AR178" s="113" t="s">
        <v>75</v>
      </c>
      <c r="AT178" s="119" t="s">
        <v>68</v>
      </c>
      <c r="AU178" s="119" t="s">
        <v>75</v>
      </c>
      <c r="AY178" s="113" t="s">
        <v>115</v>
      </c>
      <c r="BK178" s="120">
        <f>SUM(BK179:BK191)</f>
        <v>0</v>
      </c>
    </row>
    <row r="179" spans="2:65" s="1" customFormat="1" ht="21.75" customHeight="1" x14ac:dyDescent="0.2">
      <c r="B179" s="123"/>
      <c r="C179" s="124" t="s">
        <v>182</v>
      </c>
      <c r="D179" s="124" t="s">
        <v>117</v>
      </c>
      <c r="E179" s="125" t="s">
        <v>313</v>
      </c>
      <c r="F179" s="126" t="s">
        <v>314</v>
      </c>
      <c r="G179" s="127" t="s">
        <v>120</v>
      </c>
      <c r="H179" s="128">
        <v>360</v>
      </c>
      <c r="I179" s="129">
        <v>0</v>
      </c>
      <c r="J179" s="129">
        <f>ROUND(I179*H179,2)</f>
        <v>0</v>
      </c>
      <c r="K179" s="126" t="s">
        <v>127</v>
      </c>
      <c r="L179" s="28"/>
      <c r="M179" s="130" t="s">
        <v>3</v>
      </c>
      <c r="N179" s="131" t="s">
        <v>40</v>
      </c>
      <c r="O179" s="132">
        <v>0.02</v>
      </c>
      <c r="P179" s="132">
        <f>O179*H179</f>
        <v>7.2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AR179" s="134" t="s">
        <v>121</v>
      </c>
      <c r="AT179" s="134" t="s">
        <v>117</v>
      </c>
      <c r="AU179" s="134" t="s">
        <v>76</v>
      </c>
      <c r="AY179" s="16" t="s">
        <v>115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6" t="s">
        <v>75</v>
      </c>
      <c r="BK179" s="135">
        <f>ROUND(I179*H179,2)</f>
        <v>0</v>
      </c>
      <c r="BL179" s="16" t="s">
        <v>121</v>
      </c>
      <c r="BM179" s="134" t="s">
        <v>315</v>
      </c>
    </row>
    <row r="180" spans="2:65" s="1" customFormat="1" x14ac:dyDescent="0.2">
      <c r="B180" s="28"/>
      <c r="D180" s="136" t="s">
        <v>122</v>
      </c>
      <c r="F180" s="137" t="s">
        <v>316</v>
      </c>
      <c r="L180" s="28"/>
      <c r="M180" s="138"/>
      <c r="T180" s="48"/>
      <c r="AT180" s="16" t="s">
        <v>122</v>
      </c>
      <c r="AU180" s="16" t="s">
        <v>76</v>
      </c>
    </row>
    <row r="181" spans="2:65" s="1" customFormat="1" ht="24.2" customHeight="1" x14ac:dyDescent="0.2">
      <c r="B181" s="123"/>
      <c r="C181" s="124" t="s">
        <v>317</v>
      </c>
      <c r="D181" s="124" t="s">
        <v>117</v>
      </c>
      <c r="E181" s="125" t="s">
        <v>318</v>
      </c>
      <c r="F181" s="126" t="s">
        <v>319</v>
      </c>
      <c r="G181" s="127" t="s">
        <v>120</v>
      </c>
      <c r="H181" s="128">
        <v>360</v>
      </c>
      <c r="I181" s="129">
        <v>0</v>
      </c>
      <c r="J181" s="129">
        <f>ROUND(I181*H181,2)</f>
        <v>0</v>
      </c>
      <c r="K181" s="126" t="s">
        <v>127</v>
      </c>
      <c r="L181" s="28"/>
      <c r="M181" s="130" t="s">
        <v>3</v>
      </c>
      <c r="N181" s="131" t="s">
        <v>40</v>
      </c>
      <c r="O181" s="132">
        <v>2.4E-2</v>
      </c>
      <c r="P181" s="132">
        <f>O181*H181</f>
        <v>8.64</v>
      </c>
      <c r="Q181" s="132">
        <v>0</v>
      </c>
      <c r="R181" s="132">
        <f>Q181*H181</f>
        <v>0</v>
      </c>
      <c r="S181" s="132">
        <v>0</v>
      </c>
      <c r="T181" s="133">
        <f>S181*H181</f>
        <v>0</v>
      </c>
      <c r="AR181" s="134" t="s">
        <v>121</v>
      </c>
      <c r="AT181" s="134" t="s">
        <v>117</v>
      </c>
      <c r="AU181" s="134" t="s">
        <v>76</v>
      </c>
      <c r="AY181" s="16" t="s">
        <v>115</v>
      </c>
      <c r="BE181" s="135">
        <f>IF(N181="základní",J181,0)</f>
        <v>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6" t="s">
        <v>75</v>
      </c>
      <c r="BK181" s="135">
        <f>ROUND(I181*H181,2)</f>
        <v>0</v>
      </c>
      <c r="BL181" s="16" t="s">
        <v>121</v>
      </c>
      <c r="BM181" s="134" t="s">
        <v>320</v>
      </c>
    </row>
    <row r="182" spans="2:65" s="1" customFormat="1" x14ac:dyDescent="0.2">
      <c r="B182" s="28"/>
      <c r="D182" s="136" t="s">
        <v>122</v>
      </c>
      <c r="F182" s="137" t="s">
        <v>321</v>
      </c>
      <c r="L182" s="28"/>
      <c r="M182" s="138"/>
      <c r="T182" s="48"/>
      <c r="AT182" s="16" t="s">
        <v>122</v>
      </c>
      <c r="AU182" s="16" t="s">
        <v>76</v>
      </c>
    </row>
    <row r="183" spans="2:65" s="1" customFormat="1" ht="24.2" customHeight="1" x14ac:dyDescent="0.2">
      <c r="B183" s="123"/>
      <c r="C183" s="124" t="s">
        <v>175</v>
      </c>
      <c r="D183" s="124" t="s">
        <v>117</v>
      </c>
      <c r="E183" s="125" t="s">
        <v>322</v>
      </c>
      <c r="F183" s="126" t="s">
        <v>323</v>
      </c>
      <c r="G183" s="127" t="s">
        <v>120</v>
      </c>
      <c r="H183" s="128">
        <v>360</v>
      </c>
      <c r="I183" s="129">
        <v>0</v>
      </c>
      <c r="J183" s="129">
        <f>ROUND(I183*H183,2)</f>
        <v>0</v>
      </c>
      <c r="K183" s="126" t="s">
        <v>127</v>
      </c>
      <c r="L183" s="28"/>
      <c r="M183" s="130" t="s">
        <v>3</v>
      </c>
      <c r="N183" s="131" t="s">
        <v>40</v>
      </c>
      <c r="O183" s="132">
        <v>2.5000000000000001E-2</v>
      </c>
      <c r="P183" s="132">
        <f>O183*H183</f>
        <v>9</v>
      </c>
      <c r="Q183" s="132">
        <v>0</v>
      </c>
      <c r="R183" s="132">
        <f>Q183*H183</f>
        <v>0</v>
      </c>
      <c r="S183" s="132">
        <v>0</v>
      </c>
      <c r="T183" s="133">
        <f>S183*H183</f>
        <v>0</v>
      </c>
      <c r="AR183" s="134" t="s">
        <v>121</v>
      </c>
      <c r="AT183" s="134" t="s">
        <v>117</v>
      </c>
      <c r="AU183" s="134" t="s">
        <v>76</v>
      </c>
      <c r="AY183" s="16" t="s">
        <v>115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6" t="s">
        <v>75</v>
      </c>
      <c r="BK183" s="135">
        <f>ROUND(I183*H183,2)</f>
        <v>0</v>
      </c>
      <c r="BL183" s="16" t="s">
        <v>121</v>
      </c>
      <c r="BM183" s="134" t="s">
        <v>324</v>
      </c>
    </row>
    <row r="184" spans="2:65" s="1" customFormat="1" x14ac:dyDescent="0.2">
      <c r="B184" s="28"/>
      <c r="D184" s="136" t="s">
        <v>122</v>
      </c>
      <c r="F184" s="137" t="s">
        <v>325</v>
      </c>
      <c r="L184" s="28"/>
      <c r="M184" s="138"/>
      <c r="T184" s="48"/>
      <c r="AT184" s="16" t="s">
        <v>122</v>
      </c>
      <c r="AU184" s="16" t="s">
        <v>76</v>
      </c>
    </row>
    <row r="185" spans="2:65" s="1" customFormat="1" ht="24.2" customHeight="1" x14ac:dyDescent="0.2">
      <c r="B185" s="123"/>
      <c r="C185" s="124" t="s">
        <v>326</v>
      </c>
      <c r="D185" s="124" t="s">
        <v>117</v>
      </c>
      <c r="E185" s="125" t="s">
        <v>327</v>
      </c>
      <c r="F185" s="126" t="s">
        <v>328</v>
      </c>
      <c r="G185" s="127" t="s">
        <v>120</v>
      </c>
      <c r="H185" s="128">
        <v>360</v>
      </c>
      <c r="I185" s="129">
        <v>0</v>
      </c>
      <c r="J185" s="129">
        <f>ROUND(I185*H185,2)</f>
        <v>0</v>
      </c>
      <c r="K185" s="126" t="s">
        <v>127</v>
      </c>
      <c r="L185" s="28"/>
      <c r="M185" s="130" t="s">
        <v>3</v>
      </c>
      <c r="N185" s="131" t="s">
        <v>40</v>
      </c>
      <c r="O185" s="132">
        <v>2.5000000000000001E-2</v>
      </c>
      <c r="P185" s="132">
        <f>O185*H185</f>
        <v>9</v>
      </c>
      <c r="Q185" s="132">
        <v>0</v>
      </c>
      <c r="R185" s="132">
        <f>Q185*H185</f>
        <v>0</v>
      </c>
      <c r="S185" s="132">
        <v>0</v>
      </c>
      <c r="T185" s="133">
        <f>S185*H185</f>
        <v>0</v>
      </c>
      <c r="AR185" s="134" t="s">
        <v>121</v>
      </c>
      <c r="AT185" s="134" t="s">
        <v>117</v>
      </c>
      <c r="AU185" s="134" t="s">
        <v>76</v>
      </c>
      <c r="AY185" s="16" t="s">
        <v>115</v>
      </c>
      <c r="BE185" s="135">
        <f>IF(N185="základní",J185,0)</f>
        <v>0</v>
      </c>
      <c r="BF185" s="135">
        <f>IF(N185="snížená",J185,0)</f>
        <v>0</v>
      </c>
      <c r="BG185" s="135">
        <f>IF(N185="zákl. přenesená",J185,0)</f>
        <v>0</v>
      </c>
      <c r="BH185" s="135">
        <f>IF(N185="sníž. přenesená",J185,0)</f>
        <v>0</v>
      </c>
      <c r="BI185" s="135">
        <f>IF(N185="nulová",J185,0)</f>
        <v>0</v>
      </c>
      <c r="BJ185" s="16" t="s">
        <v>75</v>
      </c>
      <c r="BK185" s="135">
        <f>ROUND(I185*H185,2)</f>
        <v>0</v>
      </c>
      <c r="BL185" s="16" t="s">
        <v>121</v>
      </c>
      <c r="BM185" s="134" t="s">
        <v>329</v>
      </c>
    </row>
    <row r="186" spans="2:65" s="1" customFormat="1" x14ac:dyDescent="0.2">
      <c r="B186" s="28"/>
      <c r="D186" s="136" t="s">
        <v>122</v>
      </c>
      <c r="F186" s="137" t="s">
        <v>330</v>
      </c>
      <c r="L186" s="28"/>
      <c r="M186" s="138"/>
      <c r="T186" s="48"/>
      <c r="AT186" s="16" t="s">
        <v>122</v>
      </c>
      <c r="AU186" s="16" t="s">
        <v>76</v>
      </c>
    </row>
    <row r="187" spans="2:65" s="1" customFormat="1" ht="24.2" customHeight="1" x14ac:dyDescent="0.2">
      <c r="B187" s="123"/>
      <c r="C187" s="124" t="s">
        <v>331</v>
      </c>
      <c r="D187" s="124" t="s">
        <v>117</v>
      </c>
      <c r="E187" s="125" t="s">
        <v>332</v>
      </c>
      <c r="F187" s="126" t="s">
        <v>333</v>
      </c>
      <c r="G187" s="127" t="s">
        <v>120</v>
      </c>
      <c r="H187" s="128">
        <v>360</v>
      </c>
      <c r="I187" s="250">
        <v>0</v>
      </c>
      <c r="J187" s="129">
        <f>ROUND(I187*H187,2)</f>
        <v>0</v>
      </c>
      <c r="K187" s="126" t="s">
        <v>127</v>
      </c>
      <c r="L187" s="251"/>
      <c r="M187" s="130" t="s">
        <v>3</v>
      </c>
      <c r="N187" s="131" t="s">
        <v>40</v>
      </c>
      <c r="O187" s="132">
        <v>0.40600000000000003</v>
      </c>
      <c r="P187" s="132">
        <f>O187*H187</f>
        <v>146.16</v>
      </c>
      <c r="Q187" s="132">
        <v>2.6790000000000001E-2</v>
      </c>
      <c r="R187" s="132">
        <f>Q187*H187</f>
        <v>9.644400000000001</v>
      </c>
      <c r="S187" s="132">
        <v>0</v>
      </c>
      <c r="T187" s="133">
        <f>S187*H187</f>
        <v>0</v>
      </c>
      <c r="AR187" s="134" t="s">
        <v>121</v>
      </c>
      <c r="AT187" s="134" t="s">
        <v>117</v>
      </c>
      <c r="AU187" s="134" t="s">
        <v>76</v>
      </c>
      <c r="AY187" s="16" t="s">
        <v>115</v>
      </c>
      <c r="BE187" s="135">
        <f>IF(N187="základní",J187,0)</f>
        <v>0</v>
      </c>
      <c r="BF187" s="135">
        <f>IF(N187="snížená",J187,0)</f>
        <v>0</v>
      </c>
      <c r="BG187" s="135">
        <f>IF(N187="zákl. přenesená",J187,0)</f>
        <v>0</v>
      </c>
      <c r="BH187" s="135">
        <f>IF(N187="sníž. přenesená",J187,0)</f>
        <v>0</v>
      </c>
      <c r="BI187" s="135">
        <f>IF(N187="nulová",J187,0)</f>
        <v>0</v>
      </c>
      <c r="BJ187" s="16" t="s">
        <v>75</v>
      </c>
      <c r="BK187" s="135">
        <f>ROUND(I187*H187,2)</f>
        <v>0</v>
      </c>
      <c r="BL187" s="16" t="s">
        <v>121</v>
      </c>
      <c r="BM187" s="134" t="s">
        <v>334</v>
      </c>
    </row>
    <row r="188" spans="2:65" s="1" customFormat="1" x14ac:dyDescent="0.2">
      <c r="B188" s="28"/>
      <c r="D188" s="136" t="s">
        <v>122</v>
      </c>
      <c r="F188" s="137" t="s">
        <v>335</v>
      </c>
      <c r="L188" s="28"/>
      <c r="M188" s="138"/>
      <c r="T188" s="48"/>
      <c r="AT188" s="16" t="s">
        <v>122</v>
      </c>
      <c r="AU188" s="16" t="s">
        <v>76</v>
      </c>
    </row>
    <row r="189" spans="2:65" s="1" customFormat="1" ht="21.75" customHeight="1" x14ac:dyDescent="0.2">
      <c r="B189" s="123"/>
      <c r="C189" s="124" t="s">
        <v>336</v>
      </c>
      <c r="D189" s="124" t="s">
        <v>117</v>
      </c>
      <c r="E189" s="125" t="s">
        <v>337</v>
      </c>
      <c r="F189" s="126" t="s">
        <v>338</v>
      </c>
      <c r="G189" s="127" t="s">
        <v>154</v>
      </c>
      <c r="H189" s="128">
        <v>81</v>
      </c>
      <c r="I189" s="250">
        <v>0</v>
      </c>
      <c r="J189" s="129">
        <f>ROUND(I189*H189,2)</f>
        <v>0</v>
      </c>
      <c r="K189" s="126" t="s">
        <v>127</v>
      </c>
      <c r="L189" s="28"/>
      <c r="M189" s="130" t="s">
        <v>3</v>
      </c>
      <c r="N189" s="131" t="s">
        <v>40</v>
      </c>
      <c r="O189" s="132">
        <v>0.11</v>
      </c>
      <c r="P189" s="132">
        <f>O189*H189</f>
        <v>8.91</v>
      </c>
      <c r="Q189" s="132">
        <v>3.1E-4</v>
      </c>
      <c r="R189" s="132">
        <f>Q189*H189</f>
        <v>2.511E-2</v>
      </c>
      <c r="S189" s="132">
        <v>0</v>
      </c>
      <c r="T189" s="133">
        <f>S189*H189</f>
        <v>0</v>
      </c>
      <c r="AR189" s="134" t="s">
        <v>121</v>
      </c>
      <c r="AT189" s="134" t="s">
        <v>117</v>
      </c>
      <c r="AU189" s="134" t="s">
        <v>76</v>
      </c>
      <c r="AY189" s="16" t="s">
        <v>115</v>
      </c>
      <c r="BE189" s="135">
        <f>IF(N189="základní",J189,0)</f>
        <v>0</v>
      </c>
      <c r="BF189" s="135">
        <f>IF(N189="snížená",J189,0)</f>
        <v>0</v>
      </c>
      <c r="BG189" s="135">
        <f>IF(N189="zákl. přenesená",J189,0)</f>
        <v>0</v>
      </c>
      <c r="BH189" s="135">
        <f>IF(N189="sníž. přenesená",J189,0)</f>
        <v>0</v>
      </c>
      <c r="BI189" s="135">
        <f>IF(N189="nulová",J189,0)</f>
        <v>0</v>
      </c>
      <c r="BJ189" s="16" t="s">
        <v>75</v>
      </c>
      <c r="BK189" s="135">
        <f>ROUND(I189*H189,2)</f>
        <v>0</v>
      </c>
      <c r="BL189" s="16" t="s">
        <v>121</v>
      </c>
      <c r="BM189" s="134" t="s">
        <v>339</v>
      </c>
    </row>
    <row r="190" spans="2:65" s="1" customFormat="1" x14ac:dyDescent="0.2">
      <c r="B190" s="28"/>
      <c r="D190" s="136" t="s">
        <v>122</v>
      </c>
      <c r="F190" s="137" t="s">
        <v>340</v>
      </c>
      <c r="L190" s="28"/>
      <c r="M190" s="138"/>
      <c r="T190" s="48"/>
      <c r="AT190" s="16" t="s">
        <v>122</v>
      </c>
      <c r="AU190" s="16" t="s">
        <v>76</v>
      </c>
    </row>
    <row r="191" spans="2:65" s="12" customFormat="1" x14ac:dyDescent="0.2">
      <c r="B191" s="139"/>
      <c r="D191" s="140" t="s">
        <v>123</v>
      </c>
      <c r="E191" s="141" t="s">
        <v>3</v>
      </c>
      <c r="F191" s="142" t="s">
        <v>341</v>
      </c>
      <c r="H191" s="143">
        <v>81</v>
      </c>
      <c r="L191" s="139"/>
      <c r="M191" s="144"/>
      <c r="T191" s="145"/>
      <c r="AT191" s="141" t="s">
        <v>123</v>
      </c>
      <c r="AU191" s="141" t="s">
        <v>76</v>
      </c>
      <c r="AV191" s="12" t="s">
        <v>76</v>
      </c>
      <c r="AW191" s="12" t="s">
        <v>30</v>
      </c>
      <c r="AX191" s="12" t="s">
        <v>75</v>
      </c>
      <c r="AY191" s="141" t="s">
        <v>115</v>
      </c>
    </row>
    <row r="192" spans="2:65" s="11" customFormat="1" ht="22.9" customHeight="1" x14ac:dyDescent="0.2">
      <c r="B192" s="112"/>
      <c r="D192" s="113" t="s">
        <v>68</v>
      </c>
      <c r="E192" s="121" t="s">
        <v>145</v>
      </c>
      <c r="F192" s="121" t="s">
        <v>342</v>
      </c>
      <c r="J192" s="122">
        <f>BK192</f>
        <v>0</v>
      </c>
      <c r="L192" s="112"/>
      <c r="M192" s="116"/>
      <c r="P192" s="117">
        <f>SUM(P193:P202)</f>
        <v>10.809999999999999</v>
      </c>
      <c r="R192" s="117">
        <f>SUM(R193:R202)</f>
        <v>197.64939999999999</v>
      </c>
      <c r="T192" s="118">
        <f>SUM(T193:T202)</f>
        <v>0</v>
      </c>
      <c r="AR192" s="113" t="s">
        <v>75</v>
      </c>
      <c r="AT192" s="119" t="s">
        <v>68</v>
      </c>
      <c r="AU192" s="119" t="s">
        <v>75</v>
      </c>
      <c r="AY192" s="113" t="s">
        <v>115</v>
      </c>
      <c r="BK192" s="120">
        <f>SUM(BK193:BK202)</f>
        <v>0</v>
      </c>
    </row>
    <row r="193" spans="2:65" s="1" customFormat="1" ht="16.5" customHeight="1" x14ac:dyDescent="0.2">
      <c r="B193" s="123"/>
      <c r="C193" s="258" t="s">
        <v>343</v>
      </c>
      <c r="D193" s="258" t="s">
        <v>166</v>
      </c>
      <c r="E193" s="259" t="s">
        <v>344</v>
      </c>
      <c r="F193" s="260" t="s">
        <v>345</v>
      </c>
      <c r="G193" s="261" t="s">
        <v>148</v>
      </c>
      <c r="H193" s="262">
        <v>0.36699999999999999</v>
      </c>
      <c r="I193" s="263">
        <v>0</v>
      </c>
      <c r="J193" s="263">
        <f>ROUND(I193*H193,2)</f>
        <v>0</v>
      </c>
      <c r="K193" s="260" t="s">
        <v>127</v>
      </c>
      <c r="L193" s="153"/>
      <c r="M193" s="154" t="s">
        <v>3</v>
      </c>
      <c r="N193" s="155" t="s">
        <v>40</v>
      </c>
      <c r="O193" s="132">
        <v>0</v>
      </c>
      <c r="P193" s="132">
        <f>O193*H193</f>
        <v>0</v>
      </c>
      <c r="Q193" s="132">
        <v>1</v>
      </c>
      <c r="R193" s="132">
        <f>Q193*H193</f>
        <v>0.36699999999999999</v>
      </c>
      <c r="S193" s="132">
        <v>0</v>
      </c>
      <c r="T193" s="133">
        <f>S193*H193</f>
        <v>0</v>
      </c>
      <c r="AR193" s="134" t="s">
        <v>142</v>
      </c>
      <c r="AT193" s="134" t="s">
        <v>166</v>
      </c>
      <c r="AU193" s="134" t="s">
        <v>76</v>
      </c>
      <c r="AY193" s="16" t="s">
        <v>115</v>
      </c>
      <c r="BE193" s="135">
        <f>IF(N193="základní",J193,0)</f>
        <v>0</v>
      </c>
      <c r="BF193" s="135">
        <f>IF(N193="snížená",J193,0)</f>
        <v>0</v>
      </c>
      <c r="BG193" s="135">
        <f>IF(N193="zákl. přenesená",J193,0)</f>
        <v>0</v>
      </c>
      <c r="BH193" s="135">
        <f>IF(N193="sníž. přenesená",J193,0)</f>
        <v>0</v>
      </c>
      <c r="BI193" s="135">
        <f>IF(N193="nulová",J193,0)</f>
        <v>0</v>
      </c>
      <c r="BJ193" s="16" t="s">
        <v>75</v>
      </c>
      <c r="BK193" s="135">
        <f>ROUND(I193*H193,2)</f>
        <v>0</v>
      </c>
      <c r="BL193" s="16" t="s">
        <v>121</v>
      </c>
      <c r="BM193" s="134" t="s">
        <v>346</v>
      </c>
    </row>
    <row r="194" spans="2:65" s="12" customFormat="1" x14ac:dyDescent="0.2">
      <c r="B194" s="139"/>
      <c r="D194" s="140" t="s">
        <v>123</v>
      </c>
      <c r="E194" s="141" t="s">
        <v>3</v>
      </c>
      <c r="F194" s="142" t="s">
        <v>347</v>
      </c>
      <c r="H194" s="143">
        <v>0.36699999999999999</v>
      </c>
      <c r="L194" s="139"/>
      <c r="M194" s="144"/>
      <c r="T194" s="145"/>
      <c r="AT194" s="141" t="s">
        <v>123</v>
      </c>
      <c r="AU194" s="141" t="s">
        <v>76</v>
      </c>
      <c r="AV194" s="12" t="s">
        <v>76</v>
      </c>
      <c r="AW194" s="12" t="s">
        <v>30</v>
      </c>
      <c r="AX194" s="12" t="s">
        <v>75</v>
      </c>
      <c r="AY194" s="141" t="s">
        <v>115</v>
      </c>
    </row>
    <row r="195" spans="2:65" s="1" customFormat="1" ht="16.5" customHeight="1" x14ac:dyDescent="0.2">
      <c r="B195" s="123"/>
      <c r="C195" s="258" t="s">
        <v>348</v>
      </c>
      <c r="D195" s="258" t="s">
        <v>166</v>
      </c>
      <c r="E195" s="259" t="s">
        <v>349</v>
      </c>
      <c r="F195" s="260" t="s">
        <v>638</v>
      </c>
      <c r="G195" s="261" t="s">
        <v>636</v>
      </c>
      <c r="H195" s="262">
        <v>195</v>
      </c>
      <c r="I195" s="263">
        <v>0</v>
      </c>
      <c r="J195" s="263">
        <f>ROUND(I195*H195,2)</f>
        <v>0</v>
      </c>
      <c r="K195" s="260" t="s">
        <v>127</v>
      </c>
      <c r="L195" s="153"/>
      <c r="M195" s="154" t="s">
        <v>3</v>
      </c>
      <c r="N195" s="155" t="s">
        <v>40</v>
      </c>
      <c r="O195" s="132">
        <v>0</v>
      </c>
      <c r="P195" s="132">
        <f>O195*H195</f>
        <v>0</v>
      </c>
      <c r="Q195" s="132">
        <v>1</v>
      </c>
      <c r="R195" s="132">
        <f>Q195*H195</f>
        <v>195</v>
      </c>
      <c r="S195" s="132">
        <v>0</v>
      </c>
      <c r="T195" s="133">
        <f>S195*H195</f>
        <v>0</v>
      </c>
      <c r="AR195" s="134" t="s">
        <v>142</v>
      </c>
      <c r="AT195" s="134" t="s">
        <v>166</v>
      </c>
      <c r="AU195" s="134" t="s">
        <v>76</v>
      </c>
      <c r="AY195" s="16" t="s">
        <v>115</v>
      </c>
      <c r="BE195" s="135">
        <f>IF(N195="základní",J195,0)</f>
        <v>0</v>
      </c>
      <c r="BF195" s="135">
        <f>IF(N195="snížená",J195,0)</f>
        <v>0</v>
      </c>
      <c r="BG195" s="135">
        <f>IF(N195="zákl. přenesená",J195,0)</f>
        <v>0</v>
      </c>
      <c r="BH195" s="135">
        <f>IF(N195="sníž. přenesená",J195,0)</f>
        <v>0</v>
      </c>
      <c r="BI195" s="135">
        <f>IF(N195="nulová",J195,0)</f>
        <v>0</v>
      </c>
      <c r="BJ195" s="16" t="s">
        <v>75</v>
      </c>
      <c r="BK195" s="135">
        <f>ROUND(I195*H195,2)</f>
        <v>0</v>
      </c>
      <c r="BL195" s="16" t="s">
        <v>121</v>
      </c>
      <c r="BM195" s="134" t="s">
        <v>350</v>
      </c>
    </row>
    <row r="196" spans="2:65" s="12" customFormat="1" x14ac:dyDescent="0.2">
      <c r="B196" s="139"/>
      <c r="D196" s="140" t="s">
        <v>123</v>
      </c>
      <c r="E196" s="141" t="s">
        <v>3</v>
      </c>
      <c r="F196" s="142" t="s">
        <v>351</v>
      </c>
      <c r="H196" s="143">
        <v>1.2999999999999999E-2</v>
      </c>
      <c r="L196" s="139"/>
      <c r="M196" s="144"/>
      <c r="T196" s="145"/>
      <c r="AT196" s="141" t="s">
        <v>123</v>
      </c>
      <c r="AU196" s="141" t="s">
        <v>76</v>
      </c>
      <c r="AV196" s="12" t="s">
        <v>76</v>
      </c>
      <c r="AW196" s="12" t="s">
        <v>30</v>
      </c>
      <c r="AX196" s="12" t="s">
        <v>75</v>
      </c>
      <c r="AY196" s="141" t="s">
        <v>115</v>
      </c>
    </row>
    <row r="197" spans="2:65" s="1" customFormat="1" ht="16.5" customHeight="1" x14ac:dyDescent="0.2">
      <c r="B197" s="123"/>
      <c r="C197" s="124" t="s">
        <v>352</v>
      </c>
      <c r="D197" s="124" t="s">
        <v>117</v>
      </c>
      <c r="E197" s="125" t="s">
        <v>353</v>
      </c>
      <c r="F197" s="126" t="s">
        <v>639</v>
      </c>
      <c r="G197" s="127" t="s">
        <v>173</v>
      </c>
      <c r="H197" s="128">
        <v>3</v>
      </c>
      <c r="I197" s="129">
        <v>0</v>
      </c>
      <c r="J197" s="129">
        <f>ROUND(I197*H197,2)</f>
        <v>0</v>
      </c>
      <c r="K197" s="126" t="s">
        <v>127</v>
      </c>
      <c r="L197" s="28"/>
      <c r="M197" s="130" t="s">
        <v>3</v>
      </c>
      <c r="N197" s="131" t="s">
        <v>40</v>
      </c>
      <c r="O197" s="132">
        <v>0.65</v>
      </c>
      <c r="P197" s="132">
        <f>O197*H197</f>
        <v>1.9500000000000002</v>
      </c>
      <c r="Q197" s="132">
        <v>8.0000000000000004E-4</v>
      </c>
      <c r="R197" s="132">
        <f>Q197*H197</f>
        <v>2.4000000000000002E-3</v>
      </c>
      <c r="S197" s="132">
        <v>0</v>
      </c>
      <c r="T197" s="133">
        <f>S197*H197</f>
        <v>0</v>
      </c>
      <c r="AR197" s="134" t="s">
        <v>121</v>
      </c>
      <c r="AT197" s="134" t="s">
        <v>117</v>
      </c>
      <c r="AU197" s="134" t="s">
        <v>76</v>
      </c>
      <c r="AY197" s="16" t="s">
        <v>115</v>
      </c>
      <c r="BE197" s="135">
        <f>IF(N197="základní",J197,0)</f>
        <v>0</v>
      </c>
      <c r="BF197" s="135">
        <f>IF(N197="snížená",J197,0)</f>
        <v>0</v>
      </c>
      <c r="BG197" s="135">
        <f>IF(N197="zákl. přenesená",J197,0)</f>
        <v>0</v>
      </c>
      <c r="BH197" s="135">
        <f>IF(N197="sníž. přenesená",J197,0)</f>
        <v>0</v>
      </c>
      <c r="BI197" s="135">
        <f>IF(N197="nulová",J197,0)</f>
        <v>0</v>
      </c>
      <c r="BJ197" s="16" t="s">
        <v>75</v>
      </c>
      <c r="BK197" s="135">
        <f>ROUND(I197*H197,2)</f>
        <v>0</v>
      </c>
      <c r="BL197" s="16" t="s">
        <v>121</v>
      </c>
      <c r="BM197" s="134" t="s">
        <v>354</v>
      </c>
    </row>
    <row r="198" spans="2:65" s="1" customFormat="1" x14ac:dyDescent="0.2">
      <c r="B198" s="28"/>
      <c r="D198" s="136" t="s">
        <v>122</v>
      </c>
      <c r="F198" s="137" t="s">
        <v>355</v>
      </c>
      <c r="L198" s="28"/>
      <c r="M198" s="138"/>
      <c r="T198" s="48"/>
      <c r="AT198" s="16" t="s">
        <v>122</v>
      </c>
      <c r="AU198" s="16" t="s">
        <v>76</v>
      </c>
    </row>
    <row r="199" spans="2:65" s="1" customFormat="1" ht="16.5" customHeight="1" x14ac:dyDescent="0.2">
      <c r="B199" s="123"/>
      <c r="C199" s="124" t="s">
        <v>356</v>
      </c>
      <c r="D199" s="124" t="s">
        <v>117</v>
      </c>
      <c r="E199" s="125" t="s">
        <v>357</v>
      </c>
      <c r="F199" s="126" t="s">
        <v>637</v>
      </c>
      <c r="G199" s="127" t="s">
        <v>173</v>
      </c>
      <c r="H199" s="128">
        <v>4</v>
      </c>
      <c r="I199" s="129">
        <v>0</v>
      </c>
      <c r="J199" s="129">
        <f>ROUND(I199*H199,2)</f>
        <v>0</v>
      </c>
      <c r="K199" s="126" t="s">
        <v>127</v>
      </c>
      <c r="L199" s="28"/>
      <c r="M199" s="130" t="s">
        <v>3</v>
      </c>
      <c r="N199" s="131" t="s">
        <v>40</v>
      </c>
      <c r="O199" s="132">
        <v>2.2149999999999999</v>
      </c>
      <c r="P199" s="132">
        <f>O199*H199</f>
        <v>8.86</v>
      </c>
      <c r="Q199" s="132">
        <v>0</v>
      </c>
      <c r="R199" s="132">
        <f>Q199*H199</f>
        <v>0</v>
      </c>
      <c r="S199" s="132">
        <v>0</v>
      </c>
      <c r="T199" s="133">
        <f>S199*H199</f>
        <v>0</v>
      </c>
      <c r="AR199" s="134" t="s">
        <v>121</v>
      </c>
      <c r="AT199" s="134" t="s">
        <v>117</v>
      </c>
      <c r="AU199" s="134" t="s">
        <v>76</v>
      </c>
      <c r="AY199" s="16" t="s">
        <v>115</v>
      </c>
      <c r="BE199" s="135">
        <f>IF(N199="základní",J199,0)</f>
        <v>0</v>
      </c>
      <c r="BF199" s="135">
        <f>IF(N199="snížená",J199,0)</f>
        <v>0</v>
      </c>
      <c r="BG199" s="135">
        <f>IF(N199="zákl. přenesená",J199,0)</f>
        <v>0</v>
      </c>
      <c r="BH199" s="135">
        <f>IF(N199="sníž. přenesená",J199,0)</f>
        <v>0</v>
      </c>
      <c r="BI199" s="135">
        <f>IF(N199="nulová",J199,0)</f>
        <v>0</v>
      </c>
      <c r="BJ199" s="16" t="s">
        <v>75</v>
      </c>
      <c r="BK199" s="135">
        <f>ROUND(I199*H199,2)</f>
        <v>0</v>
      </c>
      <c r="BL199" s="16" t="s">
        <v>121</v>
      </c>
      <c r="BM199" s="134" t="s">
        <v>358</v>
      </c>
    </row>
    <row r="200" spans="2:65" s="1" customFormat="1" x14ac:dyDescent="0.2">
      <c r="B200" s="28"/>
      <c r="D200" s="136" t="s">
        <v>122</v>
      </c>
      <c r="F200" s="137" t="s">
        <v>359</v>
      </c>
      <c r="L200" s="28"/>
      <c r="M200" s="138"/>
      <c r="T200" s="48"/>
      <c r="AT200" s="16" t="s">
        <v>122</v>
      </c>
      <c r="AU200" s="16" t="s">
        <v>76</v>
      </c>
    </row>
    <row r="201" spans="2:65" s="1" customFormat="1" ht="16.5" customHeight="1" x14ac:dyDescent="0.2">
      <c r="B201" s="123"/>
      <c r="C201" s="258" t="s">
        <v>360</v>
      </c>
      <c r="D201" s="258" t="s">
        <v>166</v>
      </c>
      <c r="E201" s="259" t="s">
        <v>361</v>
      </c>
      <c r="F201" s="260" t="s">
        <v>362</v>
      </c>
      <c r="G201" s="261" t="s">
        <v>173</v>
      </c>
      <c r="H201" s="262">
        <v>4</v>
      </c>
      <c r="I201" s="263">
        <v>0</v>
      </c>
      <c r="J201" s="263">
        <f>ROUND(I201*H201,2)</f>
        <v>0</v>
      </c>
      <c r="K201" s="260" t="s">
        <v>127</v>
      </c>
      <c r="L201" s="153"/>
      <c r="M201" s="154" t="s">
        <v>3</v>
      </c>
      <c r="N201" s="155" t="s">
        <v>40</v>
      </c>
      <c r="O201" s="132">
        <v>0</v>
      </c>
      <c r="P201" s="132">
        <f>O201*H201</f>
        <v>0</v>
      </c>
      <c r="Q201" s="132">
        <v>0.56999999999999995</v>
      </c>
      <c r="R201" s="132">
        <f>Q201*H201</f>
        <v>2.2799999999999998</v>
      </c>
      <c r="S201" s="132">
        <v>0</v>
      </c>
      <c r="T201" s="133">
        <f>S201*H201</f>
        <v>0</v>
      </c>
      <c r="AR201" s="134" t="s">
        <v>142</v>
      </c>
      <c r="AT201" s="134" t="s">
        <v>166</v>
      </c>
      <c r="AU201" s="134" t="s">
        <v>76</v>
      </c>
      <c r="AY201" s="16" t="s">
        <v>115</v>
      </c>
      <c r="BE201" s="135">
        <f>IF(N201="základní",J201,0)</f>
        <v>0</v>
      </c>
      <c r="BF201" s="135">
        <f>IF(N201="snížená",J201,0)</f>
        <v>0</v>
      </c>
      <c r="BG201" s="135">
        <f>IF(N201="zákl. přenesená",J201,0)</f>
        <v>0</v>
      </c>
      <c r="BH201" s="135">
        <f>IF(N201="sníž. přenesená",J201,0)</f>
        <v>0</v>
      </c>
      <c r="BI201" s="135">
        <f>IF(N201="nulová",J201,0)</f>
        <v>0</v>
      </c>
      <c r="BJ201" s="16" t="s">
        <v>75</v>
      </c>
      <c r="BK201" s="135">
        <f>ROUND(I201*H201,2)</f>
        <v>0</v>
      </c>
      <c r="BL201" s="16" t="s">
        <v>121</v>
      </c>
      <c r="BM201" s="134" t="s">
        <v>363</v>
      </c>
    </row>
    <row r="202" spans="2:65" s="1" customFormat="1" ht="16.5" customHeight="1" x14ac:dyDescent="0.2">
      <c r="B202" s="123"/>
      <c r="C202" s="124" t="s">
        <v>364</v>
      </c>
      <c r="D202" s="124" t="s">
        <v>117</v>
      </c>
      <c r="E202" s="125" t="s">
        <v>365</v>
      </c>
      <c r="F202" s="126" t="s">
        <v>366</v>
      </c>
      <c r="G202" s="127" t="s">
        <v>173</v>
      </c>
      <c r="H202" s="128">
        <v>1</v>
      </c>
      <c r="I202" s="129">
        <v>0</v>
      </c>
      <c r="J202" s="129">
        <f>ROUND(I202*H202,2)</f>
        <v>0</v>
      </c>
      <c r="K202" s="126" t="s">
        <v>3</v>
      </c>
      <c r="L202" s="28"/>
      <c r="M202" s="130" t="s">
        <v>3</v>
      </c>
      <c r="N202" s="131" t="s">
        <v>40</v>
      </c>
      <c r="O202" s="132">
        <v>0</v>
      </c>
      <c r="P202" s="132">
        <f>O202*H202</f>
        <v>0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34" t="s">
        <v>121</v>
      </c>
      <c r="AT202" s="134" t="s">
        <v>117</v>
      </c>
      <c r="AU202" s="134" t="s">
        <v>76</v>
      </c>
      <c r="AY202" s="16" t="s">
        <v>115</v>
      </c>
      <c r="BE202" s="135">
        <f>IF(N202="základní",J202,0)</f>
        <v>0</v>
      </c>
      <c r="BF202" s="135">
        <f>IF(N202="snížená",J202,0)</f>
        <v>0</v>
      </c>
      <c r="BG202" s="135">
        <f>IF(N202="zákl. přenesená",J202,0)</f>
        <v>0</v>
      </c>
      <c r="BH202" s="135">
        <f>IF(N202="sníž. přenesená",J202,0)</f>
        <v>0</v>
      </c>
      <c r="BI202" s="135">
        <f>IF(N202="nulová",J202,0)</f>
        <v>0</v>
      </c>
      <c r="BJ202" s="16" t="s">
        <v>75</v>
      </c>
      <c r="BK202" s="135">
        <f>ROUND(I202*H202,2)</f>
        <v>0</v>
      </c>
      <c r="BL202" s="16" t="s">
        <v>121</v>
      </c>
      <c r="BM202" s="134" t="s">
        <v>367</v>
      </c>
    </row>
    <row r="203" spans="2:65" s="11" customFormat="1" ht="22.9" customHeight="1" x14ac:dyDescent="0.2">
      <c r="B203" s="112"/>
      <c r="D203" s="113" t="s">
        <v>68</v>
      </c>
      <c r="E203" s="121" t="s">
        <v>167</v>
      </c>
      <c r="F203" s="121" t="s">
        <v>168</v>
      </c>
      <c r="J203" s="122">
        <f>BK203</f>
        <v>0</v>
      </c>
      <c r="L203" s="112"/>
      <c r="M203" s="116"/>
      <c r="P203" s="117">
        <f>SUM(P204:P205)</f>
        <v>29.554800000000004</v>
      </c>
      <c r="R203" s="117">
        <f>SUM(R204:R205)</f>
        <v>0</v>
      </c>
      <c r="T203" s="118">
        <f>SUM(T204:T205)</f>
        <v>0</v>
      </c>
      <c r="AR203" s="113" t="s">
        <v>75</v>
      </c>
      <c r="AT203" s="119" t="s">
        <v>68</v>
      </c>
      <c r="AU203" s="119" t="s">
        <v>75</v>
      </c>
      <c r="AY203" s="113" t="s">
        <v>115</v>
      </c>
      <c r="BK203" s="120">
        <f>SUM(BK204:BK205)</f>
        <v>0</v>
      </c>
    </row>
    <row r="204" spans="2:65" s="1" customFormat="1" ht="16.5" customHeight="1" x14ac:dyDescent="0.2">
      <c r="B204" s="123"/>
      <c r="C204" s="124" t="s">
        <v>368</v>
      </c>
      <c r="D204" s="124" t="s">
        <v>117</v>
      </c>
      <c r="E204" s="125" t="s">
        <v>170</v>
      </c>
      <c r="F204" s="126" t="s">
        <v>171</v>
      </c>
      <c r="G204" s="127" t="s">
        <v>148</v>
      </c>
      <c r="H204" s="257">
        <v>223.9</v>
      </c>
      <c r="I204" s="250">
        <v>0</v>
      </c>
      <c r="J204" s="129">
        <f>ROUND(I204*H204,2)</f>
        <v>0</v>
      </c>
      <c r="K204" s="126" t="s">
        <v>127</v>
      </c>
      <c r="L204" s="251"/>
      <c r="M204" s="252" t="s">
        <v>3</v>
      </c>
      <c r="N204" s="253" t="s">
        <v>40</v>
      </c>
      <c r="O204" s="254">
        <v>0.13200000000000001</v>
      </c>
      <c r="P204" s="254">
        <f>O204*H204</f>
        <v>29.554800000000004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256"/>
      <c r="V204" s="256"/>
      <c r="AR204" s="134" t="s">
        <v>121</v>
      </c>
      <c r="AT204" s="134" t="s">
        <v>117</v>
      </c>
      <c r="AU204" s="134" t="s">
        <v>76</v>
      </c>
      <c r="AY204" s="16" t="s">
        <v>115</v>
      </c>
      <c r="BE204" s="135">
        <f>IF(N204="základní",J204,0)</f>
        <v>0</v>
      </c>
      <c r="BF204" s="135">
        <f>IF(N204="snížená",J204,0)</f>
        <v>0</v>
      </c>
      <c r="BG204" s="135">
        <f>IF(N204="zákl. přenesená",J204,0)</f>
        <v>0</v>
      </c>
      <c r="BH204" s="135">
        <f>IF(N204="sníž. přenesená",J204,0)</f>
        <v>0</v>
      </c>
      <c r="BI204" s="135">
        <f>IF(N204="nulová",J204,0)</f>
        <v>0</v>
      </c>
      <c r="BJ204" s="16" t="s">
        <v>75</v>
      </c>
      <c r="BK204" s="135">
        <f>ROUND(I204*H204,2)</f>
        <v>0</v>
      </c>
      <c r="BL204" s="16" t="s">
        <v>121</v>
      </c>
      <c r="BM204" s="134" t="s">
        <v>369</v>
      </c>
    </row>
    <row r="205" spans="2:65" s="1" customFormat="1" x14ac:dyDescent="0.2">
      <c r="B205" s="28"/>
      <c r="D205" s="136" t="s">
        <v>122</v>
      </c>
      <c r="F205" s="137" t="s">
        <v>370</v>
      </c>
      <c r="L205" s="28"/>
      <c r="M205" s="156"/>
      <c r="N205" s="157"/>
      <c r="O205" s="157"/>
      <c r="P205" s="157"/>
      <c r="Q205" s="157"/>
      <c r="R205" s="157"/>
      <c r="S205" s="157"/>
      <c r="T205" s="158"/>
      <c r="AT205" s="16" t="s">
        <v>122</v>
      </c>
      <c r="AU205" s="16" t="s">
        <v>76</v>
      </c>
    </row>
    <row r="206" spans="2:65" s="1" customFormat="1" ht="6.95" customHeight="1" x14ac:dyDescent="0.2">
      <c r="B206" s="37"/>
      <c r="C206" s="38"/>
      <c r="D206" s="38"/>
      <c r="E206" s="38"/>
      <c r="F206" s="38"/>
      <c r="G206" s="38"/>
      <c r="H206" s="38"/>
      <c r="I206" s="38"/>
      <c r="J206" s="38"/>
      <c r="K206" s="38"/>
      <c r="L206" s="28"/>
    </row>
  </sheetData>
  <autoFilter ref="C85:K205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200-000000000000}"/>
    <hyperlink ref="F93" r:id="rId2" xr:uid="{00000000-0004-0000-0200-000001000000}"/>
    <hyperlink ref="F96" r:id="rId3" xr:uid="{00000000-0004-0000-0200-000002000000}"/>
    <hyperlink ref="F99" r:id="rId4" xr:uid="{00000000-0004-0000-0200-000003000000}"/>
    <hyperlink ref="F103" r:id="rId5" xr:uid="{00000000-0004-0000-0200-000004000000}"/>
    <hyperlink ref="F106" r:id="rId6" xr:uid="{00000000-0004-0000-0200-000005000000}"/>
    <hyperlink ref="F109" r:id="rId7" xr:uid="{00000000-0004-0000-0200-000006000000}"/>
    <hyperlink ref="F113" r:id="rId8" xr:uid="{00000000-0004-0000-0200-000007000000}"/>
    <hyperlink ref="F116" r:id="rId9" xr:uid="{00000000-0004-0000-0200-000008000000}"/>
    <hyperlink ref="F119" r:id="rId10" xr:uid="{00000000-0004-0000-0200-000009000000}"/>
    <hyperlink ref="F124" r:id="rId11" xr:uid="{00000000-0004-0000-0200-00000A000000}"/>
    <hyperlink ref="F126" r:id="rId12" xr:uid="{00000000-0004-0000-0200-00000B000000}"/>
    <hyperlink ref="F131" r:id="rId13" xr:uid="{00000000-0004-0000-0200-00000C000000}"/>
    <hyperlink ref="F134" r:id="rId14" xr:uid="{00000000-0004-0000-0200-00000D000000}"/>
    <hyperlink ref="F137" r:id="rId15" xr:uid="{00000000-0004-0000-0200-00000E000000}"/>
    <hyperlink ref="F139" r:id="rId16" xr:uid="{00000000-0004-0000-0200-00000F000000}"/>
    <hyperlink ref="F142" r:id="rId17" xr:uid="{00000000-0004-0000-0200-000010000000}"/>
    <hyperlink ref="F145" r:id="rId18" xr:uid="{00000000-0004-0000-0200-000011000000}"/>
    <hyperlink ref="F150" r:id="rId19" xr:uid="{00000000-0004-0000-0200-000012000000}"/>
    <hyperlink ref="F155" r:id="rId20" xr:uid="{00000000-0004-0000-0200-000013000000}"/>
    <hyperlink ref="F176" r:id="rId21" xr:uid="{00000000-0004-0000-0200-000014000000}"/>
    <hyperlink ref="F180" r:id="rId22" xr:uid="{00000000-0004-0000-0200-000015000000}"/>
    <hyperlink ref="F182" r:id="rId23" xr:uid="{00000000-0004-0000-0200-000016000000}"/>
    <hyperlink ref="F184" r:id="rId24" xr:uid="{00000000-0004-0000-0200-000017000000}"/>
    <hyperlink ref="F186" r:id="rId25" xr:uid="{00000000-0004-0000-0200-000018000000}"/>
    <hyperlink ref="F188" r:id="rId26" xr:uid="{00000000-0004-0000-0200-000019000000}"/>
    <hyperlink ref="F190" r:id="rId27" xr:uid="{00000000-0004-0000-0200-00001A000000}"/>
    <hyperlink ref="F198" r:id="rId28" xr:uid="{00000000-0004-0000-0200-00001B000000}"/>
    <hyperlink ref="F200" r:id="rId29" xr:uid="{00000000-0004-0000-0200-00001C000000}"/>
    <hyperlink ref="F205" r:id="rId30" xr:uid="{00000000-0004-0000-02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5"/>
  <sheetViews>
    <sheetView showGridLines="0" workbookViewId="0">
      <selection activeCell="W90" sqref="W9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64" t="s">
        <v>6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6" t="s">
        <v>83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 x14ac:dyDescent="0.2">
      <c r="B4" s="19"/>
      <c r="D4" s="20" t="s">
        <v>87</v>
      </c>
      <c r="L4" s="19"/>
      <c r="M4" s="81" t="s">
        <v>11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15</v>
      </c>
      <c r="L6" s="19"/>
    </row>
    <row r="7" spans="2:46" ht="16.5" customHeight="1" x14ac:dyDescent="0.2">
      <c r="B7" s="19"/>
      <c r="E7" s="298" t="str">
        <f>'Rekapitulace stavby'!K6</f>
        <v>Hřiště na nohejbal a volejbal Farkáň</v>
      </c>
      <c r="F7" s="299"/>
      <c r="G7" s="299"/>
      <c r="H7" s="299"/>
      <c r="L7" s="19"/>
    </row>
    <row r="8" spans="2:46" s="1" customFormat="1" ht="12" customHeight="1" x14ac:dyDescent="0.2">
      <c r="B8" s="28"/>
      <c r="D8" s="25" t="s">
        <v>90</v>
      </c>
      <c r="L8" s="28"/>
    </row>
    <row r="9" spans="2:46" s="1" customFormat="1" ht="16.5" customHeight="1" x14ac:dyDescent="0.2">
      <c r="B9" s="28"/>
      <c r="E9" s="269" t="s">
        <v>371</v>
      </c>
      <c r="F9" s="297"/>
      <c r="G9" s="297"/>
      <c r="H9" s="297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3</v>
      </c>
      <c r="I11" s="25" t="s">
        <v>17</v>
      </c>
      <c r="J11" s="23" t="s">
        <v>3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5" t="str">
        <f>'Rekapitulace stavby'!AN8</f>
        <v>12. 8. 2023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">
        <v>3</v>
      </c>
      <c r="L14" s="28"/>
    </row>
    <row r="15" spans="2:46" s="1" customFormat="1" ht="18" customHeight="1" x14ac:dyDescent="0.2">
      <c r="B15" s="28"/>
      <c r="E15" s="23" t="s">
        <v>24</v>
      </c>
      <c r="I15" s="25" t="s">
        <v>25</v>
      </c>
      <c r="J15" s="23" t="s">
        <v>3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291" t="str">
        <f>'Rekapitulace stavby'!E14</f>
        <v xml:space="preserve"> </v>
      </c>
      <c r="F18" s="291"/>
      <c r="G18" s="291"/>
      <c r="H18" s="291"/>
      <c r="I18" s="25" t="s">
        <v>25</v>
      </c>
      <c r="J18" s="23" t="str">
        <f>'Rekapitulace stavby'!AN14</f>
        <v/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28</v>
      </c>
      <c r="I20" s="25" t="s">
        <v>23</v>
      </c>
      <c r="J20" s="23" t="s">
        <v>3</v>
      </c>
      <c r="L20" s="28"/>
    </row>
    <row r="21" spans="2:12" s="1" customFormat="1" ht="18" customHeight="1" x14ac:dyDescent="0.2">
      <c r="B21" s="28"/>
      <c r="E21" s="23" t="s">
        <v>29</v>
      </c>
      <c r="I21" s="25" t="s">
        <v>25</v>
      </c>
      <c r="J21" s="23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31</v>
      </c>
      <c r="I23" s="25" t="s">
        <v>23</v>
      </c>
      <c r="J23" s="23" t="s">
        <v>3</v>
      </c>
      <c r="L23" s="28"/>
    </row>
    <row r="24" spans="2:12" s="1" customFormat="1" ht="18" customHeight="1" x14ac:dyDescent="0.2">
      <c r="B24" s="28"/>
      <c r="E24" s="23" t="s">
        <v>32</v>
      </c>
      <c r="I24" s="25" t="s">
        <v>25</v>
      </c>
      <c r="J24" s="23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33</v>
      </c>
      <c r="L26" s="28"/>
    </row>
    <row r="27" spans="2:12" s="7" customFormat="1" ht="16.5" customHeight="1" x14ac:dyDescent="0.2">
      <c r="B27" s="82"/>
      <c r="E27" s="293" t="s">
        <v>3</v>
      </c>
      <c r="F27" s="293"/>
      <c r="G27" s="293"/>
      <c r="H27" s="293"/>
      <c r="L27" s="82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 x14ac:dyDescent="0.2">
      <c r="B30" s="28"/>
      <c r="D30" s="83" t="s">
        <v>35</v>
      </c>
      <c r="J30" s="58">
        <f>ROUND(J83, 2)</f>
        <v>0</v>
      </c>
      <c r="L30" s="28"/>
    </row>
    <row r="31" spans="2:12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 x14ac:dyDescent="0.2">
      <c r="B33" s="28"/>
      <c r="D33" s="84" t="s">
        <v>39</v>
      </c>
      <c r="E33" s="25" t="s">
        <v>40</v>
      </c>
      <c r="F33" s="85">
        <f>ROUND((SUM(BE83:BE104)),  2)</f>
        <v>0</v>
      </c>
      <c r="I33" s="86">
        <v>0.21</v>
      </c>
      <c r="J33" s="85">
        <f>ROUND(((SUM(BE83:BE104))*I33),  2)</f>
        <v>0</v>
      </c>
      <c r="L33" s="28"/>
    </row>
    <row r="34" spans="2:12" s="1" customFormat="1" ht="14.45" customHeight="1" x14ac:dyDescent="0.2">
      <c r="B34" s="28"/>
      <c r="E34" s="25" t="s">
        <v>41</v>
      </c>
      <c r="F34" s="85">
        <f>ROUND((SUM(BF83:BF104)),  2)</f>
        <v>0</v>
      </c>
      <c r="I34" s="86">
        <v>0.15</v>
      </c>
      <c r="J34" s="85">
        <f>ROUND(((SUM(BF83:BF104))*I34),  2)</f>
        <v>0</v>
      </c>
      <c r="L34" s="28"/>
    </row>
    <row r="35" spans="2:12" s="1" customFormat="1" ht="14.45" hidden="1" customHeight="1" x14ac:dyDescent="0.2">
      <c r="B35" s="28"/>
      <c r="E35" s="25" t="s">
        <v>42</v>
      </c>
      <c r="F35" s="85">
        <f>ROUND((SUM(BG83:BG104)),  2)</f>
        <v>0</v>
      </c>
      <c r="I35" s="86">
        <v>0.21</v>
      </c>
      <c r="J35" s="85">
        <f>0</f>
        <v>0</v>
      </c>
      <c r="L35" s="28"/>
    </row>
    <row r="36" spans="2:12" s="1" customFormat="1" ht="14.45" hidden="1" customHeight="1" x14ac:dyDescent="0.2">
      <c r="B36" s="28"/>
      <c r="E36" s="25" t="s">
        <v>43</v>
      </c>
      <c r="F36" s="85">
        <f>ROUND((SUM(BH83:BH104)),  2)</f>
        <v>0</v>
      </c>
      <c r="I36" s="86">
        <v>0.15</v>
      </c>
      <c r="J36" s="85">
        <f>0</f>
        <v>0</v>
      </c>
      <c r="L36" s="28"/>
    </row>
    <row r="37" spans="2:12" s="1" customFormat="1" ht="14.45" hidden="1" customHeight="1" x14ac:dyDescent="0.2">
      <c r="B37" s="28"/>
      <c r="E37" s="25" t="s">
        <v>44</v>
      </c>
      <c r="F37" s="85">
        <f>ROUND((SUM(BI83:BI104)),  2)</f>
        <v>0</v>
      </c>
      <c r="I37" s="86">
        <v>0</v>
      </c>
      <c r="J37" s="85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7"/>
      <c r="D39" s="88" t="s">
        <v>45</v>
      </c>
      <c r="E39" s="49"/>
      <c r="F39" s="49"/>
      <c r="G39" s="89" t="s">
        <v>46</v>
      </c>
      <c r="H39" s="90" t="s">
        <v>47</v>
      </c>
      <c r="I39" s="49"/>
      <c r="J39" s="91">
        <f>SUM(J30:J37)</f>
        <v>0</v>
      </c>
      <c r="K39" s="92"/>
      <c r="L39" s="28"/>
    </row>
    <row r="40" spans="2:12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 x14ac:dyDescent="0.2">
      <c r="B45" s="28"/>
      <c r="C45" s="20" t="s">
        <v>91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5" t="s">
        <v>15</v>
      </c>
      <c r="L47" s="28"/>
    </row>
    <row r="48" spans="2:12" s="1" customFormat="1" ht="16.5" customHeight="1" x14ac:dyDescent="0.2">
      <c r="B48" s="28"/>
      <c r="E48" s="298" t="str">
        <f>E7</f>
        <v>Hřiště na nohejbal a volejbal Farkáň</v>
      </c>
      <c r="F48" s="299"/>
      <c r="G48" s="299"/>
      <c r="H48" s="299"/>
      <c r="L48" s="28"/>
    </row>
    <row r="49" spans="2:47" s="1" customFormat="1" ht="12" customHeight="1" x14ac:dyDescent="0.2">
      <c r="B49" s="28"/>
      <c r="C49" s="25" t="s">
        <v>90</v>
      </c>
      <c r="L49" s="28"/>
    </row>
    <row r="50" spans="2:47" s="1" customFormat="1" ht="16.5" customHeight="1" x14ac:dyDescent="0.2">
      <c r="B50" s="28"/>
      <c r="E50" s="269" t="str">
        <f>E9</f>
        <v>03 - VRN</v>
      </c>
      <c r="F50" s="297"/>
      <c r="G50" s="297"/>
      <c r="H50" s="297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5" t="s">
        <v>18</v>
      </c>
      <c r="F52" s="23" t="str">
        <f>F12</f>
        <v>Košíře, Praha 5</v>
      </c>
      <c r="I52" s="25" t="s">
        <v>20</v>
      </c>
      <c r="J52" s="45" t="str">
        <f>IF(J12="","",J12)</f>
        <v>12. 8. 2023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5" t="s">
        <v>22</v>
      </c>
      <c r="F54" s="23" t="str">
        <f>E15</f>
        <v>Městská část Praha 5</v>
      </c>
      <c r="I54" s="25" t="s">
        <v>28</v>
      </c>
      <c r="J54" s="26" t="str">
        <f>E21</f>
        <v>Apart s.r.o.</v>
      </c>
      <c r="L54" s="28"/>
    </row>
    <row r="55" spans="2:47" s="1" customFormat="1" ht="15.2" customHeight="1" x14ac:dyDescent="0.2">
      <c r="B55" s="28"/>
      <c r="C55" s="25" t="s">
        <v>26</v>
      </c>
      <c r="F55" s="23" t="str">
        <f>IF(E18="","",E18)</f>
        <v xml:space="preserve"> </v>
      </c>
      <c r="I55" s="25" t="s">
        <v>31</v>
      </c>
      <c r="J55" s="26" t="str">
        <f>E24</f>
        <v>Ing. Josef Němeček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93" t="s">
        <v>92</v>
      </c>
      <c r="D57" s="87"/>
      <c r="E57" s="87"/>
      <c r="F57" s="87"/>
      <c r="G57" s="87"/>
      <c r="H57" s="87"/>
      <c r="I57" s="87"/>
      <c r="J57" s="94" t="s">
        <v>93</v>
      </c>
      <c r="K57" s="87"/>
      <c r="L57" s="28"/>
    </row>
    <row r="58" spans="2:47" s="1" customFormat="1" ht="10.35" customHeight="1" x14ac:dyDescent="0.2">
      <c r="B58" s="28"/>
      <c r="L58" s="28"/>
    </row>
    <row r="59" spans="2:47" s="1" customFormat="1" ht="22.9" customHeight="1" x14ac:dyDescent="0.2">
      <c r="B59" s="28"/>
      <c r="C59" s="95" t="s">
        <v>67</v>
      </c>
      <c r="J59" s="58">
        <f>J83</f>
        <v>0</v>
      </c>
      <c r="L59" s="28"/>
      <c r="AU59" s="16" t="s">
        <v>94</v>
      </c>
    </row>
    <row r="60" spans="2:47" s="8" customFormat="1" ht="24.95" customHeight="1" x14ac:dyDescent="0.2">
      <c r="B60" s="96"/>
      <c r="D60" s="97" t="s">
        <v>372</v>
      </c>
      <c r="E60" s="98"/>
      <c r="F60" s="98"/>
      <c r="G60" s="98"/>
      <c r="H60" s="98"/>
      <c r="I60" s="98"/>
      <c r="J60" s="99">
        <f>J84</f>
        <v>0</v>
      </c>
      <c r="L60" s="96"/>
    </row>
    <row r="61" spans="2:47" s="9" customFormat="1" ht="19.899999999999999" customHeight="1" x14ac:dyDescent="0.2">
      <c r="B61" s="100"/>
      <c r="D61" s="101" t="s">
        <v>373</v>
      </c>
      <c r="E61" s="102"/>
      <c r="F61" s="102"/>
      <c r="G61" s="102"/>
      <c r="H61" s="102"/>
      <c r="I61" s="102"/>
      <c r="J61" s="103">
        <f>J86</f>
        <v>0</v>
      </c>
      <c r="L61" s="100"/>
    </row>
    <row r="62" spans="2:47" s="9" customFormat="1" ht="19.899999999999999" customHeight="1" x14ac:dyDescent="0.2">
      <c r="B62" s="100"/>
      <c r="D62" s="101" t="s">
        <v>374</v>
      </c>
      <c r="E62" s="102"/>
      <c r="F62" s="102"/>
      <c r="G62" s="102"/>
      <c r="H62" s="102"/>
      <c r="I62" s="102"/>
      <c r="J62" s="103">
        <f>J90</f>
        <v>0</v>
      </c>
      <c r="L62" s="100"/>
    </row>
    <row r="63" spans="2:47" s="9" customFormat="1" ht="19.899999999999999" customHeight="1" x14ac:dyDescent="0.2">
      <c r="B63" s="100"/>
      <c r="D63" s="101" t="s">
        <v>375</v>
      </c>
      <c r="E63" s="102"/>
      <c r="F63" s="102"/>
      <c r="G63" s="102"/>
      <c r="H63" s="102"/>
      <c r="I63" s="102"/>
      <c r="J63" s="103">
        <f>J101</f>
        <v>0</v>
      </c>
      <c r="L63" s="100"/>
    </row>
    <row r="64" spans="2:47" s="1" customFormat="1" ht="21.75" customHeight="1" x14ac:dyDescent="0.2">
      <c r="B64" s="28"/>
      <c r="L64" s="28"/>
    </row>
    <row r="65" spans="2:12" s="1" customFormat="1" ht="6.95" customHeight="1" x14ac:dyDescent="0.2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 x14ac:dyDescent="0.2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 x14ac:dyDescent="0.2">
      <c r="B70" s="28"/>
      <c r="C70" s="20" t="s">
        <v>100</v>
      </c>
      <c r="L70" s="28"/>
    </row>
    <row r="71" spans="2:12" s="1" customFormat="1" ht="6.95" customHeight="1" x14ac:dyDescent="0.2">
      <c r="B71" s="28"/>
      <c r="L71" s="28"/>
    </row>
    <row r="72" spans="2:12" s="1" customFormat="1" ht="12" customHeight="1" x14ac:dyDescent="0.2">
      <c r="B72" s="28"/>
      <c r="C72" s="25" t="s">
        <v>15</v>
      </c>
      <c r="L72" s="28"/>
    </row>
    <row r="73" spans="2:12" s="1" customFormat="1" ht="16.5" customHeight="1" x14ac:dyDescent="0.2">
      <c r="B73" s="28"/>
      <c r="E73" s="298" t="str">
        <f>E7</f>
        <v>Hřiště na nohejbal a volejbal Farkáň</v>
      </c>
      <c r="F73" s="299"/>
      <c r="G73" s="299"/>
      <c r="H73" s="299"/>
      <c r="L73" s="28"/>
    </row>
    <row r="74" spans="2:12" s="1" customFormat="1" ht="12" customHeight="1" x14ac:dyDescent="0.2">
      <c r="B74" s="28"/>
      <c r="C74" s="25" t="s">
        <v>90</v>
      </c>
      <c r="L74" s="28"/>
    </row>
    <row r="75" spans="2:12" s="1" customFormat="1" ht="16.5" customHeight="1" x14ac:dyDescent="0.2">
      <c r="B75" s="28"/>
      <c r="E75" s="269" t="str">
        <f>E9</f>
        <v>03 - VRN</v>
      </c>
      <c r="F75" s="297"/>
      <c r="G75" s="297"/>
      <c r="H75" s="297"/>
      <c r="L75" s="28"/>
    </row>
    <row r="76" spans="2:12" s="1" customFormat="1" ht="6.95" customHeight="1" x14ac:dyDescent="0.2">
      <c r="B76" s="28"/>
      <c r="L76" s="28"/>
    </row>
    <row r="77" spans="2:12" s="1" customFormat="1" ht="12" customHeight="1" x14ac:dyDescent="0.2">
      <c r="B77" s="28"/>
      <c r="C77" s="25" t="s">
        <v>18</v>
      </c>
      <c r="F77" s="23" t="str">
        <f>F12</f>
        <v>Košíře, Praha 5</v>
      </c>
      <c r="I77" s="25" t="s">
        <v>20</v>
      </c>
      <c r="J77" s="45" t="str">
        <f>IF(J12="","",J12)</f>
        <v>12. 8. 2023</v>
      </c>
      <c r="L77" s="28"/>
    </row>
    <row r="78" spans="2:12" s="1" customFormat="1" ht="6.95" customHeight="1" x14ac:dyDescent="0.2">
      <c r="B78" s="28"/>
      <c r="L78" s="28"/>
    </row>
    <row r="79" spans="2:12" s="1" customFormat="1" ht="15.2" customHeight="1" x14ac:dyDescent="0.2">
      <c r="B79" s="28"/>
      <c r="C79" s="25" t="s">
        <v>22</v>
      </c>
      <c r="F79" s="23" t="str">
        <f>E15</f>
        <v>Městská část Praha 5</v>
      </c>
      <c r="I79" s="25" t="s">
        <v>28</v>
      </c>
      <c r="J79" s="26" t="str">
        <f>E21</f>
        <v>Apart s.r.o.</v>
      </c>
      <c r="L79" s="28"/>
    </row>
    <row r="80" spans="2:12" s="1" customFormat="1" ht="15.2" customHeight="1" x14ac:dyDescent="0.2">
      <c r="B80" s="28"/>
      <c r="C80" s="25" t="s">
        <v>26</v>
      </c>
      <c r="F80" s="23" t="str">
        <f>IF(E18="","",E18)</f>
        <v xml:space="preserve"> </v>
      </c>
      <c r="I80" s="25" t="s">
        <v>31</v>
      </c>
      <c r="J80" s="26" t="str">
        <f>E24</f>
        <v>Ing. Josef Němeček</v>
      </c>
      <c r="L80" s="28"/>
    </row>
    <row r="81" spans="2:65" s="1" customFormat="1" ht="10.35" customHeight="1" x14ac:dyDescent="0.2">
      <c r="B81" s="28"/>
      <c r="L81" s="28"/>
    </row>
    <row r="82" spans="2:65" s="10" customFormat="1" ht="29.25" customHeight="1" x14ac:dyDescent="0.2">
      <c r="B82" s="104"/>
      <c r="C82" s="105" t="s">
        <v>101</v>
      </c>
      <c r="D82" s="106" t="s">
        <v>54</v>
      </c>
      <c r="E82" s="106" t="s">
        <v>50</v>
      </c>
      <c r="F82" s="106" t="s">
        <v>51</v>
      </c>
      <c r="G82" s="106" t="s">
        <v>102</v>
      </c>
      <c r="H82" s="106" t="s">
        <v>103</v>
      </c>
      <c r="I82" s="106" t="s">
        <v>104</v>
      </c>
      <c r="J82" s="106" t="s">
        <v>93</v>
      </c>
      <c r="K82" s="107" t="s">
        <v>105</v>
      </c>
      <c r="L82" s="104"/>
      <c r="M82" s="51" t="s">
        <v>3</v>
      </c>
      <c r="N82" s="52" t="s">
        <v>39</v>
      </c>
      <c r="O82" s="52" t="s">
        <v>106</v>
      </c>
      <c r="P82" s="52" t="s">
        <v>107</v>
      </c>
      <c r="Q82" s="52" t="s">
        <v>108</v>
      </c>
      <c r="R82" s="52" t="s">
        <v>109</v>
      </c>
      <c r="S82" s="52" t="s">
        <v>110</v>
      </c>
      <c r="T82" s="53" t="s">
        <v>111</v>
      </c>
    </row>
    <row r="83" spans="2:65" s="1" customFormat="1" ht="22.9" customHeight="1" x14ac:dyDescent="0.25">
      <c r="B83" s="28"/>
      <c r="C83" s="56" t="s">
        <v>112</v>
      </c>
      <c r="J83" s="108">
        <f>BK83</f>
        <v>0</v>
      </c>
      <c r="L83" s="28"/>
      <c r="M83" s="54"/>
      <c r="N83" s="46"/>
      <c r="O83" s="46"/>
      <c r="P83" s="109">
        <f>P84</f>
        <v>0</v>
      </c>
      <c r="Q83" s="46"/>
      <c r="R83" s="109">
        <f>R84</f>
        <v>0</v>
      </c>
      <c r="S83" s="46"/>
      <c r="T83" s="110">
        <f>T84</f>
        <v>0.01</v>
      </c>
      <c r="AT83" s="16" t="s">
        <v>68</v>
      </c>
      <c r="AU83" s="16" t="s">
        <v>94</v>
      </c>
      <c r="BK83" s="111">
        <f>BK84</f>
        <v>0</v>
      </c>
    </row>
    <row r="84" spans="2:65" s="11" customFormat="1" ht="25.9" customHeight="1" x14ac:dyDescent="0.2">
      <c r="B84" s="112"/>
      <c r="D84" s="113" t="s">
        <v>68</v>
      </c>
      <c r="E84" s="114" t="s">
        <v>81</v>
      </c>
      <c r="F84" s="114" t="s">
        <v>376</v>
      </c>
      <c r="J84" s="115">
        <f>BK84</f>
        <v>0</v>
      </c>
      <c r="L84" s="112"/>
      <c r="M84" s="116"/>
      <c r="P84" s="117">
        <f>P85+P86+P90+P101</f>
        <v>0</v>
      </c>
      <c r="R84" s="117">
        <f>R85+R86+R90+R101</f>
        <v>0</v>
      </c>
      <c r="T84" s="118">
        <f>T85+T86+T90+T101</f>
        <v>0.01</v>
      </c>
      <c r="AR84" s="113" t="s">
        <v>131</v>
      </c>
      <c r="AT84" s="119" t="s">
        <v>68</v>
      </c>
      <c r="AU84" s="119" t="s">
        <v>69</v>
      </c>
      <c r="AY84" s="113" t="s">
        <v>115</v>
      </c>
      <c r="BK84" s="120">
        <f>BK85+BK86+BK90+BK101</f>
        <v>0</v>
      </c>
    </row>
    <row r="85" spans="2:65" s="1" customFormat="1" ht="16.5" customHeight="1" x14ac:dyDescent="0.2">
      <c r="B85" s="123"/>
      <c r="C85" s="124" t="s">
        <v>75</v>
      </c>
      <c r="D85" s="124" t="s">
        <v>117</v>
      </c>
      <c r="E85" s="125" t="s">
        <v>377</v>
      </c>
      <c r="F85" s="126" t="s">
        <v>378</v>
      </c>
      <c r="G85" s="127" t="s">
        <v>379</v>
      </c>
      <c r="H85" s="128">
        <v>1</v>
      </c>
      <c r="I85" s="129">
        <v>0</v>
      </c>
      <c r="J85" s="129">
        <f>ROUND(I85*H85,2)</f>
        <v>0</v>
      </c>
      <c r="K85" s="126" t="s">
        <v>3</v>
      </c>
      <c r="L85" s="28"/>
      <c r="M85" s="130" t="s">
        <v>3</v>
      </c>
      <c r="N85" s="131" t="s">
        <v>40</v>
      </c>
      <c r="O85" s="132">
        <v>0</v>
      </c>
      <c r="P85" s="132">
        <f>O85*H85</f>
        <v>0</v>
      </c>
      <c r="Q85" s="132">
        <v>0</v>
      </c>
      <c r="R85" s="132">
        <f>Q85*H85</f>
        <v>0</v>
      </c>
      <c r="S85" s="132">
        <v>0</v>
      </c>
      <c r="T85" s="133">
        <f>S85*H85</f>
        <v>0</v>
      </c>
      <c r="AR85" s="134" t="s">
        <v>380</v>
      </c>
      <c r="AT85" s="134" t="s">
        <v>117</v>
      </c>
      <c r="AU85" s="134" t="s">
        <v>75</v>
      </c>
      <c r="AY85" s="16" t="s">
        <v>115</v>
      </c>
      <c r="BE85" s="135">
        <f>IF(N85="základní",J85,0)</f>
        <v>0</v>
      </c>
      <c r="BF85" s="135">
        <f>IF(N85="snížená",J85,0)</f>
        <v>0</v>
      </c>
      <c r="BG85" s="135">
        <f>IF(N85="zákl. přenesená",J85,0)</f>
        <v>0</v>
      </c>
      <c r="BH85" s="135">
        <f>IF(N85="sníž. přenesená",J85,0)</f>
        <v>0</v>
      </c>
      <c r="BI85" s="135">
        <f>IF(N85="nulová",J85,0)</f>
        <v>0</v>
      </c>
      <c r="BJ85" s="16" t="s">
        <v>75</v>
      </c>
      <c r="BK85" s="135">
        <f>ROUND(I85*H85,2)</f>
        <v>0</v>
      </c>
      <c r="BL85" s="16" t="s">
        <v>380</v>
      </c>
      <c r="BM85" s="134" t="s">
        <v>381</v>
      </c>
    </row>
    <row r="86" spans="2:65" s="11" customFormat="1" ht="22.9" customHeight="1" x14ac:dyDescent="0.2">
      <c r="B86" s="112"/>
      <c r="D86" s="113" t="s">
        <v>68</v>
      </c>
      <c r="E86" s="121" t="s">
        <v>382</v>
      </c>
      <c r="F86" s="121" t="s">
        <v>383</v>
      </c>
      <c r="J86" s="122">
        <f>BK86</f>
        <v>0</v>
      </c>
      <c r="L86" s="112"/>
      <c r="M86" s="116"/>
      <c r="P86" s="117">
        <f>SUM(P87:P89)</f>
        <v>0</v>
      </c>
      <c r="R86" s="117">
        <f>SUM(R87:R89)</f>
        <v>0</v>
      </c>
      <c r="T86" s="118">
        <f>SUM(T87:T89)</f>
        <v>0</v>
      </c>
      <c r="AR86" s="113" t="s">
        <v>131</v>
      </c>
      <c r="AT86" s="119" t="s">
        <v>68</v>
      </c>
      <c r="AU86" s="119" t="s">
        <v>75</v>
      </c>
      <c r="AY86" s="113" t="s">
        <v>115</v>
      </c>
      <c r="BK86" s="120">
        <f>SUM(BK87:BK89)</f>
        <v>0</v>
      </c>
    </row>
    <row r="87" spans="2:65" s="1" customFormat="1" ht="16.5" customHeight="1" x14ac:dyDescent="0.2">
      <c r="B87" s="123"/>
      <c r="C87" s="124" t="s">
        <v>76</v>
      </c>
      <c r="D87" s="124" t="s">
        <v>117</v>
      </c>
      <c r="E87" s="125" t="s">
        <v>384</v>
      </c>
      <c r="F87" s="126" t="s">
        <v>385</v>
      </c>
      <c r="G87" s="127" t="s">
        <v>386</v>
      </c>
      <c r="H87" s="128">
        <v>1</v>
      </c>
      <c r="I87" s="129">
        <v>0</v>
      </c>
      <c r="J87" s="129">
        <f>ROUND(I87*H87,2)</f>
        <v>0</v>
      </c>
      <c r="K87" s="126" t="s">
        <v>3</v>
      </c>
      <c r="L87" s="28"/>
      <c r="M87" s="130" t="s">
        <v>3</v>
      </c>
      <c r="N87" s="131" t="s">
        <v>40</v>
      </c>
      <c r="O87" s="132">
        <v>0</v>
      </c>
      <c r="P87" s="132">
        <f>O87*H87</f>
        <v>0</v>
      </c>
      <c r="Q87" s="132">
        <v>0</v>
      </c>
      <c r="R87" s="132">
        <f>Q87*H87</f>
        <v>0</v>
      </c>
      <c r="S87" s="132">
        <v>0</v>
      </c>
      <c r="T87" s="133">
        <f>S87*H87</f>
        <v>0</v>
      </c>
      <c r="AR87" s="134" t="s">
        <v>380</v>
      </c>
      <c r="AT87" s="134" t="s">
        <v>117</v>
      </c>
      <c r="AU87" s="134" t="s">
        <v>76</v>
      </c>
      <c r="AY87" s="16" t="s">
        <v>115</v>
      </c>
      <c r="BE87" s="135">
        <f>IF(N87="základní",J87,0)</f>
        <v>0</v>
      </c>
      <c r="BF87" s="135">
        <f>IF(N87="snížená",J87,0)</f>
        <v>0</v>
      </c>
      <c r="BG87" s="135">
        <f>IF(N87="zákl. přenesená",J87,0)</f>
        <v>0</v>
      </c>
      <c r="BH87" s="135">
        <f>IF(N87="sníž. přenesená",J87,0)</f>
        <v>0</v>
      </c>
      <c r="BI87" s="135">
        <f>IF(N87="nulová",J87,0)</f>
        <v>0</v>
      </c>
      <c r="BJ87" s="16" t="s">
        <v>75</v>
      </c>
      <c r="BK87" s="135">
        <f>ROUND(I87*H87,2)</f>
        <v>0</v>
      </c>
      <c r="BL87" s="16" t="s">
        <v>380</v>
      </c>
      <c r="BM87" s="134" t="s">
        <v>387</v>
      </c>
    </row>
    <row r="88" spans="2:65" s="1" customFormat="1" ht="16.5" customHeight="1" x14ac:dyDescent="0.2">
      <c r="B88" s="123"/>
      <c r="C88" s="124" t="s">
        <v>126</v>
      </c>
      <c r="D88" s="124" t="s">
        <v>117</v>
      </c>
      <c r="E88" s="125" t="s">
        <v>388</v>
      </c>
      <c r="F88" s="126" t="s">
        <v>389</v>
      </c>
      <c r="G88" s="127" t="s">
        <v>177</v>
      </c>
      <c r="H88" s="128">
        <v>1</v>
      </c>
      <c r="I88" s="129">
        <v>0</v>
      </c>
      <c r="J88" s="129">
        <f>ROUND(I88*H88,2)</f>
        <v>0</v>
      </c>
      <c r="K88" s="126" t="s">
        <v>3</v>
      </c>
      <c r="L88" s="28"/>
      <c r="M88" s="130" t="s">
        <v>3</v>
      </c>
      <c r="N88" s="131" t="s">
        <v>40</v>
      </c>
      <c r="O88" s="132">
        <v>0</v>
      </c>
      <c r="P88" s="132">
        <f>O88*H88</f>
        <v>0</v>
      </c>
      <c r="Q88" s="132">
        <v>0</v>
      </c>
      <c r="R88" s="132">
        <f>Q88*H88</f>
        <v>0</v>
      </c>
      <c r="S88" s="132">
        <v>0</v>
      </c>
      <c r="T88" s="133">
        <f>S88*H88</f>
        <v>0</v>
      </c>
      <c r="AR88" s="134" t="s">
        <v>380</v>
      </c>
      <c r="AT88" s="134" t="s">
        <v>117</v>
      </c>
      <c r="AU88" s="134" t="s">
        <v>76</v>
      </c>
      <c r="AY88" s="16" t="s">
        <v>115</v>
      </c>
      <c r="BE88" s="135">
        <f>IF(N88="základní",J88,0)</f>
        <v>0</v>
      </c>
      <c r="BF88" s="135">
        <f>IF(N88="snížená",J88,0)</f>
        <v>0</v>
      </c>
      <c r="BG88" s="135">
        <f>IF(N88="zákl. přenesená",J88,0)</f>
        <v>0</v>
      </c>
      <c r="BH88" s="135">
        <f>IF(N88="sníž. přenesená",J88,0)</f>
        <v>0</v>
      </c>
      <c r="BI88" s="135">
        <f>IF(N88="nulová",J88,0)</f>
        <v>0</v>
      </c>
      <c r="BJ88" s="16" t="s">
        <v>75</v>
      </c>
      <c r="BK88" s="135">
        <f>ROUND(I88*H88,2)</f>
        <v>0</v>
      </c>
      <c r="BL88" s="16" t="s">
        <v>380</v>
      </c>
      <c r="BM88" s="134" t="s">
        <v>390</v>
      </c>
    </row>
    <row r="89" spans="2:65" s="1" customFormat="1" ht="16.5" customHeight="1" x14ac:dyDescent="0.2">
      <c r="B89" s="123"/>
      <c r="C89" s="124" t="s">
        <v>121</v>
      </c>
      <c r="D89" s="124" t="s">
        <v>117</v>
      </c>
      <c r="E89" s="125" t="s">
        <v>391</v>
      </c>
      <c r="F89" s="126" t="s">
        <v>392</v>
      </c>
      <c r="G89" s="127" t="s">
        <v>177</v>
      </c>
      <c r="H89" s="128">
        <v>1</v>
      </c>
      <c r="I89" s="129">
        <v>0</v>
      </c>
      <c r="J89" s="129">
        <f>ROUND(I89*H89,2)</f>
        <v>0</v>
      </c>
      <c r="K89" s="126" t="s">
        <v>3</v>
      </c>
      <c r="L89" s="28"/>
      <c r="M89" s="130" t="s">
        <v>3</v>
      </c>
      <c r="N89" s="131" t="s">
        <v>40</v>
      </c>
      <c r="O89" s="132">
        <v>0</v>
      </c>
      <c r="P89" s="132">
        <f>O89*H89</f>
        <v>0</v>
      </c>
      <c r="Q89" s="132">
        <v>0</v>
      </c>
      <c r="R89" s="132">
        <f>Q89*H89</f>
        <v>0</v>
      </c>
      <c r="S89" s="132">
        <v>0</v>
      </c>
      <c r="T89" s="133">
        <f>S89*H89</f>
        <v>0</v>
      </c>
      <c r="AR89" s="134" t="s">
        <v>380</v>
      </c>
      <c r="AT89" s="134" t="s">
        <v>117</v>
      </c>
      <c r="AU89" s="134" t="s">
        <v>76</v>
      </c>
      <c r="AY89" s="16" t="s">
        <v>115</v>
      </c>
      <c r="BE89" s="135">
        <f>IF(N89="základní",J89,0)</f>
        <v>0</v>
      </c>
      <c r="BF89" s="135">
        <f>IF(N89="snížená",J89,0)</f>
        <v>0</v>
      </c>
      <c r="BG89" s="135">
        <f>IF(N89="zákl. přenesená",J89,0)</f>
        <v>0</v>
      </c>
      <c r="BH89" s="135">
        <f>IF(N89="sníž. přenesená",J89,0)</f>
        <v>0</v>
      </c>
      <c r="BI89" s="135">
        <f>IF(N89="nulová",J89,0)</f>
        <v>0</v>
      </c>
      <c r="BJ89" s="16" t="s">
        <v>75</v>
      </c>
      <c r="BK89" s="135">
        <f>ROUND(I89*H89,2)</f>
        <v>0</v>
      </c>
      <c r="BL89" s="16" t="s">
        <v>380</v>
      </c>
      <c r="BM89" s="134" t="s">
        <v>393</v>
      </c>
    </row>
    <row r="90" spans="2:65" s="11" customFormat="1" ht="22.9" customHeight="1" x14ac:dyDescent="0.2">
      <c r="B90" s="112"/>
      <c r="D90" s="113" t="s">
        <v>68</v>
      </c>
      <c r="E90" s="121" t="s">
        <v>394</v>
      </c>
      <c r="F90" s="121" t="s">
        <v>395</v>
      </c>
      <c r="J90" s="122">
        <f>BK90</f>
        <v>0</v>
      </c>
      <c r="L90" s="112"/>
      <c r="M90" s="116"/>
      <c r="P90" s="117">
        <f>SUM(P91:P100)</f>
        <v>0</v>
      </c>
      <c r="R90" s="117">
        <f>SUM(R91:R100)</f>
        <v>0</v>
      </c>
      <c r="T90" s="118">
        <f>SUM(T91:T100)</f>
        <v>0</v>
      </c>
      <c r="AR90" s="113" t="s">
        <v>131</v>
      </c>
      <c r="AT90" s="119" t="s">
        <v>68</v>
      </c>
      <c r="AU90" s="119" t="s">
        <v>75</v>
      </c>
      <c r="AY90" s="113" t="s">
        <v>115</v>
      </c>
      <c r="BK90" s="120">
        <f>SUM(BK91:BK100)</f>
        <v>0</v>
      </c>
    </row>
    <row r="91" spans="2:65" s="1" customFormat="1" ht="16.5" customHeight="1" x14ac:dyDescent="0.2">
      <c r="B91" s="123"/>
      <c r="C91" s="124" t="s">
        <v>131</v>
      </c>
      <c r="D91" s="124" t="s">
        <v>117</v>
      </c>
      <c r="E91" s="125" t="s">
        <v>396</v>
      </c>
      <c r="F91" s="126" t="s">
        <v>395</v>
      </c>
      <c r="G91" s="127" t="s">
        <v>386</v>
      </c>
      <c r="H91" s="128">
        <v>1</v>
      </c>
      <c r="I91" s="129">
        <v>0</v>
      </c>
      <c r="J91" s="129">
        <f>ROUND(I91*H91,2)</f>
        <v>0</v>
      </c>
      <c r="K91" s="126" t="s">
        <v>3</v>
      </c>
      <c r="L91" s="28"/>
      <c r="M91" s="130" t="s">
        <v>3</v>
      </c>
      <c r="N91" s="131" t="s">
        <v>40</v>
      </c>
      <c r="O91" s="132">
        <v>0</v>
      </c>
      <c r="P91" s="132">
        <f>O91*H91</f>
        <v>0</v>
      </c>
      <c r="Q91" s="132">
        <v>0</v>
      </c>
      <c r="R91" s="132">
        <f>Q91*H91</f>
        <v>0</v>
      </c>
      <c r="S91" s="132">
        <v>0</v>
      </c>
      <c r="T91" s="133">
        <f>S91*H91</f>
        <v>0</v>
      </c>
      <c r="AR91" s="134" t="s">
        <v>380</v>
      </c>
      <c r="AT91" s="134" t="s">
        <v>117</v>
      </c>
      <c r="AU91" s="134" t="s">
        <v>76</v>
      </c>
      <c r="AY91" s="16" t="s">
        <v>115</v>
      </c>
      <c r="BE91" s="135">
        <f>IF(N91="základní",J91,0)</f>
        <v>0</v>
      </c>
      <c r="BF91" s="135">
        <f>IF(N91="snížená",J91,0)</f>
        <v>0</v>
      </c>
      <c r="BG91" s="135">
        <f>IF(N91="zákl. přenesená",J91,0)</f>
        <v>0</v>
      </c>
      <c r="BH91" s="135">
        <f>IF(N91="sníž. přenesená",J91,0)</f>
        <v>0</v>
      </c>
      <c r="BI91" s="135">
        <f>IF(N91="nulová",J91,0)</f>
        <v>0</v>
      </c>
      <c r="BJ91" s="16" t="s">
        <v>75</v>
      </c>
      <c r="BK91" s="135">
        <f>ROUND(I91*H91,2)</f>
        <v>0</v>
      </c>
      <c r="BL91" s="16" t="s">
        <v>380</v>
      </c>
      <c r="BM91" s="134" t="s">
        <v>397</v>
      </c>
    </row>
    <row r="92" spans="2:65" s="1" customFormat="1" ht="16.5" customHeight="1" x14ac:dyDescent="0.2">
      <c r="B92" s="123"/>
      <c r="C92" s="124" t="s">
        <v>134</v>
      </c>
      <c r="D92" s="124" t="s">
        <v>117</v>
      </c>
      <c r="E92" s="125" t="s">
        <v>398</v>
      </c>
      <c r="F92" s="126" t="s">
        <v>399</v>
      </c>
      <c r="G92" s="127" t="s">
        <v>177</v>
      </c>
      <c r="H92" s="128">
        <v>1</v>
      </c>
      <c r="I92" s="129">
        <v>0</v>
      </c>
      <c r="J92" s="129">
        <f>ROUND(I92*H92,2)</f>
        <v>0</v>
      </c>
      <c r="K92" s="126" t="s">
        <v>3</v>
      </c>
      <c r="L92" s="28"/>
      <c r="M92" s="130" t="s">
        <v>3</v>
      </c>
      <c r="N92" s="131" t="s">
        <v>40</v>
      </c>
      <c r="O92" s="132">
        <v>0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380</v>
      </c>
      <c r="AT92" s="134" t="s">
        <v>117</v>
      </c>
      <c r="AU92" s="134" t="s">
        <v>76</v>
      </c>
      <c r="AY92" s="16" t="s">
        <v>115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6" t="s">
        <v>75</v>
      </c>
      <c r="BK92" s="135">
        <f>ROUND(I92*H92,2)</f>
        <v>0</v>
      </c>
      <c r="BL92" s="16" t="s">
        <v>380</v>
      </c>
      <c r="BM92" s="134" t="s">
        <v>400</v>
      </c>
    </row>
    <row r="93" spans="2:65" s="1" customFormat="1" ht="19.5" x14ac:dyDescent="0.2">
      <c r="B93" s="28"/>
      <c r="D93" s="140" t="s">
        <v>139</v>
      </c>
      <c r="F93" s="152" t="s">
        <v>401</v>
      </c>
      <c r="L93" s="28"/>
      <c r="M93" s="138"/>
      <c r="T93" s="48"/>
      <c r="AT93" s="16" t="s">
        <v>139</v>
      </c>
      <c r="AU93" s="16" t="s">
        <v>76</v>
      </c>
    </row>
    <row r="94" spans="2:65" s="1" customFormat="1" ht="16.5" customHeight="1" x14ac:dyDescent="0.2">
      <c r="B94" s="123"/>
      <c r="C94" s="124" t="s">
        <v>136</v>
      </c>
      <c r="D94" s="124" t="s">
        <v>117</v>
      </c>
      <c r="E94" s="125" t="s">
        <v>402</v>
      </c>
      <c r="F94" s="126" t="s">
        <v>403</v>
      </c>
      <c r="G94" s="127" t="s">
        <v>386</v>
      </c>
      <c r="H94" s="128">
        <v>1</v>
      </c>
      <c r="I94" s="129">
        <v>0</v>
      </c>
      <c r="J94" s="129">
        <f t="shared" ref="J94:J100" si="0">ROUND(I94*H94,2)</f>
        <v>0</v>
      </c>
      <c r="K94" s="126" t="s">
        <v>3</v>
      </c>
      <c r="L94" s="28"/>
      <c r="M94" s="130" t="s">
        <v>3</v>
      </c>
      <c r="N94" s="131" t="s">
        <v>40</v>
      </c>
      <c r="O94" s="132">
        <v>0</v>
      </c>
      <c r="P94" s="132">
        <f t="shared" ref="P94:P100" si="1">O94*H94</f>
        <v>0</v>
      </c>
      <c r="Q94" s="132">
        <v>0</v>
      </c>
      <c r="R94" s="132">
        <f t="shared" ref="R94:R100" si="2">Q94*H94</f>
        <v>0</v>
      </c>
      <c r="S94" s="132">
        <v>0</v>
      </c>
      <c r="T94" s="133">
        <f t="shared" ref="T94:T100" si="3">S94*H94</f>
        <v>0</v>
      </c>
      <c r="AR94" s="134" t="s">
        <v>380</v>
      </c>
      <c r="AT94" s="134" t="s">
        <v>117</v>
      </c>
      <c r="AU94" s="134" t="s">
        <v>76</v>
      </c>
      <c r="AY94" s="16" t="s">
        <v>115</v>
      </c>
      <c r="BE94" s="135">
        <f t="shared" ref="BE94:BE100" si="4">IF(N94="základní",J94,0)</f>
        <v>0</v>
      </c>
      <c r="BF94" s="135">
        <f t="shared" ref="BF94:BF100" si="5">IF(N94="snížená",J94,0)</f>
        <v>0</v>
      </c>
      <c r="BG94" s="135">
        <f t="shared" ref="BG94:BG100" si="6">IF(N94="zákl. přenesená",J94,0)</f>
        <v>0</v>
      </c>
      <c r="BH94" s="135">
        <f t="shared" ref="BH94:BH100" si="7">IF(N94="sníž. přenesená",J94,0)</f>
        <v>0</v>
      </c>
      <c r="BI94" s="135">
        <f t="shared" ref="BI94:BI100" si="8">IF(N94="nulová",J94,0)</f>
        <v>0</v>
      </c>
      <c r="BJ94" s="16" t="s">
        <v>75</v>
      </c>
      <c r="BK94" s="135">
        <f t="shared" ref="BK94:BK100" si="9">ROUND(I94*H94,2)</f>
        <v>0</v>
      </c>
      <c r="BL94" s="16" t="s">
        <v>380</v>
      </c>
      <c r="BM94" s="134" t="s">
        <v>404</v>
      </c>
    </row>
    <row r="95" spans="2:65" s="1" customFormat="1" ht="16.5" customHeight="1" x14ac:dyDescent="0.2">
      <c r="B95" s="123"/>
      <c r="C95" s="124" t="s">
        <v>142</v>
      </c>
      <c r="D95" s="124" t="s">
        <v>117</v>
      </c>
      <c r="E95" s="125" t="s">
        <v>405</v>
      </c>
      <c r="F95" s="126" t="s">
        <v>406</v>
      </c>
      <c r="G95" s="127" t="s">
        <v>177</v>
      </c>
      <c r="H95" s="128">
        <v>1</v>
      </c>
      <c r="I95" s="129">
        <v>0</v>
      </c>
      <c r="J95" s="129">
        <f t="shared" si="0"/>
        <v>0</v>
      </c>
      <c r="K95" s="126" t="s">
        <v>3</v>
      </c>
      <c r="L95" s="28"/>
      <c r="M95" s="130" t="s">
        <v>3</v>
      </c>
      <c r="N95" s="131" t="s">
        <v>40</v>
      </c>
      <c r="O95" s="132">
        <v>0</v>
      </c>
      <c r="P95" s="132">
        <f t="shared" si="1"/>
        <v>0</v>
      </c>
      <c r="Q95" s="132">
        <v>0</v>
      </c>
      <c r="R95" s="132">
        <f t="shared" si="2"/>
        <v>0</v>
      </c>
      <c r="S95" s="132">
        <v>0</v>
      </c>
      <c r="T95" s="133">
        <f t="shared" si="3"/>
        <v>0</v>
      </c>
      <c r="AR95" s="134" t="s">
        <v>380</v>
      </c>
      <c r="AT95" s="134" t="s">
        <v>117</v>
      </c>
      <c r="AU95" s="134" t="s">
        <v>76</v>
      </c>
      <c r="AY95" s="16" t="s">
        <v>115</v>
      </c>
      <c r="BE95" s="135">
        <f t="shared" si="4"/>
        <v>0</v>
      </c>
      <c r="BF95" s="135">
        <f t="shared" si="5"/>
        <v>0</v>
      </c>
      <c r="BG95" s="135">
        <f t="shared" si="6"/>
        <v>0</v>
      </c>
      <c r="BH95" s="135">
        <f t="shared" si="7"/>
        <v>0</v>
      </c>
      <c r="BI95" s="135">
        <f t="shared" si="8"/>
        <v>0</v>
      </c>
      <c r="BJ95" s="16" t="s">
        <v>75</v>
      </c>
      <c r="BK95" s="135">
        <f t="shared" si="9"/>
        <v>0</v>
      </c>
      <c r="BL95" s="16" t="s">
        <v>380</v>
      </c>
      <c r="BM95" s="134" t="s">
        <v>407</v>
      </c>
    </row>
    <row r="96" spans="2:65" s="1" customFormat="1" ht="16.5" customHeight="1" x14ac:dyDescent="0.2">
      <c r="B96" s="123"/>
      <c r="C96" s="124" t="s">
        <v>145</v>
      </c>
      <c r="D96" s="124" t="s">
        <v>117</v>
      </c>
      <c r="E96" s="125" t="s">
        <v>408</v>
      </c>
      <c r="F96" s="126" t="s">
        <v>409</v>
      </c>
      <c r="G96" s="127" t="s">
        <v>177</v>
      </c>
      <c r="H96" s="128">
        <v>1</v>
      </c>
      <c r="I96" s="129">
        <v>0</v>
      </c>
      <c r="J96" s="129">
        <f t="shared" si="0"/>
        <v>0</v>
      </c>
      <c r="K96" s="126" t="s">
        <v>3</v>
      </c>
      <c r="L96" s="28"/>
      <c r="M96" s="130" t="s">
        <v>3</v>
      </c>
      <c r="N96" s="131" t="s">
        <v>40</v>
      </c>
      <c r="O96" s="132">
        <v>0</v>
      </c>
      <c r="P96" s="132">
        <f t="shared" si="1"/>
        <v>0</v>
      </c>
      <c r="Q96" s="132">
        <v>0</v>
      </c>
      <c r="R96" s="132">
        <f t="shared" si="2"/>
        <v>0</v>
      </c>
      <c r="S96" s="132">
        <v>0</v>
      </c>
      <c r="T96" s="133">
        <f t="shared" si="3"/>
        <v>0</v>
      </c>
      <c r="AR96" s="134" t="s">
        <v>380</v>
      </c>
      <c r="AT96" s="134" t="s">
        <v>117</v>
      </c>
      <c r="AU96" s="134" t="s">
        <v>76</v>
      </c>
      <c r="AY96" s="16" t="s">
        <v>115</v>
      </c>
      <c r="BE96" s="135">
        <f t="shared" si="4"/>
        <v>0</v>
      </c>
      <c r="BF96" s="135">
        <f t="shared" si="5"/>
        <v>0</v>
      </c>
      <c r="BG96" s="135">
        <f t="shared" si="6"/>
        <v>0</v>
      </c>
      <c r="BH96" s="135">
        <f t="shared" si="7"/>
        <v>0</v>
      </c>
      <c r="BI96" s="135">
        <f t="shared" si="8"/>
        <v>0</v>
      </c>
      <c r="BJ96" s="16" t="s">
        <v>75</v>
      </c>
      <c r="BK96" s="135">
        <f t="shared" si="9"/>
        <v>0</v>
      </c>
      <c r="BL96" s="16" t="s">
        <v>380</v>
      </c>
      <c r="BM96" s="134" t="s">
        <v>410</v>
      </c>
    </row>
    <row r="97" spans="2:65" s="1" customFormat="1" ht="16.5" customHeight="1" x14ac:dyDescent="0.2">
      <c r="B97" s="123"/>
      <c r="C97" s="124" t="s">
        <v>149</v>
      </c>
      <c r="D97" s="124" t="s">
        <v>117</v>
      </c>
      <c r="E97" s="125" t="s">
        <v>411</v>
      </c>
      <c r="F97" s="126" t="s">
        <v>412</v>
      </c>
      <c r="G97" s="127" t="s">
        <v>177</v>
      </c>
      <c r="H97" s="128">
        <v>1</v>
      </c>
      <c r="I97" s="129">
        <v>0</v>
      </c>
      <c r="J97" s="129">
        <f t="shared" si="0"/>
        <v>0</v>
      </c>
      <c r="K97" s="126" t="s">
        <v>3</v>
      </c>
      <c r="L97" s="28"/>
      <c r="M97" s="130" t="s">
        <v>3</v>
      </c>
      <c r="N97" s="131" t="s">
        <v>40</v>
      </c>
      <c r="O97" s="132">
        <v>0</v>
      </c>
      <c r="P97" s="132">
        <f t="shared" si="1"/>
        <v>0</v>
      </c>
      <c r="Q97" s="132">
        <v>0</v>
      </c>
      <c r="R97" s="132">
        <f t="shared" si="2"/>
        <v>0</v>
      </c>
      <c r="S97" s="132">
        <v>0</v>
      </c>
      <c r="T97" s="133">
        <f t="shared" si="3"/>
        <v>0</v>
      </c>
      <c r="AR97" s="134" t="s">
        <v>380</v>
      </c>
      <c r="AT97" s="134" t="s">
        <v>117</v>
      </c>
      <c r="AU97" s="134" t="s">
        <v>76</v>
      </c>
      <c r="AY97" s="16" t="s">
        <v>115</v>
      </c>
      <c r="BE97" s="135">
        <f t="shared" si="4"/>
        <v>0</v>
      </c>
      <c r="BF97" s="135">
        <f t="shared" si="5"/>
        <v>0</v>
      </c>
      <c r="BG97" s="135">
        <f t="shared" si="6"/>
        <v>0</v>
      </c>
      <c r="BH97" s="135">
        <f t="shared" si="7"/>
        <v>0</v>
      </c>
      <c r="BI97" s="135">
        <f t="shared" si="8"/>
        <v>0</v>
      </c>
      <c r="BJ97" s="16" t="s">
        <v>75</v>
      </c>
      <c r="BK97" s="135">
        <f t="shared" si="9"/>
        <v>0</v>
      </c>
      <c r="BL97" s="16" t="s">
        <v>380</v>
      </c>
      <c r="BM97" s="134" t="s">
        <v>413</v>
      </c>
    </row>
    <row r="98" spans="2:65" s="1" customFormat="1" ht="16.5" customHeight="1" x14ac:dyDescent="0.2">
      <c r="B98" s="123"/>
      <c r="C98" s="124" t="s">
        <v>153</v>
      </c>
      <c r="D98" s="124" t="s">
        <v>117</v>
      </c>
      <c r="E98" s="125" t="s">
        <v>414</v>
      </c>
      <c r="F98" s="126" t="s">
        <v>415</v>
      </c>
      <c r="G98" s="127" t="s">
        <v>173</v>
      </c>
      <c r="H98" s="128">
        <v>1</v>
      </c>
      <c r="I98" s="129">
        <v>0</v>
      </c>
      <c r="J98" s="129">
        <f t="shared" si="0"/>
        <v>0</v>
      </c>
      <c r="K98" s="126" t="s">
        <v>3</v>
      </c>
      <c r="L98" s="28"/>
      <c r="M98" s="130" t="s">
        <v>3</v>
      </c>
      <c r="N98" s="131" t="s">
        <v>40</v>
      </c>
      <c r="O98" s="132">
        <v>0</v>
      </c>
      <c r="P98" s="132">
        <f t="shared" si="1"/>
        <v>0</v>
      </c>
      <c r="Q98" s="132">
        <v>0</v>
      </c>
      <c r="R98" s="132">
        <f t="shared" si="2"/>
        <v>0</v>
      </c>
      <c r="S98" s="132">
        <v>0</v>
      </c>
      <c r="T98" s="133">
        <f t="shared" si="3"/>
        <v>0</v>
      </c>
      <c r="AR98" s="134" t="s">
        <v>380</v>
      </c>
      <c r="AT98" s="134" t="s">
        <v>117</v>
      </c>
      <c r="AU98" s="134" t="s">
        <v>76</v>
      </c>
      <c r="AY98" s="16" t="s">
        <v>115</v>
      </c>
      <c r="BE98" s="135">
        <f t="shared" si="4"/>
        <v>0</v>
      </c>
      <c r="BF98" s="135">
        <f t="shared" si="5"/>
        <v>0</v>
      </c>
      <c r="BG98" s="135">
        <f t="shared" si="6"/>
        <v>0</v>
      </c>
      <c r="BH98" s="135">
        <f t="shared" si="7"/>
        <v>0</v>
      </c>
      <c r="BI98" s="135">
        <f t="shared" si="8"/>
        <v>0</v>
      </c>
      <c r="BJ98" s="16" t="s">
        <v>75</v>
      </c>
      <c r="BK98" s="135">
        <f t="shared" si="9"/>
        <v>0</v>
      </c>
      <c r="BL98" s="16" t="s">
        <v>380</v>
      </c>
      <c r="BM98" s="134" t="s">
        <v>416</v>
      </c>
    </row>
    <row r="99" spans="2:65" s="1" customFormat="1" ht="16.5" customHeight="1" x14ac:dyDescent="0.2">
      <c r="B99" s="123"/>
      <c r="C99" s="124" t="s">
        <v>155</v>
      </c>
      <c r="D99" s="124" t="s">
        <v>117</v>
      </c>
      <c r="E99" s="125" t="s">
        <v>417</v>
      </c>
      <c r="F99" s="126" t="s">
        <v>418</v>
      </c>
      <c r="G99" s="127" t="s">
        <v>177</v>
      </c>
      <c r="H99" s="128">
        <v>1</v>
      </c>
      <c r="I99" s="129">
        <v>0</v>
      </c>
      <c r="J99" s="129">
        <f t="shared" si="0"/>
        <v>0</v>
      </c>
      <c r="K99" s="126" t="s">
        <v>3</v>
      </c>
      <c r="L99" s="28"/>
      <c r="M99" s="130" t="s">
        <v>3</v>
      </c>
      <c r="N99" s="131" t="s">
        <v>40</v>
      </c>
      <c r="O99" s="132">
        <v>0</v>
      </c>
      <c r="P99" s="132">
        <f t="shared" si="1"/>
        <v>0</v>
      </c>
      <c r="Q99" s="132">
        <v>0</v>
      </c>
      <c r="R99" s="132">
        <f t="shared" si="2"/>
        <v>0</v>
      </c>
      <c r="S99" s="132">
        <v>0</v>
      </c>
      <c r="T99" s="133">
        <f t="shared" si="3"/>
        <v>0</v>
      </c>
      <c r="AR99" s="134" t="s">
        <v>380</v>
      </c>
      <c r="AT99" s="134" t="s">
        <v>117</v>
      </c>
      <c r="AU99" s="134" t="s">
        <v>76</v>
      </c>
      <c r="AY99" s="16" t="s">
        <v>115</v>
      </c>
      <c r="BE99" s="135">
        <f t="shared" si="4"/>
        <v>0</v>
      </c>
      <c r="BF99" s="135">
        <f t="shared" si="5"/>
        <v>0</v>
      </c>
      <c r="BG99" s="135">
        <f t="shared" si="6"/>
        <v>0</v>
      </c>
      <c r="BH99" s="135">
        <f t="shared" si="7"/>
        <v>0</v>
      </c>
      <c r="BI99" s="135">
        <f t="shared" si="8"/>
        <v>0</v>
      </c>
      <c r="BJ99" s="16" t="s">
        <v>75</v>
      </c>
      <c r="BK99" s="135">
        <f t="shared" si="9"/>
        <v>0</v>
      </c>
      <c r="BL99" s="16" t="s">
        <v>380</v>
      </c>
      <c r="BM99" s="134" t="s">
        <v>419</v>
      </c>
    </row>
    <row r="100" spans="2:65" s="1" customFormat="1" ht="16.5" customHeight="1" x14ac:dyDescent="0.2">
      <c r="B100" s="123"/>
      <c r="C100" s="124" t="s">
        <v>156</v>
      </c>
      <c r="D100" s="124" t="s">
        <v>117</v>
      </c>
      <c r="E100" s="125" t="s">
        <v>420</v>
      </c>
      <c r="F100" s="126" t="s">
        <v>421</v>
      </c>
      <c r="G100" s="127" t="s">
        <v>177</v>
      </c>
      <c r="H100" s="128">
        <v>1</v>
      </c>
      <c r="I100" s="129">
        <v>0</v>
      </c>
      <c r="J100" s="129">
        <f t="shared" si="0"/>
        <v>0</v>
      </c>
      <c r="K100" s="126" t="s">
        <v>3</v>
      </c>
      <c r="L100" s="28"/>
      <c r="M100" s="130" t="s">
        <v>3</v>
      </c>
      <c r="N100" s="131" t="s">
        <v>40</v>
      </c>
      <c r="O100" s="132">
        <v>0</v>
      </c>
      <c r="P100" s="132">
        <f t="shared" si="1"/>
        <v>0</v>
      </c>
      <c r="Q100" s="132">
        <v>0</v>
      </c>
      <c r="R100" s="132">
        <f t="shared" si="2"/>
        <v>0</v>
      </c>
      <c r="S100" s="132">
        <v>0</v>
      </c>
      <c r="T100" s="133">
        <f t="shared" si="3"/>
        <v>0</v>
      </c>
      <c r="AR100" s="134" t="s">
        <v>380</v>
      </c>
      <c r="AT100" s="134" t="s">
        <v>117</v>
      </c>
      <c r="AU100" s="134" t="s">
        <v>76</v>
      </c>
      <c r="AY100" s="16" t="s">
        <v>115</v>
      </c>
      <c r="BE100" s="135">
        <f t="shared" si="4"/>
        <v>0</v>
      </c>
      <c r="BF100" s="135">
        <f t="shared" si="5"/>
        <v>0</v>
      </c>
      <c r="BG100" s="135">
        <f t="shared" si="6"/>
        <v>0</v>
      </c>
      <c r="BH100" s="135">
        <f t="shared" si="7"/>
        <v>0</v>
      </c>
      <c r="BI100" s="135">
        <f t="shared" si="8"/>
        <v>0</v>
      </c>
      <c r="BJ100" s="16" t="s">
        <v>75</v>
      </c>
      <c r="BK100" s="135">
        <f t="shared" si="9"/>
        <v>0</v>
      </c>
      <c r="BL100" s="16" t="s">
        <v>380</v>
      </c>
      <c r="BM100" s="134" t="s">
        <v>422</v>
      </c>
    </row>
    <row r="101" spans="2:65" s="11" customFormat="1" ht="22.9" customHeight="1" x14ac:dyDescent="0.2">
      <c r="B101" s="112"/>
      <c r="D101" s="113" t="s">
        <v>68</v>
      </c>
      <c r="E101" s="121" t="s">
        <v>423</v>
      </c>
      <c r="F101" s="121" t="s">
        <v>424</v>
      </c>
      <c r="J101" s="122">
        <f>BK101</f>
        <v>0</v>
      </c>
      <c r="L101" s="112"/>
      <c r="M101" s="116"/>
      <c r="P101" s="117">
        <f>SUM(P102:P104)</f>
        <v>0</v>
      </c>
      <c r="R101" s="117">
        <f>SUM(R102:R104)</f>
        <v>0</v>
      </c>
      <c r="T101" s="118">
        <f>SUM(T102:T104)</f>
        <v>0.01</v>
      </c>
      <c r="AR101" s="113" t="s">
        <v>131</v>
      </c>
      <c r="AT101" s="119" t="s">
        <v>68</v>
      </c>
      <c r="AU101" s="119" t="s">
        <v>75</v>
      </c>
      <c r="AY101" s="113" t="s">
        <v>115</v>
      </c>
      <c r="BK101" s="120">
        <f>SUM(BK102:BK104)</f>
        <v>0</v>
      </c>
    </row>
    <row r="102" spans="2:65" s="1" customFormat="1" ht="16.5" customHeight="1" x14ac:dyDescent="0.2">
      <c r="B102" s="123"/>
      <c r="C102" s="124" t="s">
        <v>159</v>
      </c>
      <c r="D102" s="124" t="s">
        <v>117</v>
      </c>
      <c r="E102" s="125" t="s">
        <v>425</v>
      </c>
      <c r="F102" s="126" t="s">
        <v>426</v>
      </c>
      <c r="G102" s="127" t="s">
        <v>427</v>
      </c>
      <c r="H102" s="128">
        <v>1</v>
      </c>
      <c r="I102" s="129">
        <v>0</v>
      </c>
      <c r="J102" s="129">
        <f>ROUND(I102*H102,2)</f>
        <v>0</v>
      </c>
      <c r="K102" s="126" t="s">
        <v>3</v>
      </c>
      <c r="L102" s="28"/>
      <c r="M102" s="130" t="s">
        <v>3</v>
      </c>
      <c r="N102" s="131" t="s">
        <v>40</v>
      </c>
      <c r="O102" s="132">
        <v>0</v>
      </c>
      <c r="P102" s="132">
        <f>O102*H102</f>
        <v>0</v>
      </c>
      <c r="Q102" s="132">
        <v>0</v>
      </c>
      <c r="R102" s="132">
        <f>Q102*H102</f>
        <v>0</v>
      </c>
      <c r="S102" s="132">
        <v>0</v>
      </c>
      <c r="T102" s="133">
        <f>S102*H102</f>
        <v>0</v>
      </c>
      <c r="AR102" s="134" t="s">
        <v>380</v>
      </c>
      <c r="AT102" s="134" t="s">
        <v>117</v>
      </c>
      <c r="AU102" s="134" t="s">
        <v>76</v>
      </c>
      <c r="AY102" s="16" t="s">
        <v>115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16" t="s">
        <v>75</v>
      </c>
      <c r="BK102" s="135">
        <f>ROUND(I102*H102,2)</f>
        <v>0</v>
      </c>
      <c r="BL102" s="16" t="s">
        <v>380</v>
      </c>
      <c r="BM102" s="134" t="s">
        <v>428</v>
      </c>
    </row>
    <row r="103" spans="2:65" s="1" customFormat="1" ht="16.5" customHeight="1" x14ac:dyDescent="0.2">
      <c r="B103" s="123"/>
      <c r="C103" s="124" t="s">
        <v>9</v>
      </c>
      <c r="D103" s="124" t="s">
        <v>117</v>
      </c>
      <c r="E103" s="125" t="s">
        <v>429</v>
      </c>
      <c r="F103" s="126" t="s">
        <v>430</v>
      </c>
      <c r="G103" s="127" t="s">
        <v>177</v>
      </c>
      <c r="H103" s="128">
        <v>1</v>
      </c>
      <c r="I103" s="129">
        <v>0</v>
      </c>
      <c r="J103" s="129">
        <f>ROUND(I103*H103,2)</f>
        <v>0</v>
      </c>
      <c r="K103" s="126" t="s">
        <v>3</v>
      </c>
      <c r="L103" s="28"/>
      <c r="M103" s="130" t="s">
        <v>3</v>
      </c>
      <c r="N103" s="131" t="s">
        <v>40</v>
      </c>
      <c r="O103" s="132">
        <v>0</v>
      </c>
      <c r="P103" s="132">
        <f>O103*H103</f>
        <v>0</v>
      </c>
      <c r="Q103" s="132">
        <v>0</v>
      </c>
      <c r="R103" s="132">
        <f>Q103*H103</f>
        <v>0</v>
      </c>
      <c r="S103" s="132">
        <v>0</v>
      </c>
      <c r="T103" s="133">
        <f>S103*H103</f>
        <v>0</v>
      </c>
      <c r="AR103" s="134" t="s">
        <v>380</v>
      </c>
      <c r="AT103" s="134" t="s">
        <v>117</v>
      </c>
      <c r="AU103" s="134" t="s">
        <v>76</v>
      </c>
      <c r="AY103" s="16" t="s">
        <v>115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16" t="s">
        <v>75</v>
      </c>
      <c r="BK103" s="135">
        <f>ROUND(I103*H103,2)</f>
        <v>0</v>
      </c>
      <c r="BL103" s="16" t="s">
        <v>380</v>
      </c>
      <c r="BM103" s="134" t="s">
        <v>431</v>
      </c>
    </row>
    <row r="104" spans="2:65" s="1" customFormat="1" ht="21.75" customHeight="1" x14ac:dyDescent="0.2">
      <c r="B104" s="123"/>
      <c r="C104" s="124" t="s">
        <v>160</v>
      </c>
      <c r="D104" s="124" t="s">
        <v>117</v>
      </c>
      <c r="E104" s="125" t="s">
        <v>432</v>
      </c>
      <c r="F104" s="126" t="s">
        <v>433</v>
      </c>
      <c r="G104" s="127" t="s">
        <v>177</v>
      </c>
      <c r="H104" s="128">
        <v>1</v>
      </c>
      <c r="I104" s="129">
        <v>0</v>
      </c>
      <c r="J104" s="129">
        <f>ROUND(I104*H104,2)</f>
        <v>0</v>
      </c>
      <c r="K104" s="126" t="s">
        <v>3</v>
      </c>
      <c r="L104" s="28"/>
      <c r="M104" s="159" t="s">
        <v>3</v>
      </c>
      <c r="N104" s="160" t="s">
        <v>40</v>
      </c>
      <c r="O104" s="161">
        <v>0</v>
      </c>
      <c r="P104" s="161">
        <f>O104*H104</f>
        <v>0</v>
      </c>
      <c r="Q104" s="161">
        <v>0</v>
      </c>
      <c r="R104" s="161">
        <f>Q104*H104</f>
        <v>0</v>
      </c>
      <c r="S104" s="161">
        <v>0.01</v>
      </c>
      <c r="T104" s="162">
        <f>S104*H104</f>
        <v>0.01</v>
      </c>
      <c r="AR104" s="134" t="s">
        <v>380</v>
      </c>
      <c r="AT104" s="134" t="s">
        <v>117</v>
      </c>
      <c r="AU104" s="134" t="s">
        <v>76</v>
      </c>
      <c r="AY104" s="16" t="s">
        <v>115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6" t="s">
        <v>75</v>
      </c>
      <c r="BK104" s="135">
        <f>ROUND(I104*H104,2)</f>
        <v>0</v>
      </c>
      <c r="BL104" s="16" t="s">
        <v>380</v>
      </c>
      <c r="BM104" s="134" t="s">
        <v>434</v>
      </c>
    </row>
    <row r="105" spans="2:65" s="1" customFormat="1" ht="6.95" customHeight="1" x14ac:dyDescent="0.2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8"/>
    </row>
  </sheetData>
  <autoFilter ref="C82:K104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40"/>
  <sheetViews>
    <sheetView showGridLines="0" workbookViewId="0">
      <selection activeCell="D20" sqref="D20"/>
    </sheetView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7"/>
      <c r="C3" s="18"/>
      <c r="D3" s="18"/>
      <c r="E3" s="18"/>
      <c r="F3" s="18"/>
      <c r="G3" s="18"/>
      <c r="H3" s="19"/>
    </row>
    <row r="4" spans="2:8" ht="24.95" customHeight="1" x14ac:dyDescent="0.2">
      <c r="B4" s="19"/>
      <c r="C4" s="20" t="s">
        <v>435</v>
      </c>
      <c r="H4" s="19"/>
    </row>
    <row r="5" spans="2:8" ht="12" customHeight="1" x14ac:dyDescent="0.2">
      <c r="B5" s="19"/>
      <c r="C5" s="22" t="s">
        <v>13</v>
      </c>
      <c r="D5" s="293" t="s">
        <v>14</v>
      </c>
      <c r="E5" s="265"/>
      <c r="F5" s="265"/>
      <c r="H5" s="19"/>
    </row>
    <row r="6" spans="2:8" ht="36.950000000000003" customHeight="1" x14ac:dyDescent="0.2">
      <c r="B6" s="19"/>
      <c r="C6" s="24" t="s">
        <v>15</v>
      </c>
      <c r="D6" s="292" t="s">
        <v>640</v>
      </c>
      <c r="E6" s="265"/>
      <c r="F6" s="265"/>
      <c r="H6" s="19"/>
    </row>
    <row r="7" spans="2:8" ht="16.5" customHeight="1" x14ac:dyDescent="0.2">
      <c r="B7" s="19"/>
      <c r="C7" s="25" t="s">
        <v>20</v>
      </c>
      <c r="D7" s="45" t="str">
        <f>'Rekapitulace stavby'!AN8</f>
        <v>12. 8. 2023</v>
      </c>
      <c r="H7" s="19"/>
    </row>
    <row r="8" spans="2:8" s="1" customFormat="1" ht="10.9" customHeight="1" x14ac:dyDescent="0.2">
      <c r="B8" s="28"/>
      <c r="H8" s="28"/>
    </row>
    <row r="9" spans="2:8" s="10" customFormat="1" ht="29.25" customHeight="1" x14ac:dyDescent="0.2">
      <c r="B9" s="104"/>
      <c r="C9" s="105" t="s">
        <v>50</v>
      </c>
      <c r="D9" s="106" t="s">
        <v>51</v>
      </c>
      <c r="E9" s="106" t="s">
        <v>102</v>
      </c>
      <c r="F9" s="107" t="s">
        <v>436</v>
      </c>
      <c r="H9" s="104"/>
    </row>
    <row r="10" spans="2:8" s="1" customFormat="1" ht="26.45" customHeight="1" x14ac:dyDescent="0.2">
      <c r="B10" s="28"/>
      <c r="C10" s="163" t="s">
        <v>442</v>
      </c>
      <c r="D10" s="163" t="s">
        <v>78</v>
      </c>
      <c r="H10" s="28"/>
    </row>
    <row r="11" spans="2:8" s="1" customFormat="1" ht="16.899999999999999" customHeight="1" x14ac:dyDescent="0.2">
      <c r="B11" s="28"/>
      <c r="C11" s="164" t="s">
        <v>443</v>
      </c>
      <c r="D11" s="165" t="s">
        <v>444</v>
      </c>
      <c r="E11" s="166" t="s">
        <v>84</v>
      </c>
      <c r="F11" s="167">
        <v>100.349</v>
      </c>
      <c r="H11" s="28"/>
    </row>
    <row r="12" spans="2:8" s="1" customFormat="1" ht="16.899999999999999" customHeight="1" x14ac:dyDescent="0.2">
      <c r="B12" s="28"/>
      <c r="C12" s="168" t="s">
        <v>3</v>
      </c>
      <c r="D12" s="168" t="s">
        <v>135</v>
      </c>
      <c r="E12" s="16" t="s">
        <v>3</v>
      </c>
      <c r="F12" s="169">
        <v>0</v>
      </c>
      <c r="H12" s="28"/>
    </row>
    <row r="13" spans="2:8" s="1" customFormat="1" ht="16.899999999999999" customHeight="1" x14ac:dyDescent="0.2">
      <c r="B13" s="28"/>
      <c r="C13" s="168" t="s">
        <v>3</v>
      </c>
      <c r="D13" s="168" t="s">
        <v>445</v>
      </c>
      <c r="E13" s="16" t="s">
        <v>3</v>
      </c>
      <c r="F13" s="169">
        <v>3.84</v>
      </c>
      <c r="H13" s="28"/>
    </row>
    <row r="14" spans="2:8" s="1" customFormat="1" ht="16.899999999999999" customHeight="1" x14ac:dyDescent="0.2">
      <c r="B14" s="28"/>
      <c r="C14" s="168" t="s">
        <v>3</v>
      </c>
      <c r="D14" s="168" t="s">
        <v>446</v>
      </c>
      <c r="E14" s="16" t="s">
        <v>3</v>
      </c>
      <c r="F14" s="169">
        <v>72</v>
      </c>
      <c r="H14" s="28"/>
    </row>
    <row r="15" spans="2:8" s="1" customFormat="1" ht="16.899999999999999" customHeight="1" x14ac:dyDescent="0.2">
      <c r="B15" s="28"/>
      <c r="C15" s="168" t="s">
        <v>3</v>
      </c>
      <c r="D15" s="168" t="s">
        <v>447</v>
      </c>
      <c r="E15" s="16" t="s">
        <v>3</v>
      </c>
      <c r="F15" s="169">
        <v>8.2070000000000007</v>
      </c>
      <c r="H15" s="28"/>
    </row>
    <row r="16" spans="2:8" s="1" customFormat="1" ht="16.899999999999999" customHeight="1" x14ac:dyDescent="0.2">
      <c r="B16" s="28"/>
      <c r="C16" s="168" t="s">
        <v>3</v>
      </c>
      <c r="D16" s="168" t="s">
        <v>448</v>
      </c>
      <c r="E16" s="16" t="s">
        <v>3</v>
      </c>
      <c r="F16" s="169">
        <v>0.33400000000000002</v>
      </c>
      <c r="H16" s="28"/>
    </row>
    <row r="17" spans="2:8" s="1" customFormat="1" ht="16.899999999999999" customHeight="1" x14ac:dyDescent="0.2">
      <c r="B17" s="28"/>
      <c r="C17" s="168" t="s">
        <v>3</v>
      </c>
      <c r="D17" s="168" t="s">
        <v>449</v>
      </c>
      <c r="E17" s="16" t="s">
        <v>3</v>
      </c>
      <c r="F17" s="169">
        <v>0.40200000000000002</v>
      </c>
      <c r="H17" s="28"/>
    </row>
    <row r="18" spans="2:8" s="1" customFormat="1" ht="16.899999999999999" customHeight="1" x14ac:dyDescent="0.2">
      <c r="B18" s="28"/>
      <c r="C18" s="168" t="s">
        <v>3</v>
      </c>
      <c r="D18" s="168" t="s">
        <v>450</v>
      </c>
      <c r="E18" s="16" t="s">
        <v>3</v>
      </c>
      <c r="F18" s="169">
        <v>15.566000000000001</v>
      </c>
      <c r="H18" s="28"/>
    </row>
    <row r="19" spans="2:8" s="1" customFormat="1" ht="16.899999999999999" customHeight="1" x14ac:dyDescent="0.2">
      <c r="B19" s="28"/>
      <c r="C19" s="168" t="s">
        <v>443</v>
      </c>
      <c r="D19" s="168" t="s">
        <v>128</v>
      </c>
      <c r="E19" s="16" t="s">
        <v>3</v>
      </c>
      <c r="F19" s="169">
        <v>100.349</v>
      </c>
      <c r="H19" s="28"/>
    </row>
    <row r="20" spans="2:8" s="1" customFormat="1" ht="16.899999999999999" customHeight="1" x14ac:dyDescent="0.2">
      <c r="B20" s="28"/>
      <c r="C20" s="164" t="s">
        <v>183</v>
      </c>
      <c r="D20" s="165" t="s">
        <v>184</v>
      </c>
      <c r="E20" s="166" t="s">
        <v>84</v>
      </c>
      <c r="F20" s="167">
        <v>72</v>
      </c>
      <c r="H20" s="28"/>
    </row>
    <row r="21" spans="2:8" s="1" customFormat="1" ht="16.899999999999999" customHeight="1" x14ac:dyDescent="0.2">
      <c r="B21" s="28"/>
      <c r="C21" s="168" t="s">
        <v>3</v>
      </c>
      <c r="D21" s="168" t="s">
        <v>206</v>
      </c>
      <c r="E21" s="16" t="s">
        <v>3</v>
      </c>
      <c r="F21" s="169">
        <v>72</v>
      </c>
      <c r="H21" s="28"/>
    </row>
    <row r="22" spans="2:8" s="1" customFormat="1" ht="16.899999999999999" customHeight="1" x14ac:dyDescent="0.2">
      <c r="B22" s="28"/>
      <c r="C22" s="168" t="s">
        <v>183</v>
      </c>
      <c r="D22" s="168" t="s">
        <v>128</v>
      </c>
      <c r="E22" s="16" t="s">
        <v>3</v>
      </c>
      <c r="F22" s="169">
        <v>72</v>
      </c>
      <c r="H22" s="28"/>
    </row>
    <row r="23" spans="2:8" s="1" customFormat="1" ht="16.899999999999999" customHeight="1" x14ac:dyDescent="0.2">
      <c r="B23" s="28"/>
      <c r="C23" s="170" t="s">
        <v>437</v>
      </c>
      <c r="H23" s="28"/>
    </row>
    <row r="24" spans="2:8" s="1" customFormat="1" ht="16.899999999999999" customHeight="1" x14ac:dyDescent="0.2">
      <c r="B24" s="28"/>
      <c r="C24" s="168" t="s">
        <v>202</v>
      </c>
      <c r="D24" s="168" t="s">
        <v>451</v>
      </c>
      <c r="E24" s="16" t="s">
        <v>84</v>
      </c>
      <c r="F24" s="169">
        <v>72</v>
      </c>
      <c r="H24" s="28"/>
    </row>
    <row r="25" spans="2:8" s="1" customFormat="1" ht="16.899999999999999" customHeight="1" x14ac:dyDescent="0.2">
      <c r="B25" s="28"/>
      <c r="C25" s="168" t="s">
        <v>143</v>
      </c>
      <c r="D25" s="168" t="s">
        <v>441</v>
      </c>
      <c r="E25" s="16" t="s">
        <v>84</v>
      </c>
      <c r="F25" s="169">
        <v>72</v>
      </c>
      <c r="H25" s="28"/>
    </row>
    <row r="26" spans="2:8" s="1" customFormat="1" ht="16.899999999999999" customHeight="1" x14ac:dyDescent="0.2">
      <c r="B26" s="28"/>
      <c r="C26" s="168" t="s">
        <v>146</v>
      </c>
      <c r="D26" s="168" t="s">
        <v>439</v>
      </c>
      <c r="E26" s="16" t="s">
        <v>148</v>
      </c>
      <c r="F26" s="169">
        <v>54.878999999999998</v>
      </c>
      <c r="H26" s="28"/>
    </row>
    <row r="27" spans="2:8" s="1" customFormat="1" ht="16.899999999999999" customHeight="1" x14ac:dyDescent="0.2">
      <c r="B27" s="28"/>
      <c r="C27" s="164" t="s">
        <v>88</v>
      </c>
      <c r="D27" s="165" t="s">
        <v>89</v>
      </c>
      <c r="E27" s="166" t="s">
        <v>84</v>
      </c>
      <c r="F27" s="167">
        <v>54.878999999999998</v>
      </c>
      <c r="H27" s="28"/>
    </row>
    <row r="28" spans="2:8" s="1" customFormat="1" ht="16.899999999999999" customHeight="1" x14ac:dyDescent="0.2">
      <c r="B28" s="28"/>
      <c r="C28" s="168" t="s">
        <v>88</v>
      </c>
      <c r="D28" s="168" t="s">
        <v>220</v>
      </c>
      <c r="E28" s="16" t="s">
        <v>3</v>
      </c>
      <c r="F28" s="169">
        <v>54.878999999999998</v>
      </c>
      <c r="H28" s="28"/>
    </row>
    <row r="29" spans="2:8" s="1" customFormat="1" ht="16.899999999999999" customHeight="1" x14ac:dyDescent="0.2">
      <c r="B29" s="28"/>
      <c r="C29" s="170" t="s">
        <v>437</v>
      </c>
      <c r="H29" s="28"/>
    </row>
    <row r="30" spans="2:8" s="1" customFormat="1" ht="16.899999999999999" customHeight="1" x14ac:dyDescent="0.2">
      <c r="B30" s="28"/>
      <c r="C30" s="168" t="s">
        <v>146</v>
      </c>
      <c r="D30" s="168" t="s">
        <v>439</v>
      </c>
      <c r="E30" s="16" t="s">
        <v>148</v>
      </c>
      <c r="F30" s="169">
        <v>54.878999999999998</v>
      </c>
      <c r="H30" s="28"/>
    </row>
    <row r="31" spans="2:8" s="1" customFormat="1" ht="16.899999999999999" customHeight="1" x14ac:dyDescent="0.2">
      <c r="B31" s="28"/>
      <c r="C31" s="168" t="s">
        <v>137</v>
      </c>
      <c r="D31" s="168" t="s">
        <v>440</v>
      </c>
      <c r="E31" s="16" t="s">
        <v>84</v>
      </c>
      <c r="F31" s="169">
        <v>54.878999999999998</v>
      </c>
      <c r="H31" s="28"/>
    </row>
    <row r="32" spans="2:8" s="1" customFormat="1" ht="16.899999999999999" customHeight="1" x14ac:dyDescent="0.2">
      <c r="B32" s="28"/>
      <c r="C32" s="164" t="s">
        <v>85</v>
      </c>
      <c r="D32" s="165" t="s">
        <v>86</v>
      </c>
      <c r="E32" s="166" t="s">
        <v>84</v>
      </c>
      <c r="F32" s="167">
        <v>17.120999999999999</v>
      </c>
      <c r="H32" s="28"/>
    </row>
    <row r="33" spans="2:8" s="1" customFormat="1" ht="16.899999999999999" customHeight="1" x14ac:dyDescent="0.2">
      <c r="B33" s="28"/>
      <c r="C33" s="168" t="s">
        <v>3</v>
      </c>
      <c r="D33" s="168" t="s">
        <v>223</v>
      </c>
      <c r="E33" s="16" t="s">
        <v>3</v>
      </c>
      <c r="F33" s="169">
        <v>2.121</v>
      </c>
      <c r="H33" s="28"/>
    </row>
    <row r="34" spans="2:8" s="1" customFormat="1" ht="16.899999999999999" customHeight="1" x14ac:dyDescent="0.2">
      <c r="B34" s="28"/>
      <c r="C34" s="168" t="s">
        <v>3</v>
      </c>
      <c r="D34" s="168" t="s">
        <v>224</v>
      </c>
      <c r="E34" s="16" t="s">
        <v>3</v>
      </c>
      <c r="F34" s="169">
        <v>15</v>
      </c>
      <c r="H34" s="28"/>
    </row>
    <row r="35" spans="2:8" s="1" customFormat="1" ht="16.899999999999999" customHeight="1" x14ac:dyDescent="0.2">
      <c r="B35" s="28"/>
      <c r="C35" s="168" t="s">
        <v>85</v>
      </c>
      <c r="D35" s="168" t="s">
        <v>128</v>
      </c>
      <c r="E35" s="16" t="s">
        <v>3</v>
      </c>
      <c r="F35" s="169">
        <v>17.120999999999999</v>
      </c>
      <c r="H35" s="28"/>
    </row>
    <row r="36" spans="2:8" s="1" customFormat="1" ht="16.899999999999999" customHeight="1" x14ac:dyDescent="0.2">
      <c r="B36" s="28"/>
      <c r="C36" s="170" t="s">
        <v>437</v>
      </c>
      <c r="H36" s="28"/>
    </row>
    <row r="37" spans="2:8" s="1" customFormat="1" ht="16.899999999999999" customHeight="1" x14ac:dyDescent="0.2">
      <c r="B37" s="28"/>
      <c r="C37" s="168" t="s">
        <v>150</v>
      </c>
      <c r="D37" s="168" t="s">
        <v>438</v>
      </c>
      <c r="E37" s="16" t="s">
        <v>84</v>
      </c>
      <c r="F37" s="169">
        <v>17.120999999999999</v>
      </c>
      <c r="H37" s="28"/>
    </row>
    <row r="38" spans="2:8" s="1" customFormat="1" ht="16.899999999999999" customHeight="1" x14ac:dyDescent="0.2">
      <c r="B38" s="28"/>
      <c r="C38" s="168" t="s">
        <v>146</v>
      </c>
      <c r="D38" s="168" t="s">
        <v>439</v>
      </c>
      <c r="E38" s="16" t="s">
        <v>148</v>
      </c>
      <c r="F38" s="169">
        <v>54.878999999999998</v>
      </c>
      <c r="H38" s="28"/>
    </row>
    <row r="39" spans="2:8" s="1" customFormat="1" ht="7.35" customHeight="1" x14ac:dyDescent="0.2">
      <c r="B39" s="37"/>
      <c r="C39" s="38"/>
      <c r="D39" s="38"/>
      <c r="E39" s="38"/>
      <c r="F39" s="38"/>
      <c r="G39" s="38"/>
      <c r="H39" s="28"/>
    </row>
    <row r="40" spans="2:8" s="1" customFormat="1" x14ac:dyDescent="0.2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171" customWidth="1"/>
    <col min="2" max="2" width="1.6640625" style="171" customWidth="1"/>
    <col min="3" max="4" width="5" style="171" customWidth="1"/>
    <col min="5" max="5" width="11.6640625" style="171" customWidth="1"/>
    <col min="6" max="6" width="9.1640625" style="171" customWidth="1"/>
    <col min="7" max="7" width="5" style="171" customWidth="1"/>
    <col min="8" max="8" width="77.83203125" style="171" customWidth="1"/>
    <col min="9" max="10" width="20" style="171" customWidth="1"/>
    <col min="11" max="11" width="1.6640625" style="171" customWidth="1"/>
  </cols>
  <sheetData>
    <row r="1" spans="2:11" customFormat="1" ht="37.5" customHeight="1" x14ac:dyDescent="0.2"/>
    <row r="2" spans="2:11" customFormat="1" ht="7.5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4"/>
    </row>
    <row r="3" spans="2:11" s="14" customFormat="1" ht="45" customHeight="1" x14ac:dyDescent="0.2">
      <c r="B3" s="175"/>
      <c r="C3" s="301" t="s">
        <v>452</v>
      </c>
      <c r="D3" s="301"/>
      <c r="E3" s="301"/>
      <c r="F3" s="301"/>
      <c r="G3" s="301"/>
      <c r="H3" s="301"/>
      <c r="I3" s="301"/>
      <c r="J3" s="301"/>
      <c r="K3" s="176"/>
    </row>
    <row r="4" spans="2:11" customFormat="1" ht="25.5" customHeight="1" x14ac:dyDescent="0.3">
      <c r="B4" s="177"/>
      <c r="C4" s="302" t="s">
        <v>453</v>
      </c>
      <c r="D4" s="302"/>
      <c r="E4" s="302"/>
      <c r="F4" s="302"/>
      <c r="G4" s="302"/>
      <c r="H4" s="302"/>
      <c r="I4" s="302"/>
      <c r="J4" s="302"/>
      <c r="K4" s="178"/>
    </row>
    <row r="5" spans="2:11" customFormat="1" ht="5.25" customHeight="1" x14ac:dyDescent="0.2">
      <c r="B5" s="177"/>
      <c r="C5" s="179"/>
      <c r="D5" s="179"/>
      <c r="E5" s="179"/>
      <c r="F5" s="179"/>
      <c r="G5" s="179"/>
      <c r="H5" s="179"/>
      <c r="I5" s="179"/>
      <c r="J5" s="179"/>
      <c r="K5" s="178"/>
    </row>
    <row r="6" spans="2:11" customFormat="1" ht="15" customHeight="1" x14ac:dyDescent="0.2">
      <c r="B6" s="177"/>
      <c r="C6" s="300" t="s">
        <v>454</v>
      </c>
      <c r="D6" s="300"/>
      <c r="E6" s="300"/>
      <c r="F6" s="300"/>
      <c r="G6" s="300"/>
      <c r="H6" s="300"/>
      <c r="I6" s="300"/>
      <c r="J6" s="300"/>
      <c r="K6" s="178"/>
    </row>
    <row r="7" spans="2:11" customFormat="1" ht="15" customHeight="1" x14ac:dyDescent="0.2">
      <c r="B7" s="181"/>
      <c r="C7" s="300" t="s">
        <v>455</v>
      </c>
      <c r="D7" s="300"/>
      <c r="E7" s="300"/>
      <c r="F7" s="300"/>
      <c r="G7" s="300"/>
      <c r="H7" s="300"/>
      <c r="I7" s="300"/>
      <c r="J7" s="300"/>
      <c r="K7" s="178"/>
    </row>
    <row r="8" spans="2:11" customFormat="1" ht="12.75" customHeight="1" x14ac:dyDescent="0.2">
      <c r="B8" s="181"/>
      <c r="C8" s="180"/>
      <c r="D8" s="180"/>
      <c r="E8" s="180"/>
      <c r="F8" s="180"/>
      <c r="G8" s="180"/>
      <c r="H8" s="180"/>
      <c r="I8" s="180"/>
      <c r="J8" s="180"/>
      <c r="K8" s="178"/>
    </row>
    <row r="9" spans="2:11" customFormat="1" ht="15" customHeight="1" x14ac:dyDescent="0.2">
      <c r="B9" s="181"/>
      <c r="C9" s="300" t="s">
        <v>456</v>
      </c>
      <c r="D9" s="300"/>
      <c r="E9" s="300"/>
      <c r="F9" s="300"/>
      <c r="G9" s="300"/>
      <c r="H9" s="300"/>
      <c r="I9" s="300"/>
      <c r="J9" s="300"/>
      <c r="K9" s="178"/>
    </row>
    <row r="10" spans="2:11" customFormat="1" ht="15" customHeight="1" x14ac:dyDescent="0.2">
      <c r="B10" s="181"/>
      <c r="C10" s="180"/>
      <c r="D10" s="300" t="s">
        <v>457</v>
      </c>
      <c r="E10" s="300"/>
      <c r="F10" s="300"/>
      <c r="G10" s="300"/>
      <c r="H10" s="300"/>
      <c r="I10" s="300"/>
      <c r="J10" s="300"/>
      <c r="K10" s="178"/>
    </row>
    <row r="11" spans="2:11" customFormat="1" ht="15" customHeight="1" x14ac:dyDescent="0.2">
      <c r="B11" s="181"/>
      <c r="C11" s="182"/>
      <c r="D11" s="300" t="s">
        <v>458</v>
      </c>
      <c r="E11" s="300"/>
      <c r="F11" s="300"/>
      <c r="G11" s="300"/>
      <c r="H11" s="300"/>
      <c r="I11" s="300"/>
      <c r="J11" s="300"/>
      <c r="K11" s="178"/>
    </row>
    <row r="12" spans="2:11" customFormat="1" ht="15" customHeight="1" x14ac:dyDescent="0.2">
      <c r="B12" s="181"/>
      <c r="C12" s="182"/>
      <c r="D12" s="180"/>
      <c r="E12" s="180"/>
      <c r="F12" s="180"/>
      <c r="G12" s="180"/>
      <c r="H12" s="180"/>
      <c r="I12" s="180"/>
      <c r="J12" s="180"/>
      <c r="K12" s="178"/>
    </row>
    <row r="13" spans="2:11" customFormat="1" ht="15" customHeight="1" x14ac:dyDescent="0.2">
      <c r="B13" s="181"/>
      <c r="C13" s="182"/>
      <c r="D13" s="183" t="s">
        <v>459</v>
      </c>
      <c r="E13" s="180"/>
      <c r="F13" s="180"/>
      <c r="G13" s="180"/>
      <c r="H13" s="180"/>
      <c r="I13" s="180"/>
      <c r="J13" s="180"/>
      <c r="K13" s="178"/>
    </row>
    <row r="14" spans="2:11" customFormat="1" ht="12.75" customHeight="1" x14ac:dyDescent="0.2">
      <c r="B14" s="181"/>
      <c r="C14" s="182"/>
      <c r="D14" s="182"/>
      <c r="E14" s="182"/>
      <c r="F14" s="182"/>
      <c r="G14" s="182"/>
      <c r="H14" s="182"/>
      <c r="I14" s="182"/>
      <c r="J14" s="182"/>
      <c r="K14" s="178"/>
    </row>
    <row r="15" spans="2:11" customFormat="1" ht="15" customHeight="1" x14ac:dyDescent="0.2">
      <c r="B15" s="181"/>
      <c r="C15" s="182"/>
      <c r="D15" s="300" t="s">
        <v>460</v>
      </c>
      <c r="E15" s="300"/>
      <c r="F15" s="300"/>
      <c r="G15" s="300"/>
      <c r="H15" s="300"/>
      <c r="I15" s="300"/>
      <c r="J15" s="300"/>
      <c r="K15" s="178"/>
    </row>
    <row r="16" spans="2:11" customFormat="1" ht="15" customHeight="1" x14ac:dyDescent="0.2">
      <c r="B16" s="181"/>
      <c r="C16" s="182"/>
      <c r="D16" s="300" t="s">
        <v>461</v>
      </c>
      <c r="E16" s="300"/>
      <c r="F16" s="300"/>
      <c r="G16" s="300"/>
      <c r="H16" s="300"/>
      <c r="I16" s="300"/>
      <c r="J16" s="300"/>
      <c r="K16" s="178"/>
    </row>
    <row r="17" spans="2:11" customFormat="1" ht="15" customHeight="1" x14ac:dyDescent="0.2">
      <c r="B17" s="181"/>
      <c r="C17" s="182"/>
      <c r="D17" s="300" t="s">
        <v>462</v>
      </c>
      <c r="E17" s="300"/>
      <c r="F17" s="300"/>
      <c r="G17" s="300"/>
      <c r="H17" s="300"/>
      <c r="I17" s="300"/>
      <c r="J17" s="300"/>
      <c r="K17" s="178"/>
    </row>
    <row r="18" spans="2:11" customFormat="1" ht="15" customHeight="1" x14ac:dyDescent="0.2">
      <c r="B18" s="181"/>
      <c r="C18" s="182"/>
      <c r="D18" s="182"/>
      <c r="E18" s="184" t="s">
        <v>74</v>
      </c>
      <c r="F18" s="300" t="s">
        <v>463</v>
      </c>
      <c r="G18" s="300"/>
      <c r="H18" s="300"/>
      <c r="I18" s="300"/>
      <c r="J18" s="300"/>
      <c r="K18" s="178"/>
    </row>
    <row r="19" spans="2:11" customFormat="1" ht="15" customHeight="1" x14ac:dyDescent="0.2">
      <c r="B19" s="181"/>
      <c r="C19" s="182"/>
      <c r="D19" s="182"/>
      <c r="E19" s="184" t="s">
        <v>464</v>
      </c>
      <c r="F19" s="300" t="s">
        <v>465</v>
      </c>
      <c r="G19" s="300"/>
      <c r="H19" s="300"/>
      <c r="I19" s="300"/>
      <c r="J19" s="300"/>
      <c r="K19" s="178"/>
    </row>
    <row r="20" spans="2:11" customFormat="1" ht="15" customHeight="1" x14ac:dyDescent="0.2">
      <c r="B20" s="181"/>
      <c r="C20" s="182"/>
      <c r="D20" s="182"/>
      <c r="E20" s="184" t="s">
        <v>466</v>
      </c>
      <c r="F20" s="300" t="s">
        <v>467</v>
      </c>
      <c r="G20" s="300"/>
      <c r="H20" s="300"/>
      <c r="I20" s="300"/>
      <c r="J20" s="300"/>
      <c r="K20" s="178"/>
    </row>
    <row r="21" spans="2:11" customFormat="1" ht="15" customHeight="1" x14ac:dyDescent="0.2">
      <c r="B21" s="181"/>
      <c r="C21" s="182"/>
      <c r="D21" s="182"/>
      <c r="E21" s="184" t="s">
        <v>82</v>
      </c>
      <c r="F21" s="300" t="s">
        <v>468</v>
      </c>
      <c r="G21" s="300"/>
      <c r="H21" s="300"/>
      <c r="I21" s="300"/>
      <c r="J21" s="300"/>
      <c r="K21" s="178"/>
    </row>
    <row r="22" spans="2:11" customFormat="1" ht="15" customHeight="1" x14ac:dyDescent="0.2">
      <c r="B22" s="181"/>
      <c r="C22" s="182"/>
      <c r="D22" s="182"/>
      <c r="E22" s="184" t="s">
        <v>469</v>
      </c>
      <c r="F22" s="300" t="s">
        <v>470</v>
      </c>
      <c r="G22" s="300"/>
      <c r="H22" s="300"/>
      <c r="I22" s="300"/>
      <c r="J22" s="300"/>
      <c r="K22" s="178"/>
    </row>
    <row r="23" spans="2:11" customFormat="1" ht="15" customHeight="1" x14ac:dyDescent="0.2">
      <c r="B23" s="181"/>
      <c r="C23" s="182"/>
      <c r="D23" s="182"/>
      <c r="E23" s="184" t="s">
        <v>471</v>
      </c>
      <c r="F23" s="300" t="s">
        <v>472</v>
      </c>
      <c r="G23" s="300"/>
      <c r="H23" s="300"/>
      <c r="I23" s="300"/>
      <c r="J23" s="300"/>
      <c r="K23" s="178"/>
    </row>
    <row r="24" spans="2:11" customFormat="1" ht="12.75" customHeight="1" x14ac:dyDescent="0.2">
      <c r="B24" s="181"/>
      <c r="C24" s="182"/>
      <c r="D24" s="182"/>
      <c r="E24" s="182"/>
      <c r="F24" s="182"/>
      <c r="G24" s="182"/>
      <c r="H24" s="182"/>
      <c r="I24" s="182"/>
      <c r="J24" s="182"/>
      <c r="K24" s="178"/>
    </row>
    <row r="25" spans="2:11" customFormat="1" ht="15" customHeight="1" x14ac:dyDescent="0.2">
      <c r="B25" s="181"/>
      <c r="C25" s="300" t="s">
        <v>473</v>
      </c>
      <c r="D25" s="300"/>
      <c r="E25" s="300"/>
      <c r="F25" s="300"/>
      <c r="G25" s="300"/>
      <c r="H25" s="300"/>
      <c r="I25" s="300"/>
      <c r="J25" s="300"/>
      <c r="K25" s="178"/>
    </row>
    <row r="26" spans="2:11" customFormat="1" ht="15" customHeight="1" x14ac:dyDescent="0.2">
      <c r="B26" s="181"/>
      <c r="C26" s="300" t="s">
        <v>474</v>
      </c>
      <c r="D26" s="300"/>
      <c r="E26" s="300"/>
      <c r="F26" s="300"/>
      <c r="G26" s="300"/>
      <c r="H26" s="300"/>
      <c r="I26" s="300"/>
      <c r="J26" s="300"/>
      <c r="K26" s="178"/>
    </row>
    <row r="27" spans="2:11" customFormat="1" ht="15" customHeight="1" x14ac:dyDescent="0.2">
      <c r="B27" s="181"/>
      <c r="C27" s="180"/>
      <c r="D27" s="300" t="s">
        <v>475</v>
      </c>
      <c r="E27" s="300"/>
      <c r="F27" s="300"/>
      <c r="G27" s="300"/>
      <c r="H27" s="300"/>
      <c r="I27" s="300"/>
      <c r="J27" s="300"/>
      <c r="K27" s="178"/>
    </row>
    <row r="28" spans="2:11" customFormat="1" ht="15" customHeight="1" x14ac:dyDescent="0.2">
      <c r="B28" s="181"/>
      <c r="C28" s="182"/>
      <c r="D28" s="300" t="s">
        <v>476</v>
      </c>
      <c r="E28" s="300"/>
      <c r="F28" s="300"/>
      <c r="G28" s="300"/>
      <c r="H28" s="300"/>
      <c r="I28" s="300"/>
      <c r="J28" s="300"/>
      <c r="K28" s="178"/>
    </row>
    <row r="29" spans="2:11" customFormat="1" ht="12.75" customHeight="1" x14ac:dyDescent="0.2">
      <c r="B29" s="181"/>
      <c r="C29" s="182"/>
      <c r="D29" s="182"/>
      <c r="E29" s="182"/>
      <c r="F29" s="182"/>
      <c r="G29" s="182"/>
      <c r="H29" s="182"/>
      <c r="I29" s="182"/>
      <c r="J29" s="182"/>
      <c r="K29" s="178"/>
    </row>
    <row r="30" spans="2:11" customFormat="1" ht="15" customHeight="1" x14ac:dyDescent="0.2">
      <c r="B30" s="181"/>
      <c r="C30" s="182"/>
      <c r="D30" s="300" t="s">
        <v>477</v>
      </c>
      <c r="E30" s="300"/>
      <c r="F30" s="300"/>
      <c r="G30" s="300"/>
      <c r="H30" s="300"/>
      <c r="I30" s="300"/>
      <c r="J30" s="300"/>
      <c r="K30" s="178"/>
    </row>
    <row r="31" spans="2:11" customFormat="1" ht="15" customHeight="1" x14ac:dyDescent="0.2">
      <c r="B31" s="181"/>
      <c r="C31" s="182"/>
      <c r="D31" s="300" t="s">
        <v>478</v>
      </c>
      <c r="E31" s="300"/>
      <c r="F31" s="300"/>
      <c r="G31" s="300"/>
      <c r="H31" s="300"/>
      <c r="I31" s="300"/>
      <c r="J31" s="300"/>
      <c r="K31" s="178"/>
    </row>
    <row r="32" spans="2:11" customFormat="1" ht="12.75" customHeight="1" x14ac:dyDescent="0.2">
      <c r="B32" s="181"/>
      <c r="C32" s="182"/>
      <c r="D32" s="182"/>
      <c r="E32" s="182"/>
      <c r="F32" s="182"/>
      <c r="G32" s="182"/>
      <c r="H32" s="182"/>
      <c r="I32" s="182"/>
      <c r="J32" s="182"/>
      <c r="K32" s="178"/>
    </row>
    <row r="33" spans="2:11" customFormat="1" ht="15" customHeight="1" x14ac:dyDescent="0.2">
      <c r="B33" s="181"/>
      <c r="C33" s="182"/>
      <c r="D33" s="300" t="s">
        <v>479</v>
      </c>
      <c r="E33" s="300"/>
      <c r="F33" s="300"/>
      <c r="G33" s="300"/>
      <c r="H33" s="300"/>
      <c r="I33" s="300"/>
      <c r="J33" s="300"/>
      <c r="K33" s="178"/>
    </row>
    <row r="34" spans="2:11" customFormat="1" ht="15" customHeight="1" x14ac:dyDescent="0.2">
      <c r="B34" s="181"/>
      <c r="C34" s="182"/>
      <c r="D34" s="300" t="s">
        <v>480</v>
      </c>
      <c r="E34" s="300"/>
      <c r="F34" s="300"/>
      <c r="G34" s="300"/>
      <c r="H34" s="300"/>
      <c r="I34" s="300"/>
      <c r="J34" s="300"/>
      <c r="K34" s="178"/>
    </row>
    <row r="35" spans="2:11" customFormat="1" ht="15" customHeight="1" x14ac:dyDescent="0.2">
      <c r="B35" s="181"/>
      <c r="C35" s="182"/>
      <c r="D35" s="300" t="s">
        <v>481</v>
      </c>
      <c r="E35" s="300"/>
      <c r="F35" s="300"/>
      <c r="G35" s="300"/>
      <c r="H35" s="300"/>
      <c r="I35" s="300"/>
      <c r="J35" s="300"/>
      <c r="K35" s="178"/>
    </row>
    <row r="36" spans="2:11" customFormat="1" ht="15" customHeight="1" x14ac:dyDescent="0.2">
      <c r="B36" s="181"/>
      <c r="C36" s="182"/>
      <c r="D36" s="180"/>
      <c r="E36" s="183" t="s">
        <v>101</v>
      </c>
      <c r="F36" s="180"/>
      <c r="G36" s="300" t="s">
        <v>482</v>
      </c>
      <c r="H36" s="300"/>
      <c r="I36" s="300"/>
      <c r="J36" s="300"/>
      <c r="K36" s="178"/>
    </row>
    <row r="37" spans="2:11" customFormat="1" ht="30.75" customHeight="1" x14ac:dyDescent="0.2">
      <c r="B37" s="181"/>
      <c r="C37" s="182"/>
      <c r="D37" s="180"/>
      <c r="E37" s="183" t="s">
        <v>483</v>
      </c>
      <c r="F37" s="180"/>
      <c r="G37" s="300" t="s">
        <v>484</v>
      </c>
      <c r="H37" s="300"/>
      <c r="I37" s="300"/>
      <c r="J37" s="300"/>
      <c r="K37" s="178"/>
    </row>
    <row r="38" spans="2:11" customFormat="1" ht="15" customHeight="1" x14ac:dyDescent="0.2">
      <c r="B38" s="181"/>
      <c r="C38" s="182"/>
      <c r="D38" s="180"/>
      <c r="E38" s="183" t="s">
        <v>50</v>
      </c>
      <c r="F38" s="180"/>
      <c r="G38" s="300" t="s">
        <v>485</v>
      </c>
      <c r="H38" s="300"/>
      <c r="I38" s="300"/>
      <c r="J38" s="300"/>
      <c r="K38" s="178"/>
    </row>
    <row r="39" spans="2:11" customFormat="1" ht="15" customHeight="1" x14ac:dyDescent="0.2">
      <c r="B39" s="181"/>
      <c r="C39" s="182"/>
      <c r="D39" s="180"/>
      <c r="E39" s="183" t="s">
        <v>51</v>
      </c>
      <c r="F39" s="180"/>
      <c r="G39" s="300" t="s">
        <v>486</v>
      </c>
      <c r="H39" s="300"/>
      <c r="I39" s="300"/>
      <c r="J39" s="300"/>
      <c r="K39" s="178"/>
    </row>
    <row r="40" spans="2:11" customFormat="1" ht="15" customHeight="1" x14ac:dyDescent="0.2">
      <c r="B40" s="181"/>
      <c r="C40" s="182"/>
      <c r="D40" s="180"/>
      <c r="E40" s="183" t="s">
        <v>102</v>
      </c>
      <c r="F40" s="180"/>
      <c r="G40" s="300" t="s">
        <v>487</v>
      </c>
      <c r="H40" s="300"/>
      <c r="I40" s="300"/>
      <c r="J40" s="300"/>
      <c r="K40" s="178"/>
    </row>
    <row r="41" spans="2:11" customFormat="1" ht="15" customHeight="1" x14ac:dyDescent="0.2">
      <c r="B41" s="181"/>
      <c r="C41" s="182"/>
      <c r="D41" s="180"/>
      <c r="E41" s="183" t="s">
        <v>103</v>
      </c>
      <c r="F41" s="180"/>
      <c r="G41" s="300" t="s">
        <v>488</v>
      </c>
      <c r="H41" s="300"/>
      <c r="I41" s="300"/>
      <c r="J41" s="300"/>
      <c r="K41" s="178"/>
    </row>
    <row r="42" spans="2:11" customFormat="1" ht="15" customHeight="1" x14ac:dyDescent="0.2">
      <c r="B42" s="181"/>
      <c r="C42" s="182"/>
      <c r="D42" s="180"/>
      <c r="E42" s="183" t="s">
        <v>489</v>
      </c>
      <c r="F42" s="180"/>
      <c r="G42" s="300" t="s">
        <v>490</v>
      </c>
      <c r="H42" s="300"/>
      <c r="I42" s="300"/>
      <c r="J42" s="300"/>
      <c r="K42" s="178"/>
    </row>
    <row r="43" spans="2:11" customFormat="1" ht="15" customHeight="1" x14ac:dyDescent="0.2">
      <c r="B43" s="181"/>
      <c r="C43" s="182"/>
      <c r="D43" s="180"/>
      <c r="E43" s="183"/>
      <c r="F43" s="180"/>
      <c r="G43" s="300" t="s">
        <v>491</v>
      </c>
      <c r="H43" s="300"/>
      <c r="I43" s="300"/>
      <c r="J43" s="300"/>
      <c r="K43" s="178"/>
    </row>
    <row r="44" spans="2:11" customFormat="1" ht="15" customHeight="1" x14ac:dyDescent="0.2">
      <c r="B44" s="181"/>
      <c r="C44" s="182"/>
      <c r="D44" s="180"/>
      <c r="E44" s="183" t="s">
        <v>492</v>
      </c>
      <c r="F44" s="180"/>
      <c r="G44" s="300" t="s">
        <v>493</v>
      </c>
      <c r="H44" s="300"/>
      <c r="I44" s="300"/>
      <c r="J44" s="300"/>
      <c r="K44" s="178"/>
    </row>
    <row r="45" spans="2:11" customFormat="1" ht="15" customHeight="1" x14ac:dyDescent="0.2">
      <c r="B45" s="181"/>
      <c r="C45" s="182"/>
      <c r="D45" s="180"/>
      <c r="E45" s="183" t="s">
        <v>105</v>
      </c>
      <c r="F45" s="180"/>
      <c r="G45" s="300" t="s">
        <v>494</v>
      </c>
      <c r="H45" s="300"/>
      <c r="I45" s="300"/>
      <c r="J45" s="300"/>
      <c r="K45" s="178"/>
    </row>
    <row r="46" spans="2:11" customFormat="1" ht="12.75" customHeight="1" x14ac:dyDescent="0.2">
      <c r="B46" s="181"/>
      <c r="C46" s="182"/>
      <c r="D46" s="180"/>
      <c r="E46" s="180"/>
      <c r="F46" s="180"/>
      <c r="G46" s="180"/>
      <c r="H46" s="180"/>
      <c r="I46" s="180"/>
      <c r="J46" s="180"/>
      <c r="K46" s="178"/>
    </row>
    <row r="47" spans="2:11" customFormat="1" ht="15" customHeight="1" x14ac:dyDescent="0.2">
      <c r="B47" s="181"/>
      <c r="C47" s="182"/>
      <c r="D47" s="300" t="s">
        <v>495</v>
      </c>
      <c r="E47" s="300"/>
      <c r="F47" s="300"/>
      <c r="G47" s="300"/>
      <c r="H47" s="300"/>
      <c r="I47" s="300"/>
      <c r="J47" s="300"/>
      <c r="K47" s="178"/>
    </row>
    <row r="48" spans="2:11" customFormat="1" ht="15" customHeight="1" x14ac:dyDescent="0.2">
      <c r="B48" s="181"/>
      <c r="C48" s="182"/>
      <c r="D48" s="182"/>
      <c r="E48" s="300" t="s">
        <v>496</v>
      </c>
      <c r="F48" s="300"/>
      <c r="G48" s="300"/>
      <c r="H48" s="300"/>
      <c r="I48" s="300"/>
      <c r="J48" s="300"/>
      <c r="K48" s="178"/>
    </row>
    <row r="49" spans="2:11" customFormat="1" ht="15" customHeight="1" x14ac:dyDescent="0.2">
      <c r="B49" s="181"/>
      <c r="C49" s="182"/>
      <c r="D49" s="182"/>
      <c r="E49" s="300" t="s">
        <v>497</v>
      </c>
      <c r="F49" s="300"/>
      <c r="G49" s="300"/>
      <c r="H49" s="300"/>
      <c r="I49" s="300"/>
      <c r="J49" s="300"/>
      <c r="K49" s="178"/>
    </row>
    <row r="50" spans="2:11" customFormat="1" ht="15" customHeight="1" x14ac:dyDescent="0.2">
      <c r="B50" s="181"/>
      <c r="C50" s="182"/>
      <c r="D50" s="182"/>
      <c r="E50" s="300" t="s">
        <v>498</v>
      </c>
      <c r="F50" s="300"/>
      <c r="G50" s="300"/>
      <c r="H50" s="300"/>
      <c r="I50" s="300"/>
      <c r="J50" s="300"/>
      <c r="K50" s="178"/>
    </row>
    <row r="51" spans="2:11" customFormat="1" ht="15" customHeight="1" x14ac:dyDescent="0.2">
      <c r="B51" s="181"/>
      <c r="C51" s="182"/>
      <c r="D51" s="300" t="s">
        <v>499</v>
      </c>
      <c r="E51" s="300"/>
      <c r="F51" s="300"/>
      <c r="G51" s="300"/>
      <c r="H51" s="300"/>
      <c r="I51" s="300"/>
      <c r="J51" s="300"/>
      <c r="K51" s="178"/>
    </row>
    <row r="52" spans="2:11" customFormat="1" ht="25.5" customHeight="1" x14ac:dyDescent="0.3">
      <c r="B52" s="177"/>
      <c r="C52" s="302" t="s">
        <v>500</v>
      </c>
      <c r="D52" s="302"/>
      <c r="E52" s="302"/>
      <c r="F52" s="302"/>
      <c r="G52" s="302"/>
      <c r="H52" s="302"/>
      <c r="I52" s="302"/>
      <c r="J52" s="302"/>
      <c r="K52" s="178"/>
    </row>
    <row r="53" spans="2:11" customFormat="1" ht="5.25" customHeight="1" x14ac:dyDescent="0.2">
      <c r="B53" s="177"/>
      <c r="C53" s="179"/>
      <c r="D53" s="179"/>
      <c r="E53" s="179"/>
      <c r="F53" s="179"/>
      <c r="G53" s="179"/>
      <c r="H53" s="179"/>
      <c r="I53" s="179"/>
      <c r="J53" s="179"/>
      <c r="K53" s="178"/>
    </row>
    <row r="54" spans="2:11" customFormat="1" ht="15" customHeight="1" x14ac:dyDescent="0.2">
      <c r="B54" s="177"/>
      <c r="C54" s="300" t="s">
        <v>501</v>
      </c>
      <c r="D54" s="300"/>
      <c r="E54" s="300"/>
      <c r="F54" s="300"/>
      <c r="G54" s="300"/>
      <c r="H54" s="300"/>
      <c r="I54" s="300"/>
      <c r="J54" s="300"/>
      <c r="K54" s="178"/>
    </row>
    <row r="55" spans="2:11" customFormat="1" ht="15" customHeight="1" x14ac:dyDescent="0.2">
      <c r="B55" s="177"/>
      <c r="C55" s="300" t="s">
        <v>502</v>
      </c>
      <c r="D55" s="300"/>
      <c r="E55" s="300"/>
      <c r="F55" s="300"/>
      <c r="G55" s="300"/>
      <c r="H55" s="300"/>
      <c r="I55" s="300"/>
      <c r="J55" s="300"/>
      <c r="K55" s="178"/>
    </row>
    <row r="56" spans="2:11" customFormat="1" ht="12.75" customHeight="1" x14ac:dyDescent="0.2">
      <c r="B56" s="177"/>
      <c r="C56" s="180"/>
      <c r="D56" s="180"/>
      <c r="E56" s="180"/>
      <c r="F56" s="180"/>
      <c r="G56" s="180"/>
      <c r="H56" s="180"/>
      <c r="I56" s="180"/>
      <c r="J56" s="180"/>
      <c r="K56" s="178"/>
    </row>
    <row r="57" spans="2:11" customFormat="1" ht="15" customHeight="1" x14ac:dyDescent="0.2">
      <c r="B57" s="177"/>
      <c r="C57" s="300" t="s">
        <v>503</v>
      </c>
      <c r="D57" s="300"/>
      <c r="E57" s="300"/>
      <c r="F57" s="300"/>
      <c r="G57" s="300"/>
      <c r="H57" s="300"/>
      <c r="I57" s="300"/>
      <c r="J57" s="300"/>
      <c r="K57" s="178"/>
    </row>
    <row r="58" spans="2:11" customFormat="1" ht="15" customHeight="1" x14ac:dyDescent="0.2">
      <c r="B58" s="177"/>
      <c r="C58" s="182"/>
      <c r="D58" s="300" t="s">
        <v>504</v>
      </c>
      <c r="E58" s="300"/>
      <c r="F58" s="300"/>
      <c r="G58" s="300"/>
      <c r="H58" s="300"/>
      <c r="I58" s="300"/>
      <c r="J58" s="300"/>
      <c r="K58" s="178"/>
    </row>
    <row r="59" spans="2:11" customFormat="1" ht="15" customHeight="1" x14ac:dyDescent="0.2">
      <c r="B59" s="177"/>
      <c r="C59" s="182"/>
      <c r="D59" s="300" t="s">
        <v>505</v>
      </c>
      <c r="E59" s="300"/>
      <c r="F59" s="300"/>
      <c r="G59" s="300"/>
      <c r="H59" s="300"/>
      <c r="I59" s="300"/>
      <c r="J59" s="300"/>
      <c r="K59" s="178"/>
    </row>
    <row r="60" spans="2:11" customFormat="1" ht="15" customHeight="1" x14ac:dyDescent="0.2">
      <c r="B60" s="177"/>
      <c r="C60" s="182"/>
      <c r="D60" s="300" t="s">
        <v>506</v>
      </c>
      <c r="E60" s="300"/>
      <c r="F60" s="300"/>
      <c r="G60" s="300"/>
      <c r="H60" s="300"/>
      <c r="I60" s="300"/>
      <c r="J60" s="300"/>
      <c r="K60" s="178"/>
    </row>
    <row r="61" spans="2:11" customFormat="1" ht="15" customHeight="1" x14ac:dyDescent="0.2">
      <c r="B61" s="177"/>
      <c r="C61" s="182"/>
      <c r="D61" s="300" t="s">
        <v>507</v>
      </c>
      <c r="E61" s="300"/>
      <c r="F61" s="300"/>
      <c r="G61" s="300"/>
      <c r="H61" s="300"/>
      <c r="I61" s="300"/>
      <c r="J61" s="300"/>
      <c r="K61" s="178"/>
    </row>
    <row r="62" spans="2:11" customFormat="1" ht="15" customHeight="1" x14ac:dyDescent="0.2">
      <c r="B62" s="177"/>
      <c r="C62" s="182"/>
      <c r="D62" s="304" t="s">
        <v>508</v>
      </c>
      <c r="E62" s="304"/>
      <c r="F62" s="304"/>
      <c r="G62" s="304"/>
      <c r="H62" s="304"/>
      <c r="I62" s="304"/>
      <c r="J62" s="304"/>
      <c r="K62" s="178"/>
    </row>
    <row r="63" spans="2:11" customFormat="1" ht="15" customHeight="1" x14ac:dyDescent="0.2">
      <c r="B63" s="177"/>
      <c r="C63" s="182"/>
      <c r="D63" s="300" t="s">
        <v>509</v>
      </c>
      <c r="E63" s="300"/>
      <c r="F63" s="300"/>
      <c r="G63" s="300"/>
      <c r="H63" s="300"/>
      <c r="I63" s="300"/>
      <c r="J63" s="300"/>
      <c r="K63" s="178"/>
    </row>
    <row r="64" spans="2:11" customFormat="1" ht="12.75" customHeight="1" x14ac:dyDescent="0.2">
      <c r="B64" s="177"/>
      <c r="C64" s="182"/>
      <c r="D64" s="182"/>
      <c r="E64" s="185"/>
      <c r="F64" s="182"/>
      <c r="G64" s="182"/>
      <c r="H64" s="182"/>
      <c r="I64" s="182"/>
      <c r="J64" s="182"/>
      <c r="K64" s="178"/>
    </row>
    <row r="65" spans="2:11" customFormat="1" ht="15" customHeight="1" x14ac:dyDescent="0.2">
      <c r="B65" s="177"/>
      <c r="C65" s="182"/>
      <c r="D65" s="300" t="s">
        <v>510</v>
      </c>
      <c r="E65" s="300"/>
      <c r="F65" s="300"/>
      <c r="G65" s="300"/>
      <c r="H65" s="300"/>
      <c r="I65" s="300"/>
      <c r="J65" s="300"/>
      <c r="K65" s="178"/>
    </row>
    <row r="66" spans="2:11" customFormat="1" ht="15" customHeight="1" x14ac:dyDescent="0.2">
      <c r="B66" s="177"/>
      <c r="C66" s="182"/>
      <c r="D66" s="304" t="s">
        <v>511</v>
      </c>
      <c r="E66" s="304"/>
      <c r="F66" s="304"/>
      <c r="G66" s="304"/>
      <c r="H66" s="304"/>
      <c r="I66" s="304"/>
      <c r="J66" s="304"/>
      <c r="K66" s="178"/>
    </row>
    <row r="67" spans="2:11" customFormat="1" ht="15" customHeight="1" x14ac:dyDescent="0.2">
      <c r="B67" s="177"/>
      <c r="C67" s="182"/>
      <c r="D67" s="300" t="s">
        <v>512</v>
      </c>
      <c r="E67" s="300"/>
      <c r="F67" s="300"/>
      <c r="G67" s="300"/>
      <c r="H67" s="300"/>
      <c r="I67" s="300"/>
      <c r="J67" s="300"/>
      <c r="K67" s="178"/>
    </row>
    <row r="68" spans="2:11" customFormat="1" ht="15" customHeight="1" x14ac:dyDescent="0.2">
      <c r="B68" s="177"/>
      <c r="C68" s="182"/>
      <c r="D68" s="300" t="s">
        <v>513</v>
      </c>
      <c r="E68" s="300"/>
      <c r="F68" s="300"/>
      <c r="G68" s="300"/>
      <c r="H68" s="300"/>
      <c r="I68" s="300"/>
      <c r="J68" s="300"/>
      <c r="K68" s="178"/>
    </row>
    <row r="69" spans="2:11" customFormat="1" ht="15" customHeight="1" x14ac:dyDescent="0.2">
      <c r="B69" s="177"/>
      <c r="C69" s="182"/>
      <c r="D69" s="300" t="s">
        <v>514</v>
      </c>
      <c r="E69" s="300"/>
      <c r="F69" s="300"/>
      <c r="G69" s="300"/>
      <c r="H69" s="300"/>
      <c r="I69" s="300"/>
      <c r="J69" s="300"/>
      <c r="K69" s="178"/>
    </row>
    <row r="70" spans="2:11" customFormat="1" ht="15" customHeight="1" x14ac:dyDescent="0.2">
      <c r="B70" s="177"/>
      <c r="C70" s="182"/>
      <c r="D70" s="300" t="s">
        <v>515</v>
      </c>
      <c r="E70" s="300"/>
      <c r="F70" s="300"/>
      <c r="G70" s="300"/>
      <c r="H70" s="300"/>
      <c r="I70" s="300"/>
      <c r="J70" s="300"/>
      <c r="K70" s="178"/>
    </row>
    <row r="71" spans="2:11" customFormat="1" ht="12.75" customHeight="1" x14ac:dyDescent="0.2">
      <c r="B71" s="186"/>
      <c r="C71" s="187"/>
      <c r="D71" s="187"/>
      <c r="E71" s="187"/>
      <c r="F71" s="187"/>
      <c r="G71" s="187"/>
      <c r="H71" s="187"/>
      <c r="I71" s="187"/>
      <c r="J71" s="187"/>
      <c r="K71" s="188"/>
    </row>
    <row r="72" spans="2:11" customFormat="1" ht="18.75" customHeight="1" x14ac:dyDescent="0.2">
      <c r="B72" s="189"/>
      <c r="C72" s="189"/>
      <c r="D72" s="189"/>
      <c r="E72" s="189"/>
      <c r="F72" s="189"/>
      <c r="G72" s="189"/>
      <c r="H72" s="189"/>
      <c r="I72" s="189"/>
      <c r="J72" s="189"/>
      <c r="K72" s="190"/>
    </row>
    <row r="73" spans="2:11" customFormat="1" ht="18.75" customHeight="1" x14ac:dyDescent="0.2">
      <c r="B73" s="190"/>
      <c r="C73" s="190"/>
      <c r="D73" s="190"/>
      <c r="E73" s="190"/>
      <c r="F73" s="190"/>
      <c r="G73" s="190"/>
      <c r="H73" s="190"/>
      <c r="I73" s="190"/>
      <c r="J73" s="190"/>
      <c r="K73" s="190"/>
    </row>
    <row r="74" spans="2:11" customFormat="1" ht="7.5" customHeight="1" x14ac:dyDescent="0.2">
      <c r="B74" s="191"/>
      <c r="C74" s="192"/>
      <c r="D74" s="192"/>
      <c r="E74" s="192"/>
      <c r="F74" s="192"/>
      <c r="G74" s="192"/>
      <c r="H74" s="192"/>
      <c r="I74" s="192"/>
      <c r="J74" s="192"/>
      <c r="K74" s="193"/>
    </row>
    <row r="75" spans="2:11" customFormat="1" ht="45" customHeight="1" x14ac:dyDescent="0.2">
      <c r="B75" s="194"/>
      <c r="C75" s="303" t="s">
        <v>516</v>
      </c>
      <c r="D75" s="303"/>
      <c r="E75" s="303"/>
      <c r="F75" s="303"/>
      <c r="G75" s="303"/>
      <c r="H75" s="303"/>
      <c r="I75" s="303"/>
      <c r="J75" s="303"/>
      <c r="K75" s="195"/>
    </row>
    <row r="76" spans="2:11" customFormat="1" ht="17.25" customHeight="1" x14ac:dyDescent="0.2">
      <c r="B76" s="194"/>
      <c r="C76" s="196" t="s">
        <v>517</v>
      </c>
      <c r="D76" s="196"/>
      <c r="E76" s="196"/>
      <c r="F76" s="196" t="s">
        <v>518</v>
      </c>
      <c r="G76" s="197"/>
      <c r="H76" s="196" t="s">
        <v>51</v>
      </c>
      <c r="I76" s="196" t="s">
        <v>54</v>
      </c>
      <c r="J76" s="196" t="s">
        <v>519</v>
      </c>
      <c r="K76" s="195"/>
    </row>
    <row r="77" spans="2:11" customFormat="1" ht="17.25" customHeight="1" x14ac:dyDescent="0.2">
      <c r="B77" s="194"/>
      <c r="C77" s="198" t="s">
        <v>520</v>
      </c>
      <c r="D77" s="198"/>
      <c r="E77" s="198"/>
      <c r="F77" s="199" t="s">
        <v>521</v>
      </c>
      <c r="G77" s="200"/>
      <c r="H77" s="198"/>
      <c r="I77" s="198"/>
      <c r="J77" s="198" t="s">
        <v>522</v>
      </c>
      <c r="K77" s="195"/>
    </row>
    <row r="78" spans="2:11" customFormat="1" ht="5.25" customHeight="1" x14ac:dyDescent="0.2">
      <c r="B78" s="194"/>
      <c r="C78" s="201"/>
      <c r="D78" s="201"/>
      <c r="E78" s="201"/>
      <c r="F78" s="201"/>
      <c r="G78" s="202"/>
      <c r="H78" s="201"/>
      <c r="I78" s="201"/>
      <c r="J78" s="201"/>
      <c r="K78" s="195"/>
    </row>
    <row r="79" spans="2:11" customFormat="1" ht="15" customHeight="1" x14ac:dyDescent="0.2">
      <c r="B79" s="194"/>
      <c r="C79" s="183" t="s">
        <v>50</v>
      </c>
      <c r="D79" s="203"/>
      <c r="E79" s="203"/>
      <c r="F79" s="204" t="s">
        <v>523</v>
      </c>
      <c r="G79" s="205"/>
      <c r="H79" s="183" t="s">
        <v>524</v>
      </c>
      <c r="I79" s="183" t="s">
        <v>525</v>
      </c>
      <c r="J79" s="183">
        <v>20</v>
      </c>
      <c r="K79" s="195"/>
    </row>
    <row r="80" spans="2:11" customFormat="1" ht="15" customHeight="1" x14ac:dyDescent="0.2">
      <c r="B80" s="194"/>
      <c r="C80" s="183" t="s">
        <v>526</v>
      </c>
      <c r="D80" s="183"/>
      <c r="E80" s="183"/>
      <c r="F80" s="204" t="s">
        <v>523</v>
      </c>
      <c r="G80" s="205"/>
      <c r="H80" s="183" t="s">
        <v>527</v>
      </c>
      <c r="I80" s="183" t="s">
        <v>525</v>
      </c>
      <c r="J80" s="183">
        <v>120</v>
      </c>
      <c r="K80" s="195"/>
    </row>
    <row r="81" spans="2:11" customFormat="1" ht="15" customHeight="1" x14ac:dyDescent="0.2">
      <c r="B81" s="206"/>
      <c r="C81" s="183" t="s">
        <v>528</v>
      </c>
      <c r="D81" s="183"/>
      <c r="E81" s="183"/>
      <c r="F81" s="204" t="s">
        <v>529</v>
      </c>
      <c r="G81" s="205"/>
      <c r="H81" s="183" t="s">
        <v>530</v>
      </c>
      <c r="I81" s="183" t="s">
        <v>525</v>
      </c>
      <c r="J81" s="183">
        <v>50</v>
      </c>
      <c r="K81" s="195"/>
    </row>
    <row r="82" spans="2:11" customFormat="1" ht="15" customHeight="1" x14ac:dyDescent="0.2">
      <c r="B82" s="206"/>
      <c r="C82" s="183" t="s">
        <v>531</v>
      </c>
      <c r="D82" s="183"/>
      <c r="E82" s="183"/>
      <c r="F82" s="204" t="s">
        <v>523</v>
      </c>
      <c r="G82" s="205"/>
      <c r="H82" s="183" t="s">
        <v>532</v>
      </c>
      <c r="I82" s="183" t="s">
        <v>533</v>
      </c>
      <c r="J82" s="183"/>
      <c r="K82" s="195"/>
    </row>
    <row r="83" spans="2:11" customFormat="1" ht="15" customHeight="1" x14ac:dyDescent="0.2">
      <c r="B83" s="206"/>
      <c r="C83" s="183" t="s">
        <v>534</v>
      </c>
      <c r="D83" s="183"/>
      <c r="E83" s="183"/>
      <c r="F83" s="204" t="s">
        <v>529</v>
      </c>
      <c r="G83" s="183"/>
      <c r="H83" s="183" t="s">
        <v>535</v>
      </c>
      <c r="I83" s="183" t="s">
        <v>525</v>
      </c>
      <c r="J83" s="183">
        <v>15</v>
      </c>
      <c r="K83" s="195"/>
    </row>
    <row r="84" spans="2:11" customFormat="1" ht="15" customHeight="1" x14ac:dyDescent="0.2">
      <c r="B84" s="206"/>
      <c r="C84" s="183" t="s">
        <v>536</v>
      </c>
      <c r="D84" s="183"/>
      <c r="E84" s="183"/>
      <c r="F84" s="204" t="s">
        <v>529</v>
      </c>
      <c r="G84" s="183"/>
      <c r="H84" s="183" t="s">
        <v>537</v>
      </c>
      <c r="I84" s="183" t="s">
        <v>525</v>
      </c>
      <c r="J84" s="183">
        <v>15</v>
      </c>
      <c r="K84" s="195"/>
    </row>
    <row r="85" spans="2:11" customFormat="1" ht="15" customHeight="1" x14ac:dyDescent="0.2">
      <c r="B85" s="206"/>
      <c r="C85" s="183" t="s">
        <v>538</v>
      </c>
      <c r="D85" s="183"/>
      <c r="E85" s="183"/>
      <c r="F85" s="204" t="s">
        <v>529</v>
      </c>
      <c r="G85" s="183"/>
      <c r="H85" s="183" t="s">
        <v>539</v>
      </c>
      <c r="I85" s="183" t="s">
        <v>525</v>
      </c>
      <c r="J85" s="183">
        <v>20</v>
      </c>
      <c r="K85" s="195"/>
    </row>
    <row r="86" spans="2:11" customFormat="1" ht="15" customHeight="1" x14ac:dyDescent="0.2">
      <c r="B86" s="206"/>
      <c r="C86" s="183" t="s">
        <v>540</v>
      </c>
      <c r="D86" s="183"/>
      <c r="E86" s="183"/>
      <c r="F86" s="204" t="s">
        <v>529</v>
      </c>
      <c r="G86" s="183"/>
      <c r="H86" s="183" t="s">
        <v>541</v>
      </c>
      <c r="I86" s="183" t="s">
        <v>525</v>
      </c>
      <c r="J86" s="183">
        <v>20</v>
      </c>
      <c r="K86" s="195"/>
    </row>
    <row r="87" spans="2:11" customFormat="1" ht="15" customHeight="1" x14ac:dyDescent="0.2">
      <c r="B87" s="206"/>
      <c r="C87" s="183" t="s">
        <v>542</v>
      </c>
      <c r="D87" s="183"/>
      <c r="E87" s="183"/>
      <c r="F87" s="204" t="s">
        <v>529</v>
      </c>
      <c r="G87" s="205"/>
      <c r="H87" s="183" t="s">
        <v>543</v>
      </c>
      <c r="I87" s="183" t="s">
        <v>525</v>
      </c>
      <c r="J87" s="183">
        <v>50</v>
      </c>
      <c r="K87" s="195"/>
    </row>
    <row r="88" spans="2:11" customFormat="1" ht="15" customHeight="1" x14ac:dyDescent="0.2">
      <c r="B88" s="206"/>
      <c r="C88" s="183" t="s">
        <v>544</v>
      </c>
      <c r="D88" s="183"/>
      <c r="E88" s="183"/>
      <c r="F88" s="204" t="s">
        <v>529</v>
      </c>
      <c r="G88" s="205"/>
      <c r="H88" s="183" t="s">
        <v>545</v>
      </c>
      <c r="I88" s="183" t="s">
        <v>525</v>
      </c>
      <c r="J88" s="183">
        <v>20</v>
      </c>
      <c r="K88" s="195"/>
    </row>
    <row r="89" spans="2:11" customFormat="1" ht="15" customHeight="1" x14ac:dyDescent="0.2">
      <c r="B89" s="206"/>
      <c r="C89" s="183" t="s">
        <v>546</v>
      </c>
      <c r="D89" s="183"/>
      <c r="E89" s="183"/>
      <c r="F89" s="204" t="s">
        <v>529</v>
      </c>
      <c r="G89" s="205"/>
      <c r="H89" s="183" t="s">
        <v>547</v>
      </c>
      <c r="I89" s="183" t="s">
        <v>525</v>
      </c>
      <c r="J89" s="183">
        <v>20</v>
      </c>
      <c r="K89" s="195"/>
    </row>
    <row r="90" spans="2:11" customFormat="1" ht="15" customHeight="1" x14ac:dyDescent="0.2">
      <c r="B90" s="206"/>
      <c r="C90" s="183" t="s">
        <v>548</v>
      </c>
      <c r="D90" s="183"/>
      <c r="E90" s="183"/>
      <c r="F90" s="204" t="s">
        <v>529</v>
      </c>
      <c r="G90" s="205"/>
      <c r="H90" s="183" t="s">
        <v>549</v>
      </c>
      <c r="I90" s="183" t="s">
        <v>525</v>
      </c>
      <c r="J90" s="183">
        <v>50</v>
      </c>
      <c r="K90" s="195"/>
    </row>
    <row r="91" spans="2:11" customFormat="1" ht="15" customHeight="1" x14ac:dyDescent="0.2">
      <c r="B91" s="206"/>
      <c r="C91" s="183" t="s">
        <v>550</v>
      </c>
      <c r="D91" s="183"/>
      <c r="E91" s="183"/>
      <c r="F91" s="204" t="s">
        <v>529</v>
      </c>
      <c r="G91" s="205"/>
      <c r="H91" s="183" t="s">
        <v>550</v>
      </c>
      <c r="I91" s="183" t="s">
        <v>525</v>
      </c>
      <c r="J91" s="183">
        <v>50</v>
      </c>
      <c r="K91" s="195"/>
    </row>
    <row r="92" spans="2:11" customFormat="1" ht="15" customHeight="1" x14ac:dyDescent="0.2">
      <c r="B92" s="206"/>
      <c r="C92" s="183" t="s">
        <v>551</v>
      </c>
      <c r="D92" s="183"/>
      <c r="E92" s="183"/>
      <c r="F92" s="204" t="s">
        <v>529</v>
      </c>
      <c r="G92" s="205"/>
      <c r="H92" s="183" t="s">
        <v>552</v>
      </c>
      <c r="I92" s="183" t="s">
        <v>525</v>
      </c>
      <c r="J92" s="183">
        <v>255</v>
      </c>
      <c r="K92" s="195"/>
    </row>
    <row r="93" spans="2:11" customFormat="1" ht="15" customHeight="1" x14ac:dyDescent="0.2">
      <c r="B93" s="206"/>
      <c r="C93" s="183" t="s">
        <v>553</v>
      </c>
      <c r="D93" s="183"/>
      <c r="E93" s="183"/>
      <c r="F93" s="204" t="s">
        <v>523</v>
      </c>
      <c r="G93" s="205"/>
      <c r="H93" s="183" t="s">
        <v>554</v>
      </c>
      <c r="I93" s="183" t="s">
        <v>555</v>
      </c>
      <c r="J93" s="183"/>
      <c r="K93" s="195"/>
    </row>
    <row r="94" spans="2:11" customFormat="1" ht="15" customHeight="1" x14ac:dyDescent="0.2">
      <c r="B94" s="206"/>
      <c r="C94" s="183" t="s">
        <v>556</v>
      </c>
      <c r="D94" s="183"/>
      <c r="E94" s="183"/>
      <c r="F94" s="204" t="s">
        <v>523</v>
      </c>
      <c r="G94" s="205"/>
      <c r="H94" s="183" t="s">
        <v>557</v>
      </c>
      <c r="I94" s="183" t="s">
        <v>558</v>
      </c>
      <c r="J94" s="183"/>
      <c r="K94" s="195"/>
    </row>
    <row r="95" spans="2:11" customFormat="1" ht="15" customHeight="1" x14ac:dyDescent="0.2">
      <c r="B95" s="206"/>
      <c r="C95" s="183" t="s">
        <v>559</v>
      </c>
      <c r="D95" s="183"/>
      <c r="E95" s="183"/>
      <c r="F95" s="204" t="s">
        <v>523</v>
      </c>
      <c r="G95" s="205"/>
      <c r="H95" s="183" t="s">
        <v>559</v>
      </c>
      <c r="I95" s="183" t="s">
        <v>558</v>
      </c>
      <c r="J95" s="183"/>
      <c r="K95" s="195"/>
    </row>
    <row r="96" spans="2:11" customFormat="1" ht="15" customHeight="1" x14ac:dyDescent="0.2">
      <c r="B96" s="206"/>
      <c r="C96" s="183" t="s">
        <v>35</v>
      </c>
      <c r="D96" s="183"/>
      <c r="E96" s="183"/>
      <c r="F96" s="204" t="s">
        <v>523</v>
      </c>
      <c r="G96" s="205"/>
      <c r="H96" s="183" t="s">
        <v>560</v>
      </c>
      <c r="I96" s="183" t="s">
        <v>558</v>
      </c>
      <c r="J96" s="183"/>
      <c r="K96" s="195"/>
    </row>
    <row r="97" spans="2:11" customFormat="1" ht="15" customHeight="1" x14ac:dyDescent="0.2">
      <c r="B97" s="206"/>
      <c r="C97" s="183" t="s">
        <v>45</v>
      </c>
      <c r="D97" s="183"/>
      <c r="E97" s="183"/>
      <c r="F97" s="204" t="s">
        <v>523</v>
      </c>
      <c r="G97" s="205"/>
      <c r="H97" s="183" t="s">
        <v>561</v>
      </c>
      <c r="I97" s="183" t="s">
        <v>558</v>
      </c>
      <c r="J97" s="183"/>
      <c r="K97" s="195"/>
    </row>
    <row r="98" spans="2:11" customFormat="1" ht="15" customHeight="1" x14ac:dyDescent="0.2">
      <c r="B98" s="207"/>
      <c r="C98" s="208"/>
      <c r="D98" s="208"/>
      <c r="E98" s="208"/>
      <c r="F98" s="208"/>
      <c r="G98" s="208"/>
      <c r="H98" s="208"/>
      <c r="I98" s="208"/>
      <c r="J98" s="208"/>
      <c r="K98" s="209"/>
    </row>
    <row r="99" spans="2:11" customFormat="1" ht="18.75" customHeight="1" x14ac:dyDescent="0.2">
      <c r="B99" s="210"/>
      <c r="C99" s="211"/>
      <c r="D99" s="211"/>
      <c r="E99" s="211"/>
      <c r="F99" s="211"/>
      <c r="G99" s="211"/>
      <c r="H99" s="211"/>
      <c r="I99" s="211"/>
      <c r="J99" s="211"/>
      <c r="K99" s="210"/>
    </row>
    <row r="100" spans="2:11" customFormat="1" ht="18.75" customHeight="1" x14ac:dyDescent="0.2"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</row>
    <row r="101" spans="2:11" customFormat="1" ht="7.5" customHeight="1" x14ac:dyDescent="0.2">
      <c r="B101" s="191"/>
      <c r="C101" s="192"/>
      <c r="D101" s="192"/>
      <c r="E101" s="192"/>
      <c r="F101" s="192"/>
      <c r="G101" s="192"/>
      <c r="H101" s="192"/>
      <c r="I101" s="192"/>
      <c r="J101" s="192"/>
      <c r="K101" s="193"/>
    </row>
    <row r="102" spans="2:11" customFormat="1" ht="45" customHeight="1" x14ac:dyDescent="0.2">
      <c r="B102" s="194"/>
      <c r="C102" s="303" t="s">
        <v>562</v>
      </c>
      <c r="D102" s="303"/>
      <c r="E102" s="303"/>
      <c r="F102" s="303"/>
      <c r="G102" s="303"/>
      <c r="H102" s="303"/>
      <c r="I102" s="303"/>
      <c r="J102" s="303"/>
      <c r="K102" s="195"/>
    </row>
    <row r="103" spans="2:11" customFormat="1" ht="17.25" customHeight="1" x14ac:dyDescent="0.2">
      <c r="B103" s="194"/>
      <c r="C103" s="196" t="s">
        <v>517</v>
      </c>
      <c r="D103" s="196"/>
      <c r="E103" s="196"/>
      <c r="F103" s="196" t="s">
        <v>518</v>
      </c>
      <c r="G103" s="197"/>
      <c r="H103" s="196" t="s">
        <v>51</v>
      </c>
      <c r="I103" s="196" t="s">
        <v>54</v>
      </c>
      <c r="J103" s="196" t="s">
        <v>519</v>
      </c>
      <c r="K103" s="195"/>
    </row>
    <row r="104" spans="2:11" customFormat="1" ht="17.25" customHeight="1" x14ac:dyDescent="0.2">
      <c r="B104" s="194"/>
      <c r="C104" s="198" t="s">
        <v>520</v>
      </c>
      <c r="D104" s="198"/>
      <c r="E104" s="198"/>
      <c r="F104" s="199" t="s">
        <v>521</v>
      </c>
      <c r="G104" s="200"/>
      <c r="H104" s="198"/>
      <c r="I104" s="198"/>
      <c r="J104" s="198" t="s">
        <v>522</v>
      </c>
      <c r="K104" s="195"/>
    </row>
    <row r="105" spans="2:11" customFormat="1" ht="5.25" customHeight="1" x14ac:dyDescent="0.2">
      <c r="B105" s="194"/>
      <c r="C105" s="196"/>
      <c r="D105" s="196"/>
      <c r="E105" s="196"/>
      <c r="F105" s="196"/>
      <c r="G105" s="212"/>
      <c r="H105" s="196"/>
      <c r="I105" s="196"/>
      <c r="J105" s="196"/>
      <c r="K105" s="195"/>
    </row>
    <row r="106" spans="2:11" customFormat="1" ht="15" customHeight="1" x14ac:dyDescent="0.2">
      <c r="B106" s="194"/>
      <c r="C106" s="183" t="s">
        <v>50</v>
      </c>
      <c r="D106" s="203"/>
      <c r="E106" s="203"/>
      <c r="F106" s="204" t="s">
        <v>523</v>
      </c>
      <c r="G106" s="183"/>
      <c r="H106" s="183" t="s">
        <v>563</v>
      </c>
      <c r="I106" s="183" t="s">
        <v>525</v>
      </c>
      <c r="J106" s="183">
        <v>20</v>
      </c>
      <c r="K106" s="195"/>
    </row>
    <row r="107" spans="2:11" customFormat="1" ht="15" customHeight="1" x14ac:dyDescent="0.2">
      <c r="B107" s="194"/>
      <c r="C107" s="183" t="s">
        <v>526</v>
      </c>
      <c r="D107" s="183"/>
      <c r="E107" s="183"/>
      <c r="F107" s="204" t="s">
        <v>523</v>
      </c>
      <c r="G107" s="183"/>
      <c r="H107" s="183" t="s">
        <v>563</v>
      </c>
      <c r="I107" s="183" t="s">
        <v>525</v>
      </c>
      <c r="J107" s="183">
        <v>120</v>
      </c>
      <c r="K107" s="195"/>
    </row>
    <row r="108" spans="2:11" customFormat="1" ht="15" customHeight="1" x14ac:dyDescent="0.2">
      <c r="B108" s="206"/>
      <c r="C108" s="183" t="s">
        <v>528</v>
      </c>
      <c r="D108" s="183"/>
      <c r="E108" s="183"/>
      <c r="F108" s="204" t="s">
        <v>529</v>
      </c>
      <c r="G108" s="183"/>
      <c r="H108" s="183" t="s">
        <v>563</v>
      </c>
      <c r="I108" s="183" t="s">
        <v>525</v>
      </c>
      <c r="J108" s="183">
        <v>50</v>
      </c>
      <c r="K108" s="195"/>
    </row>
    <row r="109" spans="2:11" customFormat="1" ht="15" customHeight="1" x14ac:dyDescent="0.2">
      <c r="B109" s="206"/>
      <c r="C109" s="183" t="s">
        <v>531</v>
      </c>
      <c r="D109" s="183"/>
      <c r="E109" s="183"/>
      <c r="F109" s="204" t="s">
        <v>523</v>
      </c>
      <c r="G109" s="183"/>
      <c r="H109" s="183" t="s">
        <v>563</v>
      </c>
      <c r="I109" s="183" t="s">
        <v>533</v>
      </c>
      <c r="J109" s="183"/>
      <c r="K109" s="195"/>
    </row>
    <row r="110" spans="2:11" customFormat="1" ht="15" customHeight="1" x14ac:dyDescent="0.2">
      <c r="B110" s="206"/>
      <c r="C110" s="183" t="s">
        <v>542</v>
      </c>
      <c r="D110" s="183"/>
      <c r="E110" s="183"/>
      <c r="F110" s="204" t="s">
        <v>529</v>
      </c>
      <c r="G110" s="183"/>
      <c r="H110" s="183" t="s">
        <v>563</v>
      </c>
      <c r="I110" s="183" t="s">
        <v>525</v>
      </c>
      <c r="J110" s="183">
        <v>50</v>
      </c>
      <c r="K110" s="195"/>
    </row>
    <row r="111" spans="2:11" customFormat="1" ht="15" customHeight="1" x14ac:dyDescent="0.2">
      <c r="B111" s="206"/>
      <c r="C111" s="183" t="s">
        <v>550</v>
      </c>
      <c r="D111" s="183"/>
      <c r="E111" s="183"/>
      <c r="F111" s="204" t="s">
        <v>529</v>
      </c>
      <c r="G111" s="183"/>
      <c r="H111" s="183" t="s">
        <v>563</v>
      </c>
      <c r="I111" s="183" t="s">
        <v>525</v>
      </c>
      <c r="J111" s="183">
        <v>50</v>
      </c>
      <c r="K111" s="195"/>
    </row>
    <row r="112" spans="2:11" customFormat="1" ht="15" customHeight="1" x14ac:dyDescent="0.2">
      <c r="B112" s="206"/>
      <c r="C112" s="183" t="s">
        <v>548</v>
      </c>
      <c r="D112" s="183"/>
      <c r="E112" s="183"/>
      <c r="F112" s="204" t="s">
        <v>529</v>
      </c>
      <c r="G112" s="183"/>
      <c r="H112" s="183" t="s">
        <v>563</v>
      </c>
      <c r="I112" s="183" t="s">
        <v>525</v>
      </c>
      <c r="J112" s="183">
        <v>50</v>
      </c>
      <c r="K112" s="195"/>
    </row>
    <row r="113" spans="2:11" customFormat="1" ht="15" customHeight="1" x14ac:dyDescent="0.2">
      <c r="B113" s="206"/>
      <c r="C113" s="183" t="s">
        <v>50</v>
      </c>
      <c r="D113" s="183"/>
      <c r="E113" s="183"/>
      <c r="F113" s="204" t="s">
        <v>523</v>
      </c>
      <c r="G113" s="183"/>
      <c r="H113" s="183" t="s">
        <v>564</v>
      </c>
      <c r="I113" s="183" t="s">
        <v>525</v>
      </c>
      <c r="J113" s="183">
        <v>20</v>
      </c>
      <c r="K113" s="195"/>
    </row>
    <row r="114" spans="2:11" customFormat="1" ht="15" customHeight="1" x14ac:dyDescent="0.2">
      <c r="B114" s="206"/>
      <c r="C114" s="183" t="s">
        <v>565</v>
      </c>
      <c r="D114" s="183"/>
      <c r="E114" s="183"/>
      <c r="F114" s="204" t="s">
        <v>523</v>
      </c>
      <c r="G114" s="183"/>
      <c r="H114" s="183" t="s">
        <v>566</v>
      </c>
      <c r="I114" s="183" t="s">
        <v>525</v>
      </c>
      <c r="J114" s="183">
        <v>120</v>
      </c>
      <c r="K114" s="195"/>
    </row>
    <row r="115" spans="2:11" customFormat="1" ht="15" customHeight="1" x14ac:dyDescent="0.2">
      <c r="B115" s="206"/>
      <c r="C115" s="183" t="s">
        <v>35</v>
      </c>
      <c r="D115" s="183"/>
      <c r="E115" s="183"/>
      <c r="F115" s="204" t="s">
        <v>523</v>
      </c>
      <c r="G115" s="183"/>
      <c r="H115" s="183" t="s">
        <v>567</v>
      </c>
      <c r="I115" s="183" t="s">
        <v>558</v>
      </c>
      <c r="J115" s="183"/>
      <c r="K115" s="195"/>
    </row>
    <row r="116" spans="2:11" customFormat="1" ht="15" customHeight="1" x14ac:dyDescent="0.2">
      <c r="B116" s="206"/>
      <c r="C116" s="183" t="s">
        <v>45</v>
      </c>
      <c r="D116" s="183"/>
      <c r="E116" s="183"/>
      <c r="F116" s="204" t="s">
        <v>523</v>
      </c>
      <c r="G116" s="183"/>
      <c r="H116" s="183" t="s">
        <v>568</v>
      </c>
      <c r="I116" s="183" t="s">
        <v>558</v>
      </c>
      <c r="J116" s="183"/>
      <c r="K116" s="195"/>
    </row>
    <row r="117" spans="2:11" customFormat="1" ht="15" customHeight="1" x14ac:dyDescent="0.2">
      <c r="B117" s="206"/>
      <c r="C117" s="183" t="s">
        <v>54</v>
      </c>
      <c r="D117" s="183"/>
      <c r="E117" s="183"/>
      <c r="F117" s="204" t="s">
        <v>523</v>
      </c>
      <c r="G117" s="183"/>
      <c r="H117" s="183" t="s">
        <v>569</v>
      </c>
      <c r="I117" s="183" t="s">
        <v>570</v>
      </c>
      <c r="J117" s="183"/>
      <c r="K117" s="195"/>
    </row>
    <row r="118" spans="2:11" customFormat="1" ht="15" customHeight="1" x14ac:dyDescent="0.2">
      <c r="B118" s="207"/>
      <c r="C118" s="213"/>
      <c r="D118" s="213"/>
      <c r="E118" s="213"/>
      <c r="F118" s="213"/>
      <c r="G118" s="213"/>
      <c r="H118" s="213"/>
      <c r="I118" s="213"/>
      <c r="J118" s="213"/>
      <c r="K118" s="209"/>
    </row>
    <row r="119" spans="2:11" customFormat="1" ht="18.75" customHeight="1" x14ac:dyDescent="0.2">
      <c r="B119" s="214"/>
      <c r="C119" s="215"/>
      <c r="D119" s="215"/>
      <c r="E119" s="215"/>
      <c r="F119" s="216"/>
      <c r="G119" s="215"/>
      <c r="H119" s="215"/>
      <c r="I119" s="215"/>
      <c r="J119" s="215"/>
      <c r="K119" s="214"/>
    </row>
    <row r="120" spans="2:11" customFormat="1" ht="18.75" customHeight="1" x14ac:dyDescent="0.2"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</row>
    <row r="121" spans="2:11" customFormat="1" ht="7.5" customHeight="1" x14ac:dyDescent="0.2">
      <c r="B121" s="217"/>
      <c r="C121" s="218"/>
      <c r="D121" s="218"/>
      <c r="E121" s="218"/>
      <c r="F121" s="218"/>
      <c r="G121" s="218"/>
      <c r="H121" s="218"/>
      <c r="I121" s="218"/>
      <c r="J121" s="218"/>
      <c r="K121" s="219"/>
    </row>
    <row r="122" spans="2:11" customFormat="1" ht="45" customHeight="1" x14ac:dyDescent="0.2">
      <c r="B122" s="220"/>
      <c r="C122" s="301" t="s">
        <v>571</v>
      </c>
      <c r="D122" s="301"/>
      <c r="E122" s="301"/>
      <c r="F122" s="301"/>
      <c r="G122" s="301"/>
      <c r="H122" s="301"/>
      <c r="I122" s="301"/>
      <c r="J122" s="301"/>
      <c r="K122" s="221"/>
    </row>
    <row r="123" spans="2:11" customFormat="1" ht="17.25" customHeight="1" x14ac:dyDescent="0.2">
      <c r="B123" s="222"/>
      <c r="C123" s="196" t="s">
        <v>517</v>
      </c>
      <c r="D123" s="196"/>
      <c r="E123" s="196"/>
      <c r="F123" s="196" t="s">
        <v>518</v>
      </c>
      <c r="G123" s="197"/>
      <c r="H123" s="196" t="s">
        <v>51</v>
      </c>
      <c r="I123" s="196" t="s">
        <v>54</v>
      </c>
      <c r="J123" s="196" t="s">
        <v>519</v>
      </c>
      <c r="K123" s="223"/>
    </row>
    <row r="124" spans="2:11" customFormat="1" ht="17.25" customHeight="1" x14ac:dyDescent="0.2">
      <c r="B124" s="222"/>
      <c r="C124" s="198" t="s">
        <v>520</v>
      </c>
      <c r="D124" s="198"/>
      <c r="E124" s="198"/>
      <c r="F124" s="199" t="s">
        <v>521</v>
      </c>
      <c r="G124" s="200"/>
      <c r="H124" s="198"/>
      <c r="I124" s="198"/>
      <c r="J124" s="198" t="s">
        <v>522</v>
      </c>
      <c r="K124" s="223"/>
    </row>
    <row r="125" spans="2:11" customFormat="1" ht="5.25" customHeight="1" x14ac:dyDescent="0.2">
      <c r="B125" s="224"/>
      <c r="C125" s="201"/>
      <c r="D125" s="201"/>
      <c r="E125" s="201"/>
      <c r="F125" s="201"/>
      <c r="G125" s="225"/>
      <c r="H125" s="201"/>
      <c r="I125" s="201"/>
      <c r="J125" s="201"/>
      <c r="K125" s="226"/>
    </row>
    <row r="126" spans="2:11" customFormat="1" ht="15" customHeight="1" x14ac:dyDescent="0.2">
      <c r="B126" s="224"/>
      <c r="C126" s="183" t="s">
        <v>526</v>
      </c>
      <c r="D126" s="203"/>
      <c r="E126" s="203"/>
      <c r="F126" s="204" t="s">
        <v>523</v>
      </c>
      <c r="G126" s="183"/>
      <c r="H126" s="183" t="s">
        <v>563</v>
      </c>
      <c r="I126" s="183" t="s">
        <v>525</v>
      </c>
      <c r="J126" s="183">
        <v>120</v>
      </c>
      <c r="K126" s="227"/>
    </row>
    <row r="127" spans="2:11" customFormat="1" ht="15" customHeight="1" x14ac:dyDescent="0.2">
      <c r="B127" s="224"/>
      <c r="C127" s="183" t="s">
        <v>572</v>
      </c>
      <c r="D127" s="183"/>
      <c r="E127" s="183"/>
      <c r="F127" s="204" t="s">
        <v>523</v>
      </c>
      <c r="G127" s="183"/>
      <c r="H127" s="183" t="s">
        <v>573</v>
      </c>
      <c r="I127" s="183" t="s">
        <v>525</v>
      </c>
      <c r="J127" s="183" t="s">
        <v>574</v>
      </c>
      <c r="K127" s="227"/>
    </row>
    <row r="128" spans="2:11" customFormat="1" ht="15" customHeight="1" x14ac:dyDescent="0.2">
      <c r="B128" s="224"/>
      <c r="C128" s="183" t="s">
        <v>471</v>
      </c>
      <c r="D128" s="183"/>
      <c r="E128" s="183"/>
      <c r="F128" s="204" t="s">
        <v>523</v>
      </c>
      <c r="G128" s="183"/>
      <c r="H128" s="183" t="s">
        <v>575</v>
      </c>
      <c r="I128" s="183" t="s">
        <v>525</v>
      </c>
      <c r="J128" s="183" t="s">
        <v>574</v>
      </c>
      <c r="K128" s="227"/>
    </row>
    <row r="129" spans="2:11" customFormat="1" ht="15" customHeight="1" x14ac:dyDescent="0.2">
      <c r="B129" s="224"/>
      <c r="C129" s="183" t="s">
        <v>534</v>
      </c>
      <c r="D129" s="183"/>
      <c r="E129" s="183"/>
      <c r="F129" s="204" t="s">
        <v>529</v>
      </c>
      <c r="G129" s="183"/>
      <c r="H129" s="183" t="s">
        <v>535</v>
      </c>
      <c r="I129" s="183" t="s">
        <v>525</v>
      </c>
      <c r="J129" s="183">
        <v>15</v>
      </c>
      <c r="K129" s="227"/>
    </row>
    <row r="130" spans="2:11" customFormat="1" ht="15" customHeight="1" x14ac:dyDescent="0.2">
      <c r="B130" s="224"/>
      <c r="C130" s="183" t="s">
        <v>536</v>
      </c>
      <c r="D130" s="183"/>
      <c r="E130" s="183"/>
      <c r="F130" s="204" t="s">
        <v>529</v>
      </c>
      <c r="G130" s="183"/>
      <c r="H130" s="183" t="s">
        <v>537</v>
      </c>
      <c r="I130" s="183" t="s">
        <v>525</v>
      </c>
      <c r="J130" s="183">
        <v>15</v>
      </c>
      <c r="K130" s="227"/>
    </row>
    <row r="131" spans="2:11" customFormat="1" ht="15" customHeight="1" x14ac:dyDescent="0.2">
      <c r="B131" s="224"/>
      <c r="C131" s="183" t="s">
        <v>538</v>
      </c>
      <c r="D131" s="183"/>
      <c r="E131" s="183"/>
      <c r="F131" s="204" t="s">
        <v>529</v>
      </c>
      <c r="G131" s="183"/>
      <c r="H131" s="183" t="s">
        <v>539</v>
      </c>
      <c r="I131" s="183" t="s">
        <v>525</v>
      </c>
      <c r="J131" s="183">
        <v>20</v>
      </c>
      <c r="K131" s="227"/>
    </row>
    <row r="132" spans="2:11" customFormat="1" ht="15" customHeight="1" x14ac:dyDescent="0.2">
      <c r="B132" s="224"/>
      <c r="C132" s="183" t="s">
        <v>540</v>
      </c>
      <c r="D132" s="183"/>
      <c r="E132" s="183"/>
      <c r="F132" s="204" t="s">
        <v>529</v>
      </c>
      <c r="G132" s="183"/>
      <c r="H132" s="183" t="s">
        <v>541</v>
      </c>
      <c r="I132" s="183" t="s">
        <v>525</v>
      </c>
      <c r="J132" s="183">
        <v>20</v>
      </c>
      <c r="K132" s="227"/>
    </row>
    <row r="133" spans="2:11" customFormat="1" ht="15" customHeight="1" x14ac:dyDescent="0.2">
      <c r="B133" s="224"/>
      <c r="C133" s="183" t="s">
        <v>528</v>
      </c>
      <c r="D133" s="183"/>
      <c r="E133" s="183"/>
      <c r="F133" s="204" t="s">
        <v>529</v>
      </c>
      <c r="G133" s="183"/>
      <c r="H133" s="183" t="s">
        <v>563</v>
      </c>
      <c r="I133" s="183" t="s">
        <v>525</v>
      </c>
      <c r="J133" s="183">
        <v>50</v>
      </c>
      <c r="K133" s="227"/>
    </row>
    <row r="134" spans="2:11" customFormat="1" ht="15" customHeight="1" x14ac:dyDescent="0.2">
      <c r="B134" s="224"/>
      <c r="C134" s="183" t="s">
        <v>542</v>
      </c>
      <c r="D134" s="183"/>
      <c r="E134" s="183"/>
      <c r="F134" s="204" t="s">
        <v>529</v>
      </c>
      <c r="G134" s="183"/>
      <c r="H134" s="183" t="s">
        <v>563</v>
      </c>
      <c r="I134" s="183" t="s">
        <v>525</v>
      </c>
      <c r="J134" s="183">
        <v>50</v>
      </c>
      <c r="K134" s="227"/>
    </row>
    <row r="135" spans="2:11" customFormat="1" ht="15" customHeight="1" x14ac:dyDescent="0.2">
      <c r="B135" s="224"/>
      <c r="C135" s="183" t="s">
        <v>548</v>
      </c>
      <c r="D135" s="183"/>
      <c r="E135" s="183"/>
      <c r="F135" s="204" t="s">
        <v>529</v>
      </c>
      <c r="G135" s="183"/>
      <c r="H135" s="183" t="s">
        <v>563</v>
      </c>
      <c r="I135" s="183" t="s">
        <v>525</v>
      </c>
      <c r="J135" s="183">
        <v>50</v>
      </c>
      <c r="K135" s="227"/>
    </row>
    <row r="136" spans="2:11" customFormat="1" ht="15" customHeight="1" x14ac:dyDescent="0.2">
      <c r="B136" s="224"/>
      <c r="C136" s="183" t="s">
        <v>550</v>
      </c>
      <c r="D136" s="183"/>
      <c r="E136" s="183"/>
      <c r="F136" s="204" t="s">
        <v>529</v>
      </c>
      <c r="G136" s="183"/>
      <c r="H136" s="183" t="s">
        <v>563</v>
      </c>
      <c r="I136" s="183" t="s">
        <v>525</v>
      </c>
      <c r="J136" s="183">
        <v>50</v>
      </c>
      <c r="K136" s="227"/>
    </row>
    <row r="137" spans="2:11" customFormat="1" ht="15" customHeight="1" x14ac:dyDescent="0.2">
      <c r="B137" s="224"/>
      <c r="C137" s="183" t="s">
        <v>551</v>
      </c>
      <c r="D137" s="183"/>
      <c r="E137" s="183"/>
      <c r="F137" s="204" t="s">
        <v>529</v>
      </c>
      <c r="G137" s="183"/>
      <c r="H137" s="183" t="s">
        <v>576</v>
      </c>
      <c r="I137" s="183" t="s">
        <v>525</v>
      </c>
      <c r="J137" s="183">
        <v>255</v>
      </c>
      <c r="K137" s="227"/>
    </row>
    <row r="138" spans="2:11" customFormat="1" ht="15" customHeight="1" x14ac:dyDescent="0.2">
      <c r="B138" s="224"/>
      <c r="C138" s="183" t="s">
        <v>553</v>
      </c>
      <c r="D138" s="183"/>
      <c r="E138" s="183"/>
      <c r="F138" s="204" t="s">
        <v>523</v>
      </c>
      <c r="G138" s="183"/>
      <c r="H138" s="183" t="s">
        <v>577</v>
      </c>
      <c r="I138" s="183" t="s">
        <v>555</v>
      </c>
      <c r="J138" s="183"/>
      <c r="K138" s="227"/>
    </row>
    <row r="139" spans="2:11" customFormat="1" ht="15" customHeight="1" x14ac:dyDescent="0.2">
      <c r="B139" s="224"/>
      <c r="C139" s="183" t="s">
        <v>556</v>
      </c>
      <c r="D139" s="183"/>
      <c r="E139" s="183"/>
      <c r="F139" s="204" t="s">
        <v>523</v>
      </c>
      <c r="G139" s="183"/>
      <c r="H139" s="183" t="s">
        <v>578</v>
      </c>
      <c r="I139" s="183" t="s">
        <v>558</v>
      </c>
      <c r="J139" s="183"/>
      <c r="K139" s="227"/>
    </row>
    <row r="140" spans="2:11" customFormat="1" ht="15" customHeight="1" x14ac:dyDescent="0.2">
      <c r="B140" s="224"/>
      <c r="C140" s="183" t="s">
        <v>559</v>
      </c>
      <c r="D140" s="183"/>
      <c r="E140" s="183"/>
      <c r="F140" s="204" t="s">
        <v>523</v>
      </c>
      <c r="G140" s="183"/>
      <c r="H140" s="183" t="s">
        <v>559</v>
      </c>
      <c r="I140" s="183" t="s">
        <v>558</v>
      </c>
      <c r="J140" s="183"/>
      <c r="K140" s="227"/>
    </row>
    <row r="141" spans="2:11" customFormat="1" ht="15" customHeight="1" x14ac:dyDescent="0.2">
      <c r="B141" s="224"/>
      <c r="C141" s="183" t="s">
        <v>35</v>
      </c>
      <c r="D141" s="183"/>
      <c r="E141" s="183"/>
      <c r="F141" s="204" t="s">
        <v>523</v>
      </c>
      <c r="G141" s="183"/>
      <c r="H141" s="183" t="s">
        <v>579</v>
      </c>
      <c r="I141" s="183" t="s">
        <v>558</v>
      </c>
      <c r="J141" s="183"/>
      <c r="K141" s="227"/>
    </row>
    <row r="142" spans="2:11" customFormat="1" ht="15" customHeight="1" x14ac:dyDescent="0.2">
      <c r="B142" s="224"/>
      <c r="C142" s="183" t="s">
        <v>580</v>
      </c>
      <c r="D142" s="183"/>
      <c r="E142" s="183"/>
      <c r="F142" s="204" t="s">
        <v>523</v>
      </c>
      <c r="G142" s="183"/>
      <c r="H142" s="183" t="s">
        <v>581</v>
      </c>
      <c r="I142" s="183" t="s">
        <v>558</v>
      </c>
      <c r="J142" s="183"/>
      <c r="K142" s="227"/>
    </row>
    <row r="143" spans="2:11" customFormat="1" ht="15" customHeight="1" x14ac:dyDescent="0.2">
      <c r="B143" s="228"/>
      <c r="C143" s="229"/>
      <c r="D143" s="229"/>
      <c r="E143" s="229"/>
      <c r="F143" s="229"/>
      <c r="G143" s="229"/>
      <c r="H143" s="229"/>
      <c r="I143" s="229"/>
      <c r="J143" s="229"/>
      <c r="K143" s="230"/>
    </row>
    <row r="144" spans="2:11" customFormat="1" ht="18.75" customHeight="1" x14ac:dyDescent="0.2">
      <c r="B144" s="215"/>
      <c r="C144" s="215"/>
      <c r="D144" s="215"/>
      <c r="E144" s="215"/>
      <c r="F144" s="216"/>
      <c r="G144" s="215"/>
      <c r="H144" s="215"/>
      <c r="I144" s="215"/>
      <c r="J144" s="215"/>
      <c r="K144" s="215"/>
    </row>
    <row r="145" spans="2:11" customFormat="1" ht="18.75" customHeight="1" x14ac:dyDescent="0.2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</row>
    <row r="146" spans="2:11" customFormat="1" ht="7.5" customHeight="1" x14ac:dyDescent="0.2">
      <c r="B146" s="191"/>
      <c r="C146" s="192"/>
      <c r="D146" s="192"/>
      <c r="E146" s="192"/>
      <c r="F146" s="192"/>
      <c r="G146" s="192"/>
      <c r="H146" s="192"/>
      <c r="I146" s="192"/>
      <c r="J146" s="192"/>
      <c r="K146" s="193"/>
    </row>
    <row r="147" spans="2:11" customFormat="1" ht="45" customHeight="1" x14ac:dyDescent="0.2">
      <c r="B147" s="194"/>
      <c r="C147" s="303" t="s">
        <v>582</v>
      </c>
      <c r="D147" s="303"/>
      <c r="E147" s="303"/>
      <c r="F147" s="303"/>
      <c r="G147" s="303"/>
      <c r="H147" s="303"/>
      <c r="I147" s="303"/>
      <c r="J147" s="303"/>
      <c r="K147" s="195"/>
    </row>
    <row r="148" spans="2:11" customFormat="1" ht="17.25" customHeight="1" x14ac:dyDescent="0.2">
      <c r="B148" s="194"/>
      <c r="C148" s="196" t="s">
        <v>517</v>
      </c>
      <c r="D148" s="196"/>
      <c r="E148" s="196"/>
      <c r="F148" s="196" t="s">
        <v>518</v>
      </c>
      <c r="G148" s="197"/>
      <c r="H148" s="196" t="s">
        <v>51</v>
      </c>
      <c r="I148" s="196" t="s">
        <v>54</v>
      </c>
      <c r="J148" s="196" t="s">
        <v>519</v>
      </c>
      <c r="K148" s="195"/>
    </row>
    <row r="149" spans="2:11" customFormat="1" ht="17.25" customHeight="1" x14ac:dyDescent="0.2">
      <c r="B149" s="194"/>
      <c r="C149" s="198" t="s">
        <v>520</v>
      </c>
      <c r="D149" s="198"/>
      <c r="E149" s="198"/>
      <c r="F149" s="199" t="s">
        <v>521</v>
      </c>
      <c r="G149" s="200"/>
      <c r="H149" s="198"/>
      <c r="I149" s="198"/>
      <c r="J149" s="198" t="s">
        <v>522</v>
      </c>
      <c r="K149" s="195"/>
    </row>
    <row r="150" spans="2:11" customFormat="1" ht="5.25" customHeight="1" x14ac:dyDescent="0.2">
      <c r="B150" s="206"/>
      <c r="C150" s="201"/>
      <c r="D150" s="201"/>
      <c r="E150" s="201"/>
      <c r="F150" s="201"/>
      <c r="G150" s="202"/>
      <c r="H150" s="201"/>
      <c r="I150" s="201"/>
      <c r="J150" s="201"/>
      <c r="K150" s="227"/>
    </row>
    <row r="151" spans="2:11" customFormat="1" ht="15" customHeight="1" x14ac:dyDescent="0.2">
      <c r="B151" s="206"/>
      <c r="C151" s="231" t="s">
        <v>526</v>
      </c>
      <c r="D151" s="183"/>
      <c r="E151" s="183"/>
      <c r="F151" s="232" t="s">
        <v>523</v>
      </c>
      <c r="G151" s="183"/>
      <c r="H151" s="231" t="s">
        <v>563</v>
      </c>
      <c r="I151" s="231" t="s">
        <v>525</v>
      </c>
      <c r="J151" s="231">
        <v>120</v>
      </c>
      <c r="K151" s="227"/>
    </row>
    <row r="152" spans="2:11" customFormat="1" ht="15" customHeight="1" x14ac:dyDescent="0.2">
      <c r="B152" s="206"/>
      <c r="C152" s="231" t="s">
        <v>572</v>
      </c>
      <c r="D152" s="183"/>
      <c r="E152" s="183"/>
      <c r="F152" s="232" t="s">
        <v>523</v>
      </c>
      <c r="G152" s="183"/>
      <c r="H152" s="231" t="s">
        <v>583</v>
      </c>
      <c r="I152" s="231" t="s">
        <v>525</v>
      </c>
      <c r="J152" s="231" t="s">
        <v>574</v>
      </c>
      <c r="K152" s="227"/>
    </row>
    <row r="153" spans="2:11" customFormat="1" ht="15" customHeight="1" x14ac:dyDescent="0.2">
      <c r="B153" s="206"/>
      <c r="C153" s="231" t="s">
        <v>471</v>
      </c>
      <c r="D153" s="183"/>
      <c r="E153" s="183"/>
      <c r="F153" s="232" t="s">
        <v>523</v>
      </c>
      <c r="G153" s="183"/>
      <c r="H153" s="231" t="s">
        <v>584</v>
      </c>
      <c r="I153" s="231" t="s">
        <v>525</v>
      </c>
      <c r="J153" s="231" t="s">
        <v>574</v>
      </c>
      <c r="K153" s="227"/>
    </row>
    <row r="154" spans="2:11" customFormat="1" ht="15" customHeight="1" x14ac:dyDescent="0.2">
      <c r="B154" s="206"/>
      <c r="C154" s="231" t="s">
        <v>528</v>
      </c>
      <c r="D154" s="183"/>
      <c r="E154" s="183"/>
      <c r="F154" s="232" t="s">
        <v>529</v>
      </c>
      <c r="G154" s="183"/>
      <c r="H154" s="231" t="s">
        <v>563</v>
      </c>
      <c r="I154" s="231" t="s">
        <v>525</v>
      </c>
      <c r="J154" s="231">
        <v>50</v>
      </c>
      <c r="K154" s="227"/>
    </row>
    <row r="155" spans="2:11" customFormat="1" ht="15" customHeight="1" x14ac:dyDescent="0.2">
      <c r="B155" s="206"/>
      <c r="C155" s="231" t="s">
        <v>531</v>
      </c>
      <c r="D155" s="183"/>
      <c r="E155" s="183"/>
      <c r="F155" s="232" t="s">
        <v>523</v>
      </c>
      <c r="G155" s="183"/>
      <c r="H155" s="231" t="s">
        <v>563</v>
      </c>
      <c r="I155" s="231" t="s">
        <v>533</v>
      </c>
      <c r="J155" s="231"/>
      <c r="K155" s="227"/>
    </row>
    <row r="156" spans="2:11" customFormat="1" ht="15" customHeight="1" x14ac:dyDescent="0.2">
      <c r="B156" s="206"/>
      <c r="C156" s="231" t="s">
        <v>542</v>
      </c>
      <c r="D156" s="183"/>
      <c r="E156" s="183"/>
      <c r="F156" s="232" t="s">
        <v>529</v>
      </c>
      <c r="G156" s="183"/>
      <c r="H156" s="231" t="s">
        <v>563</v>
      </c>
      <c r="I156" s="231" t="s">
        <v>525</v>
      </c>
      <c r="J156" s="231">
        <v>50</v>
      </c>
      <c r="K156" s="227"/>
    </row>
    <row r="157" spans="2:11" customFormat="1" ht="15" customHeight="1" x14ac:dyDescent="0.2">
      <c r="B157" s="206"/>
      <c r="C157" s="231" t="s">
        <v>550</v>
      </c>
      <c r="D157" s="183"/>
      <c r="E157" s="183"/>
      <c r="F157" s="232" t="s">
        <v>529</v>
      </c>
      <c r="G157" s="183"/>
      <c r="H157" s="231" t="s">
        <v>563</v>
      </c>
      <c r="I157" s="231" t="s">
        <v>525</v>
      </c>
      <c r="J157" s="231">
        <v>50</v>
      </c>
      <c r="K157" s="227"/>
    </row>
    <row r="158" spans="2:11" customFormat="1" ht="15" customHeight="1" x14ac:dyDescent="0.2">
      <c r="B158" s="206"/>
      <c r="C158" s="231" t="s">
        <v>548</v>
      </c>
      <c r="D158" s="183"/>
      <c r="E158" s="183"/>
      <c r="F158" s="232" t="s">
        <v>529</v>
      </c>
      <c r="G158" s="183"/>
      <c r="H158" s="231" t="s">
        <v>563</v>
      </c>
      <c r="I158" s="231" t="s">
        <v>525</v>
      </c>
      <c r="J158" s="231">
        <v>50</v>
      </c>
      <c r="K158" s="227"/>
    </row>
    <row r="159" spans="2:11" customFormat="1" ht="15" customHeight="1" x14ac:dyDescent="0.2">
      <c r="B159" s="206"/>
      <c r="C159" s="231" t="s">
        <v>92</v>
      </c>
      <c r="D159" s="183"/>
      <c r="E159" s="183"/>
      <c r="F159" s="232" t="s">
        <v>523</v>
      </c>
      <c r="G159" s="183"/>
      <c r="H159" s="231" t="s">
        <v>585</v>
      </c>
      <c r="I159" s="231" t="s">
        <v>525</v>
      </c>
      <c r="J159" s="231" t="s">
        <v>586</v>
      </c>
      <c r="K159" s="227"/>
    </row>
    <row r="160" spans="2:11" customFormat="1" ht="15" customHeight="1" x14ac:dyDescent="0.2">
      <c r="B160" s="206"/>
      <c r="C160" s="231" t="s">
        <v>587</v>
      </c>
      <c r="D160" s="183"/>
      <c r="E160" s="183"/>
      <c r="F160" s="232" t="s">
        <v>523</v>
      </c>
      <c r="G160" s="183"/>
      <c r="H160" s="231" t="s">
        <v>588</v>
      </c>
      <c r="I160" s="231" t="s">
        <v>558</v>
      </c>
      <c r="J160" s="231"/>
      <c r="K160" s="227"/>
    </row>
    <row r="161" spans="2:11" customFormat="1" ht="15" customHeight="1" x14ac:dyDescent="0.2">
      <c r="B161" s="233"/>
      <c r="C161" s="213"/>
      <c r="D161" s="213"/>
      <c r="E161" s="213"/>
      <c r="F161" s="213"/>
      <c r="G161" s="213"/>
      <c r="H161" s="213"/>
      <c r="I161" s="213"/>
      <c r="J161" s="213"/>
      <c r="K161" s="234"/>
    </row>
    <row r="162" spans="2:11" customFormat="1" ht="18.75" customHeight="1" x14ac:dyDescent="0.2">
      <c r="B162" s="215"/>
      <c r="C162" s="225"/>
      <c r="D162" s="225"/>
      <c r="E162" s="225"/>
      <c r="F162" s="235"/>
      <c r="G162" s="225"/>
      <c r="H162" s="225"/>
      <c r="I162" s="225"/>
      <c r="J162" s="225"/>
      <c r="K162" s="215"/>
    </row>
    <row r="163" spans="2:11" customFormat="1" ht="18.75" customHeight="1" x14ac:dyDescent="0.2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</row>
    <row r="164" spans="2:11" customFormat="1" ht="7.5" customHeight="1" x14ac:dyDescent="0.2">
      <c r="B164" s="172"/>
      <c r="C164" s="173"/>
      <c r="D164" s="173"/>
      <c r="E164" s="173"/>
      <c r="F164" s="173"/>
      <c r="G164" s="173"/>
      <c r="H164" s="173"/>
      <c r="I164" s="173"/>
      <c r="J164" s="173"/>
      <c r="K164" s="174"/>
    </row>
    <row r="165" spans="2:11" customFormat="1" ht="45" customHeight="1" x14ac:dyDescent="0.2">
      <c r="B165" s="175"/>
      <c r="C165" s="301" t="s">
        <v>589</v>
      </c>
      <c r="D165" s="301"/>
      <c r="E165" s="301"/>
      <c r="F165" s="301"/>
      <c r="G165" s="301"/>
      <c r="H165" s="301"/>
      <c r="I165" s="301"/>
      <c r="J165" s="301"/>
      <c r="K165" s="176"/>
    </row>
    <row r="166" spans="2:11" customFormat="1" ht="17.25" customHeight="1" x14ac:dyDescent="0.2">
      <c r="B166" s="175"/>
      <c r="C166" s="196" t="s">
        <v>517</v>
      </c>
      <c r="D166" s="196"/>
      <c r="E166" s="196"/>
      <c r="F166" s="196" t="s">
        <v>518</v>
      </c>
      <c r="G166" s="236"/>
      <c r="H166" s="237" t="s">
        <v>51</v>
      </c>
      <c r="I166" s="237" t="s">
        <v>54</v>
      </c>
      <c r="J166" s="196" t="s">
        <v>519</v>
      </c>
      <c r="K166" s="176"/>
    </row>
    <row r="167" spans="2:11" customFormat="1" ht="17.25" customHeight="1" x14ac:dyDescent="0.2">
      <c r="B167" s="177"/>
      <c r="C167" s="198" t="s">
        <v>520</v>
      </c>
      <c r="D167" s="198"/>
      <c r="E167" s="198"/>
      <c r="F167" s="199" t="s">
        <v>521</v>
      </c>
      <c r="G167" s="238"/>
      <c r="H167" s="239"/>
      <c r="I167" s="239"/>
      <c r="J167" s="198" t="s">
        <v>522</v>
      </c>
      <c r="K167" s="178"/>
    </row>
    <row r="168" spans="2:11" customFormat="1" ht="5.25" customHeight="1" x14ac:dyDescent="0.2">
      <c r="B168" s="206"/>
      <c r="C168" s="201"/>
      <c r="D168" s="201"/>
      <c r="E168" s="201"/>
      <c r="F168" s="201"/>
      <c r="G168" s="202"/>
      <c r="H168" s="201"/>
      <c r="I168" s="201"/>
      <c r="J168" s="201"/>
      <c r="K168" s="227"/>
    </row>
    <row r="169" spans="2:11" customFormat="1" ht="15" customHeight="1" x14ac:dyDescent="0.2">
      <c r="B169" s="206"/>
      <c r="C169" s="183" t="s">
        <v>526</v>
      </c>
      <c r="D169" s="183"/>
      <c r="E169" s="183"/>
      <c r="F169" s="204" t="s">
        <v>523</v>
      </c>
      <c r="G169" s="183"/>
      <c r="H169" s="183" t="s">
        <v>563</v>
      </c>
      <c r="I169" s="183" t="s">
        <v>525</v>
      </c>
      <c r="J169" s="183">
        <v>120</v>
      </c>
      <c r="K169" s="227"/>
    </row>
    <row r="170" spans="2:11" customFormat="1" ht="15" customHeight="1" x14ac:dyDescent="0.2">
      <c r="B170" s="206"/>
      <c r="C170" s="183" t="s">
        <v>572</v>
      </c>
      <c r="D170" s="183"/>
      <c r="E170" s="183"/>
      <c r="F170" s="204" t="s">
        <v>523</v>
      </c>
      <c r="G170" s="183"/>
      <c r="H170" s="183" t="s">
        <v>573</v>
      </c>
      <c r="I170" s="183" t="s">
        <v>525</v>
      </c>
      <c r="J170" s="183" t="s">
        <v>574</v>
      </c>
      <c r="K170" s="227"/>
    </row>
    <row r="171" spans="2:11" customFormat="1" ht="15" customHeight="1" x14ac:dyDescent="0.2">
      <c r="B171" s="206"/>
      <c r="C171" s="183" t="s">
        <v>471</v>
      </c>
      <c r="D171" s="183"/>
      <c r="E171" s="183"/>
      <c r="F171" s="204" t="s">
        <v>523</v>
      </c>
      <c r="G171" s="183"/>
      <c r="H171" s="183" t="s">
        <v>590</v>
      </c>
      <c r="I171" s="183" t="s">
        <v>525</v>
      </c>
      <c r="J171" s="183" t="s">
        <v>574</v>
      </c>
      <c r="K171" s="227"/>
    </row>
    <row r="172" spans="2:11" customFormat="1" ht="15" customHeight="1" x14ac:dyDescent="0.2">
      <c r="B172" s="206"/>
      <c r="C172" s="183" t="s">
        <v>528</v>
      </c>
      <c r="D172" s="183"/>
      <c r="E172" s="183"/>
      <c r="F172" s="204" t="s">
        <v>529</v>
      </c>
      <c r="G172" s="183"/>
      <c r="H172" s="183" t="s">
        <v>590</v>
      </c>
      <c r="I172" s="183" t="s">
        <v>525</v>
      </c>
      <c r="J172" s="183">
        <v>50</v>
      </c>
      <c r="K172" s="227"/>
    </row>
    <row r="173" spans="2:11" customFormat="1" ht="15" customHeight="1" x14ac:dyDescent="0.2">
      <c r="B173" s="206"/>
      <c r="C173" s="183" t="s">
        <v>531</v>
      </c>
      <c r="D173" s="183"/>
      <c r="E173" s="183"/>
      <c r="F173" s="204" t="s">
        <v>523</v>
      </c>
      <c r="G173" s="183"/>
      <c r="H173" s="183" t="s">
        <v>590</v>
      </c>
      <c r="I173" s="183" t="s">
        <v>533</v>
      </c>
      <c r="J173" s="183"/>
      <c r="K173" s="227"/>
    </row>
    <row r="174" spans="2:11" customFormat="1" ht="15" customHeight="1" x14ac:dyDescent="0.2">
      <c r="B174" s="206"/>
      <c r="C174" s="183" t="s">
        <v>542</v>
      </c>
      <c r="D174" s="183"/>
      <c r="E174" s="183"/>
      <c r="F174" s="204" t="s">
        <v>529</v>
      </c>
      <c r="G174" s="183"/>
      <c r="H174" s="183" t="s">
        <v>590</v>
      </c>
      <c r="I174" s="183" t="s">
        <v>525</v>
      </c>
      <c r="J174" s="183">
        <v>50</v>
      </c>
      <c r="K174" s="227"/>
    </row>
    <row r="175" spans="2:11" customFormat="1" ht="15" customHeight="1" x14ac:dyDescent="0.2">
      <c r="B175" s="206"/>
      <c r="C175" s="183" t="s">
        <v>550</v>
      </c>
      <c r="D175" s="183"/>
      <c r="E175" s="183"/>
      <c r="F175" s="204" t="s">
        <v>529</v>
      </c>
      <c r="G175" s="183"/>
      <c r="H175" s="183" t="s">
        <v>590</v>
      </c>
      <c r="I175" s="183" t="s">
        <v>525</v>
      </c>
      <c r="J175" s="183">
        <v>50</v>
      </c>
      <c r="K175" s="227"/>
    </row>
    <row r="176" spans="2:11" customFormat="1" ht="15" customHeight="1" x14ac:dyDescent="0.2">
      <c r="B176" s="206"/>
      <c r="C176" s="183" t="s">
        <v>548</v>
      </c>
      <c r="D176" s="183"/>
      <c r="E176" s="183"/>
      <c r="F176" s="204" t="s">
        <v>529</v>
      </c>
      <c r="G176" s="183"/>
      <c r="H176" s="183" t="s">
        <v>590</v>
      </c>
      <c r="I176" s="183" t="s">
        <v>525</v>
      </c>
      <c r="J176" s="183">
        <v>50</v>
      </c>
      <c r="K176" s="227"/>
    </row>
    <row r="177" spans="2:11" customFormat="1" ht="15" customHeight="1" x14ac:dyDescent="0.2">
      <c r="B177" s="206"/>
      <c r="C177" s="183" t="s">
        <v>101</v>
      </c>
      <c r="D177" s="183"/>
      <c r="E177" s="183"/>
      <c r="F177" s="204" t="s">
        <v>523</v>
      </c>
      <c r="G177" s="183"/>
      <c r="H177" s="183" t="s">
        <v>591</v>
      </c>
      <c r="I177" s="183" t="s">
        <v>592</v>
      </c>
      <c r="J177" s="183"/>
      <c r="K177" s="227"/>
    </row>
    <row r="178" spans="2:11" customFormat="1" ht="15" customHeight="1" x14ac:dyDescent="0.2">
      <c r="B178" s="206"/>
      <c r="C178" s="183" t="s">
        <v>54</v>
      </c>
      <c r="D178" s="183"/>
      <c r="E178" s="183"/>
      <c r="F178" s="204" t="s">
        <v>523</v>
      </c>
      <c r="G178" s="183"/>
      <c r="H178" s="183" t="s">
        <v>593</v>
      </c>
      <c r="I178" s="183" t="s">
        <v>594</v>
      </c>
      <c r="J178" s="183">
        <v>1</v>
      </c>
      <c r="K178" s="227"/>
    </row>
    <row r="179" spans="2:11" customFormat="1" ht="15" customHeight="1" x14ac:dyDescent="0.2">
      <c r="B179" s="206"/>
      <c r="C179" s="183" t="s">
        <v>50</v>
      </c>
      <c r="D179" s="183"/>
      <c r="E179" s="183"/>
      <c r="F179" s="204" t="s">
        <v>523</v>
      </c>
      <c r="G179" s="183"/>
      <c r="H179" s="183" t="s">
        <v>595</v>
      </c>
      <c r="I179" s="183" t="s">
        <v>525</v>
      </c>
      <c r="J179" s="183">
        <v>20</v>
      </c>
      <c r="K179" s="227"/>
    </row>
    <row r="180" spans="2:11" customFormat="1" ht="15" customHeight="1" x14ac:dyDescent="0.2">
      <c r="B180" s="206"/>
      <c r="C180" s="183" t="s">
        <v>51</v>
      </c>
      <c r="D180" s="183"/>
      <c r="E180" s="183"/>
      <c r="F180" s="204" t="s">
        <v>523</v>
      </c>
      <c r="G180" s="183"/>
      <c r="H180" s="183" t="s">
        <v>596</v>
      </c>
      <c r="I180" s="183" t="s">
        <v>525</v>
      </c>
      <c r="J180" s="183">
        <v>255</v>
      </c>
      <c r="K180" s="227"/>
    </row>
    <row r="181" spans="2:11" customFormat="1" ht="15" customHeight="1" x14ac:dyDescent="0.2">
      <c r="B181" s="206"/>
      <c r="C181" s="183" t="s">
        <v>102</v>
      </c>
      <c r="D181" s="183"/>
      <c r="E181" s="183"/>
      <c r="F181" s="204" t="s">
        <v>523</v>
      </c>
      <c r="G181" s="183"/>
      <c r="H181" s="183" t="s">
        <v>487</v>
      </c>
      <c r="I181" s="183" t="s">
        <v>525</v>
      </c>
      <c r="J181" s="183">
        <v>10</v>
      </c>
      <c r="K181" s="227"/>
    </row>
    <row r="182" spans="2:11" customFormat="1" ht="15" customHeight="1" x14ac:dyDescent="0.2">
      <c r="B182" s="206"/>
      <c r="C182" s="183" t="s">
        <v>103</v>
      </c>
      <c r="D182" s="183"/>
      <c r="E182" s="183"/>
      <c r="F182" s="204" t="s">
        <v>523</v>
      </c>
      <c r="G182" s="183"/>
      <c r="H182" s="183" t="s">
        <v>597</v>
      </c>
      <c r="I182" s="183" t="s">
        <v>558</v>
      </c>
      <c r="J182" s="183"/>
      <c r="K182" s="227"/>
    </row>
    <row r="183" spans="2:11" customFormat="1" ht="15" customHeight="1" x14ac:dyDescent="0.2">
      <c r="B183" s="206"/>
      <c r="C183" s="183" t="s">
        <v>598</v>
      </c>
      <c r="D183" s="183"/>
      <c r="E183" s="183"/>
      <c r="F183" s="204" t="s">
        <v>523</v>
      </c>
      <c r="G183" s="183"/>
      <c r="H183" s="183" t="s">
        <v>599</v>
      </c>
      <c r="I183" s="183" t="s">
        <v>558</v>
      </c>
      <c r="J183" s="183"/>
      <c r="K183" s="227"/>
    </row>
    <row r="184" spans="2:11" customFormat="1" ht="15" customHeight="1" x14ac:dyDescent="0.2">
      <c r="B184" s="206"/>
      <c r="C184" s="183" t="s">
        <v>587</v>
      </c>
      <c r="D184" s="183"/>
      <c r="E184" s="183"/>
      <c r="F184" s="204" t="s">
        <v>523</v>
      </c>
      <c r="G184" s="183"/>
      <c r="H184" s="183" t="s">
        <v>600</v>
      </c>
      <c r="I184" s="183" t="s">
        <v>558</v>
      </c>
      <c r="J184" s="183"/>
      <c r="K184" s="227"/>
    </row>
    <row r="185" spans="2:11" customFormat="1" ht="15" customHeight="1" x14ac:dyDescent="0.2">
      <c r="B185" s="206"/>
      <c r="C185" s="183" t="s">
        <v>105</v>
      </c>
      <c r="D185" s="183"/>
      <c r="E185" s="183"/>
      <c r="F185" s="204" t="s">
        <v>529</v>
      </c>
      <c r="G185" s="183"/>
      <c r="H185" s="183" t="s">
        <v>601</v>
      </c>
      <c r="I185" s="183" t="s">
        <v>525</v>
      </c>
      <c r="J185" s="183">
        <v>50</v>
      </c>
      <c r="K185" s="227"/>
    </row>
    <row r="186" spans="2:11" customFormat="1" ht="15" customHeight="1" x14ac:dyDescent="0.2">
      <c r="B186" s="206"/>
      <c r="C186" s="183" t="s">
        <v>602</v>
      </c>
      <c r="D186" s="183"/>
      <c r="E186" s="183"/>
      <c r="F186" s="204" t="s">
        <v>529</v>
      </c>
      <c r="G186" s="183"/>
      <c r="H186" s="183" t="s">
        <v>603</v>
      </c>
      <c r="I186" s="183" t="s">
        <v>604</v>
      </c>
      <c r="J186" s="183"/>
      <c r="K186" s="227"/>
    </row>
    <row r="187" spans="2:11" customFormat="1" ht="15" customHeight="1" x14ac:dyDescent="0.2">
      <c r="B187" s="206"/>
      <c r="C187" s="183" t="s">
        <v>605</v>
      </c>
      <c r="D187" s="183"/>
      <c r="E187" s="183"/>
      <c r="F187" s="204" t="s">
        <v>529</v>
      </c>
      <c r="G187" s="183"/>
      <c r="H187" s="183" t="s">
        <v>606</v>
      </c>
      <c r="I187" s="183" t="s">
        <v>604</v>
      </c>
      <c r="J187" s="183"/>
      <c r="K187" s="227"/>
    </row>
    <row r="188" spans="2:11" customFormat="1" ht="15" customHeight="1" x14ac:dyDescent="0.2">
      <c r="B188" s="206"/>
      <c r="C188" s="183" t="s">
        <v>607</v>
      </c>
      <c r="D188" s="183"/>
      <c r="E188" s="183"/>
      <c r="F188" s="204" t="s">
        <v>529</v>
      </c>
      <c r="G188" s="183"/>
      <c r="H188" s="183" t="s">
        <v>608</v>
      </c>
      <c r="I188" s="183" t="s">
        <v>604</v>
      </c>
      <c r="J188" s="183"/>
      <c r="K188" s="227"/>
    </row>
    <row r="189" spans="2:11" customFormat="1" ht="15" customHeight="1" x14ac:dyDescent="0.2">
      <c r="B189" s="206"/>
      <c r="C189" s="240" t="s">
        <v>609</v>
      </c>
      <c r="D189" s="183"/>
      <c r="E189" s="183"/>
      <c r="F189" s="204" t="s">
        <v>529</v>
      </c>
      <c r="G189" s="183"/>
      <c r="H189" s="183" t="s">
        <v>610</v>
      </c>
      <c r="I189" s="183" t="s">
        <v>611</v>
      </c>
      <c r="J189" s="241" t="s">
        <v>612</v>
      </c>
      <c r="K189" s="227"/>
    </row>
    <row r="190" spans="2:11" customFormat="1" ht="15" customHeight="1" x14ac:dyDescent="0.2">
      <c r="B190" s="206"/>
      <c r="C190" s="240" t="s">
        <v>39</v>
      </c>
      <c r="D190" s="183"/>
      <c r="E190" s="183"/>
      <c r="F190" s="204" t="s">
        <v>523</v>
      </c>
      <c r="G190" s="183"/>
      <c r="H190" s="180" t="s">
        <v>613</v>
      </c>
      <c r="I190" s="183" t="s">
        <v>614</v>
      </c>
      <c r="J190" s="183"/>
      <c r="K190" s="227"/>
    </row>
    <row r="191" spans="2:11" customFormat="1" ht="15" customHeight="1" x14ac:dyDescent="0.2">
      <c r="B191" s="206"/>
      <c r="C191" s="240" t="s">
        <v>615</v>
      </c>
      <c r="D191" s="183"/>
      <c r="E191" s="183"/>
      <c r="F191" s="204" t="s">
        <v>523</v>
      </c>
      <c r="G191" s="183"/>
      <c r="H191" s="183" t="s">
        <v>616</v>
      </c>
      <c r="I191" s="183" t="s">
        <v>558</v>
      </c>
      <c r="J191" s="183"/>
      <c r="K191" s="227"/>
    </row>
    <row r="192" spans="2:11" customFormat="1" ht="15" customHeight="1" x14ac:dyDescent="0.2">
      <c r="B192" s="206"/>
      <c r="C192" s="240" t="s">
        <v>617</v>
      </c>
      <c r="D192" s="183"/>
      <c r="E192" s="183"/>
      <c r="F192" s="204" t="s">
        <v>523</v>
      </c>
      <c r="G192" s="183"/>
      <c r="H192" s="183" t="s">
        <v>618</v>
      </c>
      <c r="I192" s="183" t="s">
        <v>558</v>
      </c>
      <c r="J192" s="183"/>
      <c r="K192" s="227"/>
    </row>
    <row r="193" spans="2:11" customFormat="1" ht="15" customHeight="1" x14ac:dyDescent="0.2">
      <c r="B193" s="206"/>
      <c r="C193" s="240" t="s">
        <v>619</v>
      </c>
      <c r="D193" s="183"/>
      <c r="E193" s="183"/>
      <c r="F193" s="204" t="s">
        <v>529</v>
      </c>
      <c r="G193" s="183"/>
      <c r="H193" s="183" t="s">
        <v>620</v>
      </c>
      <c r="I193" s="183" t="s">
        <v>558</v>
      </c>
      <c r="J193" s="183"/>
      <c r="K193" s="227"/>
    </row>
    <row r="194" spans="2:11" customFormat="1" ht="15" customHeight="1" x14ac:dyDescent="0.2">
      <c r="B194" s="233"/>
      <c r="C194" s="242"/>
      <c r="D194" s="213"/>
      <c r="E194" s="213"/>
      <c r="F194" s="213"/>
      <c r="G194" s="213"/>
      <c r="H194" s="213"/>
      <c r="I194" s="213"/>
      <c r="J194" s="213"/>
      <c r="K194" s="234"/>
    </row>
    <row r="195" spans="2:11" customFormat="1" ht="18.75" customHeight="1" x14ac:dyDescent="0.2">
      <c r="B195" s="215"/>
      <c r="C195" s="225"/>
      <c r="D195" s="225"/>
      <c r="E195" s="225"/>
      <c r="F195" s="235"/>
      <c r="G195" s="225"/>
      <c r="H195" s="225"/>
      <c r="I195" s="225"/>
      <c r="J195" s="225"/>
      <c r="K195" s="215"/>
    </row>
    <row r="196" spans="2:11" customFormat="1" ht="18.75" customHeight="1" x14ac:dyDescent="0.2">
      <c r="B196" s="215"/>
      <c r="C196" s="225"/>
      <c r="D196" s="225"/>
      <c r="E196" s="225"/>
      <c r="F196" s="235"/>
      <c r="G196" s="225"/>
      <c r="H196" s="225"/>
      <c r="I196" s="225"/>
      <c r="J196" s="225"/>
      <c r="K196" s="215"/>
    </row>
    <row r="197" spans="2:11" customFormat="1" ht="18.75" customHeight="1" x14ac:dyDescent="0.2"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</row>
    <row r="198" spans="2:11" customFormat="1" ht="13.5" x14ac:dyDescent="0.2">
      <c r="B198" s="172"/>
      <c r="C198" s="173"/>
      <c r="D198" s="173"/>
      <c r="E198" s="173"/>
      <c r="F198" s="173"/>
      <c r="G198" s="173"/>
      <c r="H198" s="173"/>
      <c r="I198" s="173"/>
      <c r="J198" s="173"/>
      <c r="K198" s="174"/>
    </row>
    <row r="199" spans="2:11" customFormat="1" ht="21" x14ac:dyDescent="0.2">
      <c r="B199" s="175"/>
      <c r="C199" s="301" t="s">
        <v>621</v>
      </c>
      <c r="D199" s="301"/>
      <c r="E199" s="301"/>
      <c r="F199" s="301"/>
      <c r="G199" s="301"/>
      <c r="H199" s="301"/>
      <c r="I199" s="301"/>
      <c r="J199" s="301"/>
      <c r="K199" s="176"/>
    </row>
    <row r="200" spans="2:11" customFormat="1" ht="25.5" customHeight="1" x14ac:dyDescent="0.3">
      <c r="B200" s="175"/>
      <c r="C200" s="243" t="s">
        <v>622</v>
      </c>
      <c r="D200" s="243"/>
      <c r="E200" s="243"/>
      <c r="F200" s="243" t="s">
        <v>623</v>
      </c>
      <c r="G200" s="244"/>
      <c r="H200" s="307" t="s">
        <v>624</v>
      </c>
      <c r="I200" s="307"/>
      <c r="J200" s="307"/>
      <c r="K200" s="176"/>
    </row>
    <row r="201" spans="2:11" customFormat="1" ht="5.25" customHeight="1" x14ac:dyDescent="0.2">
      <c r="B201" s="206"/>
      <c r="C201" s="201"/>
      <c r="D201" s="201"/>
      <c r="E201" s="201"/>
      <c r="F201" s="201"/>
      <c r="G201" s="225"/>
      <c r="H201" s="201"/>
      <c r="I201" s="201"/>
      <c r="J201" s="201"/>
      <c r="K201" s="227"/>
    </row>
    <row r="202" spans="2:11" customFormat="1" ht="15" customHeight="1" x14ac:dyDescent="0.2">
      <c r="B202" s="206"/>
      <c r="C202" s="183" t="s">
        <v>614</v>
      </c>
      <c r="D202" s="183"/>
      <c r="E202" s="183"/>
      <c r="F202" s="204" t="s">
        <v>40</v>
      </c>
      <c r="G202" s="183"/>
      <c r="H202" s="306" t="s">
        <v>625</v>
      </c>
      <c r="I202" s="306"/>
      <c r="J202" s="306"/>
      <c r="K202" s="227"/>
    </row>
    <row r="203" spans="2:11" customFormat="1" ht="15" customHeight="1" x14ac:dyDescent="0.2">
      <c r="B203" s="206"/>
      <c r="C203" s="183"/>
      <c r="D203" s="183"/>
      <c r="E203" s="183"/>
      <c r="F203" s="204" t="s">
        <v>41</v>
      </c>
      <c r="G203" s="183"/>
      <c r="H203" s="306" t="s">
        <v>626</v>
      </c>
      <c r="I203" s="306"/>
      <c r="J203" s="306"/>
      <c r="K203" s="227"/>
    </row>
    <row r="204" spans="2:11" customFormat="1" ht="15" customHeight="1" x14ac:dyDescent="0.2">
      <c r="B204" s="206"/>
      <c r="C204" s="183"/>
      <c r="D204" s="183"/>
      <c r="E204" s="183"/>
      <c r="F204" s="204" t="s">
        <v>44</v>
      </c>
      <c r="G204" s="183"/>
      <c r="H204" s="306" t="s">
        <v>627</v>
      </c>
      <c r="I204" s="306"/>
      <c r="J204" s="306"/>
      <c r="K204" s="227"/>
    </row>
    <row r="205" spans="2:11" customFormat="1" ht="15" customHeight="1" x14ac:dyDescent="0.2">
      <c r="B205" s="206"/>
      <c r="C205" s="183"/>
      <c r="D205" s="183"/>
      <c r="E205" s="183"/>
      <c r="F205" s="204" t="s">
        <v>42</v>
      </c>
      <c r="G205" s="183"/>
      <c r="H205" s="306" t="s">
        <v>628</v>
      </c>
      <c r="I205" s="306"/>
      <c r="J205" s="306"/>
      <c r="K205" s="227"/>
    </row>
    <row r="206" spans="2:11" customFormat="1" ht="15" customHeight="1" x14ac:dyDescent="0.2">
      <c r="B206" s="206"/>
      <c r="C206" s="183"/>
      <c r="D206" s="183"/>
      <c r="E206" s="183"/>
      <c r="F206" s="204" t="s">
        <v>43</v>
      </c>
      <c r="G206" s="183"/>
      <c r="H206" s="306" t="s">
        <v>629</v>
      </c>
      <c r="I206" s="306"/>
      <c r="J206" s="306"/>
      <c r="K206" s="227"/>
    </row>
    <row r="207" spans="2:11" customFormat="1" ht="15" customHeight="1" x14ac:dyDescent="0.2">
      <c r="B207" s="206"/>
      <c r="C207" s="183"/>
      <c r="D207" s="183"/>
      <c r="E207" s="183"/>
      <c r="F207" s="204"/>
      <c r="G207" s="183"/>
      <c r="H207" s="183"/>
      <c r="I207" s="183"/>
      <c r="J207" s="183"/>
      <c r="K207" s="227"/>
    </row>
    <row r="208" spans="2:11" customFormat="1" ht="15" customHeight="1" x14ac:dyDescent="0.2">
      <c r="B208" s="206"/>
      <c r="C208" s="183" t="s">
        <v>570</v>
      </c>
      <c r="D208" s="183"/>
      <c r="E208" s="183"/>
      <c r="F208" s="204" t="s">
        <v>74</v>
      </c>
      <c r="G208" s="183"/>
      <c r="H208" s="306" t="s">
        <v>630</v>
      </c>
      <c r="I208" s="306"/>
      <c r="J208" s="306"/>
      <c r="K208" s="227"/>
    </row>
    <row r="209" spans="2:11" customFormat="1" ht="15" customHeight="1" x14ac:dyDescent="0.2">
      <c r="B209" s="206"/>
      <c r="C209" s="183"/>
      <c r="D209" s="183"/>
      <c r="E209" s="183"/>
      <c r="F209" s="204" t="s">
        <v>466</v>
      </c>
      <c r="G209" s="183"/>
      <c r="H209" s="306" t="s">
        <v>467</v>
      </c>
      <c r="I209" s="306"/>
      <c r="J209" s="306"/>
      <c r="K209" s="227"/>
    </row>
    <row r="210" spans="2:11" customFormat="1" ht="15" customHeight="1" x14ac:dyDescent="0.2">
      <c r="B210" s="206"/>
      <c r="C210" s="183"/>
      <c r="D210" s="183"/>
      <c r="E210" s="183"/>
      <c r="F210" s="204" t="s">
        <v>464</v>
      </c>
      <c r="G210" s="183"/>
      <c r="H210" s="306" t="s">
        <v>631</v>
      </c>
      <c r="I210" s="306"/>
      <c r="J210" s="306"/>
      <c r="K210" s="227"/>
    </row>
    <row r="211" spans="2:11" customFormat="1" ht="15" customHeight="1" x14ac:dyDescent="0.2">
      <c r="B211" s="245"/>
      <c r="C211" s="183"/>
      <c r="D211" s="183"/>
      <c r="E211" s="183"/>
      <c r="F211" s="204" t="s">
        <v>82</v>
      </c>
      <c r="G211" s="240"/>
      <c r="H211" s="305" t="s">
        <v>468</v>
      </c>
      <c r="I211" s="305"/>
      <c r="J211" s="305"/>
      <c r="K211" s="246"/>
    </row>
    <row r="212" spans="2:11" customFormat="1" ht="15" customHeight="1" x14ac:dyDescent="0.2">
      <c r="B212" s="245"/>
      <c r="C212" s="183"/>
      <c r="D212" s="183"/>
      <c r="E212" s="183"/>
      <c r="F212" s="204" t="s">
        <v>469</v>
      </c>
      <c r="G212" s="240"/>
      <c r="H212" s="305" t="s">
        <v>424</v>
      </c>
      <c r="I212" s="305"/>
      <c r="J212" s="305"/>
      <c r="K212" s="246"/>
    </row>
    <row r="213" spans="2:11" customFormat="1" ht="15" customHeight="1" x14ac:dyDescent="0.2">
      <c r="B213" s="245"/>
      <c r="C213" s="183"/>
      <c r="D213" s="183"/>
      <c r="E213" s="183"/>
      <c r="F213" s="204"/>
      <c r="G213" s="240"/>
      <c r="H213" s="231"/>
      <c r="I213" s="231"/>
      <c r="J213" s="231"/>
      <c r="K213" s="246"/>
    </row>
    <row r="214" spans="2:11" customFormat="1" ht="15" customHeight="1" x14ac:dyDescent="0.2">
      <c r="B214" s="245"/>
      <c r="C214" s="183" t="s">
        <v>594</v>
      </c>
      <c r="D214" s="183"/>
      <c r="E214" s="183"/>
      <c r="F214" s="204">
        <v>1</v>
      </c>
      <c r="G214" s="240"/>
      <c r="H214" s="305" t="s">
        <v>632</v>
      </c>
      <c r="I214" s="305"/>
      <c r="J214" s="305"/>
      <c r="K214" s="246"/>
    </row>
    <row r="215" spans="2:11" customFormat="1" ht="15" customHeight="1" x14ac:dyDescent="0.2">
      <c r="B215" s="245"/>
      <c r="C215" s="183"/>
      <c r="D215" s="183"/>
      <c r="E215" s="183"/>
      <c r="F215" s="204">
        <v>2</v>
      </c>
      <c r="G215" s="240"/>
      <c r="H215" s="305" t="s">
        <v>633</v>
      </c>
      <c r="I215" s="305"/>
      <c r="J215" s="305"/>
      <c r="K215" s="246"/>
    </row>
    <row r="216" spans="2:11" customFormat="1" ht="15" customHeight="1" x14ac:dyDescent="0.2">
      <c r="B216" s="245"/>
      <c r="C216" s="183"/>
      <c r="D216" s="183"/>
      <c r="E216" s="183"/>
      <c r="F216" s="204">
        <v>3</v>
      </c>
      <c r="G216" s="240"/>
      <c r="H216" s="305" t="s">
        <v>634</v>
      </c>
      <c r="I216" s="305"/>
      <c r="J216" s="305"/>
      <c r="K216" s="246"/>
    </row>
    <row r="217" spans="2:11" customFormat="1" ht="15" customHeight="1" x14ac:dyDescent="0.2">
      <c r="B217" s="245"/>
      <c r="C217" s="183"/>
      <c r="D217" s="183"/>
      <c r="E217" s="183"/>
      <c r="F217" s="204">
        <v>4</v>
      </c>
      <c r="G217" s="240"/>
      <c r="H217" s="305" t="s">
        <v>635</v>
      </c>
      <c r="I217" s="305"/>
      <c r="J217" s="305"/>
      <c r="K217" s="246"/>
    </row>
    <row r="218" spans="2:11" customFormat="1" ht="12.75" customHeight="1" x14ac:dyDescent="0.2">
      <c r="B218" s="247"/>
      <c r="C218" s="248"/>
      <c r="D218" s="248"/>
      <c r="E218" s="248"/>
      <c r="F218" s="248"/>
      <c r="G218" s="248"/>
      <c r="H218" s="248"/>
      <c r="I218" s="248"/>
      <c r="J218" s="248"/>
      <c r="K218" s="24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02 - Úprava povrchu sport...</vt:lpstr>
      <vt:lpstr>03 - VRN</vt:lpstr>
      <vt:lpstr>Seznam figur</vt:lpstr>
      <vt:lpstr>Pokyny pro vyplnění</vt:lpstr>
      <vt:lpstr>'02 - Úprava povrchu sport...'!Názvy_tisku</vt:lpstr>
      <vt:lpstr>'03 - VRN'!Názvy_tisku</vt:lpstr>
      <vt:lpstr>'Rekapitulace stavby'!Názvy_tisku</vt:lpstr>
      <vt:lpstr>'Seznam figur'!Názvy_tisku</vt:lpstr>
      <vt:lpstr>'02 - Úprava povrchu sport...'!Oblast_tisku</vt:lpstr>
      <vt:lpstr>'03 - VRN'!Oblast_tisku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LAPTOP-ESG64L7J\Josífek</dc:creator>
  <cp:lastModifiedBy>Voženílek David</cp:lastModifiedBy>
  <dcterms:created xsi:type="dcterms:W3CDTF">2023-08-16T18:40:06Z</dcterms:created>
  <dcterms:modified xsi:type="dcterms:W3CDTF">2023-08-30T13:07:04Z</dcterms:modified>
</cp:coreProperties>
</file>