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Architektonicko-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'SO-01 - Architektonicko-s...'!$C$109:$K$611</definedName>
    <definedName name="_xlnm.Print_Area" localSheetId="1">'SO-01 - Architektonicko-s...'!$C$4:$J$39,'SO-01 - Architektonicko-s...'!$C$45:$J$91,'SO-01 - Architektonicko-s...'!$C$97:$K$611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Architektonicko-s...'!$109:$109</definedName>
  </definedNames>
  <calcPr fullCalcOnLoad="1"/>
</workbook>
</file>

<file path=xl/sharedStrings.xml><?xml version="1.0" encoding="utf-8"?>
<sst xmlns="http://schemas.openxmlformats.org/spreadsheetml/2006/main" count="5542" uniqueCount="1126">
  <si>
    <t>Export Komplet</t>
  </si>
  <si>
    <t>VZ</t>
  </si>
  <si>
    <t>2.0</t>
  </si>
  <si>
    <t>ZAMOK</t>
  </si>
  <si>
    <t>False</t>
  </si>
  <si>
    <t>{f859d6ef-55bc-4945-8096-363aebebbe28}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</si>
  <si>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</si>
  <si>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</si>
  <si>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</si>
  <si>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</si>
  <si>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</si>
  <si>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</si>
  <si>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</si>
  <si>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</si>
  <si>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20230622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</si>
  <si>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</si>
  <si>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</si>
  <si>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TERASY V MEZIPATŘE 2. A 3. NP</t>
  </si>
  <si>
    <t>KSO:</t>
  </si>
  <si>
    <t/>
  </si>
  <si>
    <t>CC-CZ:</t>
  </si>
  <si>
    <t>Místo:</t>
  </si>
  <si>
    <t>Mateřská škola, Podbělohorská 1/ 2815</t>
  </si>
  <si>
    <t>Datum:</t>
  </si>
  <si>
    <t>31. 10. 2023</t>
  </si>
  <si>
    <t>Zadavatel:</t>
  </si>
  <si>
    <t>IČ:</t>
  </si>
  <si>
    <t>00063631</t>
  </si>
  <si>
    <t>Městská část Praha 5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</si>
  <si>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</si>
  <si>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</si>
  <si>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</si>
  <si>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</si>
  <si>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</si>
  <si>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</si>
  <si>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</si>
  <si>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</si>
  <si>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</si>
  <si>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</si>
  <si>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</si>
  <si>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</si>
  <si>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</si>
  <si>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</si>
  <si>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</si>
  <si>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</si>
  <si>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</si>
  <si>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</si>
  <si>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</si>
  <si>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</si>
  <si>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</si>
  <si>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</si>
  <si>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</si>
  <si>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</si>
  <si>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</si>
  <si>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</si>
  <si>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</si>
  <si>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</si>
  <si>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</si>
  <si>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</si>
  <si>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</si>
  <si>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</si>
  <si>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</si>
  <si>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</si>
  <si>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</si>
  <si>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</si>
  <si>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</si>
  <si>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</si>
  <si>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</si>
  <si>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</si>
  <si>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</si>
  <si>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</si>
  <si>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</si>
  <si>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</si>
  <si>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</si>
  <si>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</si>
  <si>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</si>
  <si>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</si>
  <si>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</si>
  <si>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</si>
  <si>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Architektonicko-stavební část</t>
  </si>
  <si>
    <t>STA</t>
  </si>
  <si>
    <t>1</t>
  </si>
  <si>
    <t>{3f449a62-6e2e-4de7-ad4c-25b2bdba0a29}</t>
  </si>
  <si>
    <t>2</t>
  </si>
  <si>
    <t>KRYCÍ LIST SOUPISU PRACÍ</t>
  </si>
  <si>
    <t>Objekt:</t>
  </si>
  <si>
    <t>SO-01 - Architektonicko-stavební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</si>
  <si>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</si>
  <si>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</si>
  <si>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</si>
  <si>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</si>
  <si>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</si>
  <si>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</si>
  <si>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</si>
  <si>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</si>
  <si>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</si>
  <si>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</si>
  <si>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</si>
  <si>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8 - Trubní vedení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</si>
  <si>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</si>
  <si>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</si>
  <si>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</si>
  <si>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</si>
  <si>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</si>
  <si>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</si>
  <si>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</si>
  <si>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</si>
  <si>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</si>
  <si>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</si>
  <si>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</si>
  <si>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</si>
  <si>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</si>
  <si>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</si>
  <si>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</si>
  <si>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</si>
  <si>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</si>
  <si>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</si>
  <si>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</si>
  <si>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</si>
  <si>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</si>
  <si>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</si>
  <si>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</si>
  <si>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</si>
  <si>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</si>
  <si>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</si>
  <si>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</si>
  <si>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</si>
  <si>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</si>
  <si>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</si>
  <si>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</si>
  <si>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</si>
  <si>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</si>
  <si>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</si>
  <si>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</si>
  <si>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</si>
  <si>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</si>
  <si>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</si>
  <si>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</si>
  <si>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</si>
  <si>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</si>
  <si>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919735111</t>
  </si>
  <si>
    <t>Řezání stávajícího živičného krytu nebo podkladu hloubky do 50 mm</t>
  </si>
  <si>
    <t>m</t>
  </si>
  <si>
    <t>CS ÚRS 2023 02</t>
  </si>
  <si>
    <t>4</t>
  </si>
  <si>
    <t>-1936197310</t>
  </si>
  <si>
    <t>Online PSC</t>
  </si>
  <si>
    <t>https://podminky.urs.cz/item/CS_URS_2023_02/919735111</t>
  </si>
  <si>
    <t>VV</t>
  </si>
  <si>
    <t>pro výkop kanalizace</t>
  </si>
  <si>
    <t>2*4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</si>
  <si>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</si>
  <si>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</si>
  <si>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m2</t>
  </si>
  <si>
    <t>-124110650</t>
  </si>
  <si>
    <t>https://podminky.urs.cz/item/CS_URS_2023_02/113107041</t>
  </si>
  <si>
    <t>1*4</t>
  </si>
  <si>
    <t>3</t>
  </si>
  <si>
    <t>113107021</t>
  </si>
  <si>
    <t>Odstranění podkladů nebo krytů při překopech inženýrských sítí s přemístěním hmot na skládku ve vzdálenosti do 3 m nebo s naložením na dopravní prostředek ručně z kameniva hrubého drceného, o tl. vrstvy do 100 mm</t>
  </si>
  <si>
    <t>-1257528074</t>
  </si>
  <si>
    <t>https://podminky.urs.cz/item/CS_URS_2023_02/113107021</t>
  </si>
  <si>
    <t>pro výkop kanalizace - předpoklad</t>
  </si>
  <si>
    <t>132112231</t>
  </si>
  <si>
    <t>Hloubení rýh šířky přes 800 do 2 000 mm při překopech inženýrských sítí ručně zapažených i nezapažených, s urovnáním dna do předepsaného profilu a spádu objemu do 10 m3 v hornině třídy těžitelnosti I skupiny 1 a 2 soudržných</t>
  </si>
  <si>
    <t>m3</t>
  </si>
  <si>
    <t>-1188268180</t>
  </si>
  <si>
    <t>https://podminky.urs.cz/item/CS_URS_2023_02/132112231</t>
  </si>
  <si>
    <t>výkop pro kanalizace - předpoklad hloubka 1,25 m</t>
  </si>
  <si>
    <t>4*1*1,25</t>
  </si>
  <si>
    <t>5</t>
  </si>
  <si>
    <t>174112101</t>
  </si>
  <si>
    <t>Zásyp sypaninou z jakékoliv horniny při překopech inženýrských sítí ručně objemu do 30 m3 s uložením výkopku ve vrstvách se zhutněním jam, šachet, rýh nebo kolem objektů v těchto vykopávkách</t>
  </si>
  <si>
    <t>1357606355</t>
  </si>
  <si>
    <t>https://podminky.urs.cz/item/CS_URS_2023_02/174112101</t>
  </si>
  <si>
    <t>zpětný zásyp výkopu pro kanalizace - předpoklad hloubka 1,25 m</t>
  </si>
  <si>
    <t>- včetně navrácení podkladních vrstev</t>
  </si>
  <si>
    <t>Komunikace pozemní</t>
  </si>
  <si>
    <t>6</t>
  </si>
  <si>
    <t>576136111</t>
  </si>
  <si>
    <t>Asfaltový koberec otevřený AKO 8 (AKOJ) s rozprostřením a se zhutněním z modifikovaného asfaltu v pruhu šířky do 3 m, po zhutnění tl. 40 mm</t>
  </si>
  <si>
    <t>-26422376</t>
  </si>
  <si>
    <t>https://podminky.urs.cz/item/CS_URS_2023_02/576136111</t>
  </si>
  <si>
    <t>doplnění krytu po zásypu výkopu kanalizace</t>
  </si>
  <si>
    <t>4*1</t>
  </si>
  <si>
    <t>Úpravy povrchů, podlahy a osazování výplní</t>
  </si>
  <si>
    <t>61</t>
  </si>
  <si>
    <t>Úprava povrchů vnitřních</t>
  </si>
  <si>
    <t>7</t>
  </si>
  <si>
    <t>619991001</t>
  </si>
  <si>
    <t>Zakrytí vnitřních ploch před znečištěním včetně pozdějšího odkrytí podlah fólií přilepenou lepící páskou</t>
  </si>
  <si>
    <t>1555948691</t>
  </si>
  <si>
    <t>https://podminky.urs.cz/item/CS_URS_2023_02/619991001</t>
  </si>
  <si>
    <t>pro účel SDK podhledu</t>
  </si>
  <si>
    <t>100,63</t>
  </si>
  <si>
    <t>62</t>
  </si>
  <si>
    <t>Úprava povrchů vnějších</t>
  </si>
  <si>
    <t>8</t>
  </si>
  <si>
    <t>622131121</t>
  </si>
  <si>
    <t>Podkladní a spojovací vrstva vnějších omítaných ploch penetrace nanášená ručně stěn</t>
  </si>
  <si>
    <t>1527884338</t>
  </si>
  <si>
    <t>https://podminky.urs.cz/item/CS_URS_2023_02/622131121</t>
  </si>
  <si>
    <t>9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</si>
  <si>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</si>
  <si>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</si>
  <si>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710266095</t>
  </si>
  <si>
    <t>https://podminky.urs.cz/item/CS_URS_2023_02/622211011</t>
  </si>
  <si>
    <t>detail A - atika</t>
  </si>
  <si>
    <t>0,28*34</t>
  </si>
  <si>
    <t>10</t>
  </si>
  <si>
    <t>M</t>
  </si>
  <si>
    <t>28375933</t>
  </si>
  <si>
    <t>deska EPS 70 fasádní λ=0,039 tl 50mm</t>
  </si>
  <si>
    <t>-419381319</t>
  </si>
  <si>
    <t>9,52*1,05 'Přepočtené koeficientem množství</t>
  </si>
  <si>
    <t>11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</si>
  <si>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</si>
  <si>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</si>
  <si>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-1628935930</t>
  </si>
  <si>
    <t>https://podminky.urs.cz/item/CS_URS_2023_02/622211041</t>
  </si>
  <si>
    <t>0,6*34</t>
  </si>
  <si>
    <t>12</t>
  </si>
  <si>
    <t>28375954</t>
  </si>
  <si>
    <t>deska EPS 70 fasádní λ=0,039 tl 200mm</t>
  </si>
  <si>
    <t>-2004493504</t>
  </si>
  <si>
    <t>20,4*1,05 'Přepočtené koeficientem množství</t>
  </si>
  <si>
    <t>13</t>
  </si>
  <si>
    <t>622151031</t>
  </si>
  <si>
    <t>Penetrační nátěr vnějších pastovitých tenkovrstvých omítek silikonový stěn</t>
  </si>
  <si>
    <t>669916513</t>
  </si>
  <si>
    <t>https://podminky.urs.cz/item/CS_URS_2023_02/622151031</t>
  </si>
  <si>
    <t>(0,05+0,28+0,6)*34</t>
  </si>
  <si>
    <t>14</t>
  </si>
  <si>
    <t>622531012</t>
  </si>
  <si>
    <t>Omítka tenkovrstvá silikonová vnějších ploch probarvená bez penetrace zatíraná (škrábaná), zrnitost 1,5 mm stěn</t>
  </si>
  <si>
    <t>-124551788</t>
  </si>
  <si>
    <t>https://podminky.urs.cz/item/CS_URS_2023_02/622531012</t>
  </si>
  <si>
    <t>622252001</t>
  </si>
  <si>
    <t>Montáž profilů kontaktního zateplení zakládacích soklových připevněných hmoždinkami</t>
  </si>
  <si>
    <t>562823205</t>
  </si>
  <si>
    <t>https://podminky.urs.cz/item/CS_URS_2023_02/622252001</t>
  </si>
  <si>
    <t>detail A- atika</t>
  </si>
  <si>
    <t>34</t>
  </si>
  <si>
    <t>16</t>
  </si>
  <si>
    <t>59051657</t>
  </si>
  <si>
    <t>profil zakládací Al tl 0,7mm pro ETICS pro izolant tl 200mm</t>
  </si>
  <si>
    <t>296690424</t>
  </si>
  <si>
    <t>34*1,05 'Přepočtené koeficientem množství</t>
  </si>
  <si>
    <t>17</t>
  </si>
  <si>
    <t>629991001</t>
  </si>
  <si>
    <t>Zakrytí vnějších ploch před znečištěním včetně pozdějšího odkrytí ploch podélných rovných (např. chodníků) fólií položenou volně</t>
  </si>
  <si>
    <t>-451146717</t>
  </si>
  <si>
    <t>https://podminky.urs.cz/item/CS_URS_2023_02/629991001</t>
  </si>
  <si>
    <t>zakrytí plochy pod prováděnou omítkou KZS atiky, cca v pruhu 1,5 m</t>
  </si>
  <si>
    <t>1,5*34</t>
  </si>
  <si>
    <t>63</t>
  </si>
  <si>
    <t>Podlahy a podlahové konstrukce</t>
  </si>
  <si>
    <t>18</t>
  </si>
  <si>
    <t>636311122</t>
  </si>
  <si>
    <t>Kladení dlažby z betonových dlaždic na sucho na terče z umělé hmoty o rozměru dlažby 50x50 cm, o výšce terče přes 25 do 70 mm</t>
  </si>
  <si>
    <t>-1467856840</t>
  </si>
  <si>
    <t>https://podminky.urs.cz/item/CS_URS_2023_02/636311122</t>
  </si>
  <si>
    <t>SKLADBA S01´ - Terasa nad 1NP</t>
  </si>
  <si>
    <t>101,448</t>
  </si>
  <si>
    <t>19</t>
  </si>
  <si>
    <t>59246003</t>
  </si>
  <si>
    <t>dlažba plošná betonová terasová hladká 500x500x50mm</t>
  </si>
  <si>
    <t>-409174808</t>
  </si>
  <si>
    <t>101,448*1,02 'Přepočtené koeficientem množství</t>
  </si>
  <si>
    <t>Trubní vedení</t>
  </si>
  <si>
    <t>20</t>
  </si>
  <si>
    <t>871275211</t>
  </si>
  <si>
    <t>Kanalizační potrubí z tvrdého PVC v otevřeném výkopu ve sklonu do 20 %, hladkého plnostěnného jednovrstvého, tuhost třídy SN 4 DN 125</t>
  </si>
  <si>
    <t>-1487293762</t>
  </si>
  <si>
    <t>https://podminky.urs.cz/item/CS_URS_2023_02/871275211</t>
  </si>
  <si>
    <t>potrubí od lapače k napojení na stávající vedení dešťové kanalizace</t>
  </si>
  <si>
    <t>Ostatní konstrukce a práce, bourání</t>
  </si>
  <si>
    <t>94</t>
  </si>
  <si>
    <t>Lešení a stavební výtahy</t>
  </si>
  <si>
    <t>941211111</t>
  </si>
  <si>
    <t>Lešení řadové rámové lehké pracovní s podlahami s provozním zatížením tř. 3 do 200 kg/m2 šířky tř. SW06 od 0,6 do 0,9 m výšky do 10 m montáž</t>
  </si>
  <si>
    <t>-2018525413</t>
  </si>
  <si>
    <t>https://podminky.urs.cz/item/CS_URS_2023_02/941211111</t>
  </si>
  <si>
    <t>dle situace a řezu</t>
  </si>
  <si>
    <t>8*8</t>
  </si>
  <si>
    <t>zaokrouhlení</t>
  </si>
  <si>
    <t>Součet</t>
  </si>
  <si>
    <t>22</t>
  </si>
  <si>
    <t>941211211</t>
  </si>
  <si>
    <t>Lešení řadové rámové lehké pracovní s podlahami s provozním zatížením tř. 3 do 200 kg/m2 šířky tř. SW06 od 0,6 do 0,9 m výšky do 10 m příplatek za každý den použití</t>
  </si>
  <si>
    <t>1849221602</t>
  </si>
  <si>
    <t>https://podminky.urs.cz/item/CS_URS_2023_02/941211211</t>
  </si>
  <si>
    <t>P</t>
  </si>
  <si>
    <t>Poznámka k položce:
předpoklad - 90 dní</t>
  </si>
  <si>
    <t>70*90 'Přepočtené koeficientem množství</t>
  </si>
  <si>
    <t>23</t>
  </si>
  <si>
    <t>941211811</t>
  </si>
  <si>
    <t>Lešení řadové rámové lehké pracovní s podlahami s provozním zatížením tř. 3 do 200 kg/m2 šířky tř. SW06 od 0,6 do 0,9 m výšky do 10 m demontáž</t>
  </si>
  <si>
    <t>-1338779932</t>
  </si>
  <si>
    <t>https://podminky.urs.cz/item/CS_URS_2023_02/941211811</t>
  </si>
  <si>
    <t>24</t>
  </si>
  <si>
    <t>949101112</t>
  </si>
  <si>
    <t>Lešení pomocné pracovní pro objekty pozemních staveb pro zatížení do 150 kg/m2, o výšce lešeňové podlahy přes 1,9 do 3,5 m</t>
  </si>
  <si>
    <t>-1190211048</t>
  </si>
  <si>
    <t>https://podminky.urs.cz/item/CS_URS_2023_02/949101112</t>
  </si>
  <si>
    <t>96</t>
  </si>
  <si>
    <t>Bourání konstrukcí</t>
  </si>
  <si>
    <t>25</t>
  </si>
  <si>
    <t>965042141</t>
  </si>
  <si>
    <t>Bourání mazanin betonových nebo z litého asfaltu tl. do 100 mm, plochy přes 4 m2</t>
  </si>
  <si>
    <t>562315912</t>
  </si>
  <si>
    <t>https://podminky.urs.cz/item/CS_URS_2023_02/965042141</t>
  </si>
  <si>
    <t>demontáž skladby St01</t>
  </si>
  <si>
    <t>- betonová mazanina</t>
  </si>
  <si>
    <t>105,863*0,06</t>
  </si>
  <si>
    <t>- spádovaný beton</t>
  </si>
  <si>
    <t>105,863*0,1</t>
  </si>
  <si>
    <t>26</t>
  </si>
  <si>
    <t>965049111</t>
  </si>
  <si>
    <t>Bourání mazanin Příplatek k cenám za bourání mazanin betonových se svařovanou sítí, tl. do 100 mm</t>
  </si>
  <si>
    <t>838066084</t>
  </si>
  <si>
    <t>https://podminky.urs.cz/item/CS_URS_2023_02/965049111</t>
  </si>
  <si>
    <t>97</t>
  </si>
  <si>
    <t>Prorážení otvorů a ostatní bourací práce</t>
  </si>
  <si>
    <t>27</t>
  </si>
  <si>
    <t>977151119</t>
  </si>
  <si>
    <t>Jádrové vrty diamantovými korunkami do stavebních materiálů (železobetonu, betonu, cihel, obkladů, dlažeb, kamene) průměru přes 100 do 110 mm</t>
  </si>
  <si>
    <t>-150958519</t>
  </si>
  <si>
    <t>https://podminky.urs.cz/item/CS_URS_2023_02/977151119</t>
  </si>
  <si>
    <t>pro chrlič</t>
  </si>
  <si>
    <t>1*0,2</t>
  </si>
  <si>
    <t>28</t>
  </si>
  <si>
    <t>978012191</t>
  </si>
  <si>
    <t>Otlučení vápenných nebo vápenocementových omítek vnitřních ploch stropů rákosovaných, v rozsahu přes 50 do 100 %</t>
  </si>
  <si>
    <t>-1421299818</t>
  </si>
  <si>
    <t>https://podminky.urs.cz/item/CS_URS_2023_02/978012191</t>
  </si>
  <si>
    <t>lokální odstranění podhledu - v místě největšího zatečení - předpoklad 2 m2</t>
  </si>
  <si>
    <t>997</t>
  </si>
  <si>
    <t>Přesun sutě</t>
  </si>
  <si>
    <t>29</t>
  </si>
  <si>
    <t>997013152</t>
  </si>
  <si>
    <t>Vnitrostaveništní doprava suti a vybouraných hmot vodorovně do 50 m svisle s omezením mechanizace pro budovy a haly výšky přes 6 do 9 m</t>
  </si>
  <si>
    <t>t</t>
  </si>
  <si>
    <t>1322732111</t>
  </si>
  <si>
    <t>https://podminky.urs.cz/item/CS_URS_2023_02/997013152</t>
  </si>
  <si>
    <t>30</t>
  </si>
  <si>
    <t>997013501</t>
  </si>
  <si>
    <t>Odvoz suti a vybouraných hmot na skládku nebo meziskládku se složením, na vzdálenost do 1 km</t>
  </si>
  <si>
    <t>1109003677</t>
  </si>
  <si>
    <t>https://podminky.urs.cz/item/CS_URS_2023_02/997013501</t>
  </si>
  <si>
    <t>31</t>
  </si>
  <si>
    <t>997013509</t>
  </si>
  <si>
    <t>Odvoz suti a vybouraných hmot na skládku nebo meziskládku se složením, na vzdálenost Příplatek k ceně za každý další i započatý 1 km přes 1 km</t>
  </si>
  <si>
    <t>1568532956</t>
  </si>
  <si>
    <t>https://podminky.urs.cz/item/CS_URS_2023_02/997013509</t>
  </si>
  <si>
    <t>Poznámka k položce:
předpoklad odvozu do 20 km celkem</t>
  </si>
  <si>
    <t>44,737*19 'Přepočtené koeficientem množství</t>
  </si>
  <si>
    <t>32</t>
  </si>
  <si>
    <t>997013631</t>
  </si>
  <si>
    <t>Poplatek za uložení stavebního odpadu na skládce (skládkovné) směsného stavebního a demoličního zatříděného do Katalogu odpadů pod kódem 17 09 04</t>
  </si>
  <si>
    <t>-2034727660</t>
  </si>
  <si>
    <t>https://podminky.urs.cz/item/CS_URS_2023_02/997013631</t>
  </si>
  <si>
    <t>998</t>
  </si>
  <si>
    <t>Přesun hmot</t>
  </si>
  <si>
    <t>33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</si>
  <si>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</si>
  <si>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</si>
  <si>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1436070352</t>
  </si>
  <si>
    <t>https://podminky.urs.cz/item/CS_URS_2023_02/998017002</t>
  </si>
  <si>
    <t>PSV</t>
  </si>
  <si>
    <t>Práce a dodávky PSV</t>
  </si>
  <si>
    <t>712</t>
  </si>
  <si>
    <t>Povlakové krytiny</t>
  </si>
  <si>
    <t>712331801</t>
  </si>
  <si>
    <t>Odstranění povlakové krytiny střech plochých do 10° z pásů uložených na sucho AIP nebo NAIP</t>
  </si>
  <si>
    <t>-2054455006</t>
  </si>
  <si>
    <t>https://podminky.urs.cz/item/CS_URS_2023_02/712331801</t>
  </si>
  <si>
    <t>- textilie 2 x</t>
  </si>
  <si>
    <t>105,863*2</t>
  </si>
  <si>
    <t>35</t>
  </si>
  <si>
    <t>712361801</t>
  </si>
  <si>
    <t>Odstranění povlakové krytiny střech plochých do 10° z fólií položenou volně se svařovanými nebo lepenými spoji</t>
  </si>
  <si>
    <t>-990214400</t>
  </si>
  <si>
    <t>https://podminky.urs.cz/item/CS_URS_2023_02/712361801</t>
  </si>
  <si>
    <t>- nopová izolace</t>
  </si>
  <si>
    <t>105,863</t>
  </si>
  <si>
    <t>- PVC izolace</t>
  </si>
  <si>
    <t>36</t>
  </si>
  <si>
    <t>712340831</t>
  </si>
  <si>
    <t>Odstranění povlakové krytiny střech plochých do 10° z přitavených pásů NAIP v plné ploše jednovrstvé</t>
  </si>
  <si>
    <t>1619034961</t>
  </si>
  <si>
    <t>https://podminky.urs.cz/item/CS_URS_2023_02/712340831</t>
  </si>
  <si>
    <t>- asfaltový pás</t>
  </si>
  <si>
    <t>37</t>
  </si>
  <si>
    <t>712363001</t>
  </si>
  <si>
    <t>Provedení povlakové krytiny střech plochých do 10° fólií termoplastickou mPVC (měkčené PVC) rozvinutí a natažení fólie v ploše</t>
  </si>
  <si>
    <t>-1679339293</t>
  </si>
  <si>
    <t>https://podminky.urs.cz/item/CS_URS_2023_02/712363001</t>
  </si>
  <si>
    <t>38</t>
  </si>
  <si>
    <t>28343012</t>
  </si>
  <si>
    <t>fólie hydroizolační střešní mPVC určená ke stabilizaci přitížením a do vegetačních střech tl 1,5mm</t>
  </si>
  <si>
    <t>1356613363</t>
  </si>
  <si>
    <t>101,448*1,1655 'Přepočtené koeficientem množství</t>
  </si>
  <si>
    <t>39</t>
  </si>
  <si>
    <t>712363003</t>
  </si>
  <si>
    <t>Provedení povlakové krytiny střech plochých do 10° fólií termoplastickou mPVC (měkčené PVC) vytvoření spoje dvou pásů fólií horkovzdušným navařením</t>
  </si>
  <si>
    <t>-1726479576</t>
  </si>
  <si>
    <t>https://podminky.urs.cz/item/CS_URS_2023_02/712363003</t>
  </si>
  <si>
    <t>40</t>
  </si>
  <si>
    <t>712341559</t>
  </si>
  <si>
    <t>Provedení povlakové krytiny střech plochých do 10° pásy přitavením NAIP v plné ploše</t>
  </si>
  <si>
    <t>1875189171</t>
  </si>
  <si>
    <t>https://podminky.urs.cz/item/CS_URS_2023_02/712341559</t>
  </si>
  <si>
    <t>41</t>
  </si>
  <si>
    <t>62853004</t>
  </si>
  <si>
    <t>pás asfaltový natavitelný modifikovaný SBS s vložkou ze skleněné tkaniny a spalitelnou PE fólií nebo jemnozrnným minerálním posypem na horním povrchu tl 4,0mm</t>
  </si>
  <si>
    <t>855734449</t>
  </si>
  <si>
    <t>42</t>
  </si>
  <si>
    <t>712311101</t>
  </si>
  <si>
    <t>Provedení povlakové krytiny střech plochých do 10° natěradly a tmely za studena nátěrem lakem penetračním nebo asfaltovým</t>
  </si>
  <si>
    <t>1342961741</t>
  </si>
  <si>
    <t>https://podminky.urs.cz/item/CS_URS_2023_02/712311101</t>
  </si>
  <si>
    <t>43</t>
  </si>
  <si>
    <t>11163153</t>
  </si>
  <si>
    <t>emulze asfaltová penetrační</t>
  </si>
  <si>
    <t>litr</t>
  </si>
  <si>
    <t>1387252481</t>
  </si>
  <si>
    <t>101,448*0,32 'Přepočtené koeficientem množství</t>
  </si>
  <si>
    <t>44</t>
  </si>
  <si>
    <t>712861705</t>
  </si>
  <si>
    <t>Provedení povlakové krytiny střech samostatným vytažením izolačního povlaku fólií na konstrukce převyšující úroveň střechy, přilepenou se svařovanými spoji</t>
  </si>
  <si>
    <t>723604746</t>
  </si>
  <si>
    <t>https://podminky.urs.cz/item/CS_URS_2023_02/712861705</t>
  </si>
  <si>
    <t>0,5*34</t>
  </si>
  <si>
    <t>0,45*34</t>
  </si>
  <si>
    <t>detail B - napojení na stěnu</t>
  </si>
  <si>
    <t>0,45*7</t>
  </si>
  <si>
    <t>detail C - napojení na dveře</t>
  </si>
  <si>
    <t>0,35*0,9</t>
  </si>
  <si>
    <t>45</t>
  </si>
  <si>
    <t>28322012</t>
  </si>
  <si>
    <t>fólie hydroizolační střešní mPVC mechanicky kotvená šedá tl 1,5mm</t>
  </si>
  <si>
    <t>-76788694</t>
  </si>
  <si>
    <t>35,765*1,2 'Přepočtené koeficientem množství</t>
  </si>
  <si>
    <t>46</t>
  </si>
  <si>
    <t>712831101</t>
  </si>
  <si>
    <t>Provedení povlakové krytiny střech samostatným vytažením izolačního povlaku pásy na sucho na konstrukce převyšující úroveň střechy, AIP, NAIP nebo tkaninou</t>
  </si>
  <si>
    <t>-739039810</t>
  </si>
  <si>
    <t>https://podminky.urs.cz/item/CS_URS_2023_02/712831101</t>
  </si>
  <si>
    <t>47</t>
  </si>
  <si>
    <t>69311068</t>
  </si>
  <si>
    <t>geotextilie netkaná separační, ochranná, filtrační, drenážní PP 300g/m2</t>
  </si>
  <si>
    <t>931310571</t>
  </si>
  <si>
    <t>48</t>
  </si>
  <si>
    <t>712841559</t>
  </si>
  <si>
    <t>Provedení povlakové krytiny střech samostatným vytažením izolačního povlaku pásy přitavením na konstrukce převyšující úroveň střechy, NAIP</t>
  </si>
  <si>
    <t>780725208</t>
  </si>
  <si>
    <t>https://podminky.urs.cz/item/CS_URS_2023_02/712841559</t>
  </si>
  <si>
    <t>0,35*34</t>
  </si>
  <si>
    <t>0,35*7</t>
  </si>
  <si>
    <t>49</t>
  </si>
  <si>
    <t>-1345443729</t>
  </si>
  <si>
    <t>14,665*1,2 'Přepočtené koeficientem množství</t>
  </si>
  <si>
    <t>50</t>
  </si>
  <si>
    <t>712811101</t>
  </si>
  <si>
    <t>Provedení povlakové krytiny střech samostatným vytažením izolačního povlaku za studena na konstrukce převyšující úroveň střechy, nátěrem penetračním</t>
  </si>
  <si>
    <t>-1958498642</t>
  </si>
  <si>
    <t>https://podminky.urs.cz/item/CS_URS_2023_02/712811101</t>
  </si>
  <si>
    <t>51</t>
  </si>
  <si>
    <t>-1884002501</t>
  </si>
  <si>
    <t>14,665*0,35 'Přepočtené koeficientem množství</t>
  </si>
  <si>
    <t>52</t>
  </si>
  <si>
    <t>712998004</t>
  </si>
  <si>
    <t>Provedení povlakové krytiny střech - ostatní práce montáž odvodňovacího prvku atikového chrliče z PVC na dešťovou vodu DN 110</t>
  </si>
  <si>
    <t>kus</t>
  </si>
  <si>
    <t>-1759497140</t>
  </si>
  <si>
    <t>https://podminky.urs.cz/item/CS_URS_2023_02/712998004</t>
  </si>
  <si>
    <t>detail E - chrlič</t>
  </si>
  <si>
    <t>53</t>
  </si>
  <si>
    <t>28342470</t>
  </si>
  <si>
    <t>chrlič atikový DN 110 s manžetou pro hydroizolaci z PVC-P</t>
  </si>
  <si>
    <t>372598503</t>
  </si>
  <si>
    <t>54</t>
  </si>
  <si>
    <t>712998201</t>
  </si>
  <si>
    <t>Provedení povlakové krytiny střech - ostatní práce montáž odvodňovacího prvku nouzového atikového přepadu z PVC na dešťovou vodu do DN 70</t>
  </si>
  <si>
    <t>-1657866411</t>
  </si>
  <si>
    <t>https://podminky.urs.cz/item/CS_URS_2023_02/712998201</t>
  </si>
  <si>
    <t>detail F - pojistný chrlič</t>
  </si>
  <si>
    <t>55</t>
  </si>
  <si>
    <t>56231122</t>
  </si>
  <si>
    <t>chrlič DN 40 s manžetou pro PVC-P hydroizolaci plochých střech</t>
  </si>
  <si>
    <t>686332293</t>
  </si>
  <si>
    <t>56</t>
  </si>
  <si>
    <t>712363352</t>
  </si>
  <si>
    <t>Povlakové krytiny střech plochých do 10° z tvarovaných poplastovaných lišt pro mPVC vnitřní koutová lišta rš 100 mm</t>
  </si>
  <si>
    <t>-1119213230</t>
  </si>
  <si>
    <t>https://podminky.urs.cz/item/CS_URS_2023_02/712363352</t>
  </si>
  <si>
    <t>K.01</t>
  </si>
  <si>
    <t>57</t>
  </si>
  <si>
    <t>712363353</t>
  </si>
  <si>
    <t>Povlakové krytiny střech plochých do 10° z tvarovaných poplastovaných lišt pro mPVC vnější koutová lišta rš 100 mm</t>
  </si>
  <si>
    <t>550063693</t>
  </si>
  <si>
    <t>https://podminky.urs.cz/item/CS_URS_2023_02/712363353</t>
  </si>
  <si>
    <t>K.02</t>
  </si>
  <si>
    <t>58</t>
  </si>
  <si>
    <t>712363354</t>
  </si>
  <si>
    <t>Povlakové krytiny střech plochých do 10° z tvarovaných poplastovaných lišt pro mPVC stěnová lišta vyhnutá rš 71 mm</t>
  </si>
  <si>
    <t>1082081800</t>
  </si>
  <si>
    <t>https://podminky.urs.cz/item/CS_URS_2023_02/712363354</t>
  </si>
  <si>
    <t>K.03</t>
  </si>
  <si>
    <t>59</t>
  </si>
  <si>
    <t>712363355</t>
  </si>
  <si>
    <t>Povlakové krytiny střech plochých do 10° z tvarovaných poplastovaných lišt pro mPVC okapnice rš 150 mm</t>
  </si>
  <si>
    <t>137799346</t>
  </si>
  <si>
    <t>https://podminky.urs.cz/item/CS_URS_2023_02/712363355</t>
  </si>
  <si>
    <t>K.04</t>
  </si>
  <si>
    <t>60</t>
  </si>
  <si>
    <t>712363358</t>
  </si>
  <si>
    <t>Povlakové krytiny střech plochých do 10° z tvarovaných poplastovaných lišt pro mPVC závětrná lišta rš 250 mm</t>
  </si>
  <si>
    <t>528036419</t>
  </si>
  <si>
    <t>https://podminky.urs.cz/item/CS_URS_2023_02/712363358</t>
  </si>
  <si>
    <t>K.05</t>
  </si>
  <si>
    <t>712363384</t>
  </si>
  <si>
    <t>Povlakové krytiny střech plochých do 10° z tvarovaných poplastovaných lišt ostatní atypická výroba profilů o větší rš</t>
  </si>
  <si>
    <t>-1363198045</t>
  </si>
  <si>
    <t>https://podminky.urs.cz/item/CS_URS_2023_02/712363384</t>
  </si>
  <si>
    <t>K.06</t>
  </si>
  <si>
    <t>7*0,19</t>
  </si>
  <si>
    <t>712363385</t>
  </si>
  <si>
    <t>Povlakové krytiny střech plochých do 10° z tvarovaných poplastovaných lišt Příplatek k ceně -3384 za zvýšenou pracnost při vytvoření ohybu atypické výroby profilu</t>
  </si>
  <si>
    <t>-993622765</t>
  </si>
  <si>
    <t>https://podminky.urs.cz/item/CS_URS_2023_02/712363385</t>
  </si>
  <si>
    <t>7*2</t>
  </si>
  <si>
    <t>712363351</t>
  </si>
  <si>
    <t>Povlakové krytiny střech plochých do 10° z tvarovaných poplastovaných lišt pro mPVC pásek rš 50 mm</t>
  </si>
  <si>
    <t>1951313176</t>
  </si>
  <si>
    <t>https://podminky.urs.cz/item/CS_URS_2023_02/712363351</t>
  </si>
  <si>
    <t>K.07</t>
  </si>
  <si>
    <t>0,9</t>
  </si>
  <si>
    <t>64</t>
  </si>
  <si>
    <t>998712102</t>
  </si>
  <si>
    <t>Přesun hmot pro povlakové krytiny stanovený z hmotnosti přesunovaného materiálu vodorovná dopravní vzdálenost do 50 m v objektech výšky přes 6 do 12 m</t>
  </si>
  <si>
    <t>-768808131</t>
  </si>
  <si>
    <t>https://podminky.urs.cz/item/CS_URS_2023_02/998712102</t>
  </si>
  <si>
    <t>713</t>
  </si>
  <si>
    <t>Izolace tepelné</t>
  </si>
  <si>
    <t>65</t>
  </si>
  <si>
    <t>713140843</t>
  </si>
  <si>
    <t>Odstranění tepelné izolace střech plochých z rohoží, pásů, dílců, desek, bloků nadstřešních izolací připevněných šrouby z polystyrenu suchého, tloušťka izolace přes 100 mm</t>
  </si>
  <si>
    <t>-1827720004</t>
  </si>
  <si>
    <t>https://podminky.urs.cz/item/CS_URS_2023_02/713140843</t>
  </si>
  <si>
    <t>- EPS 150 mm</t>
  </si>
  <si>
    <t>66</t>
  </si>
  <si>
    <t>713141151</t>
  </si>
  <si>
    <t>Montáž tepelné izolace střech plochých rohožemi, pásy, deskami, dílci, bloky (izolační materiál ve specifikaci) kladenými volně jednovrstvá</t>
  </si>
  <si>
    <t>-839114662</t>
  </si>
  <si>
    <t>https://podminky.urs.cz/item/CS_URS_2023_02/713141151</t>
  </si>
  <si>
    <t>101,448-2</t>
  </si>
  <si>
    <t>67</t>
  </si>
  <si>
    <t>28376518</t>
  </si>
  <si>
    <t>deska izolační PIR s oboustrannou kompozitní fólií s hliníkovou vložkou pro ploché střechy λ=0,023 tl 120mm</t>
  </si>
  <si>
    <t>561003113</t>
  </si>
  <si>
    <t>99,448*1,05 'Přepočtené koeficientem množství</t>
  </si>
  <si>
    <t>68</t>
  </si>
  <si>
    <t>713141253</t>
  </si>
  <si>
    <t>Montáž tepelné izolace střech plochých mechanické přikotvení šrouby včetně dodávky šroubů, bez položení tepelné izolace tl. izolace přes 200 do 240 mm do betonu</t>
  </si>
  <si>
    <t>-1231589534</t>
  </si>
  <si>
    <t>https://podminky.urs.cz/item/CS_URS_2023_02/713141253</t>
  </si>
  <si>
    <t>69</t>
  </si>
  <si>
    <t>473846883</t>
  </si>
  <si>
    <t>dle detailu D - vtok</t>
  </si>
  <si>
    <t>1*1</t>
  </si>
  <si>
    <t>dle detailu E - chrlič</t>
  </si>
  <si>
    <t>70</t>
  </si>
  <si>
    <t>28376443</t>
  </si>
  <si>
    <t>deska XPS hrana rovná a strukturovaný povrch 300kPA λ=0,035 tl 100mm</t>
  </si>
  <si>
    <t>832134371</t>
  </si>
  <si>
    <t>2*1,05 'Přepočtené koeficientem množství</t>
  </si>
  <si>
    <t>71</t>
  </si>
  <si>
    <t>713141223</t>
  </si>
  <si>
    <t>Montáž tepelné izolace střech plochých mechanické přikotvení šrouby včetně dodávky šroubů, bez položení tepelné izolace tl. izolace do 100 mm do betonu</t>
  </si>
  <si>
    <t>652670878</t>
  </si>
  <si>
    <t>https://podminky.urs.cz/item/CS_URS_2023_02/713141223</t>
  </si>
  <si>
    <t>72</t>
  </si>
  <si>
    <t>713141336</t>
  </si>
  <si>
    <t>Montáž tepelné izolace střech plochých spádovými klíny v ploše přilepenými za studena nízkoexpanzní (PUR) pěnou</t>
  </si>
  <si>
    <t>589354592</t>
  </si>
  <si>
    <t>https://podminky.urs.cz/item/CS_URS_2023_02/713141336</t>
  </si>
  <si>
    <t>73</t>
  </si>
  <si>
    <t>28376142</t>
  </si>
  <si>
    <t>klín izolační spád do 5% EPS 150</t>
  </si>
  <si>
    <t>-602958785</t>
  </si>
  <si>
    <t>dle výkresu spádových klínů</t>
  </si>
  <si>
    <t>10,13</t>
  </si>
  <si>
    <t>74</t>
  </si>
  <si>
    <t>713141358</t>
  </si>
  <si>
    <t>Montáž tepelné izolace střech plochých spádovými klíny na zhlaví atiky šířky do 500 mm mechanicky ukotvenými šrouby</t>
  </si>
  <si>
    <t>1168515312</t>
  </si>
  <si>
    <t>https://podminky.urs.cz/item/CS_URS_2023_02/713141358</t>
  </si>
  <si>
    <t>75</t>
  </si>
  <si>
    <t>135315005</t>
  </si>
  <si>
    <t>34*0,45*0,055</t>
  </si>
  <si>
    <t>0,842*1,1 'Přepočtené koeficientem množství</t>
  </si>
  <si>
    <t>76</t>
  </si>
  <si>
    <t>713131341</t>
  </si>
  <si>
    <t>Montáž tepelné izolace stěn rohožemi, pásy, deskami, dílci, bloky (izolační materiál ve specifikaci) lepením bodově nízkoexpanzní (PUR) pěnou s mechanickým kotvením, tloušťky izolace do 100 mm</t>
  </si>
  <si>
    <t>608668091</t>
  </si>
  <si>
    <t>https://podminky.urs.cz/item/CS_URS_2023_02/713131341</t>
  </si>
  <si>
    <t>0,4*7</t>
  </si>
  <si>
    <t>0,25*0,9</t>
  </si>
  <si>
    <t>77</t>
  </si>
  <si>
    <t>28375914</t>
  </si>
  <si>
    <t>deska EPS 150 pro konstrukce s vysokým zatížením λ=0,035 tl 100mm</t>
  </si>
  <si>
    <t>-204492431</t>
  </si>
  <si>
    <t>20,025*1,05 'Přepočtené koeficientem množství</t>
  </si>
  <si>
    <t>78</t>
  </si>
  <si>
    <t>998713102</t>
  </si>
  <si>
    <t>Přesun hmot pro izolace tepelné stanovený z hmotnosti přesunovaného materiálu vodorovná dopravní vzdálenost do 50 m v objektech výšky přes 6 m do 12 m</t>
  </si>
  <si>
    <t>1424602841</t>
  </si>
  <si>
    <t>https://podminky.urs.cz/item/CS_URS_2023_02/998713102</t>
  </si>
  <si>
    <t>721</t>
  </si>
  <si>
    <t>Zdravotechnika - vnitřní kanalizace</t>
  </si>
  <si>
    <t>79</t>
  </si>
  <si>
    <t>721242106</t>
  </si>
  <si>
    <t>Lapače střešních splavenin polypropylenové (PP) se svislým odtokem DN 125</t>
  </si>
  <si>
    <t>1908812585</t>
  </si>
  <si>
    <t>https://podminky.urs.cz/item/CS_URS_2023_02/721242106</t>
  </si>
  <si>
    <t>nový lapač - napojení ze svodu od chrliče</t>
  </si>
  <si>
    <t>80</t>
  </si>
  <si>
    <t>721210822</t>
  </si>
  <si>
    <t>Demontáž kanalizačního příslušenství střešních vtoků DN 100</t>
  </si>
  <si>
    <t>2002975230</t>
  </si>
  <si>
    <t>https://podminky.urs.cz/item/CS_URS_2023_02/721210822</t>
  </si>
  <si>
    <t>detail D - vtok</t>
  </si>
  <si>
    <t>81</t>
  </si>
  <si>
    <t>721239114</t>
  </si>
  <si>
    <t>Střešní vtoky (vpusti) montáž střešních vtoků ostatních typů se svislým odtokem do DN 160</t>
  </si>
  <si>
    <t>-745795003</t>
  </si>
  <si>
    <t>https://podminky.urs.cz/item/CS_URS_2023_02/721239114</t>
  </si>
  <si>
    <t>82</t>
  </si>
  <si>
    <t>56231104</t>
  </si>
  <si>
    <t>vtok střešní svislý s manžetou pro asfaltovou hydroizolaci plochých střech DN 75, DN 110, DN 125, DN 160</t>
  </si>
  <si>
    <t>279748793</t>
  </si>
  <si>
    <t>83</t>
  </si>
  <si>
    <t>28656003</t>
  </si>
  <si>
    <t>nástavec střešní vpusti s integrovanou PVC manžetou pro výšku TI do 220mm</t>
  </si>
  <si>
    <t>-1112506852</t>
  </si>
  <si>
    <t>84</t>
  </si>
  <si>
    <t>998721102</t>
  </si>
  <si>
    <t>Přesun hmot pro vnitřní kanalizace stanovený z hmotnosti přesunovaného materiálu vodorovná dopravní vzdálenost do 50 m v objektech výšky přes 6 do 12 m</t>
  </si>
  <si>
    <t>-1290151318</t>
  </si>
  <si>
    <t>https://podminky.urs.cz/item/CS_URS_2023_02/998721102</t>
  </si>
  <si>
    <t>762</t>
  </si>
  <si>
    <t>Konstrukce tesařské</t>
  </si>
  <si>
    <t>85</t>
  </si>
  <si>
    <t>762841812</t>
  </si>
  <si>
    <t>Demontáž podbíjení obkladů stropů a střech sklonu do 60° z hrubých prken tl. do 35 mm s omítkou</t>
  </si>
  <si>
    <t>1425131636</t>
  </si>
  <si>
    <t>https://podminky.urs.cz/item/CS_URS_2023_02/762841812</t>
  </si>
  <si>
    <t>86</t>
  </si>
  <si>
    <t>762341670</t>
  </si>
  <si>
    <t>Montáž bednění střech štítových okapových říms, krajnic, závětrných prken a žaluzií ve spádu nebo rovnoběžně s okapem z desek dřevotřískových nebo dřevoštěpkových na sraz</t>
  </si>
  <si>
    <t>-642830722</t>
  </si>
  <si>
    <t>https://podminky.urs.cz/item/CS_URS_2023_02/762341670</t>
  </si>
  <si>
    <t>87</t>
  </si>
  <si>
    <t>60621153</t>
  </si>
  <si>
    <t>překližka vodovzdorná protiskl/hladká bříza tl 18mm</t>
  </si>
  <si>
    <t>-1238614466</t>
  </si>
  <si>
    <t>15,3*1,1 'Přepočtené koeficientem množství</t>
  </si>
  <si>
    <t>88</t>
  </si>
  <si>
    <t>762395000</t>
  </si>
  <si>
    <t>Spojovací prostředky krovů, bednění a laťování, nadstřešních konstrukcí svory, prkna, hřebíky, pásová ocel, vruty</t>
  </si>
  <si>
    <t>-982104869</t>
  </si>
  <si>
    <t>https://podminky.urs.cz/item/CS_URS_2023_02/762395000</t>
  </si>
  <si>
    <t>16,83*0,018</t>
  </si>
  <si>
    <t>89</t>
  </si>
  <si>
    <t>762512261</t>
  </si>
  <si>
    <t>Podlahové konstrukce podkladové montáž roštu podkladového</t>
  </si>
  <si>
    <t>1382707970</t>
  </si>
  <si>
    <t>https://podminky.urs.cz/item/CS_URS_2023_02/762512261</t>
  </si>
  <si>
    <t>Poznámka k položce:
včetně tesařského uchycení</t>
  </si>
  <si>
    <t>"vyvýšená podlaha na mezipodestě"</t>
  </si>
  <si>
    <t>1,6+(5*1,935)+1,64</t>
  </si>
  <si>
    <t>3,56+0,655+2,895+0,465</t>
  </si>
  <si>
    <t>90</t>
  </si>
  <si>
    <t>61223262</t>
  </si>
  <si>
    <t>hranol konstrukční KVH lepený průřezu 60x60-280mm nepohledový</t>
  </si>
  <si>
    <t>298670371</t>
  </si>
  <si>
    <t>20,49*(0,06*0,12)</t>
  </si>
  <si>
    <t>0,148*1,1 'Přepočtené koeficientem množství</t>
  </si>
  <si>
    <t>91</t>
  </si>
  <si>
    <t>762511277</t>
  </si>
  <si>
    <t>Podlahové konstrukce podkladové z dřevoštěpkových desek OSB jednovrstvých šroubovaných na pero a drážku broušených, tloušťky desky 25 mm</t>
  </si>
  <si>
    <t>-1487449338</t>
  </si>
  <si>
    <t>https://podminky.urs.cz/item/CS_URS_2023_02/762511277</t>
  </si>
  <si>
    <t>6,68</t>
  </si>
  <si>
    <t>- bednění zčela KVH</t>
  </si>
  <si>
    <t>0,15*3,56</t>
  </si>
  <si>
    <t>92</t>
  </si>
  <si>
    <t>762595001</t>
  </si>
  <si>
    <t>Spojovací prostředky podlah a podkladových konstrukcí hřebíky, vruty</t>
  </si>
  <si>
    <t>-1094720943</t>
  </si>
  <si>
    <t>https://podminky.urs.cz/item/CS_URS_2023_02/762595001</t>
  </si>
  <si>
    <t>93</t>
  </si>
  <si>
    <t>998762102</t>
  </si>
  <si>
    <t>Přesun hmot pro konstrukce tesařské stanovený z hmotnosti přesunovaného materiálu vodorovná dopravní vzdálenost do 50 m v objektech výšky přes 6 do 12 m</t>
  </si>
  <si>
    <t>-646212909</t>
  </si>
  <si>
    <t>https://podminky.urs.cz/item/CS_URS_2023_02/998762102</t>
  </si>
  <si>
    <t>763</t>
  </si>
  <si>
    <t>Konstrukce suché výstavby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</si>
  <si>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</si>
  <si>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</si>
  <si>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1305459330</t>
  </si>
  <si>
    <t>https://podminky.urs.cz/item/CS_URS_2023_02/763131431</t>
  </si>
  <si>
    <t>- výměra dle půdroysu střechy / řezu</t>
  </si>
  <si>
    <t>95</t>
  </si>
  <si>
    <t>763131714</t>
  </si>
  <si>
    <t>Podhled ze sádrokartonových desek ostatní práce a konstrukce na podhledech ze sádrokartonových desek základní penetrační nátěr</t>
  </si>
  <si>
    <t>1320524115</t>
  </si>
  <si>
    <t>https://podminky.urs.cz/item/CS_URS_2023_02/763131714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</si>
  <si>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</si>
  <si>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</si>
  <si>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2086202946</t>
  </si>
  <si>
    <t>https://podminky.urs.cz/item/CS_URS_2023_02/998763302</t>
  </si>
  <si>
    <t>764</t>
  </si>
  <si>
    <t>Konstrukce klempířské</t>
  </si>
  <si>
    <t>764.Rpol.K.08</t>
  </si>
  <si>
    <t>D+M krycí lišta, pozinkovaný plech tl. 0,5 mm, r.š. 70 mm</t>
  </si>
  <si>
    <t>-1176124464</t>
  </si>
  <si>
    <t>K.08</t>
  </si>
  <si>
    <t>98</t>
  </si>
  <si>
    <t>764.Rpol.K.09</t>
  </si>
  <si>
    <t>D+M sběrný kotlík, pozinkovaný plech tl. 0,5 mm, rozměr cca 240x240x336 mm</t>
  </si>
  <si>
    <t>1802682226</t>
  </si>
  <si>
    <t>K.09</t>
  </si>
  <si>
    <t>99</t>
  </si>
  <si>
    <t>764518422</t>
  </si>
  <si>
    <t>Svod z pozinkovaného plechu včetně objímek, kolen a odskoků kruhový, průměru 100 mm</t>
  </si>
  <si>
    <t>1216684520</t>
  </si>
  <si>
    <t>https://podminky.urs.cz/item/CS_URS_2023_02/764518422</t>
  </si>
  <si>
    <t>K.10</t>
  </si>
  <si>
    <t>2,2</t>
  </si>
  <si>
    <t>100</t>
  </si>
  <si>
    <t>998764202</t>
  </si>
  <si>
    <t>Přesun hmot pro konstrukce klempířské stanovený procentní sazbou (%) z ceny vodorovná dopravní vzdálenost do 50 m v objektech výšky přes 6 do 12 m</t>
  </si>
  <si>
    <t>%</t>
  </si>
  <si>
    <t>343329523</t>
  </si>
  <si>
    <t>https://podminky.urs.cz/item/CS_URS_2023_02/998764202</t>
  </si>
  <si>
    <t>767</t>
  </si>
  <si>
    <t>Konstrukce zámečnické</t>
  </si>
  <si>
    <t>101</t>
  </si>
  <si>
    <t>767163121</t>
  </si>
  <si>
    <t>Montáž kompletního kovového zábradlí přímého z dílců v rovině (na rovné ploše) kotveného do betonu</t>
  </si>
  <si>
    <t>-916136434</t>
  </si>
  <si>
    <t>https://podminky.urs.cz/item/CS_URS_2023_02/767163121</t>
  </si>
  <si>
    <t>Z.01 - montáž a kotvení zábradlí</t>
  </si>
  <si>
    <t>33,2</t>
  </si>
  <si>
    <t>102</t>
  </si>
  <si>
    <t>767995114</t>
  </si>
  <si>
    <t>Montáž ostatních atypických zámečnických konstrukcí hmotnosti přes 20 do 50 kg</t>
  </si>
  <si>
    <t>kg</t>
  </si>
  <si>
    <t>-1181758434</t>
  </si>
  <si>
    <t>https://podminky.urs.cz/item/CS_URS_2023_02/767995114</t>
  </si>
  <si>
    <t>Z.01 - výroba zábradlí</t>
  </si>
  <si>
    <t>(0,075+0,02+0,017+0,404+0,199+0,075)*1000</t>
  </si>
  <si>
    <t>103</t>
  </si>
  <si>
    <t>14550238</t>
  </si>
  <si>
    <t>profil ocelový svařovaný jakost S235 průřez čtvercový 40x40x4mm</t>
  </si>
  <si>
    <t>-742035225</t>
  </si>
  <si>
    <t>sloupek 40/4</t>
  </si>
  <si>
    <t>4,45*(19*(0,6+0,04+0,25))/1000</t>
  </si>
  <si>
    <t>104</t>
  </si>
  <si>
    <t>13010218</t>
  </si>
  <si>
    <t>tyč ocelová plochá jakost S235JR (11 375) 50x5mm</t>
  </si>
  <si>
    <t>872278323</t>
  </si>
  <si>
    <t>kotevní pásovina</t>
  </si>
  <si>
    <t>2,1*(2*19*0,06)/1000</t>
  </si>
  <si>
    <t>platle k uchycení polí</t>
  </si>
  <si>
    <t>2,1*(2*72*0,05)/1000</t>
  </si>
  <si>
    <t>105</t>
  </si>
  <si>
    <t>13010162</t>
  </si>
  <si>
    <t>tyč ocelová plochá jakost S235JR (11 375) 20x5mm</t>
  </si>
  <si>
    <t>672203605</t>
  </si>
  <si>
    <t>pásovina na platlích</t>
  </si>
  <si>
    <t>0,79*(2*18*0,6)/1000</t>
  </si>
  <si>
    <t>106</t>
  </si>
  <si>
    <t>14550333</t>
  </si>
  <si>
    <t>profil ocelový svařovaný jakost S235 průřez obdelníkový 60x30x4mm</t>
  </si>
  <si>
    <t>418510394</t>
  </si>
  <si>
    <t>rám zábradlí</t>
  </si>
  <si>
    <t>4,68*(18*(0,6+1,8+0,6+1,8))/1000</t>
  </si>
  <si>
    <t>107</t>
  </si>
  <si>
    <t>13010402</t>
  </si>
  <si>
    <t>úhelník ocelový rovnostranný jakost S235JR (11 375) 25x25x3mm</t>
  </si>
  <si>
    <t>-646036743</t>
  </si>
  <si>
    <t>L 25/25 držící výplň zábradlí</t>
  </si>
  <si>
    <t>1,21*(2*18*(1,74+0,54+1,74+0,54))/1000</t>
  </si>
  <si>
    <t>108</t>
  </si>
  <si>
    <t>15945240</t>
  </si>
  <si>
    <t>plech děrovaný tahokov Pz oko 10/7,62/1,4 tl 0,7mm tabule</t>
  </si>
  <si>
    <t>1093676079</t>
  </si>
  <si>
    <t>výplň zábradlí</t>
  </si>
  <si>
    <t>4,41*(18*(1,74*0,54))/1000</t>
  </si>
  <si>
    <t>109</t>
  </si>
  <si>
    <t>998767102</t>
  </si>
  <si>
    <t>Přesun hmot pro zámečnické konstrukce stanovený z hmotnosti přesunovaného materiálu vodorovná dopravní vzdálenost do 50 m v objektech výšky přes 6 do 12 m</t>
  </si>
  <si>
    <t>-1777862412</t>
  </si>
  <si>
    <t>https://podminky.urs.cz/item/CS_URS_2023_02/998767102</t>
  </si>
  <si>
    <t>771</t>
  </si>
  <si>
    <t>Podlahy z dlaždic</t>
  </si>
  <si>
    <t>110</t>
  </si>
  <si>
    <t>771573810</t>
  </si>
  <si>
    <t>Demontáž podlah z dlaždic keramických lepených</t>
  </si>
  <si>
    <t>825342245</t>
  </si>
  <si>
    <t>https://podminky.urs.cz/item/CS_URS_2023_02/771573810</t>
  </si>
  <si>
    <t>111</t>
  </si>
  <si>
    <t>771473810</t>
  </si>
  <si>
    <t>Demontáž soklíků z dlaždic keramických lepených rovných</t>
  </si>
  <si>
    <t>-732987203</t>
  </si>
  <si>
    <t>https://podminky.urs.cz/item/CS_URS_2023_02/771473810</t>
  </si>
  <si>
    <t>po obvodu střechy</t>
  </si>
  <si>
    <t>45,8</t>
  </si>
  <si>
    <t>776</t>
  </si>
  <si>
    <t>Podlahy povlakové</t>
  </si>
  <si>
    <t>112</t>
  </si>
  <si>
    <t>776231111</t>
  </si>
  <si>
    <t>Montáž podlahovin z vinylu lepením lamel nebo čtverců standardním lepidlem</t>
  </si>
  <si>
    <t>-1703909944</t>
  </si>
  <si>
    <t>https://podminky.urs.cz/item/CS_URS_2023_02/776231111</t>
  </si>
  <si>
    <t>113</t>
  </si>
  <si>
    <t>28412285</t>
  </si>
  <si>
    <t>krytina podlahová heterogenní tl 2mm</t>
  </si>
  <si>
    <t>1780896191</t>
  </si>
  <si>
    <t>Poznámka k položce:
přesný typ určí investor</t>
  </si>
  <si>
    <t>6,68*1,1 'Přepočtené koeficientem množství</t>
  </si>
  <si>
    <t>114</t>
  </si>
  <si>
    <t>776421111</t>
  </si>
  <si>
    <t>Montáž lišt obvodových lepených</t>
  </si>
  <si>
    <t>-1833123841</t>
  </si>
  <si>
    <t>https://podminky.urs.cz/item/CS_URS_2023_02/776421111</t>
  </si>
  <si>
    <t>soklík vyvýšené podlahy mezipodesty</t>
  </si>
  <si>
    <t>1,935+3,56+1,935</t>
  </si>
  <si>
    <t>115</t>
  </si>
  <si>
    <t>28411006</t>
  </si>
  <si>
    <t>lišta soklová PVC samolepící 15x50mm</t>
  </si>
  <si>
    <t>-2076279717</t>
  </si>
  <si>
    <t>7,43*1,1 'Přepočtené koeficientem množství</t>
  </si>
  <si>
    <t>116</t>
  </si>
  <si>
    <t>776321211</t>
  </si>
  <si>
    <t>Montáž podlahovin z PVC na schodišťové stupně podstupnic, výšky do 200 mm</t>
  </si>
  <si>
    <t>18088359</t>
  </si>
  <si>
    <t>https://podminky.urs.cz/item/CS_URS_2023_02/776321211</t>
  </si>
  <si>
    <t>čelo vyvýšené podlahy na mezipodestě</t>
  </si>
  <si>
    <t>3,56</t>
  </si>
  <si>
    <t>117</t>
  </si>
  <si>
    <t>-1693670445</t>
  </si>
  <si>
    <t>3,56*0,15</t>
  </si>
  <si>
    <t>0,534*1,1 'Přepočtené koeficientem množství</t>
  </si>
  <si>
    <t>118</t>
  </si>
  <si>
    <t>776421211</t>
  </si>
  <si>
    <t>Montáž lišt schodišťových samolepících</t>
  </si>
  <si>
    <t>1452306432</t>
  </si>
  <si>
    <t>https://podminky.urs.cz/item/CS_URS_2023_02/776421211</t>
  </si>
  <si>
    <t>schdoišťová hrana vyvýšené podlahy mezipodesty</t>
  </si>
  <si>
    <t>119</t>
  </si>
  <si>
    <t>28342168</t>
  </si>
  <si>
    <t>hrana schodová z PVC 45x42x3mm</t>
  </si>
  <si>
    <t>2029064227</t>
  </si>
  <si>
    <t>3,56*1,1 'Přepočtené koeficientem množství</t>
  </si>
  <si>
    <t>120</t>
  </si>
  <si>
    <t>998776102</t>
  </si>
  <si>
    <t>Přesun hmot pro podlahy povlakové stanovený z hmotnosti přesunovaného materiálu vodorovná dopravní vzdálenost do 50 m v objektech výšky přes 6 do 12 m</t>
  </si>
  <si>
    <t>412220366</t>
  </si>
  <si>
    <t>https://podminky.urs.cz/item/CS_URS_2023_02/998776102</t>
  </si>
  <si>
    <t>784</t>
  </si>
  <si>
    <t>Dokončovací práce - malby a tapety</t>
  </si>
  <si>
    <t>121</t>
  </si>
  <si>
    <t>784211101</t>
  </si>
  <si>
    <t>Malby z malířských směsí oděruvzdorných za mokra dvojnásobné, bílé za mokra oděruvzdorné výborně v místnostech výšky do 3,80 m</t>
  </si>
  <si>
    <t>1363417151</t>
  </si>
  <si>
    <t>https://podminky.urs.cz/item/CS_URS_2023_02/784211101</t>
  </si>
  <si>
    <t>malba SDK podhledu</t>
  </si>
  <si>
    <t>789</t>
  </si>
  <si>
    <t>Povrchové úpravy ocelových konstrukcí a technologických zařízení</t>
  </si>
  <si>
    <t>122</t>
  </si>
  <si>
    <t>789421532</t>
  </si>
  <si>
    <t>Žárové stříkání ocelových konstrukcí slitinou zinacor ZnAl, tloušťky 100 μm, třídy II</t>
  </si>
  <si>
    <t>1060351647</t>
  </si>
  <si>
    <t>https://podminky.urs.cz/item/CS_URS_2023_02/789421532</t>
  </si>
  <si>
    <t>zábradlí Z.01 - povrchová úprava</t>
  </si>
  <si>
    <t>(19*(0,6+0,04+0,25))*(4*0,04)</t>
  </si>
  <si>
    <t>(2*19)*(0,06*0,05)*2</t>
  </si>
  <si>
    <t>(2*72)*(0,05*0,05)*2</t>
  </si>
  <si>
    <t>(2*18)*(0,6*0,02)*2</t>
  </si>
  <si>
    <t>(18*(0,6+1,8+0,6+1,8))*(0,03+0,06+0,03+0,06)</t>
  </si>
  <si>
    <t>(2*18*(1,74+0,54+1,74+0,54))*(4*0,025)</t>
  </si>
  <si>
    <t>VRN</t>
  </si>
  <si>
    <t>Vedlejší rozpočtové náklady</t>
  </si>
  <si>
    <t>VRN1</t>
  </si>
  <si>
    <t>Průzkumné, geodetické a projektové práce</t>
  </si>
  <si>
    <t>123</t>
  </si>
  <si>
    <t>013.Rpol.001</t>
  </si>
  <si>
    <t>Dílenská dokumentace</t>
  </si>
  <si>
    <t>kpl.</t>
  </si>
  <si>
    <t>1024</t>
  </si>
  <si>
    <t>978052650</t>
  </si>
  <si>
    <t>Poznámka k položce:
potřebná k vyhotovení pozink. zábradlí s tahokovovou výplní /viz prvek Z01/ a k vyhotovení dřevěného „pódia“ /viz prvek T01/</t>
  </si>
  <si>
    <t>124</t>
  </si>
  <si>
    <t>013.Rpol.002</t>
  </si>
  <si>
    <t>Vzorkování</t>
  </si>
  <si>
    <t>-912248389</t>
  </si>
  <si>
    <t>125</t>
  </si>
  <si>
    <t>013.Rpol.003</t>
  </si>
  <si>
    <t>Ostatní náklady (vč. nákladů na vyhotovení DSPS)</t>
  </si>
  <si>
    <t>-1745016578</t>
  </si>
  <si>
    <t>VRN3</t>
  </si>
  <si>
    <t>Zařízení staveniště</t>
  </si>
  <si>
    <t>126</t>
  </si>
  <si>
    <t>030001000</t>
  </si>
  <si>
    <t>-1982042268</t>
  </si>
  <si>
    <t>https://podminky.urs.cz/item/CS_URS_2023_02/030001000</t>
  </si>
  <si>
    <t>Poznámka k položce:
včetně potřebného mobilního oplocení staveniště</t>
  </si>
  <si>
    <t>127</t>
  </si>
  <si>
    <t>VRN.Rpol.NSV</t>
  </si>
  <si>
    <t>Náklady na stavební výtah po dobu výstavby</t>
  </si>
  <si>
    <t>-993129022</t>
  </si>
  <si>
    <t>VRN4</t>
  </si>
  <si>
    <t>Inženýrská činnost</t>
  </si>
  <si>
    <t>128</t>
  </si>
  <si>
    <t>045002000</t>
  </si>
  <si>
    <t>Kompletační a koordinační činnost</t>
  </si>
  <si>
    <t>1644596958</t>
  </si>
  <si>
    <t>https://podminky.urs.cz/item/CS_URS_2023_02/045002000</t>
  </si>
  <si>
    <t>VRN6</t>
  </si>
  <si>
    <t>Územní vlivy</t>
  </si>
  <si>
    <t>129</t>
  </si>
  <si>
    <t>065002000</t>
  </si>
  <si>
    <t>Mimostaveništní doprava materiálů</t>
  </si>
  <si>
    <t>-1595471128</t>
  </si>
  <si>
    <t>https://podminky.urs.cz/item/CS_URS_2023_02/065002000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</si>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</sst>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19735111" TargetMode="External" /><Relationship Id="rId2" Type="http://schemas.openxmlformats.org/officeDocument/2006/relationships/hyperlink" Target="https://podminky.urs.cz/item/CS_URS_2023_02/113107041" TargetMode="External" /><Relationship Id="rId3" Type="http://schemas.openxmlformats.org/officeDocument/2006/relationships/hyperlink" Target="https://podminky.urs.cz/item/CS_URS_2023_02/113107021" TargetMode="External" /><Relationship Id="rId4" Type="http://schemas.openxmlformats.org/officeDocument/2006/relationships/hyperlink" Target="https://podminky.urs.cz/item/CS_URS_2023_02/132112231" TargetMode="External" /><Relationship Id="rId5" Type="http://schemas.openxmlformats.org/officeDocument/2006/relationships/hyperlink" Target="https://podminky.urs.cz/item/CS_URS_2023_02/174112101" TargetMode="External" /><Relationship Id="rId6" Type="http://schemas.openxmlformats.org/officeDocument/2006/relationships/hyperlink" Target="https://podminky.urs.cz/item/CS_URS_2023_02/576136111" TargetMode="External" /><Relationship Id="rId7" Type="http://schemas.openxmlformats.org/officeDocument/2006/relationships/hyperlink" Target="https://podminky.urs.cz/item/CS_URS_2023_02/619991001" TargetMode="External" /><Relationship Id="rId8" Type="http://schemas.openxmlformats.org/officeDocument/2006/relationships/hyperlink" Target="https://podminky.urs.cz/item/CS_URS_2023_02/622131121" TargetMode="External" /><Relationship Id="rId9" Type="http://schemas.openxmlformats.org/officeDocument/2006/relationships/hyperlink" Target="https://podminky.urs.cz/item/CS_URS_2023_02/622211011" TargetMode="External" /><Relationship Id="rId10" Type="http://schemas.openxmlformats.org/officeDocument/2006/relationships/hyperlink" Target="https://podminky.urs.cz/item/CS_URS_2023_02/622211041" TargetMode="External" /><Relationship Id="rId11" Type="http://schemas.openxmlformats.org/officeDocument/2006/relationships/hyperlink" Target="https://podminky.urs.cz/item/CS_URS_2023_02/622151031" TargetMode="External" /><Relationship Id="rId12" Type="http://schemas.openxmlformats.org/officeDocument/2006/relationships/hyperlink" Target="https://podminky.urs.cz/item/CS_URS_2023_02/622531012" TargetMode="External" /><Relationship Id="rId13" Type="http://schemas.openxmlformats.org/officeDocument/2006/relationships/hyperlink" Target="https://podminky.urs.cz/item/CS_URS_2023_02/622252001" TargetMode="External" /><Relationship Id="rId14" Type="http://schemas.openxmlformats.org/officeDocument/2006/relationships/hyperlink" Target="https://podminky.urs.cz/item/CS_URS_2023_02/629991001" TargetMode="External" /><Relationship Id="rId15" Type="http://schemas.openxmlformats.org/officeDocument/2006/relationships/hyperlink" Target="https://podminky.urs.cz/item/CS_URS_2023_02/636311122" TargetMode="External" /><Relationship Id="rId16" Type="http://schemas.openxmlformats.org/officeDocument/2006/relationships/hyperlink" Target="https://podminky.urs.cz/item/CS_URS_2023_02/871275211" TargetMode="External" /><Relationship Id="rId17" Type="http://schemas.openxmlformats.org/officeDocument/2006/relationships/hyperlink" Target="https://podminky.urs.cz/item/CS_URS_2023_02/941211111" TargetMode="External" /><Relationship Id="rId18" Type="http://schemas.openxmlformats.org/officeDocument/2006/relationships/hyperlink" Target="https://podminky.urs.cz/item/CS_URS_2023_02/941211211" TargetMode="External" /><Relationship Id="rId19" Type="http://schemas.openxmlformats.org/officeDocument/2006/relationships/hyperlink" Target="https://podminky.urs.cz/item/CS_URS_2023_02/941211811" TargetMode="External" /><Relationship Id="rId20" Type="http://schemas.openxmlformats.org/officeDocument/2006/relationships/hyperlink" Target="https://podminky.urs.cz/item/CS_URS_2023_02/949101112" TargetMode="External" /><Relationship Id="rId21" Type="http://schemas.openxmlformats.org/officeDocument/2006/relationships/hyperlink" Target="https://podminky.urs.cz/item/CS_URS_2023_02/965042141" TargetMode="External" /><Relationship Id="rId22" Type="http://schemas.openxmlformats.org/officeDocument/2006/relationships/hyperlink" Target="https://podminky.urs.cz/item/CS_URS_2023_02/965049111" TargetMode="External" /><Relationship Id="rId23" Type="http://schemas.openxmlformats.org/officeDocument/2006/relationships/hyperlink" Target="https://podminky.urs.cz/item/CS_URS_2023_02/977151119" TargetMode="External" /><Relationship Id="rId24" Type="http://schemas.openxmlformats.org/officeDocument/2006/relationships/hyperlink" Target="https://podminky.urs.cz/item/CS_URS_2023_02/978012191" TargetMode="External" /><Relationship Id="rId25" Type="http://schemas.openxmlformats.org/officeDocument/2006/relationships/hyperlink" Target="https://podminky.urs.cz/item/CS_URS_2023_02/997013152" TargetMode="External" /><Relationship Id="rId26" Type="http://schemas.openxmlformats.org/officeDocument/2006/relationships/hyperlink" Target="https://podminky.urs.cz/item/CS_URS_2023_02/997013501" TargetMode="External" /><Relationship Id="rId27" Type="http://schemas.openxmlformats.org/officeDocument/2006/relationships/hyperlink" Target="https://podminky.urs.cz/item/CS_URS_2023_02/997013509" TargetMode="External" /><Relationship Id="rId28" Type="http://schemas.openxmlformats.org/officeDocument/2006/relationships/hyperlink" Target="https://podminky.urs.cz/item/CS_URS_2023_02/997013631" TargetMode="External" /><Relationship Id="rId29" Type="http://schemas.openxmlformats.org/officeDocument/2006/relationships/hyperlink" Target="https://podminky.urs.cz/item/CS_URS_2023_02/998017002" TargetMode="External" /><Relationship Id="rId30" Type="http://schemas.openxmlformats.org/officeDocument/2006/relationships/hyperlink" Target="https://podminky.urs.cz/item/CS_URS_2023_02/712331801" TargetMode="External" /><Relationship Id="rId31" Type="http://schemas.openxmlformats.org/officeDocument/2006/relationships/hyperlink" Target="https://podminky.urs.cz/item/CS_URS_2023_02/712361801" TargetMode="External" /><Relationship Id="rId32" Type="http://schemas.openxmlformats.org/officeDocument/2006/relationships/hyperlink" Target="https://podminky.urs.cz/item/CS_URS_2023_02/712340831" TargetMode="External" /><Relationship Id="rId33" Type="http://schemas.openxmlformats.org/officeDocument/2006/relationships/hyperlink" Target="https://podminky.urs.cz/item/CS_URS_2023_02/712363001" TargetMode="External" /><Relationship Id="rId34" Type="http://schemas.openxmlformats.org/officeDocument/2006/relationships/hyperlink" Target="https://podminky.urs.cz/item/CS_URS_2023_02/712363003" TargetMode="External" /><Relationship Id="rId35" Type="http://schemas.openxmlformats.org/officeDocument/2006/relationships/hyperlink" Target="https://podminky.urs.cz/item/CS_URS_2023_02/712341559" TargetMode="External" /><Relationship Id="rId36" Type="http://schemas.openxmlformats.org/officeDocument/2006/relationships/hyperlink" Target="https://podminky.urs.cz/item/CS_URS_2023_02/712311101" TargetMode="External" /><Relationship Id="rId37" Type="http://schemas.openxmlformats.org/officeDocument/2006/relationships/hyperlink" Target="https://podminky.urs.cz/item/CS_URS_2023_02/712861705" TargetMode="External" /><Relationship Id="rId38" Type="http://schemas.openxmlformats.org/officeDocument/2006/relationships/hyperlink" Target="https://podminky.urs.cz/item/CS_URS_2023_02/712831101" TargetMode="External" /><Relationship Id="rId39" Type="http://schemas.openxmlformats.org/officeDocument/2006/relationships/hyperlink" Target="https://podminky.urs.cz/item/CS_URS_2023_02/712841559" TargetMode="External" /><Relationship Id="rId40" Type="http://schemas.openxmlformats.org/officeDocument/2006/relationships/hyperlink" Target="https://podminky.urs.cz/item/CS_URS_2023_02/712811101" TargetMode="External" /><Relationship Id="rId41" Type="http://schemas.openxmlformats.org/officeDocument/2006/relationships/hyperlink" Target="https://podminky.urs.cz/item/CS_URS_2023_02/712998004" TargetMode="External" /><Relationship Id="rId42" Type="http://schemas.openxmlformats.org/officeDocument/2006/relationships/hyperlink" Target="https://podminky.urs.cz/item/CS_URS_2023_02/712998201" TargetMode="External" /><Relationship Id="rId43" Type="http://schemas.openxmlformats.org/officeDocument/2006/relationships/hyperlink" Target="https://podminky.urs.cz/item/CS_URS_2023_02/712363352" TargetMode="External" /><Relationship Id="rId44" Type="http://schemas.openxmlformats.org/officeDocument/2006/relationships/hyperlink" Target="https://podminky.urs.cz/item/CS_URS_2023_02/712363353" TargetMode="External" /><Relationship Id="rId45" Type="http://schemas.openxmlformats.org/officeDocument/2006/relationships/hyperlink" Target="https://podminky.urs.cz/item/CS_URS_2023_02/712363354" TargetMode="External" /><Relationship Id="rId46" Type="http://schemas.openxmlformats.org/officeDocument/2006/relationships/hyperlink" Target="https://podminky.urs.cz/item/CS_URS_2023_02/712363355" TargetMode="External" /><Relationship Id="rId47" Type="http://schemas.openxmlformats.org/officeDocument/2006/relationships/hyperlink" Target="https://podminky.urs.cz/item/CS_URS_2023_02/712363358" TargetMode="External" /><Relationship Id="rId48" Type="http://schemas.openxmlformats.org/officeDocument/2006/relationships/hyperlink" Target="https://podminky.urs.cz/item/CS_URS_2023_02/712363384" TargetMode="External" /><Relationship Id="rId49" Type="http://schemas.openxmlformats.org/officeDocument/2006/relationships/hyperlink" Target="https://podminky.urs.cz/item/CS_URS_2023_02/712363385" TargetMode="External" /><Relationship Id="rId50" Type="http://schemas.openxmlformats.org/officeDocument/2006/relationships/hyperlink" Target="https://podminky.urs.cz/item/CS_URS_2023_02/712363351" TargetMode="External" /><Relationship Id="rId51" Type="http://schemas.openxmlformats.org/officeDocument/2006/relationships/hyperlink" Target="https://podminky.urs.cz/item/CS_URS_2023_02/998712102" TargetMode="External" /><Relationship Id="rId52" Type="http://schemas.openxmlformats.org/officeDocument/2006/relationships/hyperlink" Target="https://podminky.urs.cz/item/CS_URS_2023_02/713140843" TargetMode="External" /><Relationship Id="rId53" Type="http://schemas.openxmlformats.org/officeDocument/2006/relationships/hyperlink" Target="https://podminky.urs.cz/item/CS_URS_2023_02/713141151" TargetMode="External" /><Relationship Id="rId54" Type="http://schemas.openxmlformats.org/officeDocument/2006/relationships/hyperlink" Target="https://podminky.urs.cz/item/CS_URS_2023_02/713141253" TargetMode="External" /><Relationship Id="rId55" Type="http://schemas.openxmlformats.org/officeDocument/2006/relationships/hyperlink" Target="https://podminky.urs.cz/item/CS_URS_2023_02/713141151" TargetMode="External" /><Relationship Id="rId56" Type="http://schemas.openxmlformats.org/officeDocument/2006/relationships/hyperlink" Target="https://podminky.urs.cz/item/CS_URS_2023_02/713141223" TargetMode="External" /><Relationship Id="rId57" Type="http://schemas.openxmlformats.org/officeDocument/2006/relationships/hyperlink" Target="https://podminky.urs.cz/item/CS_URS_2023_02/713141336" TargetMode="External" /><Relationship Id="rId58" Type="http://schemas.openxmlformats.org/officeDocument/2006/relationships/hyperlink" Target="https://podminky.urs.cz/item/CS_URS_2023_02/713141358" TargetMode="External" /><Relationship Id="rId59" Type="http://schemas.openxmlformats.org/officeDocument/2006/relationships/hyperlink" Target="https://podminky.urs.cz/item/CS_URS_2023_02/713131341" TargetMode="External" /><Relationship Id="rId60" Type="http://schemas.openxmlformats.org/officeDocument/2006/relationships/hyperlink" Target="https://podminky.urs.cz/item/CS_URS_2023_02/998713102" TargetMode="External" /><Relationship Id="rId61" Type="http://schemas.openxmlformats.org/officeDocument/2006/relationships/hyperlink" Target="https://podminky.urs.cz/item/CS_URS_2023_02/721242106" TargetMode="External" /><Relationship Id="rId62" Type="http://schemas.openxmlformats.org/officeDocument/2006/relationships/hyperlink" Target="https://podminky.urs.cz/item/CS_URS_2023_02/721210822" TargetMode="External" /><Relationship Id="rId63" Type="http://schemas.openxmlformats.org/officeDocument/2006/relationships/hyperlink" Target="https://podminky.urs.cz/item/CS_URS_2023_02/721239114" TargetMode="External" /><Relationship Id="rId64" Type="http://schemas.openxmlformats.org/officeDocument/2006/relationships/hyperlink" Target="https://podminky.urs.cz/item/CS_URS_2023_02/998721102" TargetMode="External" /><Relationship Id="rId65" Type="http://schemas.openxmlformats.org/officeDocument/2006/relationships/hyperlink" Target="https://podminky.urs.cz/item/CS_URS_2023_02/762841812" TargetMode="External" /><Relationship Id="rId66" Type="http://schemas.openxmlformats.org/officeDocument/2006/relationships/hyperlink" Target="https://podminky.urs.cz/item/CS_URS_2023_02/762341670" TargetMode="External" /><Relationship Id="rId67" Type="http://schemas.openxmlformats.org/officeDocument/2006/relationships/hyperlink" Target="https://podminky.urs.cz/item/CS_URS_2023_02/762395000" TargetMode="External" /><Relationship Id="rId68" Type="http://schemas.openxmlformats.org/officeDocument/2006/relationships/hyperlink" Target="https://podminky.urs.cz/item/CS_URS_2023_02/762512261" TargetMode="External" /><Relationship Id="rId69" Type="http://schemas.openxmlformats.org/officeDocument/2006/relationships/hyperlink" Target="https://podminky.urs.cz/item/CS_URS_2023_02/762511277" TargetMode="External" /><Relationship Id="rId70" Type="http://schemas.openxmlformats.org/officeDocument/2006/relationships/hyperlink" Target="https://podminky.urs.cz/item/CS_URS_2023_02/762595001" TargetMode="External" /><Relationship Id="rId71" Type="http://schemas.openxmlformats.org/officeDocument/2006/relationships/hyperlink" Target="https://podminky.urs.cz/item/CS_URS_2023_02/998762102" TargetMode="External" /><Relationship Id="rId72" Type="http://schemas.openxmlformats.org/officeDocument/2006/relationships/hyperlink" Target="https://podminky.urs.cz/item/CS_URS_2023_02/763131431" TargetMode="External" /><Relationship Id="rId73" Type="http://schemas.openxmlformats.org/officeDocument/2006/relationships/hyperlink" Target="https://podminky.urs.cz/item/CS_URS_2023_02/763131714" TargetMode="External" /><Relationship Id="rId74" Type="http://schemas.openxmlformats.org/officeDocument/2006/relationships/hyperlink" Target="https://podminky.urs.cz/item/CS_URS_2023_02/998763302" TargetMode="External" /><Relationship Id="rId75" Type="http://schemas.openxmlformats.org/officeDocument/2006/relationships/hyperlink" Target="https://podminky.urs.cz/item/CS_URS_2023_02/764518422" TargetMode="External" /><Relationship Id="rId76" Type="http://schemas.openxmlformats.org/officeDocument/2006/relationships/hyperlink" Target="https://podminky.urs.cz/item/CS_URS_2023_02/998764202" TargetMode="External" /><Relationship Id="rId77" Type="http://schemas.openxmlformats.org/officeDocument/2006/relationships/hyperlink" Target="https://podminky.urs.cz/item/CS_URS_2023_02/767163121" TargetMode="External" /><Relationship Id="rId78" Type="http://schemas.openxmlformats.org/officeDocument/2006/relationships/hyperlink" Target="https://podminky.urs.cz/item/CS_URS_2023_02/767995114" TargetMode="External" /><Relationship Id="rId79" Type="http://schemas.openxmlformats.org/officeDocument/2006/relationships/hyperlink" Target="https://podminky.urs.cz/item/CS_URS_2023_02/998767102" TargetMode="External" /><Relationship Id="rId80" Type="http://schemas.openxmlformats.org/officeDocument/2006/relationships/hyperlink" Target="https://podminky.urs.cz/item/CS_URS_2023_02/771573810" TargetMode="External" /><Relationship Id="rId81" Type="http://schemas.openxmlformats.org/officeDocument/2006/relationships/hyperlink" Target="https://podminky.urs.cz/item/CS_URS_2023_02/771473810" TargetMode="External" /><Relationship Id="rId82" Type="http://schemas.openxmlformats.org/officeDocument/2006/relationships/hyperlink" Target="https://podminky.urs.cz/item/CS_URS_2023_02/776231111" TargetMode="External" /><Relationship Id="rId83" Type="http://schemas.openxmlformats.org/officeDocument/2006/relationships/hyperlink" Target="https://podminky.urs.cz/item/CS_URS_2023_02/776421111" TargetMode="External" /><Relationship Id="rId84" Type="http://schemas.openxmlformats.org/officeDocument/2006/relationships/hyperlink" Target="https://podminky.urs.cz/item/CS_URS_2023_02/776321211" TargetMode="External" /><Relationship Id="rId85" Type="http://schemas.openxmlformats.org/officeDocument/2006/relationships/hyperlink" Target="https://podminky.urs.cz/item/CS_URS_2023_02/776421211" TargetMode="External" /><Relationship Id="rId86" Type="http://schemas.openxmlformats.org/officeDocument/2006/relationships/hyperlink" Target="https://podminky.urs.cz/item/CS_URS_2023_02/998776102" TargetMode="External" /><Relationship Id="rId87" Type="http://schemas.openxmlformats.org/officeDocument/2006/relationships/hyperlink" Target="https://podminky.urs.cz/item/CS_URS_2023_02/784211101" TargetMode="External" /><Relationship Id="rId88" Type="http://schemas.openxmlformats.org/officeDocument/2006/relationships/hyperlink" Target="https://podminky.urs.cz/item/CS_URS_2023_02/789421532" TargetMode="External" /><Relationship Id="rId89" Type="http://schemas.openxmlformats.org/officeDocument/2006/relationships/hyperlink" Target="https://podminky.urs.cz/item/CS_URS_2023_02/030001000" TargetMode="External" /><Relationship Id="rId90" Type="http://schemas.openxmlformats.org/officeDocument/2006/relationships/hyperlink" Target="https://podminky.urs.cz/item/CS_URS_2023_02/045002000" TargetMode="External" /><Relationship Id="rId91" Type="http://schemas.openxmlformats.org/officeDocument/2006/relationships/hyperlink" Target="https://podminky.urs.cz/item/CS_URS_2023_02/065002000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20230622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TERASY V MEZIPATŘE 2. A 3. NP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Mateřská škola, Podbělohorská 1/ 2815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31. 10. 2023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Městská část Praha 5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DEKPROJEKT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DEKPROJEKT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Architektonicko-s...'!J30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'SO-01 - Architektonicko-s...'!P110</f>
        <v>0</v>
      </c>
      <c r="AV55" s="121">
        <f>'SO-01 - Architektonicko-s...'!J33</f>
        <v>0</v>
      </c>
      <c r="AW55" s="121">
        <f>'SO-01 - Architektonicko-s...'!J34</f>
        <v>0</v>
      </c>
      <c r="AX55" s="121">
        <f>'SO-01 - Architektonicko-s...'!J35</f>
        <v>0</v>
      </c>
      <c r="AY55" s="121">
        <f>'SO-01 - Architektonicko-s...'!J36</f>
        <v>0</v>
      </c>
      <c r="AZ55" s="121">
        <f>'SO-01 - Architektonicko-s...'!F33</f>
        <v>0</v>
      </c>
      <c r="BA55" s="121">
        <f>'SO-01 - Architektonicko-s...'!F34</f>
        <v>0</v>
      </c>
      <c r="BB55" s="121">
        <f>'SO-01 - Architektonicko-s...'!F35</f>
        <v>0</v>
      </c>
      <c r="BC55" s="121">
        <f>'SO-01 - Architektonicko-s...'!F36</f>
        <v>0</v>
      </c>
      <c r="BD55" s="123">
        <f>'SO-01 - Architektonicko-s...'!F37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-01 - Architektonicko-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83</v>
      </c>
    </row>
    <row r="4" spans="2:46" s="1" customFormat="1" ht="24.95" customHeight="1">
      <c r="B4" s="21"/>
      <c r="D4" s="127" t="s">
        <v>84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OPRAVA TERASY V MEZIPATŘE 2. A 3. NP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85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86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31. 10. 2023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27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30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32</v>
      </c>
      <c r="E20" s="39"/>
      <c r="F20" s="39"/>
      <c r="G20" s="39"/>
      <c r="H20" s="39"/>
      <c r="I20" s="129" t="s">
        <v>26</v>
      </c>
      <c r="J20" s="133" t="s">
        <v>33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34</v>
      </c>
      <c r="F21" s="39"/>
      <c r="G21" s="39"/>
      <c r="H21" s="39"/>
      <c r="I21" s="129" t="s">
        <v>29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36</v>
      </c>
      <c r="E23" s="39"/>
      <c r="F23" s="39"/>
      <c r="G23" s="39"/>
      <c r="H23" s="39"/>
      <c r="I23" s="129" t="s">
        <v>26</v>
      </c>
      <c r="J23" s="133" t="s">
        <v>33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34</v>
      </c>
      <c r="F24" s="39"/>
      <c r="G24" s="39"/>
      <c r="H24" s="39"/>
      <c r="I24" s="129" t="s">
        <v>29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37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39</v>
      </c>
      <c r="E30" s="39"/>
      <c r="F30" s="39"/>
      <c r="G30" s="39"/>
      <c r="H30" s="39"/>
      <c r="I30" s="39"/>
      <c r="J30" s="141">
        <f>ROUND(J110,2)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41</v>
      </c>
      <c r="G32" s="39"/>
      <c r="H32" s="39"/>
      <c r="I32" s="142" t="s">
        <v>40</v>
      </c>
      <c r="J32" s="142" t="s">
        <v>42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43</v>
      </c>
      <c r="E33" s="129" t="s">
        <v>44</v>
      </c>
      <c r="F33" s="144">
        <f>ROUND((SUM(BE110:BE611)),2)</f>
        <v>0</v>
      </c>
      <c r="G33" s="39"/>
      <c r="H33" s="39"/>
      <c r="I33" s="145">
        <v>0.21</v>
      </c>
      <c r="J33" s="144">
        <f>ROUND(((SUM(BE110:BE611))*I33),2)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45</v>
      </c>
      <c r="F34" s="144">
        <f>ROUND((SUM(BF110:BF611)),2)</f>
        <v>0</v>
      </c>
      <c r="G34" s="39"/>
      <c r="H34" s="39"/>
      <c r="I34" s="145">
        <v>0.15</v>
      </c>
      <c r="J34" s="144">
        <f>ROUND(((SUM(BF110:BF611))*I34),2)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46</v>
      </c>
      <c r="F35" s="144">
        <f>ROUND((SUM(BG110:BG611)),2)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47</v>
      </c>
      <c r="F36" s="144">
        <f>ROUND((SUM(BH110:BH611)),2)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48</v>
      </c>
      <c r="F37" s="144">
        <f>ROUND((SUM(BI110:BI611)),2)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49</v>
      </c>
      <c r="E39" s="148"/>
      <c r="F39" s="148"/>
      <c r="G39" s="149" t="s">
        <v>50</v>
      </c>
      <c r="H39" s="150" t="s">
        <v>51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OPRAVA TERASY V MEZIPATŘE 2. A 3. NP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SO-01 - Architektonicko-stavební část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Mateřská škola, Podbělohorská 1/ 2815</v>
      </c>
      <c r="G52" s="41"/>
      <c r="H52" s="41"/>
      <c r="I52" s="33" t="s">
        <v>23</v>
      </c>
      <c r="J52" s="73" t="str">
        <f>IF(J12="","",J12)</f>
        <v>31. 10. 2023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Městská část Praha 5</v>
      </c>
      <c r="G54" s="41"/>
      <c r="H54" s="41"/>
      <c r="I54" s="33" t="s">
        <v>32</v>
      </c>
      <c r="J54" s="37" t="str">
        <f>E21</f>
        <v>DEKPROJEKT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DEKPROJEKT s.r.o.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88</v>
      </c>
      <c r="D57" s="159"/>
      <c r="E57" s="159"/>
      <c r="F57" s="159"/>
      <c r="G57" s="159"/>
      <c r="H57" s="159"/>
      <c r="I57" s="159"/>
      <c r="J57" s="160" t="s">
        <v>89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71</v>
      </c>
      <c r="D59" s="41"/>
      <c r="E59" s="41"/>
      <c r="F59" s="41"/>
      <c r="G59" s="41"/>
      <c r="H59" s="41"/>
      <c r="I59" s="41"/>
      <c r="J59" s="103">
        <f>J110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pans="1:31" s="9" customFormat="1" ht="24.95" customHeight="1">
      <c r="A60" s="9"/>
      <c r="B60" s="162"/>
      <c r="C60" s="163"/>
      <c r="D60" s="164" t="s">
        <v>91</v>
      </c>
      <c r="E60" s="165"/>
      <c r="F60" s="165"/>
      <c r="G60" s="165"/>
      <c r="H60" s="165"/>
      <c r="I60" s="165"/>
      <c r="J60" s="166">
        <f>J111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92</v>
      </c>
      <c r="E61" s="171"/>
      <c r="F61" s="171"/>
      <c r="G61" s="171"/>
      <c r="H61" s="171"/>
      <c r="I61" s="171"/>
      <c r="J61" s="172">
        <f>J112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93</v>
      </c>
      <c r="E62" s="171"/>
      <c r="F62" s="171"/>
      <c r="G62" s="171"/>
      <c r="H62" s="171"/>
      <c r="I62" s="171"/>
      <c r="J62" s="172">
        <f>J134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94</v>
      </c>
      <c r="E63" s="171"/>
      <c r="F63" s="171"/>
      <c r="G63" s="171"/>
      <c r="H63" s="171"/>
      <c r="I63" s="171"/>
      <c r="J63" s="172">
        <f>J139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68"/>
      <c r="C64" s="169"/>
      <c r="D64" s="170" t="s">
        <v>95</v>
      </c>
      <c r="E64" s="171"/>
      <c r="F64" s="171"/>
      <c r="G64" s="171"/>
      <c r="H64" s="171"/>
      <c r="I64" s="171"/>
      <c r="J64" s="172">
        <f>J140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68"/>
      <c r="C65" s="169"/>
      <c r="D65" s="170" t="s">
        <v>96</v>
      </c>
      <c r="E65" s="171"/>
      <c r="F65" s="171"/>
      <c r="G65" s="171"/>
      <c r="H65" s="171"/>
      <c r="I65" s="171"/>
      <c r="J65" s="172">
        <f>J145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68"/>
      <c r="C66" s="169"/>
      <c r="D66" s="170" t="s">
        <v>97</v>
      </c>
      <c r="E66" s="171"/>
      <c r="F66" s="171"/>
      <c r="G66" s="171"/>
      <c r="H66" s="171"/>
      <c r="I66" s="171"/>
      <c r="J66" s="172">
        <f>J178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98</v>
      </c>
      <c r="E67" s="171"/>
      <c r="F67" s="171"/>
      <c r="G67" s="171"/>
      <c r="H67" s="171"/>
      <c r="I67" s="171"/>
      <c r="J67" s="172">
        <f>J185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99</v>
      </c>
      <c r="E68" s="171"/>
      <c r="F68" s="171"/>
      <c r="G68" s="171"/>
      <c r="H68" s="171"/>
      <c r="I68" s="171"/>
      <c r="J68" s="172">
        <f>J190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68"/>
      <c r="C69" s="169"/>
      <c r="D69" s="170" t="s">
        <v>100</v>
      </c>
      <c r="E69" s="171"/>
      <c r="F69" s="171"/>
      <c r="G69" s="171"/>
      <c r="H69" s="171"/>
      <c r="I69" s="171"/>
      <c r="J69" s="172">
        <f>J191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68"/>
      <c r="C70" s="169"/>
      <c r="D70" s="170" t="s">
        <v>101</v>
      </c>
      <c r="E70" s="171"/>
      <c r="F70" s="171"/>
      <c r="G70" s="171"/>
      <c r="H70" s="171"/>
      <c r="I70" s="171"/>
      <c r="J70" s="172">
        <f>J209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68"/>
      <c r="C71" s="169"/>
      <c r="D71" s="170" t="s">
        <v>102</v>
      </c>
      <c r="E71" s="171"/>
      <c r="F71" s="171"/>
      <c r="G71" s="171"/>
      <c r="H71" s="171"/>
      <c r="I71" s="171"/>
      <c r="J71" s="172">
        <f>J220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103</v>
      </c>
      <c r="E72" s="171"/>
      <c r="F72" s="171"/>
      <c r="G72" s="171"/>
      <c r="H72" s="171"/>
      <c r="I72" s="171"/>
      <c r="J72" s="172">
        <f>J229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8"/>
      <c r="C73" s="169"/>
      <c r="D73" s="170" t="s">
        <v>104</v>
      </c>
      <c r="E73" s="171"/>
      <c r="F73" s="171"/>
      <c r="G73" s="171"/>
      <c r="H73" s="171"/>
      <c r="I73" s="171"/>
      <c r="J73" s="172">
        <f>J240</f>
        <v>0</v>
      </c>
      <c r="K73" s="169"/>
      <c r="L73" s="17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2"/>
      <c r="C74" s="163"/>
      <c r="D74" s="164" t="s">
        <v>105</v>
      </c>
      <c r="E74" s="165"/>
      <c r="F74" s="165"/>
      <c r="G74" s="165"/>
      <c r="H74" s="165"/>
      <c r="I74" s="165"/>
      <c r="J74" s="166">
        <f>J243</f>
        <v>0</v>
      </c>
      <c r="K74" s="163"/>
      <c r="L74" s="167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68"/>
      <c r="C75" s="169"/>
      <c r="D75" s="170" t="s">
        <v>106</v>
      </c>
      <c r="E75" s="171"/>
      <c r="F75" s="171"/>
      <c r="G75" s="171"/>
      <c r="H75" s="171"/>
      <c r="I75" s="171"/>
      <c r="J75" s="172">
        <f>J244</f>
        <v>0</v>
      </c>
      <c r="K75" s="169"/>
      <c r="L75" s="17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8"/>
      <c r="C76" s="169"/>
      <c r="D76" s="170" t="s">
        <v>107</v>
      </c>
      <c r="E76" s="171"/>
      <c r="F76" s="171"/>
      <c r="G76" s="171"/>
      <c r="H76" s="171"/>
      <c r="I76" s="171"/>
      <c r="J76" s="172">
        <f>J373</f>
        <v>0</v>
      </c>
      <c r="K76" s="169"/>
      <c r="L76" s="17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8"/>
      <c r="C77" s="169"/>
      <c r="D77" s="170" t="s">
        <v>108</v>
      </c>
      <c r="E77" s="171"/>
      <c r="F77" s="171"/>
      <c r="G77" s="171"/>
      <c r="H77" s="171"/>
      <c r="I77" s="171"/>
      <c r="J77" s="172">
        <f>J425</f>
        <v>0</v>
      </c>
      <c r="K77" s="169"/>
      <c r="L77" s="17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8"/>
      <c r="C78" s="169"/>
      <c r="D78" s="170" t="s">
        <v>109</v>
      </c>
      <c r="E78" s="171"/>
      <c r="F78" s="171"/>
      <c r="G78" s="171"/>
      <c r="H78" s="171"/>
      <c r="I78" s="171"/>
      <c r="J78" s="172">
        <f>J442</f>
        <v>0</v>
      </c>
      <c r="K78" s="169"/>
      <c r="L78" s="17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8"/>
      <c r="C79" s="169"/>
      <c r="D79" s="170" t="s">
        <v>110</v>
      </c>
      <c r="E79" s="171"/>
      <c r="F79" s="171"/>
      <c r="G79" s="171"/>
      <c r="H79" s="171"/>
      <c r="I79" s="171"/>
      <c r="J79" s="172">
        <f>J477</f>
        <v>0</v>
      </c>
      <c r="K79" s="169"/>
      <c r="L79" s="17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8"/>
      <c r="C80" s="169"/>
      <c r="D80" s="170" t="s">
        <v>111</v>
      </c>
      <c r="E80" s="171"/>
      <c r="F80" s="171"/>
      <c r="G80" s="171"/>
      <c r="H80" s="171"/>
      <c r="I80" s="171"/>
      <c r="J80" s="172">
        <f>J487</f>
        <v>0</v>
      </c>
      <c r="K80" s="169"/>
      <c r="L80" s="17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8"/>
      <c r="C81" s="169"/>
      <c r="D81" s="170" t="s">
        <v>112</v>
      </c>
      <c r="E81" s="171"/>
      <c r="F81" s="171"/>
      <c r="G81" s="171"/>
      <c r="H81" s="171"/>
      <c r="I81" s="171"/>
      <c r="J81" s="172">
        <f>J500</f>
        <v>0</v>
      </c>
      <c r="K81" s="169"/>
      <c r="L81" s="17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8"/>
      <c r="C82" s="169"/>
      <c r="D82" s="170" t="s">
        <v>113</v>
      </c>
      <c r="E82" s="171"/>
      <c r="F82" s="171"/>
      <c r="G82" s="171"/>
      <c r="H82" s="171"/>
      <c r="I82" s="171"/>
      <c r="J82" s="172">
        <f>J532</f>
        <v>0</v>
      </c>
      <c r="K82" s="169"/>
      <c r="L82" s="17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8"/>
      <c r="C83" s="169"/>
      <c r="D83" s="170" t="s">
        <v>114</v>
      </c>
      <c r="E83" s="171"/>
      <c r="F83" s="171"/>
      <c r="G83" s="171"/>
      <c r="H83" s="171"/>
      <c r="I83" s="171"/>
      <c r="J83" s="172">
        <f>J541</f>
        <v>0</v>
      </c>
      <c r="K83" s="169"/>
      <c r="L83" s="17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8"/>
      <c r="C84" s="169"/>
      <c r="D84" s="170" t="s">
        <v>115</v>
      </c>
      <c r="E84" s="171"/>
      <c r="F84" s="171"/>
      <c r="G84" s="171"/>
      <c r="H84" s="171"/>
      <c r="I84" s="171"/>
      <c r="J84" s="172">
        <f>J573</f>
        <v>0</v>
      </c>
      <c r="K84" s="169"/>
      <c r="L84" s="17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8"/>
      <c r="C85" s="169"/>
      <c r="D85" s="170" t="s">
        <v>116</v>
      </c>
      <c r="E85" s="171"/>
      <c r="F85" s="171"/>
      <c r="G85" s="171"/>
      <c r="H85" s="171"/>
      <c r="I85" s="171"/>
      <c r="J85" s="172">
        <f>J578</f>
        <v>0</v>
      </c>
      <c r="K85" s="169"/>
      <c r="L85" s="17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9" customFormat="1" ht="24.95" customHeight="1">
      <c r="A86" s="9"/>
      <c r="B86" s="162"/>
      <c r="C86" s="163"/>
      <c r="D86" s="164" t="s">
        <v>117</v>
      </c>
      <c r="E86" s="165"/>
      <c r="F86" s="165"/>
      <c r="G86" s="165"/>
      <c r="H86" s="165"/>
      <c r="I86" s="165"/>
      <c r="J86" s="166">
        <f>J595</f>
        <v>0</v>
      </c>
      <c r="K86" s="163"/>
      <c r="L86" s="167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10" customFormat="1" ht="19.9" customHeight="1">
      <c r="A87" s="10"/>
      <c r="B87" s="168"/>
      <c r="C87" s="169"/>
      <c r="D87" s="170" t="s">
        <v>118</v>
      </c>
      <c r="E87" s="171"/>
      <c r="F87" s="171"/>
      <c r="G87" s="171"/>
      <c r="H87" s="171"/>
      <c r="I87" s="171"/>
      <c r="J87" s="172">
        <f>J596</f>
        <v>0</v>
      </c>
      <c r="K87" s="169"/>
      <c r="L87" s="17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8"/>
      <c r="C88" s="169"/>
      <c r="D88" s="170" t="s">
        <v>119</v>
      </c>
      <c r="E88" s="171"/>
      <c r="F88" s="171"/>
      <c r="G88" s="171"/>
      <c r="H88" s="171"/>
      <c r="I88" s="171"/>
      <c r="J88" s="172">
        <f>J601</f>
        <v>0</v>
      </c>
      <c r="K88" s="169"/>
      <c r="L88" s="17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68"/>
      <c r="C89" s="169"/>
      <c r="D89" s="170" t="s">
        <v>120</v>
      </c>
      <c r="E89" s="171"/>
      <c r="F89" s="171"/>
      <c r="G89" s="171"/>
      <c r="H89" s="171"/>
      <c r="I89" s="171"/>
      <c r="J89" s="172">
        <f>J606</f>
        <v>0</v>
      </c>
      <c r="K89" s="169"/>
      <c r="L89" s="17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68"/>
      <c r="C90" s="169"/>
      <c r="D90" s="170" t="s">
        <v>121</v>
      </c>
      <c r="E90" s="171"/>
      <c r="F90" s="171"/>
      <c r="G90" s="171"/>
      <c r="H90" s="171"/>
      <c r="I90" s="171"/>
      <c r="J90" s="172">
        <f>J609</f>
        <v>0</v>
      </c>
      <c r="K90" s="169"/>
      <c r="L90" s="17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2" customFormat="1" ht="21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1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31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pans="1:31" s="2" customFormat="1" ht="6.95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31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4.95" customHeight="1">
      <c r="A97" s="39"/>
      <c r="B97" s="40"/>
      <c r="C97" s="24" t="s">
        <v>122</v>
      </c>
      <c r="D97" s="41"/>
      <c r="E97" s="41"/>
      <c r="F97" s="41"/>
      <c r="G97" s="41"/>
      <c r="H97" s="41"/>
      <c r="I97" s="41"/>
      <c r="J97" s="41"/>
      <c r="K97" s="41"/>
      <c r="L97" s="131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31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31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157" t="str">
        <f>E7</f>
        <v>OPRAVA TERASY V MEZIPATŘE 2. A 3. NP</v>
      </c>
      <c r="F100" s="33"/>
      <c r="G100" s="33"/>
      <c r="H100" s="33"/>
      <c r="I100" s="41"/>
      <c r="J100" s="41"/>
      <c r="K100" s="41"/>
      <c r="L100" s="131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2" customHeight="1">
      <c r="A101" s="39"/>
      <c r="B101" s="40"/>
      <c r="C101" s="33" t="s">
        <v>85</v>
      </c>
      <c r="D101" s="41"/>
      <c r="E101" s="41"/>
      <c r="F101" s="41"/>
      <c r="G101" s="41"/>
      <c r="H101" s="41"/>
      <c r="I101" s="41"/>
      <c r="J101" s="41"/>
      <c r="K101" s="41"/>
      <c r="L101" s="131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6.5" customHeight="1">
      <c r="A102" s="39"/>
      <c r="B102" s="40"/>
      <c r="C102" s="41"/>
      <c r="D102" s="41"/>
      <c r="E102" s="70" t="str">
        <f>E9</f>
        <v>SO-01 - Architektonicko-stavební část</v>
      </c>
      <c r="F102" s="41"/>
      <c r="G102" s="41"/>
      <c r="H102" s="41"/>
      <c r="I102" s="41"/>
      <c r="J102" s="41"/>
      <c r="K102" s="41"/>
      <c r="L102" s="131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31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21</v>
      </c>
      <c r="D104" s="41"/>
      <c r="E104" s="41"/>
      <c r="F104" s="28" t="str">
        <f>F12</f>
        <v>Mateřská škola, Podbělohorská 1/ 2815</v>
      </c>
      <c r="G104" s="41"/>
      <c r="H104" s="41"/>
      <c r="I104" s="33" t="s">
        <v>23</v>
      </c>
      <c r="J104" s="73" t="str">
        <f>IF(J12="","",J12)</f>
        <v>31. 10. 2023</v>
      </c>
      <c r="K104" s="41"/>
      <c r="L104" s="131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31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5.15" customHeight="1">
      <c r="A106" s="39"/>
      <c r="B106" s="40"/>
      <c r="C106" s="33" t="s">
        <v>25</v>
      </c>
      <c r="D106" s="41"/>
      <c r="E106" s="41"/>
      <c r="F106" s="28" t="str">
        <f>E15</f>
        <v>Městská část Praha 5</v>
      </c>
      <c r="G106" s="41"/>
      <c r="H106" s="41"/>
      <c r="I106" s="33" t="s">
        <v>32</v>
      </c>
      <c r="J106" s="37" t="str">
        <f>E21</f>
        <v>DEKPROJEKT s.r.o.</v>
      </c>
      <c r="K106" s="41"/>
      <c r="L106" s="131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5.15" customHeight="1">
      <c r="A107" s="39"/>
      <c r="B107" s="40"/>
      <c r="C107" s="33" t="s">
        <v>30</v>
      </c>
      <c r="D107" s="41"/>
      <c r="E107" s="41"/>
      <c r="F107" s="28" t="str">
        <f>IF(E18="","",E18)</f>
        <v>Vyplň údaj</v>
      </c>
      <c r="G107" s="41"/>
      <c r="H107" s="41"/>
      <c r="I107" s="33" t="s">
        <v>36</v>
      </c>
      <c r="J107" s="37" t="str">
        <f>E24</f>
        <v>DEKPROJEKT s.r.o.</v>
      </c>
      <c r="K107" s="41"/>
      <c r="L107" s="131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0.3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31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11" customFormat="1" ht="29.25" customHeight="1">
      <c r="A109" s="174"/>
      <c r="B109" s="175"/>
      <c r="C109" s="176" t="s">
        <v>123</v>
      </c>
      <c r="D109" s="177" t="s">
        <v>58</v>
      </c>
      <c r="E109" s="177" t="s">
        <v>54</v>
      </c>
      <c r="F109" s="177" t="s">
        <v>55</v>
      </c>
      <c r="G109" s="177" t="s">
        <v>124</v>
      </c>
      <c r="H109" s="177" t="s">
        <v>125</v>
      </c>
      <c r="I109" s="177" t="s">
        <v>126</v>
      </c>
      <c r="J109" s="177" t="s">
        <v>89</v>
      </c>
      <c r="K109" s="178" t="s">
        <v>127</v>
      </c>
      <c r="L109" s="179"/>
      <c r="M109" s="93" t="s">
        <v>19</v>
      </c>
      <c r="N109" s="94" t="s">
        <v>43</v>
      </c>
      <c r="O109" s="94" t="s">
        <v>128</v>
      </c>
      <c r="P109" s="94" t="s">
        <v>129</v>
      </c>
      <c r="Q109" s="94" t="s">
        <v>130</v>
      </c>
      <c r="R109" s="94" t="s">
        <v>131</v>
      </c>
      <c r="S109" s="94" t="s">
        <v>132</v>
      </c>
      <c r="T109" s="95" t="s">
        <v>133</v>
      </c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</row>
    <row r="110" spans="1:63" s="2" customFormat="1" ht="22.8" customHeight="1">
      <c r="A110" s="39"/>
      <c r="B110" s="40"/>
      <c r="C110" s="100" t="s">
        <v>134</v>
      </c>
      <c r="D110" s="41"/>
      <c r="E110" s="41"/>
      <c r="F110" s="41"/>
      <c r="G110" s="41"/>
      <c r="H110" s="41"/>
      <c r="I110" s="41"/>
      <c r="J110" s="180">
        <f>BK110</f>
        <v>0</v>
      </c>
      <c r="K110" s="41"/>
      <c r="L110" s="45"/>
      <c r="M110" s="96"/>
      <c r="N110" s="181"/>
      <c r="O110" s="97"/>
      <c r="P110" s="182">
        <f>P111+P243+P595</f>
        <v>0</v>
      </c>
      <c r="Q110" s="97"/>
      <c r="R110" s="182">
        <f>R111+R243+R595</f>
        <v>17.77822988</v>
      </c>
      <c r="S110" s="97"/>
      <c r="T110" s="183">
        <f>T111+T243+T595</f>
        <v>44.737441510000004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72</v>
      </c>
      <c r="AU110" s="18" t="s">
        <v>90</v>
      </c>
      <c r="BK110" s="184">
        <f>BK111+BK243+BK595</f>
        <v>0</v>
      </c>
    </row>
    <row r="111" spans="1:63" s="12" customFormat="1" ht="25.9" customHeight="1">
      <c r="A111" s="12"/>
      <c r="B111" s="185"/>
      <c r="C111" s="186"/>
      <c r="D111" s="187" t="s">
        <v>72</v>
      </c>
      <c r="E111" s="188" t="s">
        <v>135</v>
      </c>
      <c r="F111" s="188" t="s">
        <v>136</v>
      </c>
      <c r="G111" s="186"/>
      <c r="H111" s="186"/>
      <c r="I111" s="189"/>
      <c r="J111" s="190">
        <f>BK111</f>
        <v>0</v>
      </c>
      <c r="K111" s="186"/>
      <c r="L111" s="191"/>
      <c r="M111" s="192"/>
      <c r="N111" s="193"/>
      <c r="O111" s="193"/>
      <c r="P111" s="194">
        <f>P112+P134+P139+P185+P190+P229+P240</f>
        <v>0</v>
      </c>
      <c r="Q111" s="193"/>
      <c r="R111" s="194">
        <f>R112+R134+R139+R185+R190+R229+R240</f>
        <v>12.852208500000001</v>
      </c>
      <c r="S111" s="193"/>
      <c r="T111" s="195">
        <f>T112+T134+T139+T185+T190+T229+T240</f>
        <v>38.799288000000004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6" t="s">
        <v>81</v>
      </c>
      <c r="AT111" s="197" t="s">
        <v>72</v>
      </c>
      <c r="AU111" s="197" t="s">
        <v>73</v>
      </c>
      <c r="AY111" s="196" t="s">
        <v>137</v>
      </c>
      <c r="BK111" s="198">
        <f>BK112+BK134+BK139+BK185+BK190+BK229+BK240</f>
        <v>0</v>
      </c>
    </row>
    <row r="112" spans="1:63" s="12" customFormat="1" ht="22.8" customHeight="1">
      <c r="A112" s="12"/>
      <c r="B112" s="185"/>
      <c r="C112" s="186"/>
      <c r="D112" s="187" t="s">
        <v>72</v>
      </c>
      <c r="E112" s="199" t="s">
        <v>81</v>
      </c>
      <c r="F112" s="199" t="s">
        <v>138</v>
      </c>
      <c r="G112" s="186"/>
      <c r="H112" s="186"/>
      <c r="I112" s="189"/>
      <c r="J112" s="200">
        <f>BK112</f>
        <v>0</v>
      </c>
      <c r="K112" s="186"/>
      <c r="L112" s="191"/>
      <c r="M112" s="192"/>
      <c r="N112" s="193"/>
      <c r="O112" s="193"/>
      <c r="P112" s="194">
        <f>SUM(P113:P133)</f>
        <v>0</v>
      </c>
      <c r="Q112" s="193"/>
      <c r="R112" s="194">
        <f>SUM(R113:R133)</f>
        <v>0</v>
      </c>
      <c r="S112" s="193"/>
      <c r="T112" s="195">
        <f>SUM(T113:T133)</f>
        <v>1.1520000000000001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6" t="s">
        <v>81</v>
      </c>
      <c r="AT112" s="197" t="s">
        <v>72</v>
      </c>
      <c r="AU112" s="197" t="s">
        <v>81</v>
      </c>
      <c r="AY112" s="196" t="s">
        <v>137</v>
      </c>
      <c r="BK112" s="198">
        <f>SUM(BK113:BK133)</f>
        <v>0</v>
      </c>
    </row>
    <row r="113" spans="1:65" s="2" customFormat="1" ht="24.15" customHeight="1">
      <c r="A113" s="39"/>
      <c r="B113" s="40"/>
      <c r="C113" s="201" t="s">
        <v>81</v>
      </c>
      <c r="D113" s="201" t="s">
        <v>139</v>
      </c>
      <c r="E113" s="202" t="s">
        <v>140</v>
      </c>
      <c r="F113" s="203" t="s">
        <v>141</v>
      </c>
      <c r="G113" s="204" t="s">
        <v>142</v>
      </c>
      <c r="H113" s="205">
        <v>8</v>
      </c>
      <c r="I113" s="206"/>
      <c r="J113" s="207">
        <f>ROUND(I113*H113,2)</f>
        <v>0</v>
      </c>
      <c r="K113" s="203" t="s">
        <v>143</v>
      </c>
      <c r="L113" s="45"/>
      <c r="M113" s="208" t="s">
        <v>19</v>
      </c>
      <c r="N113" s="209" t="s">
        <v>44</v>
      </c>
      <c r="O113" s="8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144</v>
      </c>
      <c r="AT113" s="212" t="s">
        <v>139</v>
      </c>
      <c r="AU113" s="212" t="s">
        <v>83</v>
      </c>
      <c r="AY113" s="18" t="s">
        <v>137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81</v>
      </c>
      <c r="BK113" s="213">
        <f>ROUND(I113*H113,2)</f>
        <v>0</v>
      </c>
      <c r="BL113" s="18" t="s">
        <v>144</v>
      </c>
      <c r="BM113" s="212" t="s">
        <v>145</v>
      </c>
    </row>
    <row r="114" spans="1:47" s="2" customFormat="1" ht="12">
      <c r="A114" s="39"/>
      <c r="B114" s="40"/>
      <c r="C114" s="41"/>
      <c r="D114" s="214" t="s">
        <v>146</v>
      </c>
      <c r="E114" s="41"/>
      <c r="F114" s="215" t="s">
        <v>147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146</v>
      </c>
      <c r="AU114" s="18" t="s">
        <v>83</v>
      </c>
    </row>
    <row r="115" spans="1:51" s="13" customFormat="1" ht="12">
      <c r="A115" s="13"/>
      <c r="B115" s="219"/>
      <c r="C115" s="220"/>
      <c r="D115" s="221" t="s">
        <v>148</v>
      </c>
      <c r="E115" s="222" t="s">
        <v>19</v>
      </c>
      <c r="F115" s="223" t="s">
        <v>149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148</v>
      </c>
      <c r="AU115" s="229" t="s">
        <v>83</v>
      </c>
      <c r="AV115" s="13" t="s">
        <v>81</v>
      </c>
      <c r="AW115" s="13" t="s">
        <v>35</v>
      </c>
      <c r="AX115" s="13" t="s">
        <v>73</v>
      </c>
      <c r="AY115" s="229" t="s">
        <v>137</v>
      </c>
    </row>
    <row r="116" spans="1:51" s="14" customFormat="1" ht="12">
      <c r="A116" s="14"/>
      <c r="B116" s="230"/>
      <c r="C116" s="231"/>
      <c r="D116" s="221" t="s">
        <v>148</v>
      </c>
      <c r="E116" s="232" t="s">
        <v>19</v>
      </c>
      <c r="F116" s="233" t="s">
        <v>150</v>
      </c>
      <c r="G116" s="231"/>
      <c r="H116" s="234">
        <v>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148</v>
      </c>
      <c r="AU116" s="240" t="s">
        <v>83</v>
      </c>
      <c r="AV116" s="14" t="s">
        <v>83</v>
      </c>
      <c r="AW116" s="14" t="s">
        <v>35</v>
      </c>
      <c r="AX116" s="14" t="s">
        <v>81</v>
      </c>
      <c r="AY116" s="240" t="s">
        <v>137</v>
      </c>
    </row>
    <row r="117" spans="1:65" s="2" customFormat="1" ht="55.5" customHeight="1">
      <c r="A117" s="39"/>
      <c r="B117" s="40"/>
      <c r="C117" s="201" t="s">
        <v>83</v>
      </c>
      <c r="D117" s="201" t="s">
        <v>139</v>
      </c>
      <c r="E117" s="202" t="s">
        <v>151</v>
      </c>
      <c r="F117" s="203" t="s">
        <v>152</v>
      </c>
      <c r="G117" s="204" t="s">
        <v>153</v>
      </c>
      <c r="H117" s="205">
        <v>4</v>
      </c>
      <c r="I117" s="206"/>
      <c r="J117" s="207">
        <f>ROUND(I117*H117,2)</f>
        <v>0</v>
      </c>
      <c r="K117" s="203" t="s">
        <v>143</v>
      </c>
      <c r="L117" s="45"/>
      <c r="M117" s="208" t="s">
        <v>19</v>
      </c>
      <c r="N117" s="209" t="s">
        <v>44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0.098</v>
      </c>
      <c r="T117" s="211">
        <f>S117*H117</f>
        <v>0.392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2" t="s">
        <v>144</v>
      </c>
      <c r="AT117" s="212" t="s">
        <v>139</v>
      </c>
      <c r="AU117" s="212" t="s">
        <v>83</v>
      </c>
      <c r="AY117" s="18" t="s">
        <v>137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8" t="s">
        <v>81</v>
      </c>
      <c r="BK117" s="213">
        <f>ROUND(I117*H117,2)</f>
        <v>0</v>
      </c>
      <c r="BL117" s="18" t="s">
        <v>144</v>
      </c>
      <c r="BM117" s="212" t="s">
        <v>154</v>
      </c>
    </row>
    <row r="118" spans="1:47" s="2" customFormat="1" ht="12">
      <c r="A118" s="39"/>
      <c r="B118" s="40"/>
      <c r="C118" s="41"/>
      <c r="D118" s="214" t="s">
        <v>146</v>
      </c>
      <c r="E118" s="41"/>
      <c r="F118" s="215" t="s">
        <v>155</v>
      </c>
      <c r="G118" s="41"/>
      <c r="H118" s="41"/>
      <c r="I118" s="216"/>
      <c r="J118" s="41"/>
      <c r="K118" s="41"/>
      <c r="L118" s="45"/>
      <c r="M118" s="217"/>
      <c r="N118" s="218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146</v>
      </c>
      <c r="AU118" s="18" t="s">
        <v>83</v>
      </c>
    </row>
    <row r="119" spans="1:51" s="13" customFormat="1" ht="12">
      <c r="A119" s="13"/>
      <c r="B119" s="219"/>
      <c r="C119" s="220"/>
      <c r="D119" s="221" t="s">
        <v>148</v>
      </c>
      <c r="E119" s="222" t="s">
        <v>19</v>
      </c>
      <c r="F119" s="223" t="s">
        <v>149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148</v>
      </c>
      <c r="AU119" s="229" t="s">
        <v>83</v>
      </c>
      <c r="AV119" s="13" t="s">
        <v>81</v>
      </c>
      <c r="AW119" s="13" t="s">
        <v>35</v>
      </c>
      <c r="AX119" s="13" t="s">
        <v>73</v>
      </c>
      <c r="AY119" s="229" t="s">
        <v>137</v>
      </c>
    </row>
    <row r="120" spans="1:51" s="14" customFormat="1" ht="12">
      <c r="A120" s="14"/>
      <c r="B120" s="230"/>
      <c r="C120" s="231"/>
      <c r="D120" s="221" t="s">
        <v>148</v>
      </c>
      <c r="E120" s="232" t="s">
        <v>19</v>
      </c>
      <c r="F120" s="233" t="s">
        <v>156</v>
      </c>
      <c r="G120" s="231"/>
      <c r="H120" s="234">
        <v>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148</v>
      </c>
      <c r="AU120" s="240" t="s">
        <v>83</v>
      </c>
      <c r="AV120" s="14" t="s">
        <v>83</v>
      </c>
      <c r="AW120" s="14" t="s">
        <v>35</v>
      </c>
      <c r="AX120" s="14" t="s">
        <v>81</v>
      </c>
      <c r="AY120" s="240" t="s">
        <v>137</v>
      </c>
    </row>
    <row r="121" spans="1:65" s="2" customFormat="1" ht="62.7" customHeight="1">
      <c r="A121" s="39"/>
      <c r="B121" s="40"/>
      <c r="C121" s="201" t="s">
        <v>157</v>
      </c>
      <c r="D121" s="201" t="s">
        <v>139</v>
      </c>
      <c r="E121" s="202" t="s">
        <v>158</v>
      </c>
      <c r="F121" s="203" t="s">
        <v>159</v>
      </c>
      <c r="G121" s="204" t="s">
        <v>153</v>
      </c>
      <c r="H121" s="205">
        <v>4</v>
      </c>
      <c r="I121" s="206"/>
      <c r="J121" s="207">
        <f>ROUND(I121*H121,2)</f>
        <v>0</v>
      </c>
      <c r="K121" s="203" t="s">
        <v>143</v>
      </c>
      <c r="L121" s="45"/>
      <c r="M121" s="208" t="s">
        <v>19</v>
      </c>
      <c r="N121" s="209" t="s">
        <v>44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0.19</v>
      </c>
      <c r="T121" s="211">
        <f>S121*H121</f>
        <v>0.76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2" t="s">
        <v>144</v>
      </c>
      <c r="AT121" s="212" t="s">
        <v>139</v>
      </c>
      <c r="AU121" s="212" t="s">
        <v>83</v>
      </c>
      <c r="AY121" s="18" t="s">
        <v>137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8" t="s">
        <v>81</v>
      </c>
      <c r="BK121" s="213">
        <f>ROUND(I121*H121,2)</f>
        <v>0</v>
      </c>
      <c r="BL121" s="18" t="s">
        <v>144</v>
      </c>
      <c r="BM121" s="212" t="s">
        <v>160</v>
      </c>
    </row>
    <row r="122" spans="1:47" s="2" customFormat="1" ht="12">
      <c r="A122" s="39"/>
      <c r="B122" s="40"/>
      <c r="C122" s="41"/>
      <c r="D122" s="214" t="s">
        <v>146</v>
      </c>
      <c r="E122" s="41"/>
      <c r="F122" s="215" t="s">
        <v>161</v>
      </c>
      <c r="G122" s="41"/>
      <c r="H122" s="41"/>
      <c r="I122" s="216"/>
      <c r="J122" s="41"/>
      <c r="K122" s="41"/>
      <c r="L122" s="45"/>
      <c r="M122" s="217"/>
      <c r="N122" s="218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146</v>
      </c>
      <c r="AU122" s="18" t="s">
        <v>83</v>
      </c>
    </row>
    <row r="123" spans="1:51" s="13" customFormat="1" ht="12">
      <c r="A123" s="13"/>
      <c r="B123" s="219"/>
      <c r="C123" s="220"/>
      <c r="D123" s="221" t="s">
        <v>148</v>
      </c>
      <c r="E123" s="222" t="s">
        <v>19</v>
      </c>
      <c r="F123" s="223" t="s">
        <v>162</v>
      </c>
      <c r="G123" s="220"/>
      <c r="H123" s="222" t="s">
        <v>19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148</v>
      </c>
      <c r="AU123" s="229" t="s">
        <v>83</v>
      </c>
      <c r="AV123" s="13" t="s">
        <v>81</v>
      </c>
      <c r="AW123" s="13" t="s">
        <v>35</v>
      </c>
      <c r="AX123" s="13" t="s">
        <v>73</v>
      </c>
      <c r="AY123" s="229" t="s">
        <v>137</v>
      </c>
    </row>
    <row r="124" spans="1:51" s="14" customFormat="1" ht="12">
      <c r="A124" s="14"/>
      <c r="B124" s="230"/>
      <c r="C124" s="231"/>
      <c r="D124" s="221" t="s">
        <v>148</v>
      </c>
      <c r="E124" s="232" t="s">
        <v>19</v>
      </c>
      <c r="F124" s="233" t="s">
        <v>156</v>
      </c>
      <c r="G124" s="231"/>
      <c r="H124" s="234">
        <v>4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148</v>
      </c>
      <c r="AU124" s="240" t="s">
        <v>83</v>
      </c>
      <c r="AV124" s="14" t="s">
        <v>83</v>
      </c>
      <c r="AW124" s="14" t="s">
        <v>35</v>
      </c>
      <c r="AX124" s="14" t="s">
        <v>81</v>
      </c>
      <c r="AY124" s="240" t="s">
        <v>137</v>
      </c>
    </row>
    <row r="125" spans="1:65" s="2" customFormat="1" ht="66.75" customHeight="1">
      <c r="A125" s="39"/>
      <c r="B125" s="40"/>
      <c r="C125" s="201" t="s">
        <v>144</v>
      </c>
      <c r="D125" s="201" t="s">
        <v>139</v>
      </c>
      <c r="E125" s="202" t="s">
        <v>163</v>
      </c>
      <c r="F125" s="203" t="s">
        <v>164</v>
      </c>
      <c r="G125" s="204" t="s">
        <v>165</v>
      </c>
      <c r="H125" s="205">
        <v>5</v>
      </c>
      <c r="I125" s="206"/>
      <c r="J125" s="207">
        <f>ROUND(I125*H125,2)</f>
        <v>0</v>
      </c>
      <c r="K125" s="203" t="s">
        <v>143</v>
      </c>
      <c r="L125" s="45"/>
      <c r="M125" s="208" t="s">
        <v>19</v>
      </c>
      <c r="N125" s="209" t="s">
        <v>44</v>
      </c>
      <c r="O125" s="8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144</v>
      </c>
      <c r="AT125" s="212" t="s">
        <v>139</v>
      </c>
      <c r="AU125" s="212" t="s">
        <v>83</v>
      </c>
      <c r="AY125" s="18" t="s">
        <v>137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81</v>
      </c>
      <c r="BK125" s="213">
        <f>ROUND(I125*H125,2)</f>
        <v>0</v>
      </c>
      <c r="BL125" s="18" t="s">
        <v>144</v>
      </c>
      <c r="BM125" s="212" t="s">
        <v>166</v>
      </c>
    </row>
    <row r="126" spans="1:47" s="2" customFormat="1" ht="12">
      <c r="A126" s="39"/>
      <c r="B126" s="40"/>
      <c r="C126" s="41"/>
      <c r="D126" s="214" t="s">
        <v>146</v>
      </c>
      <c r="E126" s="41"/>
      <c r="F126" s="215" t="s">
        <v>167</v>
      </c>
      <c r="G126" s="41"/>
      <c r="H126" s="41"/>
      <c r="I126" s="216"/>
      <c r="J126" s="41"/>
      <c r="K126" s="41"/>
      <c r="L126" s="45"/>
      <c r="M126" s="217"/>
      <c r="N126" s="218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146</v>
      </c>
      <c r="AU126" s="18" t="s">
        <v>83</v>
      </c>
    </row>
    <row r="127" spans="1:51" s="13" customFormat="1" ht="12">
      <c r="A127" s="13"/>
      <c r="B127" s="219"/>
      <c r="C127" s="220"/>
      <c r="D127" s="221" t="s">
        <v>148</v>
      </c>
      <c r="E127" s="222" t="s">
        <v>19</v>
      </c>
      <c r="F127" s="223" t="s">
        <v>168</v>
      </c>
      <c r="G127" s="220"/>
      <c r="H127" s="222" t="s">
        <v>19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148</v>
      </c>
      <c r="AU127" s="229" t="s">
        <v>83</v>
      </c>
      <c r="AV127" s="13" t="s">
        <v>81</v>
      </c>
      <c r="AW127" s="13" t="s">
        <v>35</v>
      </c>
      <c r="AX127" s="13" t="s">
        <v>73</v>
      </c>
      <c r="AY127" s="229" t="s">
        <v>137</v>
      </c>
    </row>
    <row r="128" spans="1:51" s="14" customFormat="1" ht="12">
      <c r="A128" s="14"/>
      <c r="B128" s="230"/>
      <c r="C128" s="231"/>
      <c r="D128" s="221" t="s">
        <v>148</v>
      </c>
      <c r="E128" s="232" t="s">
        <v>19</v>
      </c>
      <c r="F128" s="233" t="s">
        <v>169</v>
      </c>
      <c r="G128" s="231"/>
      <c r="H128" s="234">
        <v>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148</v>
      </c>
      <c r="AU128" s="240" t="s">
        <v>83</v>
      </c>
      <c r="AV128" s="14" t="s">
        <v>83</v>
      </c>
      <c r="AW128" s="14" t="s">
        <v>35</v>
      </c>
      <c r="AX128" s="14" t="s">
        <v>81</v>
      </c>
      <c r="AY128" s="240" t="s">
        <v>137</v>
      </c>
    </row>
    <row r="129" spans="1:65" s="2" customFormat="1" ht="55.5" customHeight="1">
      <c r="A129" s="39"/>
      <c r="B129" s="40"/>
      <c r="C129" s="201" t="s">
        <v>170</v>
      </c>
      <c r="D129" s="201" t="s">
        <v>139</v>
      </c>
      <c r="E129" s="202" t="s">
        <v>171</v>
      </c>
      <c r="F129" s="203" t="s">
        <v>172</v>
      </c>
      <c r="G129" s="204" t="s">
        <v>165</v>
      </c>
      <c r="H129" s="205">
        <v>5</v>
      </c>
      <c r="I129" s="206"/>
      <c r="J129" s="207">
        <f>ROUND(I129*H129,2)</f>
        <v>0</v>
      </c>
      <c r="K129" s="203" t="s">
        <v>143</v>
      </c>
      <c r="L129" s="45"/>
      <c r="M129" s="208" t="s">
        <v>19</v>
      </c>
      <c r="N129" s="209" t="s">
        <v>44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2" t="s">
        <v>144</v>
      </c>
      <c r="AT129" s="212" t="s">
        <v>139</v>
      </c>
      <c r="AU129" s="212" t="s">
        <v>83</v>
      </c>
      <c r="AY129" s="18" t="s">
        <v>137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8" t="s">
        <v>81</v>
      </c>
      <c r="BK129" s="213">
        <f>ROUND(I129*H129,2)</f>
        <v>0</v>
      </c>
      <c r="BL129" s="18" t="s">
        <v>144</v>
      </c>
      <c r="BM129" s="212" t="s">
        <v>173</v>
      </c>
    </row>
    <row r="130" spans="1:47" s="2" customFormat="1" ht="12">
      <c r="A130" s="39"/>
      <c r="B130" s="40"/>
      <c r="C130" s="41"/>
      <c r="D130" s="214" t="s">
        <v>146</v>
      </c>
      <c r="E130" s="41"/>
      <c r="F130" s="215" t="s">
        <v>174</v>
      </c>
      <c r="G130" s="41"/>
      <c r="H130" s="41"/>
      <c r="I130" s="216"/>
      <c r="J130" s="41"/>
      <c r="K130" s="41"/>
      <c r="L130" s="45"/>
      <c r="M130" s="217"/>
      <c r="N130" s="218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146</v>
      </c>
      <c r="AU130" s="18" t="s">
        <v>83</v>
      </c>
    </row>
    <row r="131" spans="1:51" s="13" customFormat="1" ht="12">
      <c r="A131" s="13"/>
      <c r="B131" s="219"/>
      <c r="C131" s="220"/>
      <c r="D131" s="221" t="s">
        <v>148</v>
      </c>
      <c r="E131" s="222" t="s">
        <v>19</v>
      </c>
      <c r="F131" s="223" t="s">
        <v>175</v>
      </c>
      <c r="G131" s="220"/>
      <c r="H131" s="222" t="s">
        <v>19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148</v>
      </c>
      <c r="AU131" s="229" t="s">
        <v>83</v>
      </c>
      <c r="AV131" s="13" t="s">
        <v>81</v>
      </c>
      <c r="AW131" s="13" t="s">
        <v>35</v>
      </c>
      <c r="AX131" s="13" t="s">
        <v>73</v>
      </c>
      <c r="AY131" s="229" t="s">
        <v>137</v>
      </c>
    </row>
    <row r="132" spans="1:51" s="13" customFormat="1" ht="12">
      <c r="A132" s="13"/>
      <c r="B132" s="219"/>
      <c r="C132" s="220"/>
      <c r="D132" s="221" t="s">
        <v>148</v>
      </c>
      <c r="E132" s="222" t="s">
        <v>19</v>
      </c>
      <c r="F132" s="223" t="s">
        <v>176</v>
      </c>
      <c r="G132" s="220"/>
      <c r="H132" s="222" t="s">
        <v>19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148</v>
      </c>
      <c r="AU132" s="229" t="s">
        <v>83</v>
      </c>
      <c r="AV132" s="13" t="s">
        <v>81</v>
      </c>
      <c r="AW132" s="13" t="s">
        <v>35</v>
      </c>
      <c r="AX132" s="13" t="s">
        <v>73</v>
      </c>
      <c r="AY132" s="229" t="s">
        <v>137</v>
      </c>
    </row>
    <row r="133" spans="1:51" s="14" customFormat="1" ht="12">
      <c r="A133" s="14"/>
      <c r="B133" s="230"/>
      <c r="C133" s="231"/>
      <c r="D133" s="221" t="s">
        <v>148</v>
      </c>
      <c r="E133" s="232" t="s">
        <v>19</v>
      </c>
      <c r="F133" s="233" t="s">
        <v>169</v>
      </c>
      <c r="G133" s="231"/>
      <c r="H133" s="234">
        <v>5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148</v>
      </c>
      <c r="AU133" s="240" t="s">
        <v>83</v>
      </c>
      <c r="AV133" s="14" t="s">
        <v>83</v>
      </c>
      <c r="AW133" s="14" t="s">
        <v>35</v>
      </c>
      <c r="AX133" s="14" t="s">
        <v>81</v>
      </c>
      <c r="AY133" s="240" t="s">
        <v>137</v>
      </c>
    </row>
    <row r="134" spans="1:63" s="12" customFormat="1" ht="22.8" customHeight="1">
      <c r="A134" s="12"/>
      <c r="B134" s="185"/>
      <c r="C134" s="186"/>
      <c r="D134" s="187" t="s">
        <v>72</v>
      </c>
      <c r="E134" s="199" t="s">
        <v>170</v>
      </c>
      <c r="F134" s="199" t="s">
        <v>177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SUM(P135:P138)</f>
        <v>0</v>
      </c>
      <c r="Q134" s="193"/>
      <c r="R134" s="194">
        <f>SUM(R135:R138)</f>
        <v>0.3712</v>
      </c>
      <c r="S134" s="193"/>
      <c r="T134" s="195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6" t="s">
        <v>81</v>
      </c>
      <c r="AT134" s="197" t="s">
        <v>72</v>
      </c>
      <c r="AU134" s="197" t="s">
        <v>81</v>
      </c>
      <c r="AY134" s="196" t="s">
        <v>137</v>
      </c>
      <c r="BK134" s="198">
        <f>SUM(BK135:BK138)</f>
        <v>0</v>
      </c>
    </row>
    <row r="135" spans="1:65" s="2" customFormat="1" ht="44.25" customHeight="1">
      <c r="A135" s="39"/>
      <c r="B135" s="40"/>
      <c r="C135" s="201" t="s">
        <v>178</v>
      </c>
      <c r="D135" s="201" t="s">
        <v>139</v>
      </c>
      <c r="E135" s="202" t="s">
        <v>179</v>
      </c>
      <c r="F135" s="203" t="s">
        <v>180</v>
      </c>
      <c r="G135" s="204" t="s">
        <v>153</v>
      </c>
      <c r="H135" s="205">
        <v>4</v>
      </c>
      <c r="I135" s="206"/>
      <c r="J135" s="207">
        <f>ROUND(I135*H135,2)</f>
        <v>0</v>
      </c>
      <c r="K135" s="203" t="s">
        <v>143</v>
      </c>
      <c r="L135" s="45"/>
      <c r="M135" s="208" t="s">
        <v>19</v>
      </c>
      <c r="N135" s="209" t="s">
        <v>44</v>
      </c>
      <c r="O135" s="85"/>
      <c r="P135" s="210">
        <f>O135*H135</f>
        <v>0</v>
      </c>
      <c r="Q135" s="210">
        <v>0.0928</v>
      </c>
      <c r="R135" s="210">
        <f>Q135*H135</f>
        <v>0.3712</v>
      </c>
      <c r="S135" s="210">
        <v>0</v>
      </c>
      <c r="T135" s="21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2" t="s">
        <v>144</v>
      </c>
      <c r="AT135" s="212" t="s">
        <v>139</v>
      </c>
      <c r="AU135" s="212" t="s">
        <v>83</v>
      </c>
      <c r="AY135" s="18" t="s">
        <v>137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8" t="s">
        <v>81</v>
      </c>
      <c r="BK135" s="213">
        <f>ROUND(I135*H135,2)</f>
        <v>0</v>
      </c>
      <c r="BL135" s="18" t="s">
        <v>144</v>
      </c>
      <c r="BM135" s="212" t="s">
        <v>181</v>
      </c>
    </row>
    <row r="136" spans="1:47" s="2" customFormat="1" ht="12">
      <c r="A136" s="39"/>
      <c r="B136" s="40"/>
      <c r="C136" s="41"/>
      <c r="D136" s="214" t="s">
        <v>146</v>
      </c>
      <c r="E136" s="41"/>
      <c r="F136" s="215" t="s">
        <v>182</v>
      </c>
      <c r="G136" s="41"/>
      <c r="H136" s="41"/>
      <c r="I136" s="216"/>
      <c r="J136" s="41"/>
      <c r="K136" s="41"/>
      <c r="L136" s="45"/>
      <c r="M136" s="217"/>
      <c r="N136" s="218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146</v>
      </c>
      <c r="AU136" s="18" t="s">
        <v>83</v>
      </c>
    </row>
    <row r="137" spans="1:51" s="13" customFormat="1" ht="12">
      <c r="A137" s="13"/>
      <c r="B137" s="219"/>
      <c r="C137" s="220"/>
      <c r="D137" s="221" t="s">
        <v>148</v>
      </c>
      <c r="E137" s="222" t="s">
        <v>19</v>
      </c>
      <c r="F137" s="223" t="s">
        <v>183</v>
      </c>
      <c r="G137" s="220"/>
      <c r="H137" s="222" t="s">
        <v>19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148</v>
      </c>
      <c r="AU137" s="229" t="s">
        <v>83</v>
      </c>
      <c r="AV137" s="13" t="s">
        <v>81</v>
      </c>
      <c r="AW137" s="13" t="s">
        <v>35</v>
      </c>
      <c r="AX137" s="13" t="s">
        <v>73</v>
      </c>
      <c r="AY137" s="229" t="s">
        <v>137</v>
      </c>
    </row>
    <row r="138" spans="1:51" s="14" customFormat="1" ht="12">
      <c r="A138" s="14"/>
      <c r="B138" s="230"/>
      <c r="C138" s="231"/>
      <c r="D138" s="221" t="s">
        <v>148</v>
      </c>
      <c r="E138" s="232" t="s">
        <v>19</v>
      </c>
      <c r="F138" s="233" t="s">
        <v>184</v>
      </c>
      <c r="G138" s="231"/>
      <c r="H138" s="234">
        <v>4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148</v>
      </c>
      <c r="AU138" s="240" t="s">
        <v>83</v>
      </c>
      <c r="AV138" s="14" t="s">
        <v>83</v>
      </c>
      <c r="AW138" s="14" t="s">
        <v>35</v>
      </c>
      <c r="AX138" s="14" t="s">
        <v>81</v>
      </c>
      <c r="AY138" s="240" t="s">
        <v>137</v>
      </c>
    </row>
    <row r="139" spans="1:63" s="12" customFormat="1" ht="22.8" customHeight="1">
      <c r="A139" s="12"/>
      <c r="B139" s="185"/>
      <c r="C139" s="186"/>
      <c r="D139" s="187" t="s">
        <v>72</v>
      </c>
      <c r="E139" s="199" t="s">
        <v>178</v>
      </c>
      <c r="F139" s="199" t="s">
        <v>185</v>
      </c>
      <c r="G139" s="186"/>
      <c r="H139" s="186"/>
      <c r="I139" s="189"/>
      <c r="J139" s="200">
        <f>BK139</f>
        <v>0</v>
      </c>
      <c r="K139" s="186"/>
      <c r="L139" s="191"/>
      <c r="M139" s="192"/>
      <c r="N139" s="193"/>
      <c r="O139" s="193"/>
      <c r="P139" s="194">
        <f>P140+P145+P178</f>
        <v>0</v>
      </c>
      <c r="Q139" s="193"/>
      <c r="R139" s="194">
        <f>R140+R145+R178</f>
        <v>12.452300200000002</v>
      </c>
      <c r="S139" s="193"/>
      <c r="T139" s="195">
        <f>T140+T145+T178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81</v>
      </c>
      <c r="AT139" s="197" t="s">
        <v>72</v>
      </c>
      <c r="AU139" s="197" t="s">
        <v>81</v>
      </c>
      <c r="AY139" s="196" t="s">
        <v>137</v>
      </c>
      <c r="BK139" s="198">
        <f>BK140+BK145+BK178</f>
        <v>0</v>
      </c>
    </row>
    <row r="140" spans="1:63" s="12" customFormat="1" ht="20.85" customHeight="1">
      <c r="A140" s="12"/>
      <c r="B140" s="185"/>
      <c r="C140" s="186"/>
      <c r="D140" s="187" t="s">
        <v>72</v>
      </c>
      <c r="E140" s="199" t="s">
        <v>186</v>
      </c>
      <c r="F140" s="199" t="s">
        <v>187</v>
      </c>
      <c r="G140" s="186"/>
      <c r="H140" s="186"/>
      <c r="I140" s="189"/>
      <c r="J140" s="200">
        <f>BK140</f>
        <v>0</v>
      </c>
      <c r="K140" s="186"/>
      <c r="L140" s="191"/>
      <c r="M140" s="192"/>
      <c r="N140" s="193"/>
      <c r="O140" s="193"/>
      <c r="P140" s="194">
        <f>SUM(P141:P144)</f>
        <v>0</v>
      </c>
      <c r="Q140" s="193"/>
      <c r="R140" s="194">
        <f>SUM(R141:R144)</f>
        <v>0</v>
      </c>
      <c r="S140" s="193"/>
      <c r="T140" s="195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81</v>
      </c>
      <c r="AT140" s="197" t="s">
        <v>72</v>
      </c>
      <c r="AU140" s="197" t="s">
        <v>83</v>
      </c>
      <c r="AY140" s="196" t="s">
        <v>137</v>
      </c>
      <c r="BK140" s="198">
        <f>SUM(BK141:BK144)</f>
        <v>0</v>
      </c>
    </row>
    <row r="141" spans="1:65" s="2" customFormat="1" ht="33" customHeight="1">
      <c r="A141" s="39"/>
      <c r="B141" s="40"/>
      <c r="C141" s="201" t="s">
        <v>188</v>
      </c>
      <c r="D141" s="201" t="s">
        <v>139</v>
      </c>
      <c r="E141" s="202" t="s">
        <v>189</v>
      </c>
      <c r="F141" s="203" t="s">
        <v>190</v>
      </c>
      <c r="G141" s="204" t="s">
        <v>153</v>
      </c>
      <c r="H141" s="205">
        <v>100.63</v>
      </c>
      <c r="I141" s="206"/>
      <c r="J141" s="207">
        <f>ROUND(I141*H141,2)</f>
        <v>0</v>
      </c>
      <c r="K141" s="203" t="s">
        <v>143</v>
      </c>
      <c r="L141" s="45"/>
      <c r="M141" s="208" t="s">
        <v>19</v>
      </c>
      <c r="N141" s="209" t="s">
        <v>44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2" t="s">
        <v>144</v>
      </c>
      <c r="AT141" s="212" t="s">
        <v>139</v>
      </c>
      <c r="AU141" s="212" t="s">
        <v>157</v>
      </c>
      <c r="AY141" s="18" t="s">
        <v>137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8" t="s">
        <v>81</v>
      </c>
      <c r="BK141" s="213">
        <f>ROUND(I141*H141,2)</f>
        <v>0</v>
      </c>
      <c r="BL141" s="18" t="s">
        <v>144</v>
      </c>
      <c r="BM141" s="212" t="s">
        <v>191</v>
      </c>
    </row>
    <row r="142" spans="1:47" s="2" customFormat="1" ht="12">
      <c r="A142" s="39"/>
      <c r="B142" s="40"/>
      <c r="C142" s="41"/>
      <c r="D142" s="214" t="s">
        <v>146</v>
      </c>
      <c r="E142" s="41"/>
      <c r="F142" s="215" t="s">
        <v>192</v>
      </c>
      <c r="G142" s="41"/>
      <c r="H142" s="41"/>
      <c r="I142" s="216"/>
      <c r="J142" s="41"/>
      <c r="K142" s="41"/>
      <c r="L142" s="45"/>
      <c r="M142" s="217"/>
      <c r="N142" s="218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146</v>
      </c>
      <c r="AU142" s="18" t="s">
        <v>157</v>
      </c>
    </row>
    <row r="143" spans="1:51" s="13" customFormat="1" ht="12">
      <c r="A143" s="13"/>
      <c r="B143" s="219"/>
      <c r="C143" s="220"/>
      <c r="D143" s="221" t="s">
        <v>148</v>
      </c>
      <c r="E143" s="222" t="s">
        <v>19</v>
      </c>
      <c r="F143" s="223" t="s">
        <v>193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148</v>
      </c>
      <c r="AU143" s="229" t="s">
        <v>157</v>
      </c>
      <c r="AV143" s="13" t="s">
        <v>81</v>
      </c>
      <c r="AW143" s="13" t="s">
        <v>35</v>
      </c>
      <c r="AX143" s="13" t="s">
        <v>73</v>
      </c>
      <c r="AY143" s="229" t="s">
        <v>137</v>
      </c>
    </row>
    <row r="144" spans="1:51" s="14" customFormat="1" ht="12">
      <c r="A144" s="14"/>
      <c r="B144" s="230"/>
      <c r="C144" s="231"/>
      <c r="D144" s="221" t="s">
        <v>148</v>
      </c>
      <c r="E144" s="232" t="s">
        <v>19</v>
      </c>
      <c r="F144" s="233" t="s">
        <v>194</v>
      </c>
      <c r="G144" s="231"/>
      <c r="H144" s="234">
        <v>100.63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148</v>
      </c>
      <c r="AU144" s="240" t="s">
        <v>157</v>
      </c>
      <c r="AV144" s="14" t="s">
        <v>83</v>
      </c>
      <c r="AW144" s="14" t="s">
        <v>35</v>
      </c>
      <c r="AX144" s="14" t="s">
        <v>81</v>
      </c>
      <c r="AY144" s="240" t="s">
        <v>137</v>
      </c>
    </row>
    <row r="145" spans="1:63" s="12" customFormat="1" ht="20.85" customHeight="1">
      <c r="A145" s="12"/>
      <c r="B145" s="185"/>
      <c r="C145" s="186"/>
      <c r="D145" s="187" t="s">
        <v>72</v>
      </c>
      <c r="E145" s="199" t="s">
        <v>195</v>
      </c>
      <c r="F145" s="199" t="s">
        <v>196</v>
      </c>
      <c r="G145" s="186"/>
      <c r="H145" s="186"/>
      <c r="I145" s="189"/>
      <c r="J145" s="200">
        <f>BK145</f>
        <v>0</v>
      </c>
      <c r="K145" s="186"/>
      <c r="L145" s="191"/>
      <c r="M145" s="192"/>
      <c r="N145" s="193"/>
      <c r="O145" s="193"/>
      <c r="P145" s="194">
        <f>SUM(P146:P177)</f>
        <v>0</v>
      </c>
      <c r="Q145" s="193"/>
      <c r="R145" s="194">
        <f>SUM(R146:R177)</f>
        <v>0.4530262</v>
      </c>
      <c r="S145" s="193"/>
      <c r="T145" s="195">
        <f>SUM(T146:T177)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6" t="s">
        <v>81</v>
      </c>
      <c r="AT145" s="197" t="s">
        <v>72</v>
      </c>
      <c r="AU145" s="197" t="s">
        <v>83</v>
      </c>
      <c r="AY145" s="196" t="s">
        <v>137</v>
      </c>
      <c r="BK145" s="198">
        <f>SUM(BK146:BK177)</f>
        <v>0</v>
      </c>
    </row>
    <row r="146" spans="1:65" s="2" customFormat="1" ht="24.15" customHeight="1">
      <c r="A146" s="39"/>
      <c r="B146" s="40"/>
      <c r="C146" s="201" t="s">
        <v>197</v>
      </c>
      <c r="D146" s="201" t="s">
        <v>139</v>
      </c>
      <c r="E146" s="202" t="s">
        <v>198</v>
      </c>
      <c r="F146" s="203" t="s">
        <v>199</v>
      </c>
      <c r="G146" s="204" t="s">
        <v>153</v>
      </c>
      <c r="H146" s="205">
        <v>31.62</v>
      </c>
      <c r="I146" s="206"/>
      <c r="J146" s="207">
        <f>ROUND(I146*H146,2)</f>
        <v>0</v>
      </c>
      <c r="K146" s="203" t="s">
        <v>143</v>
      </c>
      <c r="L146" s="45"/>
      <c r="M146" s="208" t="s">
        <v>19</v>
      </c>
      <c r="N146" s="209" t="s">
        <v>44</v>
      </c>
      <c r="O146" s="85"/>
      <c r="P146" s="210">
        <f>O146*H146</f>
        <v>0</v>
      </c>
      <c r="Q146" s="210">
        <v>0.00026</v>
      </c>
      <c r="R146" s="210">
        <f>Q146*H146</f>
        <v>0.0082212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144</v>
      </c>
      <c r="AT146" s="212" t="s">
        <v>139</v>
      </c>
      <c r="AU146" s="212" t="s">
        <v>157</v>
      </c>
      <c r="AY146" s="18" t="s">
        <v>137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81</v>
      </c>
      <c r="BK146" s="213">
        <f>ROUND(I146*H146,2)</f>
        <v>0</v>
      </c>
      <c r="BL146" s="18" t="s">
        <v>144</v>
      </c>
      <c r="BM146" s="212" t="s">
        <v>200</v>
      </c>
    </row>
    <row r="147" spans="1:47" s="2" customFormat="1" ht="12">
      <c r="A147" s="39"/>
      <c r="B147" s="40"/>
      <c r="C147" s="41"/>
      <c r="D147" s="214" t="s">
        <v>146</v>
      </c>
      <c r="E147" s="41"/>
      <c r="F147" s="215" t="s">
        <v>201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146</v>
      </c>
      <c r="AU147" s="18" t="s">
        <v>157</v>
      </c>
    </row>
    <row r="148" spans="1:65" s="2" customFormat="1" ht="66.75" customHeight="1">
      <c r="A148" s="39"/>
      <c r="B148" s="40"/>
      <c r="C148" s="201" t="s">
        <v>202</v>
      </c>
      <c r="D148" s="201" t="s">
        <v>139</v>
      </c>
      <c r="E148" s="202" t="s">
        <v>203</v>
      </c>
      <c r="F148" s="203" t="s">
        <v>204</v>
      </c>
      <c r="G148" s="204" t="s">
        <v>153</v>
      </c>
      <c r="H148" s="205">
        <v>9.52</v>
      </c>
      <c r="I148" s="206"/>
      <c r="J148" s="207">
        <f>ROUND(I148*H148,2)</f>
        <v>0</v>
      </c>
      <c r="K148" s="203" t="s">
        <v>143</v>
      </c>
      <c r="L148" s="45"/>
      <c r="M148" s="208" t="s">
        <v>19</v>
      </c>
      <c r="N148" s="209" t="s">
        <v>44</v>
      </c>
      <c r="O148" s="85"/>
      <c r="P148" s="210">
        <f>O148*H148</f>
        <v>0</v>
      </c>
      <c r="Q148" s="210">
        <v>0.00835</v>
      </c>
      <c r="R148" s="210">
        <f>Q148*H148</f>
        <v>0.079492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144</v>
      </c>
      <c r="AT148" s="212" t="s">
        <v>139</v>
      </c>
      <c r="AU148" s="212" t="s">
        <v>157</v>
      </c>
      <c r="AY148" s="18" t="s">
        <v>137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81</v>
      </c>
      <c r="BK148" s="213">
        <f>ROUND(I148*H148,2)</f>
        <v>0</v>
      </c>
      <c r="BL148" s="18" t="s">
        <v>144</v>
      </c>
      <c r="BM148" s="212" t="s">
        <v>205</v>
      </c>
    </row>
    <row r="149" spans="1:47" s="2" customFormat="1" ht="12">
      <c r="A149" s="39"/>
      <c r="B149" s="40"/>
      <c r="C149" s="41"/>
      <c r="D149" s="214" t="s">
        <v>146</v>
      </c>
      <c r="E149" s="41"/>
      <c r="F149" s="215" t="s">
        <v>206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146</v>
      </c>
      <c r="AU149" s="18" t="s">
        <v>157</v>
      </c>
    </row>
    <row r="150" spans="1:51" s="13" customFormat="1" ht="12">
      <c r="A150" s="13"/>
      <c r="B150" s="219"/>
      <c r="C150" s="220"/>
      <c r="D150" s="221" t="s">
        <v>148</v>
      </c>
      <c r="E150" s="222" t="s">
        <v>19</v>
      </c>
      <c r="F150" s="223" t="s">
        <v>207</v>
      </c>
      <c r="G150" s="220"/>
      <c r="H150" s="222" t="s">
        <v>19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148</v>
      </c>
      <c r="AU150" s="229" t="s">
        <v>157</v>
      </c>
      <c r="AV150" s="13" t="s">
        <v>81</v>
      </c>
      <c r="AW150" s="13" t="s">
        <v>35</v>
      </c>
      <c r="AX150" s="13" t="s">
        <v>73</v>
      </c>
      <c r="AY150" s="229" t="s">
        <v>137</v>
      </c>
    </row>
    <row r="151" spans="1:51" s="14" customFormat="1" ht="12">
      <c r="A151" s="14"/>
      <c r="B151" s="230"/>
      <c r="C151" s="231"/>
      <c r="D151" s="221" t="s">
        <v>148</v>
      </c>
      <c r="E151" s="232" t="s">
        <v>19</v>
      </c>
      <c r="F151" s="233" t="s">
        <v>208</v>
      </c>
      <c r="G151" s="231"/>
      <c r="H151" s="234">
        <v>9.52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148</v>
      </c>
      <c r="AU151" s="240" t="s">
        <v>157</v>
      </c>
      <c r="AV151" s="14" t="s">
        <v>83</v>
      </c>
      <c r="AW151" s="14" t="s">
        <v>35</v>
      </c>
      <c r="AX151" s="14" t="s">
        <v>81</v>
      </c>
      <c r="AY151" s="240" t="s">
        <v>137</v>
      </c>
    </row>
    <row r="152" spans="1:65" s="2" customFormat="1" ht="16.5" customHeight="1">
      <c r="A152" s="39"/>
      <c r="B152" s="40"/>
      <c r="C152" s="241" t="s">
        <v>209</v>
      </c>
      <c r="D152" s="241" t="s">
        <v>210</v>
      </c>
      <c r="E152" s="242" t="s">
        <v>211</v>
      </c>
      <c r="F152" s="243" t="s">
        <v>212</v>
      </c>
      <c r="G152" s="244" t="s">
        <v>153</v>
      </c>
      <c r="H152" s="245">
        <v>9.996</v>
      </c>
      <c r="I152" s="246"/>
      <c r="J152" s="247">
        <f>ROUND(I152*H152,2)</f>
        <v>0</v>
      </c>
      <c r="K152" s="243" t="s">
        <v>143</v>
      </c>
      <c r="L152" s="248"/>
      <c r="M152" s="249" t="s">
        <v>19</v>
      </c>
      <c r="N152" s="250" t="s">
        <v>44</v>
      </c>
      <c r="O152" s="85"/>
      <c r="P152" s="210">
        <f>O152*H152</f>
        <v>0</v>
      </c>
      <c r="Q152" s="210">
        <v>0.0007</v>
      </c>
      <c r="R152" s="210">
        <f>Q152*H152</f>
        <v>0.0069972</v>
      </c>
      <c r="S152" s="210">
        <v>0</v>
      </c>
      <c r="T152" s="21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2" t="s">
        <v>197</v>
      </c>
      <c r="AT152" s="212" t="s">
        <v>210</v>
      </c>
      <c r="AU152" s="212" t="s">
        <v>157</v>
      </c>
      <c r="AY152" s="18" t="s">
        <v>137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8" t="s">
        <v>81</v>
      </c>
      <c r="BK152" s="213">
        <f>ROUND(I152*H152,2)</f>
        <v>0</v>
      </c>
      <c r="BL152" s="18" t="s">
        <v>144</v>
      </c>
      <c r="BM152" s="212" t="s">
        <v>213</v>
      </c>
    </row>
    <row r="153" spans="1:51" s="14" customFormat="1" ht="12">
      <c r="A153" s="14"/>
      <c r="B153" s="230"/>
      <c r="C153" s="231"/>
      <c r="D153" s="221" t="s">
        <v>148</v>
      </c>
      <c r="E153" s="231"/>
      <c r="F153" s="233" t="s">
        <v>214</v>
      </c>
      <c r="G153" s="231"/>
      <c r="H153" s="234">
        <v>9.996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148</v>
      </c>
      <c r="AU153" s="240" t="s">
        <v>157</v>
      </c>
      <c r="AV153" s="14" t="s">
        <v>83</v>
      </c>
      <c r="AW153" s="14" t="s">
        <v>4</v>
      </c>
      <c r="AX153" s="14" t="s">
        <v>81</v>
      </c>
      <c r="AY153" s="240" t="s">
        <v>137</v>
      </c>
    </row>
    <row r="154" spans="1:65" s="2" customFormat="1" ht="66.75" customHeight="1">
      <c r="A154" s="39"/>
      <c r="B154" s="40"/>
      <c r="C154" s="201" t="s">
        <v>215</v>
      </c>
      <c r="D154" s="201" t="s">
        <v>139</v>
      </c>
      <c r="E154" s="202" t="s">
        <v>216</v>
      </c>
      <c r="F154" s="203" t="s">
        <v>217</v>
      </c>
      <c r="G154" s="204" t="s">
        <v>153</v>
      </c>
      <c r="H154" s="205">
        <v>20.4</v>
      </c>
      <c r="I154" s="206"/>
      <c r="J154" s="207">
        <f>ROUND(I154*H154,2)</f>
        <v>0</v>
      </c>
      <c r="K154" s="203" t="s">
        <v>143</v>
      </c>
      <c r="L154" s="45"/>
      <c r="M154" s="208" t="s">
        <v>19</v>
      </c>
      <c r="N154" s="209" t="s">
        <v>44</v>
      </c>
      <c r="O154" s="85"/>
      <c r="P154" s="210">
        <f>O154*H154</f>
        <v>0</v>
      </c>
      <c r="Q154" s="210">
        <v>0.00868</v>
      </c>
      <c r="R154" s="210">
        <f>Q154*H154</f>
        <v>0.17707199999999998</v>
      </c>
      <c r="S154" s="210">
        <v>0</v>
      </c>
      <c r="T154" s="21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2" t="s">
        <v>144</v>
      </c>
      <c r="AT154" s="212" t="s">
        <v>139</v>
      </c>
      <c r="AU154" s="212" t="s">
        <v>157</v>
      </c>
      <c r="AY154" s="18" t="s">
        <v>137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8" t="s">
        <v>81</v>
      </c>
      <c r="BK154" s="213">
        <f>ROUND(I154*H154,2)</f>
        <v>0</v>
      </c>
      <c r="BL154" s="18" t="s">
        <v>144</v>
      </c>
      <c r="BM154" s="212" t="s">
        <v>218</v>
      </c>
    </row>
    <row r="155" spans="1:47" s="2" customFormat="1" ht="12">
      <c r="A155" s="39"/>
      <c r="B155" s="40"/>
      <c r="C155" s="41"/>
      <c r="D155" s="214" t="s">
        <v>146</v>
      </c>
      <c r="E155" s="41"/>
      <c r="F155" s="215" t="s">
        <v>219</v>
      </c>
      <c r="G155" s="41"/>
      <c r="H155" s="41"/>
      <c r="I155" s="216"/>
      <c r="J155" s="41"/>
      <c r="K155" s="41"/>
      <c r="L155" s="45"/>
      <c r="M155" s="217"/>
      <c r="N155" s="218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146</v>
      </c>
      <c r="AU155" s="18" t="s">
        <v>157</v>
      </c>
    </row>
    <row r="156" spans="1:51" s="13" customFormat="1" ht="12">
      <c r="A156" s="13"/>
      <c r="B156" s="219"/>
      <c r="C156" s="220"/>
      <c r="D156" s="221" t="s">
        <v>148</v>
      </c>
      <c r="E156" s="222" t="s">
        <v>19</v>
      </c>
      <c r="F156" s="223" t="s">
        <v>207</v>
      </c>
      <c r="G156" s="220"/>
      <c r="H156" s="222" t="s">
        <v>19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148</v>
      </c>
      <c r="AU156" s="229" t="s">
        <v>157</v>
      </c>
      <c r="AV156" s="13" t="s">
        <v>81</v>
      </c>
      <c r="AW156" s="13" t="s">
        <v>35</v>
      </c>
      <c r="AX156" s="13" t="s">
        <v>73</v>
      </c>
      <c r="AY156" s="229" t="s">
        <v>137</v>
      </c>
    </row>
    <row r="157" spans="1:51" s="14" customFormat="1" ht="12">
      <c r="A157" s="14"/>
      <c r="B157" s="230"/>
      <c r="C157" s="231"/>
      <c r="D157" s="221" t="s">
        <v>148</v>
      </c>
      <c r="E157" s="232" t="s">
        <v>19</v>
      </c>
      <c r="F157" s="233" t="s">
        <v>220</v>
      </c>
      <c r="G157" s="231"/>
      <c r="H157" s="234">
        <v>20.4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148</v>
      </c>
      <c r="AU157" s="240" t="s">
        <v>157</v>
      </c>
      <c r="AV157" s="14" t="s">
        <v>83</v>
      </c>
      <c r="AW157" s="14" t="s">
        <v>35</v>
      </c>
      <c r="AX157" s="14" t="s">
        <v>81</v>
      </c>
      <c r="AY157" s="240" t="s">
        <v>137</v>
      </c>
    </row>
    <row r="158" spans="1:65" s="2" customFormat="1" ht="16.5" customHeight="1">
      <c r="A158" s="39"/>
      <c r="B158" s="40"/>
      <c r="C158" s="241" t="s">
        <v>221</v>
      </c>
      <c r="D158" s="241" t="s">
        <v>210</v>
      </c>
      <c r="E158" s="242" t="s">
        <v>222</v>
      </c>
      <c r="F158" s="243" t="s">
        <v>223</v>
      </c>
      <c r="G158" s="244" t="s">
        <v>153</v>
      </c>
      <c r="H158" s="245">
        <v>21.42</v>
      </c>
      <c r="I158" s="246"/>
      <c r="J158" s="247">
        <f>ROUND(I158*H158,2)</f>
        <v>0</v>
      </c>
      <c r="K158" s="243" t="s">
        <v>143</v>
      </c>
      <c r="L158" s="248"/>
      <c r="M158" s="249" t="s">
        <v>19</v>
      </c>
      <c r="N158" s="250" t="s">
        <v>44</v>
      </c>
      <c r="O158" s="85"/>
      <c r="P158" s="210">
        <f>O158*H158</f>
        <v>0</v>
      </c>
      <c r="Q158" s="210">
        <v>0.0028</v>
      </c>
      <c r="R158" s="210">
        <f>Q158*H158</f>
        <v>0.059976</v>
      </c>
      <c r="S158" s="210">
        <v>0</v>
      </c>
      <c r="T158" s="21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2" t="s">
        <v>197</v>
      </c>
      <c r="AT158" s="212" t="s">
        <v>210</v>
      </c>
      <c r="AU158" s="212" t="s">
        <v>157</v>
      </c>
      <c r="AY158" s="18" t="s">
        <v>137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8" t="s">
        <v>81</v>
      </c>
      <c r="BK158" s="213">
        <f>ROUND(I158*H158,2)</f>
        <v>0</v>
      </c>
      <c r="BL158" s="18" t="s">
        <v>144</v>
      </c>
      <c r="BM158" s="212" t="s">
        <v>224</v>
      </c>
    </row>
    <row r="159" spans="1:51" s="14" customFormat="1" ht="12">
      <c r="A159" s="14"/>
      <c r="B159" s="230"/>
      <c r="C159" s="231"/>
      <c r="D159" s="221" t="s">
        <v>148</v>
      </c>
      <c r="E159" s="231"/>
      <c r="F159" s="233" t="s">
        <v>225</v>
      </c>
      <c r="G159" s="231"/>
      <c r="H159" s="234">
        <v>21.42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148</v>
      </c>
      <c r="AU159" s="240" t="s">
        <v>157</v>
      </c>
      <c r="AV159" s="14" t="s">
        <v>83</v>
      </c>
      <c r="AW159" s="14" t="s">
        <v>4</v>
      </c>
      <c r="AX159" s="14" t="s">
        <v>81</v>
      </c>
      <c r="AY159" s="240" t="s">
        <v>137</v>
      </c>
    </row>
    <row r="160" spans="1:65" s="2" customFormat="1" ht="24.15" customHeight="1">
      <c r="A160" s="39"/>
      <c r="B160" s="40"/>
      <c r="C160" s="201" t="s">
        <v>226</v>
      </c>
      <c r="D160" s="201" t="s">
        <v>139</v>
      </c>
      <c r="E160" s="202" t="s">
        <v>227</v>
      </c>
      <c r="F160" s="203" t="s">
        <v>228</v>
      </c>
      <c r="G160" s="204" t="s">
        <v>153</v>
      </c>
      <c r="H160" s="205">
        <v>31.62</v>
      </c>
      <c r="I160" s="206"/>
      <c r="J160" s="207">
        <f>ROUND(I160*H160,2)</f>
        <v>0</v>
      </c>
      <c r="K160" s="203" t="s">
        <v>143</v>
      </c>
      <c r="L160" s="45"/>
      <c r="M160" s="208" t="s">
        <v>19</v>
      </c>
      <c r="N160" s="209" t="s">
        <v>44</v>
      </c>
      <c r="O160" s="85"/>
      <c r="P160" s="210">
        <f>O160*H160</f>
        <v>0</v>
      </c>
      <c r="Q160" s="210">
        <v>0.00014</v>
      </c>
      <c r="R160" s="210">
        <f>Q160*H160</f>
        <v>0.0044268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144</v>
      </c>
      <c r="AT160" s="212" t="s">
        <v>139</v>
      </c>
      <c r="AU160" s="212" t="s">
        <v>157</v>
      </c>
      <c r="AY160" s="18" t="s">
        <v>137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81</v>
      </c>
      <c r="BK160" s="213">
        <f>ROUND(I160*H160,2)</f>
        <v>0</v>
      </c>
      <c r="BL160" s="18" t="s">
        <v>144</v>
      </c>
      <c r="BM160" s="212" t="s">
        <v>229</v>
      </c>
    </row>
    <row r="161" spans="1:47" s="2" customFormat="1" ht="12">
      <c r="A161" s="39"/>
      <c r="B161" s="40"/>
      <c r="C161" s="41"/>
      <c r="D161" s="214" t="s">
        <v>146</v>
      </c>
      <c r="E161" s="41"/>
      <c r="F161" s="215" t="s">
        <v>230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146</v>
      </c>
      <c r="AU161" s="18" t="s">
        <v>157</v>
      </c>
    </row>
    <row r="162" spans="1:51" s="13" customFormat="1" ht="12">
      <c r="A162" s="13"/>
      <c r="B162" s="219"/>
      <c r="C162" s="220"/>
      <c r="D162" s="221" t="s">
        <v>148</v>
      </c>
      <c r="E162" s="222" t="s">
        <v>19</v>
      </c>
      <c r="F162" s="223" t="s">
        <v>207</v>
      </c>
      <c r="G162" s="220"/>
      <c r="H162" s="222" t="s">
        <v>19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148</v>
      </c>
      <c r="AU162" s="229" t="s">
        <v>157</v>
      </c>
      <c r="AV162" s="13" t="s">
        <v>81</v>
      </c>
      <c r="AW162" s="13" t="s">
        <v>35</v>
      </c>
      <c r="AX162" s="13" t="s">
        <v>73</v>
      </c>
      <c r="AY162" s="229" t="s">
        <v>137</v>
      </c>
    </row>
    <row r="163" spans="1:51" s="14" customFormat="1" ht="12">
      <c r="A163" s="14"/>
      <c r="B163" s="230"/>
      <c r="C163" s="231"/>
      <c r="D163" s="221" t="s">
        <v>148</v>
      </c>
      <c r="E163" s="232" t="s">
        <v>19</v>
      </c>
      <c r="F163" s="233" t="s">
        <v>231</v>
      </c>
      <c r="G163" s="231"/>
      <c r="H163" s="234">
        <v>31.62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148</v>
      </c>
      <c r="AU163" s="240" t="s">
        <v>157</v>
      </c>
      <c r="AV163" s="14" t="s">
        <v>83</v>
      </c>
      <c r="AW163" s="14" t="s">
        <v>35</v>
      </c>
      <c r="AX163" s="14" t="s">
        <v>81</v>
      </c>
      <c r="AY163" s="240" t="s">
        <v>137</v>
      </c>
    </row>
    <row r="164" spans="1:65" s="2" customFormat="1" ht="37.8" customHeight="1">
      <c r="A164" s="39"/>
      <c r="B164" s="40"/>
      <c r="C164" s="201" t="s">
        <v>232</v>
      </c>
      <c r="D164" s="201" t="s">
        <v>139</v>
      </c>
      <c r="E164" s="202" t="s">
        <v>233</v>
      </c>
      <c r="F164" s="203" t="s">
        <v>234</v>
      </c>
      <c r="G164" s="204" t="s">
        <v>153</v>
      </c>
      <c r="H164" s="205">
        <v>31.62</v>
      </c>
      <c r="I164" s="206"/>
      <c r="J164" s="207">
        <f>ROUND(I164*H164,2)</f>
        <v>0</v>
      </c>
      <c r="K164" s="203" t="s">
        <v>143</v>
      </c>
      <c r="L164" s="45"/>
      <c r="M164" s="208" t="s">
        <v>19</v>
      </c>
      <c r="N164" s="209" t="s">
        <v>44</v>
      </c>
      <c r="O164" s="85"/>
      <c r="P164" s="210">
        <f>O164*H164</f>
        <v>0</v>
      </c>
      <c r="Q164" s="210">
        <v>0.00285</v>
      </c>
      <c r="R164" s="210">
        <f>Q164*H164</f>
        <v>0.090117</v>
      </c>
      <c r="S164" s="210">
        <v>0</v>
      </c>
      <c r="T164" s="21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2" t="s">
        <v>144</v>
      </c>
      <c r="AT164" s="212" t="s">
        <v>139</v>
      </c>
      <c r="AU164" s="212" t="s">
        <v>157</v>
      </c>
      <c r="AY164" s="18" t="s">
        <v>137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8" t="s">
        <v>81</v>
      </c>
      <c r="BK164" s="213">
        <f>ROUND(I164*H164,2)</f>
        <v>0</v>
      </c>
      <c r="BL164" s="18" t="s">
        <v>144</v>
      </c>
      <c r="BM164" s="212" t="s">
        <v>235</v>
      </c>
    </row>
    <row r="165" spans="1:47" s="2" customFormat="1" ht="12">
      <c r="A165" s="39"/>
      <c r="B165" s="40"/>
      <c r="C165" s="41"/>
      <c r="D165" s="214" t="s">
        <v>146</v>
      </c>
      <c r="E165" s="41"/>
      <c r="F165" s="215" t="s">
        <v>236</v>
      </c>
      <c r="G165" s="41"/>
      <c r="H165" s="41"/>
      <c r="I165" s="216"/>
      <c r="J165" s="41"/>
      <c r="K165" s="41"/>
      <c r="L165" s="45"/>
      <c r="M165" s="217"/>
      <c r="N165" s="218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146</v>
      </c>
      <c r="AU165" s="18" t="s">
        <v>157</v>
      </c>
    </row>
    <row r="166" spans="1:51" s="13" customFormat="1" ht="12">
      <c r="A166" s="13"/>
      <c r="B166" s="219"/>
      <c r="C166" s="220"/>
      <c r="D166" s="221" t="s">
        <v>148</v>
      </c>
      <c r="E166" s="222" t="s">
        <v>19</v>
      </c>
      <c r="F166" s="223" t="s">
        <v>207</v>
      </c>
      <c r="G166" s="220"/>
      <c r="H166" s="222" t="s">
        <v>19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148</v>
      </c>
      <c r="AU166" s="229" t="s">
        <v>157</v>
      </c>
      <c r="AV166" s="13" t="s">
        <v>81</v>
      </c>
      <c r="AW166" s="13" t="s">
        <v>35</v>
      </c>
      <c r="AX166" s="13" t="s">
        <v>73</v>
      </c>
      <c r="AY166" s="229" t="s">
        <v>137</v>
      </c>
    </row>
    <row r="167" spans="1:51" s="14" customFormat="1" ht="12">
      <c r="A167" s="14"/>
      <c r="B167" s="230"/>
      <c r="C167" s="231"/>
      <c r="D167" s="221" t="s">
        <v>148</v>
      </c>
      <c r="E167" s="232" t="s">
        <v>19</v>
      </c>
      <c r="F167" s="233" t="s">
        <v>231</v>
      </c>
      <c r="G167" s="231"/>
      <c r="H167" s="234">
        <v>31.62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148</v>
      </c>
      <c r="AU167" s="240" t="s">
        <v>157</v>
      </c>
      <c r="AV167" s="14" t="s">
        <v>83</v>
      </c>
      <c r="AW167" s="14" t="s">
        <v>35</v>
      </c>
      <c r="AX167" s="14" t="s">
        <v>81</v>
      </c>
      <c r="AY167" s="240" t="s">
        <v>137</v>
      </c>
    </row>
    <row r="168" spans="1:65" s="2" customFormat="1" ht="24.15" customHeight="1">
      <c r="A168" s="39"/>
      <c r="B168" s="40"/>
      <c r="C168" s="201" t="s">
        <v>8</v>
      </c>
      <c r="D168" s="201" t="s">
        <v>139</v>
      </c>
      <c r="E168" s="202" t="s">
        <v>237</v>
      </c>
      <c r="F168" s="203" t="s">
        <v>238</v>
      </c>
      <c r="G168" s="204" t="s">
        <v>142</v>
      </c>
      <c r="H168" s="205">
        <v>34</v>
      </c>
      <c r="I168" s="206"/>
      <c r="J168" s="207">
        <f>ROUND(I168*H168,2)</f>
        <v>0</v>
      </c>
      <c r="K168" s="203" t="s">
        <v>143</v>
      </c>
      <c r="L168" s="45"/>
      <c r="M168" s="208" t="s">
        <v>19</v>
      </c>
      <c r="N168" s="209" t="s">
        <v>44</v>
      </c>
      <c r="O168" s="85"/>
      <c r="P168" s="210">
        <f>O168*H168</f>
        <v>0</v>
      </c>
      <c r="Q168" s="210">
        <v>3E-05</v>
      </c>
      <c r="R168" s="210">
        <f>Q168*H168</f>
        <v>0.00102</v>
      </c>
      <c r="S168" s="210">
        <v>0</v>
      </c>
      <c r="T168" s="21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2" t="s">
        <v>144</v>
      </c>
      <c r="AT168" s="212" t="s">
        <v>139</v>
      </c>
      <c r="AU168" s="212" t="s">
        <v>157</v>
      </c>
      <c r="AY168" s="18" t="s">
        <v>137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8" t="s">
        <v>81</v>
      </c>
      <c r="BK168" s="213">
        <f>ROUND(I168*H168,2)</f>
        <v>0</v>
      </c>
      <c r="BL168" s="18" t="s">
        <v>144</v>
      </c>
      <c r="BM168" s="212" t="s">
        <v>239</v>
      </c>
    </row>
    <row r="169" spans="1:47" s="2" customFormat="1" ht="12">
      <c r="A169" s="39"/>
      <c r="B169" s="40"/>
      <c r="C169" s="41"/>
      <c r="D169" s="214" t="s">
        <v>146</v>
      </c>
      <c r="E169" s="41"/>
      <c r="F169" s="215" t="s">
        <v>240</v>
      </c>
      <c r="G169" s="41"/>
      <c r="H169" s="41"/>
      <c r="I169" s="216"/>
      <c r="J169" s="41"/>
      <c r="K169" s="41"/>
      <c r="L169" s="45"/>
      <c r="M169" s="217"/>
      <c r="N169" s="218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146</v>
      </c>
      <c r="AU169" s="18" t="s">
        <v>157</v>
      </c>
    </row>
    <row r="170" spans="1:51" s="13" customFormat="1" ht="12">
      <c r="A170" s="13"/>
      <c r="B170" s="219"/>
      <c r="C170" s="220"/>
      <c r="D170" s="221" t="s">
        <v>148</v>
      </c>
      <c r="E170" s="222" t="s">
        <v>19</v>
      </c>
      <c r="F170" s="223" t="s">
        <v>241</v>
      </c>
      <c r="G170" s="220"/>
      <c r="H170" s="222" t="s">
        <v>19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148</v>
      </c>
      <c r="AU170" s="229" t="s">
        <v>157</v>
      </c>
      <c r="AV170" s="13" t="s">
        <v>81</v>
      </c>
      <c r="AW170" s="13" t="s">
        <v>35</v>
      </c>
      <c r="AX170" s="13" t="s">
        <v>73</v>
      </c>
      <c r="AY170" s="229" t="s">
        <v>137</v>
      </c>
    </row>
    <row r="171" spans="1:51" s="14" customFormat="1" ht="12">
      <c r="A171" s="14"/>
      <c r="B171" s="230"/>
      <c r="C171" s="231"/>
      <c r="D171" s="221" t="s">
        <v>148</v>
      </c>
      <c r="E171" s="232" t="s">
        <v>19</v>
      </c>
      <c r="F171" s="233" t="s">
        <v>242</v>
      </c>
      <c r="G171" s="231"/>
      <c r="H171" s="234">
        <v>34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148</v>
      </c>
      <c r="AU171" s="240" t="s">
        <v>157</v>
      </c>
      <c r="AV171" s="14" t="s">
        <v>83</v>
      </c>
      <c r="AW171" s="14" t="s">
        <v>35</v>
      </c>
      <c r="AX171" s="14" t="s">
        <v>81</v>
      </c>
      <c r="AY171" s="240" t="s">
        <v>137</v>
      </c>
    </row>
    <row r="172" spans="1:65" s="2" customFormat="1" ht="24.15" customHeight="1">
      <c r="A172" s="39"/>
      <c r="B172" s="40"/>
      <c r="C172" s="241" t="s">
        <v>243</v>
      </c>
      <c r="D172" s="241" t="s">
        <v>210</v>
      </c>
      <c r="E172" s="242" t="s">
        <v>244</v>
      </c>
      <c r="F172" s="243" t="s">
        <v>245</v>
      </c>
      <c r="G172" s="244" t="s">
        <v>142</v>
      </c>
      <c r="H172" s="245">
        <v>35.7</v>
      </c>
      <c r="I172" s="246"/>
      <c r="J172" s="247">
        <f>ROUND(I172*H172,2)</f>
        <v>0</v>
      </c>
      <c r="K172" s="243" t="s">
        <v>143</v>
      </c>
      <c r="L172" s="248"/>
      <c r="M172" s="249" t="s">
        <v>19</v>
      </c>
      <c r="N172" s="250" t="s">
        <v>44</v>
      </c>
      <c r="O172" s="85"/>
      <c r="P172" s="210">
        <f>O172*H172</f>
        <v>0</v>
      </c>
      <c r="Q172" s="210">
        <v>0.00072</v>
      </c>
      <c r="R172" s="210">
        <f>Q172*H172</f>
        <v>0.025704000000000005</v>
      </c>
      <c r="S172" s="210">
        <v>0</v>
      </c>
      <c r="T172" s="21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2" t="s">
        <v>197</v>
      </c>
      <c r="AT172" s="212" t="s">
        <v>210</v>
      </c>
      <c r="AU172" s="212" t="s">
        <v>157</v>
      </c>
      <c r="AY172" s="18" t="s">
        <v>137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8" t="s">
        <v>81</v>
      </c>
      <c r="BK172" s="213">
        <f>ROUND(I172*H172,2)</f>
        <v>0</v>
      </c>
      <c r="BL172" s="18" t="s">
        <v>144</v>
      </c>
      <c r="BM172" s="212" t="s">
        <v>246</v>
      </c>
    </row>
    <row r="173" spans="1:51" s="14" customFormat="1" ht="12">
      <c r="A173" s="14"/>
      <c r="B173" s="230"/>
      <c r="C173" s="231"/>
      <c r="D173" s="221" t="s">
        <v>148</v>
      </c>
      <c r="E173" s="231"/>
      <c r="F173" s="233" t="s">
        <v>247</v>
      </c>
      <c r="G173" s="231"/>
      <c r="H173" s="234">
        <v>35.7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148</v>
      </c>
      <c r="AU173" s="240" t="s">
        <v>157</v>
      </c>
      <c r="AV173" s="14" t="s">
        <v>83</v>
      </c>
      <c r="AW173" s="14" t="s">
        <v>4</v>
      </c>
      <c r="AX173" s="14" t="s">
        <v>81</v>
      </c>
      <c r="AY173" s="240" t="s">
        <v>137</v>
      </c>
    </row>
    <row r="174" spans="1:65" s="2" customFormat="1" ht="37.8" customHeight="1">
      <c r="A174" s="39"/>
      <c r="B174" s="40"/>
      <c r="C174" s="201" t="s">
        <v>248</v>
      </c>
      <c r="D174" s="201" t="s">
        <v>139</v>
      </c>
      <c r="E174" s="202" t="s">
        <v>249</v>
      </c>
      <c r="F174" s="203" t="s">
        <v>250</v>
      </c>
      <c r="G174" s="204" t="s">
        <v>153</v>
      </c>
      <c r="H174" s="205">
        <v>51</v>
      </c>
      <c r="I174" s="206"/>
      <c r="J174" s="207">
        <f>ROUND(I174*H174,2)</f>
        <v>0</v>
      </c>
      <c r="K174" s="203" t="s">
        <v>143</v>
      </c>
      <c r="L174" s="45"/>
      <c r="M174" s="208" t="s">
        <v>19</v>
      </c>
      <c r="N174" s="209" t="s">
        <v>44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2" t="s">
        <v>144</v>
      </c>
      <c r="AT174" s="212" t="s">
        <v>139</v>
      </c>
      <c r="AU174" s="212" t="s">
        <v>157</v>
      </c>
      <c r="AY174" s="18" t="s">
        <v>137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8" t="s">
        <v>81</v>
      </c>
      <c r="BK174" s="213">
        <f>ROUND(I174*H174,2)</f>
        <v>0</v>
      </c>
      <c r="BL174" s="18" t="s">
        <v>144</v>
      </c>
      <c r="BM174" s="212" t="s">
        <v>251</v>
      </c>
    </row>
    <row r="175" spans="1:47" s="2" customFormat="1" ht="12">
      <c r="A175" s="39"/>
      <c r="B175" s="40"/>
      <c r="C175" s="41"/>
      <c r="D175" s="214" t="s">
        <v>146</v>
      </c>
      <c r="E175" s="41"/>
      <c r="F175" s="215" t="s">
        <v>252</v>
      </c>
      <c r="G175" s="41"/>
      <c r="H175" s="41"/>
      <c r="I175" s="216"/>
      <c r="J175" s="41"/>
      <c r="K175" s="41"/>
      <c r="L175" s="45"/>
      <c r="M175" s="217"/>
      <c r="N175" s="218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146</v>
      </c>
      <c r="AU175" s="18" t="s">
        <v>157</v>
      </c>
    </row>
    <row r="176" spans="1:51" s="13" customFormat="1" ht="12">
      <c r="A176" s="13"/>
      <c r="B176" s="219"/>
      <c r="C176" s="220"/>
      <c r="D176" s="221" t="s">
        <v>148</v>
      </c>
      <c r="E176" s="222" t="s">
        <v>19</v>
      </c>
      <c r="F176" s="223" t="s">
        <v>253</v>
      </c>
      <c r="G176" s="220"/>
      <c r="H176" s="222" t="s">
        <v>19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148</v>
      </c>
      <c r="AU176" s="229" t="s">
        <v>157</v>
      </c>
      <c r="AV176" s="13" t="s">
        <v>81</v>
      </c>
      <c r="AW176" s="13" t="s">
        <v>35</v>
      </c>
      <c r="AX176" s="13" t="s">
        <v>73</v>
      </c>
      <c r="AY176" s="229" t="s">
        <v>137</v>
      </c>
    </row>
    <row r="177" spans="1:51" s="14" customFormat="1" ht="12">
      <c r="A177" s="14"/>
      <c r="B177" s="230"/>
      <c r="C177" s="231"/>
      <c r="D177" s="221" t="s">
        <v>148</v>
      </c>
      <c r="E177" s="232" t="s">
        <v>19</v>
      </c>
      <c r="F177" s="233" t="s">
        <v>254</v>
      </c>
      <c r="G177" s="231"/>
      <c r="H177" s="234">
        <v>51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148</v>
      </c>
      <c r="AU177" s="240" t="s">
        <v>157</v>
      </c>
      <c r="AV177" s="14" t="s">
        <v>83</v>
      </c>
      <c r="AW177" s="14" t="s">
        <v>35</v>
      </c>
      <c r="AX177" s="14" t="s">
        <v>81</v>
      </c>
      <c r="AY177" s="240" t="s">
        <v>137</v>
      </c>
    </row>
    <row r="178" spans="1:63" s="12" customFormat="1" ht="20.85" customHeight="1">
      <c r="A178" s="12"/>
      <c r="B178" s="185"/>
      <c r="C178" s="186"/>
      <c r="D178" s="187" t="s">
        <v>72</v>
      </c>
      <c r="E178" s="199" t="s">
        <v>255</v>
      </c>
      <c r="F178" s="199" t="s">
        <v>256</v>
      </c>
      <c r="G178" s="186"/>
      <c r="H178" s="186"/>
      <c r="I178" s="189"/>
      <c r="J178" s="200">
        <f>BK178</f>
        <v>0</v>
      </c>
      <c r="K178" s="186"/>
      <c r="L178" s="191"/>
      <c r="M178" s="192"/>
      <c r="N178" s="193"/>
      <c r="O178" s="193"/>
      <c r="P178" s="194">
        <f>SUM(P179:P184)</f>
        <v>0</v>
      </c>
      <c r="Q178" s="193"/>
      <c r="R178" s="194">
        <f>SUM(R179:R184)</f>
        <v>11.999274000000002</v>
      </c>
      <c r="S178" s="193"/>
      <c r="T178" s="195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6" t="s">
        <v>81</v>
      </c>
      <c r="AT178" s="197" t="s">
        <v>72</v>
      </c>
      <c r="AU178" s="197" t="s">
        <v>83</v>
      </c>
      <c r="AY178" s="196" t="s">
        <v>137</v>
      </c>
      <c r="BK178" s="198">
        <f>SUM(BK179:BK184)</f>
        <v>0</v>
      </c>
    </row>
    <row r="179" spans="1:65" s="2" customFormat="1" ht="37.8" customHeight="1">
      <c r="A179" s="39"/>
      <c r="B179" s="40"/>
      <c r="C179" s="201" t="s">
        <v>257</v>
      </c>
      <c r="D179" s="201" t="s">
        <v>139</v>
      </c>
      <c r="E179" s="202" t="s">
        <v>258</v>
      </c>
      <c r="F179" s="203" t="s">
        <v>259</v>
      </c>
      <c r="G179" s="204" t="s">
        <v>153</v>
      </c>
      <c r="H179" s="205">
        <v>101.448</v>
      </c>
      <c r="I179" s="206"/>
      <c r="J179" s="207">
        <f>ROUND(I179*H179,2)</f>
        <v>0</v>
      </c>
      <c r="K179" s="203" t="s">
        <v>143</v>
      </c>
      <c r="L179" s="45"/>
      <c r="M179" s="208" t="s">
        <v>19</v>
      </c>
      <c r="N179" s="209" t="s">
        <v>44</v>
      </c>
      <c r="O179" s="85"/>
      <c r="P179" s="210">
        <f>O179*H179</f>
        <v>0</v>
      </c>
      <c r="Q179" s="210">
        <v>0.002</v>
      </c>
      <c r="R179" s="210">
        <f>Q179*H179</f>
        <v>0.202896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144</v>
      </c>
      <c r="AT179" s="212" t="s">
        <v>139</v>
      </c>
      <c r="AU179" s="212" t="s">
        <v>157</v>
      </c>
      <c r="AY179" s="18" t="s">
        <v>137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81</v>
      </c>
      <c r="BK179" s="213">
        <f>ROUND(I179*H179,2)</f>
        <v>0</v>
      </c>
      <c r="BL179" s="18" t="s">
        <v>144</v>
      </c>
      <c r="BM179" s="212" t="s">
        <v>260</v>
      </c>
    </row>
    <row r="180" spans="1:47" s="2" customFormat="1" ht="12">
      <c r="A180" s="39"/>
      <c r="B180" s="40"/>
      <c r="C180" s="41"/>
      <c r="D180" s="214" t="s">
        <v>146</v>
      </c>
      <c r="E180" s="41"/>
      <c r="F180" s="215" t="s">
        <v>261</v>
      </c>
      <c r="G180" s="41"/>
      <c r="H180" s="41"/>
      <c r="I180" s="216"/>
      <c r="J180" s="41"/>
      <c r="K180" s="41"/>
      <c r="L180" s="45"/>
      <c r="M180" s="217"/>
      <c r="N180" s="218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146</v>
      </c>
      <c r="AU180" s="18" t="s">
        <v>157</v>
      </c>
    </row>
    <row r="181" spans="1:51" s="13" customFormat="1" ht="12">
      <c r="A181" s="13"/>
      <c r="B181" s="219"/>
      <c r="C181" s="220"/>
      <c r="D181" s="221" t="s">
        <v>148</v>
      </c>
      <c r="E181" s="222" t="s">
        <v>19</v>
      </c>
      <c r="F181" s="223" t="s">
        <v>262</v>
      </c>
      <c r="G181" s="220"/>
      <c r="H181" s="222" t="s">
        <v>19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148</v>
      </c>
      <c r="AU181" s="229" t="s">
        <v>157</v>
      </c>
      <c r="AV181" s="13" t="s">
        <v>81</v>
      </c>
      <c r="AW181" s="13" t="s">
        <v>35</v>
      </c>
      <c r="AX181" s="13" t="s">
        <v>73</v>
      </c>
      <c r="AY181" s="229" t="s">
        <v>137</v>
      </c>
    </row>
    <row r="182" spans="1:51" s="14" customFormat="1" ht="12">
      <c r="A182" s="14"/>
      <c r="B182" s="230"/>
      <c r="C182" s="231"/>
      <c r="D182" s="221" t="s">
        <v>148</v>
      </c>
      <c r="E182" s="232" t="s">
        <v>19</v>
      </c>
      <c r="F182" s="233" t="s">
        <v>263</v>
      </c>
      <c r="G182" s="231"/>
      <c r="H182" s="234">
        <v>101.448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148</v>
      </c>
      <c r="AU182" s="240" t="s">
        <v>157</v>
      </c>
      <c r="AV182" s="14" t="s">
        <v>83</v>
      </c>
      <c r="AW182" s="14" t="s">
        <v>35</v>
      </c>
      <c r="AX182" s="14" t="s">
        <v>81</v>
      </c>
      <c r="AY182" s="240" t="s">
        <v>137</v>
      </c>
    </row>
    <row r="183" spans="1:65" s="2" customFormat="1" ht="24.15" customHeight="1">
      <c r="A183" s="39"/>
      <c r="B183" s="40"/>
      <c r="C183" s="241" t="s">
        <v>264</v>
      </c>
      <c r="D183" s="241" t="s">
        <v>210</v>
      </c>
      <c r="E183" s="242" t="s">
        <v>265</v>
      </c>
      <c r="F183" s="243" t="s">
        <v>266</v>
      </c>
      <c r="G183" s="244" t="s">
        <v>153</v>
      </c>
      <c r="H183" s="245">
        <v>103.477</v>
      </c>
      <c r="I183" s="246"/>
      <c r="J183" s="247">
        <f>ROUND(I183*H183,2)</f>
        <v>0</v>
      </c>
      <c r="K183" s="243" t="s">
        <v>143</v>
      </c>
      <c r="L183" s="248"/>
      <c r="M183" s="249" t="s">
        <v>19</v>
      </c>
      <c r="N183" s="250" t="s">
        <v>44</v>
      </c>
      <c r="O183" s="85"/>
      <c r="P183" s="210">
        <f>O183*H183</f>
        <v>0</v>
      </c>
      <c r="Q183" s="210">
        <v>0.114</v>
      </c>
      <c r="R183" s="210">
        <f>Q183*H183</f>
        <v>11.796378</v>
      </c>
      <c r="S183" s="210">
        <v>0</v>
      </c>
      <c r="T183" s="21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2" t="s">
        <v>197</v>
      </c>
      <c r="AT183" s="212" t="s">
        <v>210</v>
      </c>
      <c r="AU183" s="212" t="s">
        <v>157</v>
      </c>
      <c r="AY183" s="18" t="s">
        <v>137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8" t="s">
        <v>81</v>
      </c>
      <c r="BK183" s="213">
        <f>ROUND(I183*H183,2)</f>
        <v>0</v>
      </c>
      <c r="BL183" s="18" t="s">
        <v>144</v>
      </c>
      <c r="BM183" s="212" t="s">
        <v>267</v>
      </c>
    </row>
    <row r="184" spans="1:51" s="14" customFormat="1" ht="12">
      <c r="A184" s="14"/>
      <c r="B184" s="230"/>
      <c r="C184" s="231"/>
      <c r="D184" s="221" t="s">
        <v>148</v>
      </c>
      <c r="E184" s="231"/>
      <c r="F184" s="233" t="s">
        <v>268</v>
      </c>
      <c r="G184" s="231"/>
      <c r="H184" s="234">
        <v>103.477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148</v>
      </c>
      <c r="AU184" s="240" t="s">
        <v>157</v>
      </c>
      <c r="AV184" s="14" t="s">
        <v>83</v>
      </c>
      <c r="AW184" s="14" t="s">
        <v>4</v>
      </c>
      <c r="AX184" s="14" t="s">
        <v>81</v>
      </c>
      <c r="AY184" s="240" t="s">
        <v>137</v>
      </c>
    </row>
    <row r="185" spans="1:63" s="12" customFormat="1" ht="22.8" customHeight="1">
      <c r="A185" s="12"/>
      <c r="B185" s="185"/>
      <c r="C185" s="186"/>
      <c r="D185" s="187" t="s">
        <v>72</v>
      </c>
      <c r="E185" s="199" t="s">
        <v>197</v>
      </c>
      <c r="F185" s="199" t="s">
        <v>269</v>
      </c>
      <c r="G185" s="186"/>
      <c r="H185" s="186"/>
      <c r="I185" s="189"/>
      <c r="J185" s="200">
        <f>BK185</f>
        <v>0</v>
      </c>
      <c r="K185" s="186"/>
      <c r="L185" s="191"/>
      <c r="M185" s="192"/>
      <c r="N185" s="193"/>
      <c r="O185" s="193"/>
      <c r="P185" s="194">
        <f>SUM(P186:P189)</f>
        <v>0</v>
      </c>
      <c r="Q185" s="193"/>
      <c r="R185" s="194">
        <f>SUM(R186:R189)</f>
        <v>0.00732</v>
      </c>
      <c r="S185" s="193"/>
      <c r="T185" s="195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6" t="s">
        <v>81</v>
      </c>
      <c r="AT185" s="197" t="s">
        <v>72</v>
      </c>
      <c r="AU185" s="197" t="s">
        <v>81</v>
      </c>
      <c r="AY185" s="196" t="s">
        <v>137</v>
      </c>
      <c r="BK185" s="198">
        <f>SUM(BK186:BK189)</f>
        <v>0</v>
      </c>
    </row>
    <row r="186" spans="1:65" s="2" customFormat="1" ht="44.25" customHeight="1">
      <c r="A186" s="39"/>
      <c r="B186" s="40"/>
      <c r="C186" s="201" t="s">
        <v>270</v>
      </c>
      <c r="D186" s="201" t="s">
        <v>139</v>
      </c>
      <c r="E186" s="202" t="s">
        <v>271</v>
      </c>
      <c r="F186" s="203" t="s">
        <v>272</v>
      </c>
      <c r="G186" s="204" t="s">
        <v>142</v>
      </c>
      <c r="H186" s="205">
        <v>4</v>
      </c>
      <c r="I186" s="206"/>
      <c r="J186" s="207">
        <f>ROUND(I186*H186,2)</f>
        <v>0</v>
      </c>
      <c r="K186" s="203" t="s">
        <v>143</v>
      </c>
      <c r="L186" s="45"/>
      <c r="M186" s="208" t="s">
        <v>19</v>
      </c>
      <c r="N186" s="209" t="s">
        <v>44</v>
      </c>
      <c r="O186" s="85"/>
      <c r="P186" s="210">
        <f>O186*H186</f>
        <v>0</v>
      </c>
      <c r="Q186" s="210">
        <v>0.00183</v>
      </c>
      <c r="R186" s="210">
        <f>Q186*H186</f>
        <v>0.00732</v>
      </c>
      <c r="S186" s="210">
        <v>0</v>
      </c>
      <c r="T186" s="21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2" t="s">
        <v>144</v>
      </c>
      <c r="AT186" s="212" t="s">
        <v>139</v>
      </c>
      <c r="AU186" s="212" t="s">
        <v>83</v>
      </c>
      <c r="AY186" s="18" t="s">
        <v>137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8" t="s">
        <v>81</v>
      </c>
      <c r="BK186" s="213">
        <f>ROUND(I186*H186,2)</f>
        <v>0</v>
      </c>
      <c r="BL186" s="18" t="s">
        <v>144</v>
      </c>
      <c r="BM186" s="212" t="s">
        <v>273</v>
      </c>
    </row>
    <row r="187" spans="1:47" s="2" customFormat="1" ht="12">
      <c r="A187" s="39"/>
      <c r="B187" s="40"/>
      <c r="C187" s="41"/>
      <c r="D187" s="214" t="s">
        <v>146</v>
      </c>
      <c r="E187" s="41"/>
      <c r="F187" s="215" t="s">
        <v>274</v>
      </c>
      <c r="G187" s="41"/>
      <c r="H187" s="41"/>
      <c r="I187" s="216"/>
      <c r="J187" s="41"/>
      <c r="K187" s="41"/>
      <c r="L187" s="45"/>
      <c r="M187" s="217"/>
      <c r="N187" s="218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146</v>
      </c>
      <c r="AU187" s="18" t="s">
        <v>83</v>
      </c>
    </row>
    <row r="188" spans="1:51" s="13" customFormat="1" ht="12">
      <c r="A188" s="13"/>
      <c r="B188" s="219"/>
      <c r="C188" s="220"/>
      <c r="D188" s="221" t="s">
        <v>148</v>
      </c>
      <c r="E188" s="222" t="s">
        <v>19</v>
      </c>
      <c r="F188" s="223" t="s">
        <v>275</v>
      </c>
      <c r="G188" s="220"/>
      <c r="H188" s="222" t="s">
        <v>19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148</v>
      </c>
      <c r="AU188" s="229" t="s">
        <v>83</v>
      </c>
      <c r="AV188" s="13" t="s">
        <v>81</v>
      </c>
      <c r="AW188" s="13" t="s">
        <v>35</v>
      </c>
      <c r="AX188" s="13" t="s">
        <v>73</v>
      </c>
      <c r="AY188" s="229" t="s">
        <v>137</v>
      </c>
    </row>
    <row r="189" spans="1:51" s="14" customFormat="1" ht="12">
      <c r="A189" s="14"/>
      <c r="B189" s="230"/>
      <c r="C189" s="231"/>
      <c r="D189" s="221" t="s">
        <v>148</v>
      </c>
      <c r="E189" s="232" t="s">
        <v>19</v>
      </c>
      <c r="F189" s="233" t="s">
        <v>144</v>
      </c>
      <c r="G189" s="231"/>
      <c r="H189" s="234">
        <v>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148</v>
      </c>
      <c r="AU189" s="240" t="s">
        <v>83</v>
      </c>
      <c r="AV189" s="14" t="s">
        <v>83</v>
      </c>
      <c r="AW189" s="14" t="s">
        <v>35</v>
      </c>
      <c r="AX189" s="14" t="s">
        <v>81</v>
      </c>
      <c r="AY189" s="240" t="s">
        <v>137</v>
      </c>
    </row>
    <row r="190" spans="1:63" s="12" customFormat="1" ht="22.8" customHeight="1">
      <c r="A190" s="12"/>
      <c r="B190" s="185"/>
      <c r="C190" s="186"/>
      <c r="D190" s="187" t="s">
        <v>72</v>
      </c>
      <c r="E190" s="199" t="s">
        <v>202</v>
      </c>
      <c r="F190" s="199" t="s">
        <v>276</v>
      </c>
      <c r="G190" s="186"/>
      <c r="H190" s="186"/>
      <c r="I190" s="189"/>
      <c r="J190" s="200">
        <f>BK190</f>
        <v>0</v>
      </c>
      <c r="K190" s="186"/>
      <c r="L190" s="191"/>
      <c r="M190" s="192"/>
      <c r="N190" s="193"/>
      <c r="O190" s="193"/>
      <c r="P190" s="194">
        <f>P191+P209+P220</f>
        <v>0</v>
      </c>
      <c r="Q190" s="193"/>
      <c r="R190" s="194">
        <f>R191+R209+R220</f>
        <v>0.0213883</v>
      </c>
      <c r="S190" s="193"/>
      <c r="T190" s="195">
        <f>T191+T209+T220</f>
        <v>37.647288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6" t="s">
        <v>81</v>
      </c>
      <c r="AT190" s="197" t="s">
        <v>72</v>
      </c>
      <c r="AU190" s="197" t="s">
        <v>81</v>
      </c>
      <c r="AY190" s="196" t="s">
        <v>137</v>
      </c>
      <c r="BK190" s="198">
        <f>BK191+BK209+BK220</f>
        <v>0</v>
      </c>
    </row>
    <row r="191" spans="1:63" s="12" customFormat="1" ht="20.85" customHeight="1">
      <c r="A191" s="12"/>
      <c r="B191" s="185"/>
      <c r="C191" s="186"/>
      <c r="D191" s="187" t="s">
        <v>72</v>
      </c>
      <c r="E191" s="199" t="s">
        <v>277</v>
      </c>
      <c r="F191" s="199" t="s">
        <v>278</v>
      </c>
      <c r="G191" s="186"/>
      <c r="H191" s="186"/>
      <c r="I191" s="189"/>
      <c r="J191" s="200">
        <f>BK191</f>
        <v>0</v>
      </c>
      <c r="K191" s="186"/>
      <c r="L191" s="191"/>
      <c r="M191" s="192"/>
      <c r="N191" s="193"/>
      <c r="O191" s="193"/>
      <c r="P191" s="194">
        <f>SUM(P192:P208)</f>
        <v>0</v>
      </c>
      <c r="Q191" s="193"/>
      <c r="R191" s="194">
        <f>SUM(R192:R208)</f>
        <v>0.0211323</v>
      </c>
      <c r="S191" s="193"/>
      <c r="T191" s="195">
        <f>SUM(T192:T208)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6" t="s">
        <v>81</v>
      </c>
      <c r="AT191" s="197" t="s">
        <v>72</v>
      </c>
      <c r="AU191" s="197" t="s">
        <v>83</v>
      </c>
      <c r="AY191" s="196" t="s">
        <v>137</v>
      </c>
      <c r="BK191" s="198">
        <f>SUM(BK192:BK208)</f>
        <v>0</v>
      </c>
    </row>
    <row r="192" spans="1:65" s="2" customFormat="1" ht="44.25" customHeight="1">
      <c r="A192" s="39"/>
      <c r="B192" s="40"/>
      <c r="C192" s="201" t="s">
        <v>7</v>
      </c>
      <c r="D192" s="201" t="s">
        <v>139</v>
      </c>
      <c r="E192" s="202" t="s">
        <v>279</v>
      </c>
      <c r="F192" s="203" t="s">
        <v>280</v>
      </c>
      <c r="G192" s="204" t="s">
        <v>153</v>
      </c>
      <c r="H192" s="205">
        <v>70</v>
      </c>
      <c r="I192" s="206"/>
      <c r="J192" s="207">
        <f>ROUND(I192*H192,2)</f>
        <v>0</v>
      </c>
      <c r="K192" s="203" t="s">
        <v>143</v>
      </c>
      <c r="L192" s="45"/>
      <c r="M192" s="208" t="s">
        <v>19</v>
      </c>
      <c r="N192" s="209" t="s">
        <v>44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2" t="s">
        <v>144</v>
      </c>
      <c r="AT192" s="212" t="s">
        <v>139</v>
      </c>
      <c r="AU192" s="212" t="s">
        <v>157</v>
      </c>
      <c r="AY192" s="18" t="s">
        <v>137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8" t="s">
        <v>81</v>
      </c>
      <c r="BK192" s="213">
        <f>ROUND(I192*H192,2)</f>
        <v>0</v>
      </c>
      <c r="BL192" s="18" t="s">
        <v>144</v>
      </c>
      <c r="BM192" s="212" t="s">
        <v>281</v>
      </c>
    </row>
    <row r="193" spans="1:47" s="2" customFormat="1" ht="12">
      <c r="A193" s="39"/>
      <c r="B193" s="40"/>
      <c r="C193" s="41"/>
      <c r="D193" s="214" t="s">
        <v>146</v>
      </c>
      <c r="E193" s="41"/>
      <c r="F193" s="215" t="s">
        <v>282</v>
      </c>
      <c r="G193" s="41"/>
      <c r="H193" s="41"/>
      <c r="I193" s="216"/>
      <c r="J193" s="41"/>
      <c r="K193" s="41"/>
      <c r="L193" s="45"/>
      <c r="M193" s="217"/>
      <c r="N193" s="218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146</v>
      </c>
      <c r="AU193" s="18" t="s">
        <v>157</v>
      </c>
    </row>
    <row r="194" spans="1:51" s="13" customFormat="1" ht="12">
      <c r="A194" s="13"/>
      <c r="B194" s="219"/>
      <c r="C194" s="220"/>
      <c r="D194" s="221" t="s">
        <v>148</v>
      </c>
      <c r="E194" s="222" t="s">
        <v>19</v>
      </c>
      <c r="F194" s="223" t="s">
        <v>283</v>
      </c>
      <c r="G194" s="220"/>
      <c r="H194" s="222" t="s">
        <v>19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148</v>
      </c>
      <c r="AU194" s="229" t="s">
        <v>157</v>
      </c>
      <c r="AV194" s="13" t="s">
        <v>81</v>
      </c>
      <c r="AW194" s="13" t="s">
        <v>35</v>
      </c>
      <c r="AX194" s="13" t="s">
        <v>73</v>
      </c>
      <c r="AY194" s="229" t="s">
        <v>137</v>
      </c>
    </row>
    <row r="195" spans="1:51" s="14" customFormat="1" ht="12">
      <c r="A195" s="14"/>
      <c r="B195" s="230"/>
      <c r="C195" s="231"/>
      <c r="D195" s="221" t="s">
        <v>148</v>
      </c>
      <c r="E195" s="232" t="s">
        <v>19</v>
      </c>
      <c r="F195" s="233" t="s">
        <v>284</v>
      </c>
      <c r="G195" s="231"/>
      <c r="H195" s="234">
        <v>64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148</v>
      </c>
      <c r="AU195" s="240" t="s">
        <v>157</v>
      </c>
      <c r="AV195" s="14" t="s">
        <v>83</v>
      </c>
      <c r="AW195" s="14" t="s">
        <v>35</v>
      </c>
      <c r="AX195" s="14" t="s">
        <v>73</v>
      </c>
      <c r="AY195" s="240" t="s">
        <v>137</v>
      </c>
    </row>
    <row r="196" spans="1:51" s="13" customFormat="1" ht="12">
      <c r="A196" s="13"/>
      <c r="B196" s="219"/>
      <c r="C196" s="220"/>
      <c r="D196" s="221" t="s">
        <v>148</v>
      </c>
      <c r="E196" s="222" t="s">
        <v>19</v>
      </c>
      <c r="F196" s="223" t="s">
        <v>285</v>
      </c>
      <c r="G196" s="220"/>
      <c r="H196" s="222" t="s">
        <v>19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148</v>
      </c>
      <c r="AU196" s="229" t="s">
        <v>157</v>
      </c>
      <c r="AV196" s="13" t="s">
        <v>81</v>
      </c>
      <c r="AW196" s="13" t="s">
        <v>35</v>
      </c>
      <c r="AX196" s="13" t="s">
        <v>73</v>
      </c>
      <c r="AY196" s="229" t="s">
        <v>137</v>
      </c>
    </row>
    <row r="197" spans="1:51" s="14" customFormat="1" ht="12">
      <c r="A197" s="14"/>
      <c r="B197" s="230"/>
      <c r="C197" s="231"/>
      <c r="D197" s="221" t="s">
        <v>148</v>
      </c>
      <c r="E197" s="232" t="s">
        <v>19</v>
      </c>
      <c r="F197" s="233" t="s">
        <v>178</v>
      </c>
      <c r="G197" s="231"/>
      <c r="H197" s="234">
        <v>6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148</v>
      </c>
      <c r="AU197" s="240" t="s">
        <v>157</v>
      </c>
      <c r="AV197" s="14" t="s">
        <v>83</v>
      </c>
      <c r="AW197" s="14" t="s">
        <v>35</v>
      </c>
      <c r="AX197" s="14" t="s">
        <v>73</v>
      </c>
      <c r="AY197" s="240" t="s">
        <v>137</v>
      </c>
    </row>
    <row r="198" spans="1:51" s="15" customFormat="1" ht="12">
      <c r="A198" s="15"/>
      <c r="B198" s="251"/>
      <c r="C198" s="252"/>
      <c r="D198" s="221" t="s">
        <v>148</v>
      </c>
      <c r="E198" s="253" t="s">
        <v>19</v>
      </c>
      <c r="F198" s="254" t="s">
        <v>286</v>
      </c>
      <c r="G198" s="252"/>
      <c r="H198" s="255">
        <v>70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1" t="s">
        <v>148</v>
      </c>
      <c r="AU198" s="261" t="s">
        <v>157</v>
      </c>
      <c r="AV198" s="15" t="s">
        <v>144</v>
      </c>
      <c r="AW198" s="15" t="s">
        <v>35</v>
      </c>
      <c r="AX198" s="15" t="s">
        <v>81</v>
      </c>
      <c r="AY198" s="261" t="s">
        <v>137</v>
      </c>
    </row>
    <row r="199" spans="1:65" s="2" customFormat="1" ht="49.05" customHeight="1">
      <c r="A199" s="39"/>
      <c r="B199" s="40"/>
      <c r="C199" s="201" t="s">
        <v>287</v>
      </c>
      <c r="D199" s="201" t="s">
        <v>139</v>
      </c>
      <c r="E199" s="202" t="s">
        <v>288</v>
      </c>
      <c r="F199" s="203" t="s">
        <v>289</v>
      </c>
      <c r="G199" s="204" t="s">
        <v>153</v>
      </c>
      <c r="H199" s="205">
        <v>6300</v>
      </c>
      <c r="I199" s="206"/>
      <c r="J199" s="207">
        <f>ROUND(I199*H199,2)</f>
        <v>0</v>
      </c>
      <c r="K199" s="203" t="s">
        <v>143</v>
      </c>
      <c r="L199" s="45"/>
      <c r="M199" s="208" t="s">
        <v>19</v>
      </c>
      <c r="N199" s="209" t="s">
        <v>44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2" t="s">
        <v>144</v>
      </c>
      <c r="AT199" s="212" t="s">
        <v>139</v>
      </c>
      <c r="AU199" s="212" t="s">
        <v>157</v>
      </c>
      <c r="AY199" s="18" t="s">
        <v>137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8" t="s">
        <v>81</v>
      </c>
      <c r="BK199" s="213">
        <f>ROUND(I199*H199,2)</f>
        <v>0</v>
      </c>
      <c r="BL199" s="18" t="s">
        <v>144</v>
      </c>
      <c r="BM199" s="212" t="s">
        <v>290</v>
      </c>
    </row>
    <row r="200" spans="1:47" s="2" customFormat="1" ht="12">
      <c r="A200" s="39"/>
      <c r="B200" s="40"/>
      <c r="C200" s="41"/>
      <c r="D200" s="214" t="s">
        <v>146</v>
      </c>
      <c r="E200" s="41"/>
      <c r="F200" s="215" t="s">
        <v>291</v>
      </c>
      <c r="G200" s="41"/>
      <c r="H200" s="41"/>
      <c r="I200" s="216"/>
      <c r="J200" s="41"/>
      <c r="K200" s="41"/>
      <c r="L200" s="45"/>
      <c r="M200" s="217"/>
      <c r="N200" s="218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146</v>
      </c>
      <c r="AU200" s="18" t="s">
        <v>157</v>
      </c>
    </row>
    <row r="201" spans="1:47" s="2" customFormat="1" ht="12">
      <c r="A201" s="39"/>
      <c r="B201" s="40"/>
      <c r="C201" s="41"/>
      <c r="D201" s="221" t="s">
        <v>292</v>
      </c>
      <c r="E201" s="41"/>
      <c r="F201" s="262" t="s">
        <v>293</v>
      </c>
      <c r="G201" s="41"/>
      <c r="H201" s="41"/>
      <c r="I201" s="216"/>
      <c r="J201" s="41"/>
      <c r="K201" s="41"/>
      <c r="L201" s="45"/>
      <c r="M201" s="217"/>
      <c r="N201" s="218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292</v>
      </c>
      <c r="AU201" s="18" t="s">
        <v>157</v>
      </c>
    </row>
    <row r="202" spans="1:51" s="14" customFormat="1" ht="12">
      <c r="A202" s="14"/>
      <c r="B202" s="230"/>
      <c r="C202" s="231"/>
      <c r="D202" s="221" t="s">
        <v>148</v>
      </c>
      <c r="E202" s="231"/>
      <c r="F202" s="233" t="s">
        <v>294</v>
      </c>
      <c r="G202" s="231"/>
      <c r="H202" s="234">
        <v>6300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148</v>
      </c>
      <c r="AU202" s="240" t="s">
        <v>157</v>
      </c>
      <c r="AV202" s="14" t="s">
        <v>83</v>
      </c>
      <c r="AW202" s="14" t="s">
        <v>4</v>
      </c>
      <c r="AX202" s="14" t="s">
        <v>81</v>
      </c>
      <c r="AY202" s="240" t="s">
        <v>137</v>
      </c>
    </row>
    <row r="203" spans="1:65" s="2" customFormat="1" ht="44.25" customHeight="1">
      <c r="A203" s="39"/>
      <c r="B203" s="40"/>
      <c r="C203" s="201" t="s">
        <v>295</v>
      </c>
      <c r="D203" s="201" t="s">
        <v>139</v>
      </c>
      <c r="E203" s="202" t="s">
        <v>296</v>
      </c>
      <c r="F203" s="203" t="s">
        <v>297</v>
      </c>
      <c r="G203" s="204" t="s">
        <v>153</v>
      </c>
      <c r="H203" s="205">
        <v>70</v>
      </c>
      <c r="I203" s="206"/>
      <c r="J203" s="207">
        <f>ROUND(I203*H203,2)</f>
        <v>0</v>
      </c>
      <c r="K203" s="203" t="s">
        <v>143</v>
      </c>
      <c r="L203" s="45"/>
      <c r="M203" s="208" t="s">
        <v>19</v>
      </c>
      <c r="N203" s="209" t="s">
        <v>44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144</v>
      </c>
      <c r="AT203" s="212" t="s">
        <v>139</v>
      </c>
      <c r="AU203" s="212" t="s">
        <v>157</v>
      </c>
      <c r="AY203" s="18" t="s">
        <v>137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81</v>
      </c>
      <c r="BK203" s="213">
        <f>ROUND(I203*H203,2)</f>
        <v>0</v>
      </c>
      <c r="BL203" s="18" t="s">
        <v>144</v>
      </c>
      <c r="BM203" s="212" t="s">
        <v>298</v>
      </c>
    </row>
    <row r="204" spans="1:47" s="2" customFormat="1" ht="12">
      <c r="A204" s="39"/>
      <c r="B204" s="40"/>
      <c r="C204" s="41"/>
      <c r="D204" s="214" t="s">
        <v>146</v>
      </c>
      <c r="E204" s="41"/>
      <c r="F204" s="215" t="s">
        <v>299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146</v>
      </c>
      <c r="AU204" s="18" t="s">
        <v>157</v>
      </c>
    </row>
    <row r="205" spans="1:65" s="2" customFormat="1" ht="37.8" customHeight="1">
      <c r="A205" s="39"/>
      <c r="B205" s="40"/>
      <c r="C205" s="201" t="s">
        <v>300</v>
      </c>
      <c r="D205" s="201" t="s">
        <v>139</v>
      </c>
      <c r="E205" s="202" t="s">
        <v>301</v>
      </c>
      <c r="F205" s="203" t="s">
        <v>302</v>
      </c>
      <c r="G205" s="204" t="s">
        <v>153</v>
      </c>
      <c r="H205" s="205">
        <v>100.63</v>
      </c>
      <c r="I205" s="206"/>
      <c r="J205" s="207">
        <f>ROUND(I205*H205,2)</f>
        <v>0</v>
      </c>
      <c r="K205" s="203" t="s">
        <v>143</v>
      </c>
      <c r="L205" s="45"/>
      <c r="M205" s="208" t="s">
        <v>19</v>
      </c>
      <c r="N205" s="209" t="s">
        <v>44</v>
      </c>
      <c r="O205" s="85"/>
      <c r="P205" s="210">
        <f>O205*H205</f>
        <v>0</v>
      </c>
      <c r="Q205" s="210">
        <v>0.00021</v>
      </c>
      <c r="R205" s="210">
        <f>Q205*H205</f>
        <v>0.0211323</v>
      </c>
      <c r="S205" s="210">
        <v>0</v>
      </c>
      <c r="T205" s="21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2" t="s">
        <v>144</v>
      </c>
      <c r="AT205" s="212" t="s">
        <v>139</v>
      </c>
      <c r="AU205" s="212" t="s">
        <v>157</v>
      </c>
      <c r="AY205" s="18" t="s">
        <v>137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8" t="s">
        <v>81</v>
      </c>
      <c r="BK205" s="213">
        <f>ROUND(I205*H205,2)</f>
        <v>0</v>
      </c>
      <c r="BL205" s="18" t="s">
        <v>144</v>
      </c>
      <c r="BM205" s="212" t="s">
        <v>303</v>
      </c>
    </row>
    <row r="206" spans="1:47" s="2" customFormat="1" ht="12">
      <c r="A206" s="39"/>
      <c r="B206" s="40"/>
      <c r="C206" s="41"/>
      <c r="D206" s="214" t="s">
        <v>146</v>
      </c>
      <c r="E206" s="41"/>
      <c r="F206" s="215" t="s">
        <v>304</v>
      </c>
      <c r="G206" s="41"/>
      <c r="H206" s="41"/>
      <c r="I206" s="216"/>
      <c r="J206" s="41"/>
      <c r="K206" s="41"/>
      <c r="L206" s="45"/>
      <c r="M206" s="217"/>
      <c r="N206" s="218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146</v>
      </c>
      <c r="AU206" s="18" t="s">
        <v>157</v>
      </c>
    </row>
    <row r="207" spans="1:51" s="13" customFormat="1" ht="12">
      <c r="A207" s="13"/>
      <c r="B207" s="219"/>
      <c r="C207" s="220"/>
      <c r="D207" s="221" t="s">
        <v>148</v>
      </c>
      <c r="E207" s="222" t="s">
        <v>19</v>
      </c>
      <c r="F207" s="223" t="s">
        <v>193</v>
      </c>
      <c r="G207" s="220"/>
      <c r="H207" s="222" t="s">
        <v>19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9" t="s">
        <v>148</v>
      </c>
      <c r="AU207" s="229" t="s">
        <v>157</v>
      </c>
      <c r="AV207" s="13" t="s">
        <v>81</v>
      </c>
      <c r="AW207" s="13" t="s">
        <v>35</v>
      </c>
      <c r="AX207" s="13" t="s">
        <v>73</v>
      </c>
      <c r="AY207" s="229" t="s">
        <v>137</v>
      </c>
    </row>
    <row r="208" spans="1:51" s="14" customFormat="1" ht="12">
      <c r="A208" s="14"/>
      <c r="B208" s="230"/>
      <c r="C208" s="231"/>
      <c r="D208" s="221" t="s">
        <v>148</v>
      </c>
      <c r="E208" s="232" t="s">
        <v>19</v>
      </c>
      <c r="F208" s="233" t="s">
        <v>194</v>
      </c>
      <c r="G208" s="231"/>
      <c r="H208" s="234">
        <v>100.63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148</v>
      </c>
      <c r="AU208" s="240" t="s">
        <v>157</v>
      </c>
      <c r="AV208" s="14" t="s">
        <v>83</v>
      </c>
      <c r="AW208" s="14" t="s">
        <v>35</v>
      </c>
      <c r="AX208" s="14" t="s">
        <v>81</v>
      </c>
      <c r="AY208" s="240" t="s">
        <v>137</v>
      </c>
    </row>
    <row r="209" spans="1:63" s="12" customFormat="1" ht="20.85" customHeight="1">
      <c r="A209" s="12"/>
      <c r="B209" s="185"/>
      <c r="C209" s="186"/>
      <c r="D209" s="187" t="s">
        <v>72</v>
      </c>
      <c r="E209" s="199" t="s">
        <v>305</v>
      </c>
      <c r="F209" s="199" t="s">
        <v>306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SUM(P210:P219)</f>
        <v>0</v>
      </c>
      <c r="Q209" s="193"/>
      <c r="R209" s="194">
        <f>SUM(R210:R219)</f>
        <v>0</v>
      </c>
      <c r="S209" s="193"/>
      <c r="T209" s="195">
        <f>SUM(T210:T219)</f>
        <v>37.543088000000004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6" t="s">
        <v>81</v>
      </c>
      <c r="AT209" s="197" t="s">
        <v>72</v>
      </c>
      <c r="AU209" s="197" t="s">
        <v>83</v>
      </c>
      <c r="AY209" s="196" t="s">
        <v>137</v>
      </c>
      <c r="BK209" s="198">
        <f>SUM(BK210:BK219)</f>
        <v>0</v>
      </c>
    </row>
    <row r="210" spans="1:65" s="2" customFormat="1" ht="24.15" customHeight="1">
      <c r="A210" s="39"/>
      <c r="B210" s="40"/>
      <c r="C210" s="201" t="s">
        <v>307</v>
      </c>
      <c r="D210" s="201" t="s">
        <v>139</v>
      </c>
      <c r="E210" s="202" t="s">
        <v>308</v>
      </c>
      <c r="F210" s="203" t="s">
        <v>309</v>
      </c>
      <c r="G210" s="204" t="s">
        <v>165</v>
      </c>
      <c r="H210" s="205">
        <v>16.938</v>
      </c>
      <c r="I210" s="206"/>
      <c r="J210" s="207">
        <f>ROUND(I210*H210,2)</f>
        <v>0</v>
      </c>
      <c r="K210" s="203" t="s">
        <v>143</v>
      </c>
      <c r="L210" s="45"/>
      <c r="M210" s="208" t="s">
        <v>19</v>
      </c>
      <c r="N210" s="209" t="s">
        <v>44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2.2</v>
      </c>
      <c r="T210" s="211">
        <f>S210*H210</f>
        <v>37.263600000000004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144</v>
      </c>
      <c r="AT210" s="212" t="s">
        <v>139</v>
      </c>
      <c r="AU210" s="212" t="s">
        <v>157</v>
      </c>
      <c r="AY210" s="18" t="s">
        <v>137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81</v>
      </c>
      <c r="BK210" s="213">
        <f>ROUND(I210*H210,2)</f>
        <v>0</v>
      </c>
      <c r="BL210" s="18" t="s">
        <v>144</v>
      </c>
      <c r="BM210" s="212" t="s">
        <v>310</v>
      </c>
    </row>
    <row r="211" spans="1:47" s="2" customFormat="1" ht="12">
      <c r="A211" s="39"/>
      <c r="B211" s="40"/>
      <c r="C211" s="41"/>
      <c r="D211" s="214" t="s">
        <v>146</v>
      </c>
      <c r="E211" s="41"/>
      <c r="F211" s="215" t="s">
        <v>311</v>
      </c>
      <c r="G211" s="41"/>
      <c r="H211" s="41"/>
      <c r="I211" s="216"/>
      <c r="J211" s="41"/>
      <c r="K211" s="41"/>
      <c r="L211" s="45"/>
      <c r="M211" s="217"/>
      <c r="N211" s="218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146</v>
      </c>
      <c r="AU211" s="18" t="s">
        <v>157</v>
      </c>
    </row>
    <row r="212" spans="1:51" s="13" customFormat="1" ht="12">
      <c r="A212" s="13"/>
      <c r="B212" s="219"/>
      <c r="C212" s="220"/>
      <c r="D212" s="221" t="s">
        <v>148</v>
      </c>
      <c r="E212" s="222" t="s">
        <v>19</v>
      </c>
      <c r="F212" s="223" t="s">
        <v>312</v>
      </c>
      <c r="G212" s="220"/>
      <c r="H212" s="222" t="s">
        <v>19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148</v>
      </c>
      <c r="AU212" s="229" t="s">
        <v>157</v>
      </c>
      <c r="AV212" s="13" t="s">
        <v>81</v>
      </c>
      <c r="AW212" s="13" t="s">
        <v>35</v>
      </c>
      <c r="AX212" s="13" t="s">
        <v>73</v>
      </c>
      <c r="AY212" s="229" t="s">
        <v>137</v>
      </c>
    </row>
    <row r="213" spans="1:51" s="13" customFormat="1" ht="12">
      <c r="A213" s="13"/>
      <c r="B213" s="219"/>
      <c r="C213" s="220"/>
      <c r="D213" s="221" t="s">
        <v>148</v>
      </c>
      <c r="E213" s="222" t="s">
        <v>19</v>
      </c>
      <c r="F213" s="223" t="s">
        <v>313</v>
      </c>
      <c r="G213" s="220"/>
      <c r="H213" s="222" t="s">
        <v>19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148</v>
      </c>
      <c r="AU213" s="229" t="s">
        <v>157</v>
      </c>
      <c r="AV213" s="13" t="s">
        <v>81</v>
      </c>
      <c r="AW213" s="13" t="s">
        <v>35</v>
      </c>
      <c r="AX213" s="13" t="s">
        <v>73</v>
      </c>
      <c r="AY213" s="229" t="s">
        <v>137</v>
      </c>
    </row>
    <row r="214" spans="1:51" s="14" customFormat="1" ht="12">
      <c r="A214" s="14"/>
      <c r="B214" s="230"/>
      <c r="C214" s="231"/>
      <c r="D214" s="221" t="s">
        <v>148</v>
      </c>
      <c r="E214" s="232" t="s">
        <v>19</v>
      </c>
      <c r="F214" s="233" t="s">
        <v>314</v>
      </c>
      <c r="G214" s="231"/>
      <c r="H214" s="234">
        <v>6.352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148</v>
      </c>
      <c r="AU214" s="240" t="s">
        <v>157</v>
      </c>
      <c r="AV214" s="14" t="s">
        <v>83</v>
      </c>
      <c r="AW214" s="14" t="s">
        <v>35</v>
      </c>
      <c r="AX214" s="14" t="s">
        <v>73</v>
      </c>
      <c r="AY214" s="240" t="s">
        <v>137</v>
      </c>
    </row>
    <row r="215" spans="1:51" s="13" customFormat="1" ht="12">
      <c r="A215" s="13"/>
      <c r="B215" s="219"/>
      <c r="C215" s="220"/>
      <c r="D215" s="221" t="s">
        <v>148</v>
      </c>
      <c r="E215" s="222" t="s">
        <v>19</v>
      </c>
      <c r="F215" s="223" t="s">
        <v>315</v>
      </c>
      <c r="G215" s="220"/>
      <c r="H215" s="222" t="s">
        <v>19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148</v>
      </c>
      <c r="AU215" s="229" t="s">
        <v>157</v>
      </c>
      <c r="AV215" s="13" t="s">
        <v>81</v>
      </c>
      <c r="AW215" s="13" t="s">
        <v>35</v>
      </c>
      <c r="AX215" s="13" t="s">
        <v>73</v>
      </c>
      <c r="AY215" s="229" t="s">
        <v>137</v>
      </c>
    </row>
    <row r="216" spans="1:51" s="14" customFormat="1" ht="12">
      <c r="A216" s="14"/>
      <c r="B216" s="230"/>
      <c r="C216" s="231"/>
      <c r="D216" s="221" t="s">
        <v>148</v>
      </c>
      <c r="E216" s="232" t="s">
        <v>19</v>
      </c>
      <c r="F216" s="233" t="s">
        <v>316</v>
      </c>
      <c r="G216" s="231"/>
      <c r="H216" s="234">
        <v>10.586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0" t="s">
        <v>148</v>
      </c>
      <c r="AU216" s="240" t="s">
        <v>157</v>
      </c>
      <c r="AV216" s="14" t="s">
        <v>83</v>
      </c>
      <c r="AW216" s="14" t="s">
        <v>35</v>
      </c>
      <c r="AX216" s="14" t="s">
        <v>73</v>
      </c>
      <c r="AY216" s="240" t="s">
        <v>137</v>
      </c>
    </row>
    <row r="217" spans="1:51" s="15" customFormat="1" ht="12">
      <c r="A217" s="15"/>
      <c r="B217" s="251"/>
      <c r="C217" s="252"/>
      <c r="D217" s="221" t="s">
        <v>148</v>
      </c>
      <c r="E217" s="253" t="s">
        <v>19</v>
      </c>
      <c r="F217" s="254" t="s">
        <v>286</v>
      </c>
      <c r="G217" s="252"/>
      <c r="H217" s="255">
        <v>16.938000000000002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1" t="s">
        <v>148</v>
      </c>
      <c r="AU217" s="261" t="s">
        <v>157</v>
      </c>
      <c r="AV217" s="15" t="s">
        <v>144</v>
      </c>
      <c r="AW217" s="15" t="s">
        <v>35</v>
      </c>
      <c r="AX217" s="15" t="s">
        <v>81</v>
      </c>
      <c r="AY217" s="261" t="s">
        <v>137</v>
      </c>
    </row>
    <row r="218" spans="1:65" s="2" customFormat="1" ht="33" customHeight="1">
      <c r="A218" s="39"/>
      <c r="B218" s="40"/>
      <c r="C218" s="201" t="s">
        <v>317</v>
      </c>
      <c r="D218" s="201" t="s">
        <v>139</v>
      </c>
      <c r="E218" s="202" t="s">
        <v>318</v>
      </c>
      <c r="F218" s="203" t="s">
        <v>319</v>
      </c>
      <c r="G218" s="204" t="s">
        <v>165</v>
      </c>
      <c r="H218" s="205">
        <v>6.352</v>
      </c>
      <c r="I218" s="206"/>
      <c r="J218" s="207">
        <f>ROUND(I218*H218,2)</f>
        <v>0</v>
      </c>
      <c r="K218" s="203" t="s">
        <v>143</v>
      </c>
      <c r="L218" s="45"/>
      <c r="M218" s="208" t="s">
        <v>19</v>
      </c>
      <c r="N218" s="209" t="s">
        <v>44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0.044</v>
      </c>
      <c r="T218" s="211">
        <f>S218*H218</f>
        <v>0.279488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2" t="s">
        <v>144</v>
      </c>
      <c r="AT218" s="212" t="s">
        <v>139</v>
      </c>
      <c r="AU218" s="212" t="s">
        <v>157</v>
      </c>
      <c r="AY218" s="18" t="s">
        <v>137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8" t="s">
        <v>81</v>
      </c>
      <c r="BK218" s="213">
        <f>ROUND(I218*H218,2)</f>
        <v>0</v>
      </c>
      <c r="BL218" s="18" t="s">
        <v>144</v>
      </c>
      <c r="BM218" s="212" t="s">
        <v>320</v>
      </c>
    </row>
    <row r="219" spans="1:47" s="2" customFormat="1" ht="12">
      <c r="A219" s="39"/>
      <c r="B219" s="40"/>
      <c r="C219" s="41"/>
      <c r="D219" s="214" t="s">
        <v>146</v>
      </c>
      <c r="E219" s="41"/>
      <c r="F219" s="215" t="s">
        <v>321</v>
      </c>
      <c r="G219" s="41"/>
      <c r="H219" s="41"/>
      <c r="I219" s="216"/>
      <c r="J219" s="41"/>
      <c r="K219" s="41"/>
      <c r="L219" s="45"/>
      <c r="M219" s="217"/>
      <c r="N219" s="218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146</v>
      </c>
      <c r="AU219" s="18" t="s">
        <v>157</v>
      </c>
    </row>
    <row r="220" spans="1:63" s="12" customFormat="1" ht="20.85" customHeight="1">
      <c r="A220" s="12"/>
      <c r="B220" s="185"/>
      <c r="C220" s="186"/>
      <c r="D220" s="187" t="s">
        <v>72</v>
      </c>
      <c r="E220" s="199" t="s">
        <v>322</v>
      </c>
      <c r="F220" s="199" t="s">
        <v>323</v>
      </c>
      <c r="G220" s="186"/>
      <c r="H220" s="186"/>
      <c r="I220" s="189"/>
      <c r="J220" s="200">
        <f>BK220</f>
        <v>0</v>
      </c>
      <c r="K220" s="186"/>
      <c r="L220" s="191"/>
      <c r="M220" s="192"/>
      <c r="N220" s="193"/>
      <c r="O220" s="193"/>
      <c r="P220" s="194">
        <f>SUM(P221:P228)</f>
        <v>0</v>
      </c>
      <c r="Q220" s="193"/>
      <c r="R220" s="194">
        <f>SUM(R221:R228)</f>
        <v>0.00025600000000000004</v>
      </c>
      <c r="S220" s="193"/>
      <c r="T220" s="195">
        <f>SUM(T221:T228)</f>
        <v>0.1042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6" t="s">
        <v>81</v>
      </c>
      <c r="AT220" s="197" t="s">
        <v>72</v>
      </c>
      <c r="AU220" s="197" t="s">
        <v>83</v>
      </c>
      <c r="AY220" s="196" t="s">
        <v>137</v>
      </c>
      <c r="BK220" s="198">
        <f>SUM(BK221:BK228)</f>
        <v>0</v>
      </c>
    </row>
    <row r="221" spans="1:65" s="2" customFormat="1" ht="44.25" customHeight="1">
      <c r="A221" s="39"/>
      <c r="B221" s="40"/>
      <c r="C221" s="201" t="s">
        <v>324</v>
      </c>
      <c r="D221" s="201" t="s">
        <v>139</v>
      </c>
      <c r="E221" s="202" t="s">
        <v>325</v>
      </c>
      <c r="F221" s="203" t="s">
        <v>326</v>
      </c>
      <c r="G221" s="204" t="s">
        <v>142</v>
      </c>
      <c r="H221" s="205">
        <v>0.2</v>
      </c>
      <c r="I221" s="206"/>
      <c r="J221" s="207">
        <f>ROUND(I221*H221,2)</f>
        <v>0</v>
      </c>
      <c r="K221" s="203" t="s">
        <v>143</v>
      </c>
      <c r="L221" s="45"/>
      <c r="M221" s="208" t="s">
        <v>19</v>
      </c>
      <c r="N221" s="209" t="s">
        <v>44</v>
      </c>
      <c r="O221" s="85"/>
      <c r="P221" s="210">
        <f>O221*H221</f>
        <v>0</v>
      </c>
      <c r="Q221" s="210">
        <v>0.00128</v>
      </c>
      <c r="R221" s="210">
        <f>Q221*H221</f>
        <v>0.00025600000000000004</v>
      </c>
      <c r="S221" s="210">
        <v>0.021</v>
      </c>
      <c r="T221" s="211">
        <f>S221*H221</f>
        <v>0.004200000000000001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2" t="s">
        <v>144</v>
      </c>
      <c r="AT221" s="212" t="s">
        <v>139</v>
      </c>
      <c r="AU221" s="212" t="s">
        <v>157</v>
      </c>
      <c r="AY221" s="18" t="s">
        <v>137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8" t="s">
        <v>81</v>
      </c>
      <c r="BK221" s="213">
        <f>ROUND(I221*H221,2)</f>
        <v>0</v>
      </c>
      <c r="BL221" s="18" t="s">
        <v>144</v>
      </c>
      <c r="BM221" s="212" t="s">
        <v>327</v>
      </c>
    </row>
    <row r="222" spans="1:47" s="2" customFormat="1" ht="12">
      <c r="A222" s="39"/>
      <c r="B222" s="40"/>
      <c r="C222" s="41"/>
      <c r="D222" s="214" t="s">
        <v>146</v>
      </c>
      <c r="E222" s="41"/>
      <c r="F222" s="215" t="s">
        <v>328</v>
      </c>
      <c r="G222" s="41"/>
      <c r="H222" s="41"/>
      <c r="I222" s="216"/>
      <c r="J222" s="41"/>
      <c r="K222" s="41"/>
      <c r="L222" s="45"/>
      <c r="M222" s="217"/>
      <c r="N222" s="218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146</v>
      </c>
      <c r="AU222" s="18" t="s">
        <v>157</v>
      </c>
    </row>
    <row r="223" spans="1:51" s="13" customFormat="1" ht="12">
      <c r="A223" s="13"/>
      <c r="B223" s="219"/>
      <c r="C223" s="220"/>
      <c r="D223" s="221" t="s">
        <v>148</v>
      </c>
      <c r="E223" s="222" t="s">
        <v>19</v>
      </c>
      <c r="F223" s="223" t="s">
        <v>329</v>
      </c>
      <c r="G223" s="220"/>
      <c r="H223" s="222" t="s">
        <v>19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148</v>
      </c>
      <c r="AU223" s="229" t="s">
        <v>157</v>
      </c>
      <c r="AV223" s="13" t="s">
        <v>81</v>
      </c>
      <c r="AW223" s="13" t="s">
        <v>35</v>
      </c>
      <c r="AX223" s="13" t="s">
        <v>73</v>
      </c>
      <c r="AY223" s="229" t="s">
        <v>137</v>
      </c>
    </row>
    <row r="224" spans="1:51" s="14" customFormat="1" ht="12">
      <c r="A224" s="14"/>
      <c r="B224" s="230"/>
      <c r="C224" s="231"/>
      <c r="D224" s="221" t="s">
        <v>148</v>
      </c>
      <c r="E224" s="232" t="s">
        <v>19</v>
      </c>
      <c r="F224" s="233" t="s">
        <v>330</v>
      </c>
      <c r="G224" s="231"/>
      <c r="H224" s="234">
        <v>0.2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148</v>
      </c>
      <c r="AU224" s="240" t="s">
        <v>157</v>
      </c>
      <c r="AV224" s="14" t="s">
        <v>83</v>
      </c>
      <c r="AW224" s="14" t="s">
        <v>35</v>
      </c>
      <c r="AX224" s="14" t="s">
        <v>81</v>
      </c>
      <c r="AY224" s="240" t="s">
        <v>137</v>
      </c>
    </row>
    <row r="225" spans="1:65" s="2" customFormat="1" ht="37.8" customHeight="1">
      <c r="A225" s="39"/>
      <c r="B225" s="40"/>
      <c r="C225" s="201" t="s">
        <v>331</v>
      </c>
      <c r="D225" s="201" t="s">
        <v>139</v>
      </c>
      <c r="E225" s="202" t="s">
        <v>332</v>
      </c>
      <c r="F225" s="203" t="s">
        <v>333</v>
      </c>
      <c r="G225" s="204" t="s">
        <v>153</v>
      </c>
      <c r="H225" s="205">
        <v>2</v>
      </c>
      <c r="I225" s="206"/>
      <c r="J225" s="207">
        <f>ROUND(I225*H225,2)</f>
        <v>0</v>
      </c>
      <c r="K225" s="203" t="s">
        <v>143</v>
      </c>
      <c r="L225" s="45"/>
      <c r="M225" s="208" t="s">
        <v>19</v>
      </c>
      <c r="N225" s="209" t="s">
        <v>44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0.05</v>
      </c>
      <c r="T225" s="211">
        <f>S225*H225</f>
        <v>0.1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2" t="s">
        <v>144</v>
      </c>
      <c r="AT225" s="212" t="s">
        <v>139</v>
      </c>
      <c r="AU225" s="212" t="s">
        <v>157</v>
      </c>
      <c r="AY225" s="18" t="s">
        <v>137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8" t="s">
        <v>81</v>
      </c>
      <c r="BK225" s="213">
        <f>ROUND(I225*H225,2)</f>
        <v>0</v>
      </c>
      <c r="BL225" s="18" t="s">
        <v>144</v>
      </c>
      <c r="BM225" s="212" t="s">
        <v>334</v>
      </c>
    </row>
    <row r="226" spans="1:47" s="2" customFormat="1" ht="12">
      <c r="A226" s="39"/>
      <c r="B226" s="40"/>
      <c r="C226" s="41"/>
      <c r="D226" s="214" t="s">
        <v>146</v>
      </c>
      <c r="E226" s="41"/>
      <c r="F226" s="215" t="s">
        <v>335</v>
      </c>
      <c r="G226" s="41"/>
      <c r="H226" s="41"/>
      <c r="I226" s="216"/>
      <c r="J226" s="41"/>
      <c r="K226" s="41"/>
      <c r="L226" s="45"/>
      <c r="M226" s="217"/>
      <c r="N226" s="218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146</v>
      </c>
      <c r="AU226" s="18" t="s">
        <v>157</v>
      </c>
    </row>
    <row r="227" spans="1:51" s="13" customFormat="1" ht="12">
      <c r="A227" s="13"/>
      <c r="B227" s="219"/>
      <c r="C227" s="220"/>
      <c r="D227" s="221" t="s">
        <v>148</v>
      </c>
      <c r="E227" s="222" t="s">
        <v>19</v>
      </c>
      <c r="F227" s="223" t="s">
        <v>336</v>
      </c>
      <c r="G227" s="220"/>
      <c r="H227" s="222" t="s">
        <v>19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148</v>
      </c>
      <c r="AU227" s="229" t="s">
        <v>157</v>
      </c>
      <c r="AV227" s="13" t="s">
        <v>81</v>
      </c>
      <c r="AW227" s="13" t="s">
        <v>35</v>
      </c>
      <c r="AX227" s="13" t="s">
        <v>73</v>
      </c>
      <c r="AY227" s="229" t="s">
        <v>137</v>
      </c>
    </row>
    <row r="228" spans="1:51" s="14" customFormat="1" ht="12">
      <c r="A228" s="14"/>
      <c r="B228" s="230"/>
      <c r="C228" s="231"/>
      <c r="D228" s="221" t="s">
        <v>148</v>
      </c>
      <c r="E228" s="232" t="s">
        <v>19</v>
      </c>
      <c r="F228" s="233" t="s">
        <v>83</v>
      </c>
      <c r="G228" s="231"/>
      <c r="H228" s="234">
        <v>2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148</v>
      </c>
      <c r="AU228" s="240" t="s">
        <v>157</v>
      </c>
      <c r="AV228" s="14" t="s">
        <v>83</v>
      </c>
      <c r="AW228" s="14" t="s">
        <v>35</v>
      </c>
      <c r="AX228" s="14" t="s">
        <v>81</v>
      </c>
      <c r="AY228" s="240" t="s">
        <v>137</v>
      </c>
    </row>
    <row r="229" spans="1:63" s="12" customFormat="1" ht="22.8" customHeight="1">
      <c r="A229" s="12"/>
      <c r="B229" s="185"/>
      <c r="C229" s="186"/>
      <c r="D229" s="187" t="s">
        <v>72</v>
      </c>
      <c r="E229" s="199" t="s">
        <v>337</v>
      </c>
      <c r="F229" s="199" t="s">
        <v>338</v>
      </c>
      <c r="G229" s="186"/>
      <c r="H229" s="186"/>
      <c r="I229" s="189"/>
      <c r="J229" s="200">
        <f>BK229</f>
        <v>0</v>
      </c>
      <c r="K229" s="186"/>
      <c r="L229" s="191"/>
      <c r="M229" s="192"/>
      <c r="N229" s="193"/>
      <c r="O229" s="193"/>
      <c r="P229" s="194">
        <f>SUM(P230:P239)</f>
        <v>0</v>
      </c>
      <c r="Q229" s="193"/>
      <c r="R229" s="194">
        <f>SUM(R230:R239)</f>
        <v>0</v>
      </c>
      <c r="S229" s="193"/>
      <c r="T229" s="195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6" t="s">
        <v>81</v>
      </c>
      <c r="AT229" s="197" t="s">
        <v>72</v>
      </c>
      <c r="AU229" s="197" t="s">
        <v>81</v>
      </c>
      <c r="AY229" s="196" t="s">
        <v>137</v>
      </c>
      <c r="BK229" s="198">
        <f>SUM(BK230:BK239)</f>
        <v>0</v>
      </c>
    </row>
    <row r="230" spans="1:65" s="2" customFormat="1" ht="44.25" customHeight="1">
      <c r="A230" s="39"/>
      <c r="B230" s="40"/>
      <c r="C230" s="201" t="s">
        <v>339</v>
      </c>
      <c r="D230" s="201" t="s">
        <v>139</v>
      </c>
      <c r="E230" s="202" t="s">
        <v>340</v>
      </c>
      <c r="F230" s="203" t="s">
        <v>341</v>
      </c>
      <c r="G230" s="204" t="s">
        <v>342</v>
      </c>
      <c r="H230" s="205">
        <v>44.737</v>
      </c>
      <c r="I230" s="206"/>
      <c r="J230" s="207">
        <f>ROUND(I230*H230,2)</f>
        <v>0</v>
      </c>
      <c r="K230" s="203" t="s">
        <v>143</v>
      </c>
      <c r="L230" s="45"/>
      <c r="M230" s="208" t="s">
        <v>19</v>
      </c>
      <c r="N230" s="209" t="s">
        <v>44</v>
      </c>
      <c r="O230" s="8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144</v>
      </c>
      <c r="AT230" s="212" t="s">
        <v>139</v>
      </c>
      <c r="AU230" s="212" t="s">
        <v>83</v>
      </c>
      <c r="AY230" s="18" t="s">
        <v>137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81</v>
      </c>
      <c r="BK230" s="213">
        <f>ROUND(I230*H230,2)</f>
        <v>0</v>
      </c>
      <c r="BL230" s="18" t="s">
        <v>144</v>
      </c>
      <c r="BM230" s="212" t="s">
        <v>343</v>
      </c>
    </row>
    <row r="231" spans="1:47" s="2" customFormat="1" ht="12">
      <c r="A231" s="39"/>
      <c r="B231" s="40"/>
      <c r="C231" s="41"/>
      <c r="D231" s="214" t="s">
        <v>146</v>
      </c>
      <c r="E231" s="41"/>
      <c r="F231" s="215" t="s">
        <v>344</v>
      </c>
      <c r="G231" s="41"/>
      <c r="H231" s="41"/>
      <c r="I231" s="216"/>
      <c r="J231" s="41"/>
      <c r="K231" s="41"/>
      <c r="L231" s="45"/>
      <c r="M231" s="217"/>
      <c r="N231" s="218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146</v>
      </c>
      <c r="AU231" s="18" t="s">
        <v>83</v>
      </c>
    </row>
    <row r="232" spans="1:65" s="2" customFormat="1" ht="33" customHeight="1">
      <c r="A232" s="39"/>
      <c r="B232" s="40"/>
      <c r="C232" s="201" t="s">
        <v>345</v>
      </c>
      <c r="D232" s="201" t="s">
        <v>139</v>
      </c>
      <c r="E232" s="202" t="s">
        <v>346</v>
      </c>
      <c r="F232" s="203" t="s">
        <v>347</v>
      </c>
      <c r="G232" s="204" t="s">
        <v>342</v>
      </c>
      <c r="H232" s="205">
        <v>44.737</v>
      </c>
      <c r="I232" s="206"/>
      <c r="J232" s="207">
        <f>ROUND(I232*H232,2)</f>
        <v>0</v>
      </c>
      <c r="K232" s="203" t="s">
        <v>143</v>
      </c>
      <c r="L232" s="45"/>
      <c r="M232" s="208" t="s">
        <v>19</v>
      </c>
      <c r="N232" s="209" t="s">
        <v>44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2" t="s">
        <v>144</v>
      </c>
      <c r="AT232" s="212" t="s">
        <v>139</v>
      </c>
      <c r="AU232" s="212" t="s">
        <v>83</v>
      </c>
      <c r="AY232" s="18" t="s">
        <v>137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8" t="s">
        <v>81</v>
      </c>
      <c r="BK232" s="213">
        <f>ROUND(I232*H232,2)</f>
        <v>0</v>
      </c>
      <c r="BL232" s="18" t="s">
        <v>144</v>
      </c>
      <c r="BM232" s="212" t="s">
        <v>348</v>
      </c>
    </row>
    <row r="233" spans="1:47" s="2" customFormat="1" ht="12">
      <c r="A233" s="39"/>
      <c r="B233" s="40"/>
      <c r="C233" s="41"/>
      <c r="D233" s="214" t="s">
        <v>146</v>
      </c>
      <c r="E233" s="41"/>
      <c r="F233" s="215" t="s">
        <v>349</v>
      </c>
      <c r="G233" s="41"/>
      <c r="H233" s="41"/>
      <c r="I233" s="216"/>
      <c r="J233" s="41"/>
      <c r="K233" s="41"/>
      <c r="L233" s="45"/>
      <c r="M233" s="217"/>
      <c r="N233" s="218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146</v>
      </c>
      <c r="AU233" s="18" t="s">
        <v>83</v>
      </c>
    </row>
    <row r="234" spans="1:65" s="2" customFormat="1" ht="44.25" customHeight="1">
      <c r="A234" s="39"/>
      <c r="B234" s="40"/>
      <c r="C234" s="201" t="s">
        <v>350</v>
      </c>
      <c r="D234" s="201" t="s">
        <v>139</v>
      </c>
      <c r="E234" s="202" t="s">
        <v>351</v>
      </c>
      <c r="F234" s="203" t="s">
        <v>352</v>
      </c>
      <c r="G234" s="204" t="s">
        <v>342</v>
      </c>
      <c r="H234" s="205">
        <v>850.003</v>
      </c>
      <c r="I234" s="206"/>
      <c r="J234" s="207">
        <f>ROUND(I234*H234,2)</f>
        <v>0</v>
      </c>
      <c r="K234" s="203" t="s">
        <v>143</v>
      </c>
      <c r="L234" s="45"/>
      <c r="M234" s="208" t="s">
        <v>19</v>
      </c>
      <c r="N234" s="209" t="s">
        <v>44</v>
      </c>
      <c r="O234" s="8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2" t="s">
        <v>144</v>
      </c>
      <c r="AT234" s="212" t="s">
        <v>139</v>
      </c>
      <c r="AU234" s="212" t="s">
        <v>83</v>
      </c>
      <c r="AY234" s="18" t="s">
        <v>137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8" t="s">
        <v>81</v>
      </c>
      <c r="BK234" s="213">
        <f>ROUND(I234*H234,2)</f>
        <v>0</v>
      </c>
      <c r="BL234" s="18" t="s">
        <v>144</v>
      </c>
      <c r="BM234" s="212" t="s">
        <v>353</v>
      </c>
    </row>
    <row r="235" spans="1:47" s="2" customFormat="1" ht="12">
      <c r="A235" s="39"/>
      <c r="B235" s="40"/>
      <c r="C235" s="41"/>
      <c r="D235" s="214" t="s">
        <v>146</v>
      </c>
      <c r="E235" s="41"/>
      <c r="F235" s="215" t="s">
        <v>354</v>
      </c>
      <c r="G235" s="41"/>
      <c r="H235" s="41"/>
      <c r="I235" s="216"/>
      <c r="J235" s="41"/>
      <c r="K235" s="41"/>
      <c r="L235" s="45"/>
      <c r="M235" s="217"/>
      <c r="N235" s="218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146</v>
      </c>
      <c r="AU235" s="18" t="s">
        <v>83</v>
      </c>
    </row>
    <row r="236" spans="1:47" s="2" customFormat="1" ht="12">
      <c r="A236" s="39"/>
      <c r="B236" s="40"/>
      <c r="C236" s="41"/>
      <c r="D236" s="221" t="s">
        <v>292</v>
      </c>
      <c r="E236" s="41"/>
      <c r="F236" s="262" t="s">
        <v>355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292</v>
      </c>
      <c r="AU236" s="18" t="s">
        <v>83</v>
      </c>
    </row>
    <row r="237" spans="1:51" s="14" customFormat="1" ht="12">
      <c r="A237" s="14"/>
      <c r="B237" s="230"/>
      <c r="C237" s="231"/>
      <c r="D237" s="221" t="s">
        <v>148</v>
      </c>
      <c r="E237" s="231"/>
      <c r="F237" s="233" t="s">
        <v>356</v>
      </c>
      <c r="G237" s="231"/>
      <c r="H237" s="234">
        <v>850.003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148</v>
      </c>
      <c r="AU237" s="240" t="s">
        <v>83</v>
      </c>
      <c r="AV237" s="14" t="s">
        <v>83</v>
      </c>
      <c r="AW237" s="14" t="s">
        <v>4</v>
      </c>
      <c r="AX237" s="14" t="s">
        <v>81</v>
      </c>
      <c r="AY237" s="240" t="s">
        <v>137</v>
      </c>
    </row>
    <row r="238" spans="1:65" s="2" customFormat="1" ht="44.25" customHeight="1">
      <c r="A238" s="39"/>
      <c r="B238" s="40"/>
      <c r="C238" s="201" t="s">
        <v>357</v>
      </c>
      <c r="D238" s="201" t="s">
        <v>139</v>
      </c>
      <c r="E238" s="202" t="s">
        <v>358</v>
      </c>
      <c r="F238" s="203" t="s">
        <v>359</v>
      </c>
      <c r="G238" s="204" t="s">
        <v>342</v>
      </c>
      <c r="H238" s="205">
        <v>44.737</v>
      </c>
      <c r="I238" s="206"/>
      <c r="J238" s="207">
        <f>ROUND(I238*H238,2)</f>
        <v>0</v>
      </c>
      <c r="K238" s="203" t="s">
        <v>143</v>
      </c>
      <c r="L238" s="45"/>
      <c r="M238" s="208" t="s">
        <v>19</v>
      </c>
      <c r="N238" s="209" t="s">
        <v>44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2" t="s">
        <v>144</v>
      </c>
      <c r="AT238" s="212" t="s">
        <v>139</v>
      </c>
      <c r="AU238" s="212" t="s">
        <v>83</v>
      </c>
      <c r="AY238" s="18" t="s">
        <v>137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8" t="s">
        <v>81</v>
      </c>
      <c r="BK238" s="213">
        <f>ROUND(I238*H238,2)</f>
        <v>0</v>
      </c>
      <c r="BL238" s="18" t="s">
        <v>144</v>
      </c>
      <c r="BM238" s="212" t="s">
        <v>360</v>
      </c>
    </row>
    <row r="239" spans="1:47" s="2" customFormat="1" ht="12">
      <c r="A239" s="39"/>
      <c r="B239" s="40"/>
      <c r="C239" s="41"/>
      <c r="D239" s="214" t="s">
        <v>146</v>
      </c>
      <c r="E239" s="41"/>
      <c r="F239" s="215" t="s">
        <v>361</v>
      </c>
      <c r="G239" s="41"/>
      <c r="H239" s="41"/>
      <c r="I239" s="216"/>
      <c r="J239" s="41"/>
      <c r="K239" s="41"/>
      <c r="L239" s="45"/>
      <c r="M239" s="217"/>
      <c r="N239" s="218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146</v>
      </c>
      <c r="AU239" s="18" t="s">
        <v>83</v>
      </c>
    </row>
    <row r="240" spans="1:63" s="12" customFormat="1" ht="22.8" customHeight="1">
      <c r="A240" s="12"/>
      <c r="B240" s="185"/>
      <c r="C240" s="186"/>
      <c r="D240" s="187" t="s">
        <v>72</v>
      </c>
      <c r="E240" s="199" t="s">
        <v>362</v>
      </c>
      <c r="F240" s="199" t="s">
        <v>363</v>
      </c>
      <c r="G240" s="186"/>
      <c r="H240" s="186"/>
      <c r="I240" s="189"/>
      <c r="J240" s="200">
        <f>BK240</f>
        <v>0</v>
      </c>
      <c r="K240" s="186"/>
      <c r="L240" s="191"/>
      <c r="M240" s="192"/>
      <c r="N240" s="193"/>
      <c r="O240" s="193"/>
      <c r="P240" s="194">
        <f>SUM(P241:P242)</f>
        <v>0</v>
      </c>
      <c r="Q240" s="193"/>
      <c r="R240" s="194">
        <f>SUM(R241:R242)</f>
        <v>0</v>
      </c>
      <c r="S240" s="193"/>
      <c r="T240" s="195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6" t="s">
        <v>81</v>
      </c>
      <c r="AT240" s="197" t="s">
        <v>72</v>
      </c>
      <c r="AU240" s="197" t="s">
        <v>81</v>
      </c>
      <c r="AY240" s="196" t="s">
        <v>137</v>
      </c>
      <c r="BK240" s="198">
        <f>SUM(BK241:BK242)</f>
        <v>0</v>
      </c>
    </row>
    <row r="241" spans="1:65" s="2" customFormat="1" ht="55.5" customHeight="1">
      <c r="A241" s="39"/>
      <c r="B241" s="40"/>
      <c r="C241" s="201" t="s">
        <v>364</v>
      </c>
      <c r="D241" s="201" t="s">
        <v>139</v>
      </c>
      <c r="E241" s="202" t="s">
        <v>365</v>
      </c>
      <c r="F241" s="203" t="s">
        <v>366</v>
      </c>
      <c r="G241" s="204" t="s">
        <v>342</v>
      </c>
      <c r="H241" s="205">
        <v>12.852</v>
      </c>
      <c r="I241" s="206"/>
      <c r="J241" s="207">
        <f>ROUND(I241*H241,2)</f>
        <v>0</v>
      </c>
      <c r="K241" s="203" t="s">
        <v>143</v>
      </c>
      <c r="L241" s="45"/>
      <c r="M241" s="208" t="s">
        <v>19</v>
      </c>
      <c r="N241" s="209" t="s">
        <v>44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2" t="s">
        <v>144</v>
      </c>
      <c r="AT241" s="212" t="s">
        <v>139</v>
      </c>
      <c r="AU241" s="212" t="s">
        <v>83</v>
      </c>
      <c r="AY241" s="18" t="s">
        <v>137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8" t="s">
        <v>81</v>
      </c>
      <c r="BK241" s="213">
        <f>ROUND(I241*H241,2)</f>
        <v>0</v>
      </c>
      <c r="BL241" s="18" t="s">
        <v>144</v>
      </c>
      <c r="BM241" s="212" t="s">
        <v>367</v>
      </c>
    </row>
    <row r="242" spans="1:47" s="2" customFormat="1" ht="12">
      <c r="A242" s="39"/>
      <c r="B242" s="40"/>
      <c r="C242" s="41"/>
      <c r="D242" s="214" t="s">
        <v>146</v>
      </c>
      <c r="E242" s="41"/>
      <c r="F242" s="215" t="s">
        <v>368</v>
      </c>
      <c r="G242" s="41"/>
      <c r="H242" s="41"/>
      <c r="I242" s="216"/>
      <c r="J242" s="41"/>
      <c r="K242" s="41"/>
      <c r="L242" s="45"/>
      <c r="M242" s="217"/>
      <c r="N242" s="218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146</v>
      </c>
      <c r="AU242" s="18" t="s">
        <v>83</v>
      </c>
    </row>
    <row r="243" spans="1:63" s="12" customFormat="1" ht="25.9" customHeight="1">
      <c r="A243" s="12"/>
      <c r="B243" s="185"/>
      <c r="C243" s="186"/>
      <c r="D243" s="187" t="s">
        <v>72</v>
      </c>
      <c r="E243" s="188" t="s">
        <v>369</v>
      </c>
      <c r="F243" s="188" t="s">
        <v>370</v>
      </c>
      <c r="G243" s="186"/>
      <c r="H243" s="186"/>
      <c r="I243" s="189"/>
      <c r="J243" s="190">
        <f>BK243</f>
        <v>0</v>
      </c>
      <c r="K243" s="186"/>
      <c r="L243" s="191"/>
      <c r="M243" s="192"/>
      <c r="N243" s="193"/>
      <c r="O243" s="193"/>
      <c r="P243" s="194">
        <f>P244+P373+P425+P442+P477+P487+P500+P532+P541+P573+P578</f>
        <v>0</v>
      </c>
      <c r="Q243" s="193"/>
      <c r="R243" s="194">
        <f>R244+R373+R425+R442+R477+R487+R500+R532+R541+R573+R578</f>
        <v>4.926021380000001</v>
      </c>
      <c r="S243" s="193"/>
      <c r="T243" s="195">
        <f>T244+T373+T425+T442+T477+T487+T500+T532+T541+T573+T578</f>
        <v>5.938153509999999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6" t="s">
        <v>83</v>
      </c>
      <c r="AT243" s="197" t="s">
        <v>72</v>
      </c>
      <c r="AU243" s="197" t="s">
        <v>73</v>
      </c>
      <c r="AY243" s="196" t="s">
        <v>137</v>
      </c>
      <c r="BK243" s="198">
        <f>BK244+BK373+BK425+BK442+BK477+BK487+BK500+BK532+BK541+BK573+BK578</f>
        <v>0</v>
      </c>
    </row>
    <row r="244" spans="1:63" s="12" customFormat="1" ht="22.8" customHeight="1">
      <c r="A244" s="12"/>
      <c r="B244" s="185"/>
      <c r="C244" s="186"/>
      <c r="D244" s="187" t="s">
        <v>72</v>
      </c>
      <c r="E244" s="199" t="s">
        <v>371</v>
      </c>
      <c r="F244" s="199" t="s">
        <v>372</v>
      </c>
      <c r="G244" s="186"/>
      <c r="H244" s="186"/>
      <c r="I244" s="189"/>
      <c r="J244" s="200">
        <f>BK244</f>
        <v>0</v>
      </c>
      <c r="K244" s="186"/>
      <c r="L244" s="191"/>
      <c r="M244" s="192"/>
      <c r="N244" s="193"/>
      <c r="O244" s="193"/>
      <c r="P244" s="194">
        <f>SUM(P245:P372)</f>
        <v>0</v>
      </c>
      <c r="Q244" s="193"/>
      <c r="R244" s="194">
        <f>SUM(R245:R372)</f>
        <v>1.36010849</v>
      </c>
      <c r="S244" s="193"/>
      <c r="T244" s="195">
        <f>SUM(T245:T372)</f>
        <v>1.39950886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96" t="s">
        <v>83</v>
      </c>
      <c r="AT244" s="197" t="s">
        <v>72</v>
      </c>
      <c r="AU244" s="197" t="s">
        <v>81</v>
      </c>
      <c r="AY244" s="196" t="s">
        <v>137</v>
      </c>
      <c r="BK244" s="198">
        <f>SUM(BK245:BK372)</f>
        <v>0</v>
      </c>
    </row>
    <row r="245" spans="1:65" s="2" customFormat="1" ht="24.15" customHeight="1">
      <c r="A245" s="39"/>
      <c r="B245" s="40"/>
      <c r="C245" s="201" t="s">
        <v>242</v>
      </c>
      <c r="D245" s="201" t="s">
        <v>139</v>
      </c>
      <c r="E245" s="202" t="s">
        <v>373</v>
      </c>
      <c r="F245" s="203" t="s">
        <v>374</v>
      </c>
      <c r="G245" s="204" t="s">
        <v>153</v>
      </c>
      <c r="H245" s="205">
        <v>211.726</v>
      </c>
      <c r="I245" s="206"/>
      <c r="J245" s="207">
        <f>ROUND(I245*H245,2)</f>
        <v>0</v>
      </c>
      <c r="K245" s="203" t="s">
        <v>143</v>
      </c>
      <c r="L245" s="45"/>
      <c r="M245" s="208" t="s">
        <v>19</v>
      </c>
      <c r="N245" s="209" t="s">
        <v>44</v>
      </c>
      <c r="O245" s="85"/>
      <c r="P245" s="210">
        <f>O245*H245</f>
        <v>0</v>
      </c>
      <c r="Q245" s="210">
        <v>0</v>
      </c>
      <c r="R245" s="210">
        <f>Q245*H245</f>
        <v>0</v>
      </c>
      <c r="S245" s="210">
        <v>0.00066</v>
      </c>
      <c r="T245" s="211">
        <f>S245*H245</f>
        <v>0.13973916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2" t="s">
        <v>243</v>
      </c>
      <c r="AT245" s="212" t="s">
        <v>139</v>
      </c>
      <c r="AU245" s="212" t="s">
        <v>83</v>
      </c>
      <c r="AY245" s="18" t="s">
        <v>137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8" t="s">
        <v>81</v>
      </c>
      <c r="BK245" s="213">
        <f>ROUND(I245*H245,2)</f>
        <v>0</v>
      </c>
      <c r="BL245" s="18" t="s">
        <v>243</v>
      </c>
      <c r="BM245" s="212" t="s">
        <v>375</v>
      </c>
    </row>
    <row r="246" spans="1:47" s="2" customFormat="1" ht="12">
      <c r="A246" s="39"/>
      <c r="B246" s="40"/>
      <c r="C246" s="41"/>
      <c r="D246" s="214" t="s">
        <v>146</v>
      </c>
      <c r="E246" s="41"/>
      <c r="F246" s="215" t="s">
        <v>376</v>
      </c>
      <c r="G246" s="41"/>
      <c r="H246" s="41"/>
      <c r="I246" s="216"/>
      <c r="J246" s="41"/>
      <c r="K246" s="41"/>
      <c r="L246" s="45"/>
      <c r="M246" s="217"/>
      <c r="N246" s="218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146</v>
      </c>
      <c r="AU246" s="18" t="s">
        <v>83</v>
      </c>
    </row>
    <row r="247" spans="1:51" s="13" customFormat="1" ht="12">
      <c r="A247" s="13"/>
      <c r="B247" s="219"/>
      <c r="C247" s="220"/>
      <c r="D247" s="221" t="s">
        <v>148</v>
      </c>
      <c r="E247" s="222" t="s">
        <v>19</v>
      </c>
      <c r="F247" s="223" t="s">
        <v>312</v>
      </c>
      <c r="G247" s="220"/>
      <c r="H247" s="222" t="s">
        <v>19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148</v>
      </c>
      <c r="AU247" s="229" t="s">
        <v>83</v>
      </c>
      <c r="AV247" s="13" t="s">
        <v>81</v>
      </c>
      <c r="AW247" s="13" t="s">
        <v>35</v>
      </c>
      <c r="AX247" s="13" t="s">
        <v>73</v>
      </c>
      <c r="AY247" s="229" t="s">
        <v>137</v>
      </c>
    </row>
    <row r="248" spans="1:51" s="13" customFormat="1" ht="12">
      <c r="A248" s="13"/>
      <c r="B248" s="219"/>
      <c r="C248" s="220"/>
      <c r="D248" s="221" t="s">
        <v>148</v>
      </c>
      <c r="E248" s="222" t="s">
        <v>19</v>
      </c>
      <c r="F248" s="223" t="s">
        <v>377</v>
      </c>
      <c r="G248" s="220"/>
      <c r="H248" s="222" t="s">
        <v>19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148</v>
      </c>
      <c r="AU248" s="229" t="s">
        <v>83</v>
      </c>
      <c r="AV248" s="13" t="s">
        <v>81</v>
      </c>
      <c r="AW248" s="13" t="s">
        <v>35</v>
      </c>
      <c r="AX248" s="13" t="s">
        <v>73</v>
      </c>
      <c r="AY248" s="229" t="s">
        <v>137</v>
      </c>
    </row>
    <row r="249" spans="1:51" s="14" customFormat="1" ht="12">
      <c r="A249" s="14"/>
      <c r="B249" s="230"/>
      <c r="C249" s="231"/>
      <c r="D249" s="221" t="s">
        <v>148</v>
      </c>
      <c r="E249" s="232" t="s">
        <v>19</v>
      </c>
      <c r="F249" s="233" t="s">
        <v>378</v>
      </c>
      <c r="G249" s="231"/>
      <c r="H249" s="234">
        <v>211.726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0" t="s">
        <v>148</v>
      </c>
      <c r="AU249" s="240" t="s">
        <v>83</v>
      </c>
      <c r="AV249" s="14" t="s">
        <v>83</v>
      </c>
      <c r="AW249" s="14" t="s">
        <v>35</v>
      </c>
      <c r="AX249" s="14" t="s">
        <v>81</v>
      </c>
      <c r="AY249" s="240" t="s">
        <v>137</v>
      </c>
    </row>
    <row r="250" spans="1:65" s="2" customFormat="1" ht="37.8" customHeight="1">
      <c r="A250" s="39"/>
      <c r="B250" s="40"/>
      <c r="C250" s="201" t="s">
        <v>379</v>
      </c>
      <c r="D250" s="201" t="s">
        <v>139</v>
      </c>
      <c r="E250" s="202" t="s">
        <v>380</v>
      </c>
      <c r="F250" s="203" t="s">
        <v>381</v>
      </c>
      <c r="G250" s="204" t="s">
        <v>153</v>
      </c>
      <c r="H250" s="205">
        <v>211.726</v>
      </c>
      <c r="I250" s="206"/>
      <c r="J250" s="207">
        <f>ROUND(I250*H250,2)</f>
        <v>0</v>
      </c>
      <c r="K250" s="203" t="s">
        <v>143</v>
      </c>
      <c r="L250" s="45"/>
      <c r="M250" s="208" t="s">
        <v>19</v>
      </c>
      <c r="N250" s="209" t="s">
        <v>44</v>
      </c>
      <c r="O250" s="85"/>
      <c r="P250" s="210">
        <f>O250*H250</f>
        <v>0</v>
      </c>
      <c r="Q250" s="210">
        <v>0</v>
      </c>
      <c r="R250" s="210">
        <f>Q250*H250</f>
        <v>0</v>
      </c>
      <c r="S250" s="210">
        <v>0.0032</v>
      </c>
      <c r="T250" s="211">
        <f>S250*H250</f>
        <v>0.6775232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2" t="s">
        <v>243</v>
      </c>
      <c r="AT250" s="212" t="s">
        <v>139</v>
      </c>
      <c r="AU250" s="212" t="s">
        <v>83</v>
      </c>
      <c r="AY250" s="18" t="s">
        <v>137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8" t="s">
        <v>81</v>
      </c>
      <c r="BK250" s="213">
        <f>ROUND(I250*H250,2)</f>
        <v>0</v>
      </c>
      <c r="BL250" s="18" t="s">
        <v>243</v>
      </c>
      <c r="BM250" s="212" t="s">
        <v>382</v>
      </c>
    </row>
    <row r="251" spans="1:47" s="2" customFormat="1" ht="12">
      <c r="A251" s="39"/>
      <c r="B251" s="40"/>
      <c r="C251" s="41"/>
      <c r="D251" s="214" t="s">
        <v>146</v>
      </c>
      <c r="E251" s="41"/>
      <c r="F251" s="215" t="s">
        <v>383</v>
      </c>
      <c r="G251" s="41"/>
      <c r="H251" s="41"/>
      <c r="I251" s="216"/>
      <c r="J251" s="41"/>
      <c r="K251" s="41"/>
      <c r="L251" s="45"/>
      <c r="M251" s="217"/>
      <c r="N251" s="218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146</v>
      </c>
      <c r="AU251" s="18" t="s">
        <v>83</v>
      </c>
    </row>
    <row r="252" spans="1:51" s="13" customFormat="1" ht="12">
      <c r="A252" s="13"/>
      <c r="B252" s="219"/>
      <c r="C252" s="220"/>
      <c r="D252" s="221" t="s">
        <v>148</v>
      </c>
      <c r="E252" s="222" t="s">
        <v>19</v>
      </c>
      <c r="F252" s="223" t="s">
        <v>312</v>
      </c>
      <c r="G252" s="220"/>
      <c r="H252" s="222" t="s">
        <v>19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148</v>
      </c>
      <c r="AU252" s="229" t="s">
        <v>83</v>
      </c>
      <c r="AV252" s="13" t="s">
        <v>81</v>
      </c>
      <c r="AW252" s="13" t="s">
        <v>35</v>
      </c>
      <c r="AX252" s="13" t="s">
        <v>73</v>
      </c>
      <c r="AY252" s="229" t="s">
        <v>137</v>
      </c>
    </row>
    <row r="253" spans="1:51" s="13" customFormat="1" ht="12">
      <c r="A253" s="13"/>
      <c r="B253" s="219"/>
      <c r="C253" s="220"/>
      <c r="D253" s="221" t="s">
        <v>148</v>
      </c>
      <c r="E253" s="222" t="s">
        <v>19</v>
      </c>
      <c r="F253" s="223" t="s">
        <v>384</v>
      </c>
      <c r="G253" s="220"/>
      <c r="H253" s="222" t="s">
        <v>19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148</v>
      </c>
      <c r="AU253" s="229" t="s">
        <v>83</v>
      </c>
      <c r="AV253" s="13" t="s">
        <v>81</v>
      </c>
      <c r="AW253" s="13" t="s">
        <v>35</v>
      </c>
      <c r="AX253" s="13" t="s">
        <v>73</v>
      </c>
      <c r="AY253" s="229" t="s">
        <v>137</v>
      </c>
    </row>
    <row r="254" spans="1:51" s="14" customFormat="1" ht="12">
      <c r="A254" s="14"/>
      <c r="B254" s="230"/>
      <c r="C254" s="231"/>
      <c r="D254" s="221" t="s">
        <v>148</v>
      </c>
      <c r="E254" s="232" t="s">
        <v>19</v>
      </c>
      <c r="F254" s="233" t="s">
        <v>385</v>
      </c>
      <c r="G254" s="231"/>
      <c r="H254" s="234">
        <v>105.863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0" t="s">
        <v>148</v>
      </c>
      <c r="AU254" s="240" t="s">
        <v>83</v>
      </c>
      <c r="AV254" s="14" t="s">
        <v>83</v>
      </c>
      <c r="AW254" s="14" t="s">
        <v>35</v>
      </c>
      <c r="AX254" s="14" t="s">
        <v>73</v>
      </c>
      <c r="AY254" s="240" t="s">
        <v>137</v>
      </c>
    </row>
    <row r="255" spans="1:51" s="13" customFormat="1" ht="12">
      <c r="A255" s="13"/>
      <c r="B255" s="219"/>
      <c r="C255" s="220"/>
      <c r="D255" s="221" t="s">
        <v>148</v>
      </c>
      <c r="E255" s="222" t="s">
        <v>19</v>
      </c>
      <c r="F255" s="223" t="s">
        <v>386</v>
      </c>
      <c r="G255" s="220"/>
      <c r="H255" s="222" t="s">
        <v>19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148</v>
      </c>
      <c r="AU255" s="229" t="s">
        <v>83</v>
      </c>
      <c r="AV255" s="13" t="s">
        <v>81</v>
      </c>
      <c r="AW255" s="13" t="s">
        <v>35</v>
      </c>
      <c r="AX255" s="13" t="s">
        <v>73</v>
      </c>
      <c r="AY255" s="229" t="s">
        <v>137</v>
      </c>
    </row>
    <row r="256" spans="1:51" s="14" customFormat="1" ht="12">
      <c r="A256" s="14"/>
      <c r="B256" s="230"/>
      <c r="C256" s="231"/>
      <c r="D256" s="221" t="s">
        <v>148</v>
      </c>
      <c r="E256" s="232" t="s">
        <v>19</v>
      </c>
      <c r="F256" s="233" t="s">
        <v>385</v>
      </c>
      <c r="G256" s="231"/>
      <c r="H256" s="234">
        <v>105.863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148</v>
      </c>
      <c r="AU256" s="240" t="s">
        <v>83</v>
      </c>
      <c r="AV256" s="14" t="s">
        <v>83</v>
      </c>
      <c r="AW256" s="14" t="s">
        <v>35</v>
      </c>
      <c r="AX256" s="14" t="s">
        <v>73</v>
      </c>
      <c r="AY256" s="240" t="s">
        <v>137</v>
      </c>
    </row>
    <row r="257" spans="1:51" s="15" customFormat="1" ht="12">
      <c r="A257" s="15"/>
      <c r="B257" s="251"/>
      <c r="C257" s="252"/>
      <c r="D257" s="221" t="s">
        <v>148</v>
      </c>
      <c r="E257" s="253" t="s">
        <v>19</v>
      </c>
      <c r="F257" s="254" t="s">
        <v>286</v>
      </c>
      <c r="G257" s="252"/>
      <c r="H257" s="255">
        <v>211.726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1" t="s">
        <v>148</v>
      </c>
      <c r="AU257" s="261" t="s">
        <v>83</v>
      </c>
      <c r="AV257" s="15" t="s">
        <v>144</v>
      </c>
      <c r="AW257" s="15" t="s">
        <v>35</v>
      </c>
      <c r="AX257" s="15" t="s">
        <v>81</v>
      </c>
      <c r="AY257" s="261" t="s">
        <v>137</v>
      </c>
    </row>
    <row r="258" spans="1:65" s="2" customFormat="1" ht="33" customHeight="1">
      <c r="A258" s="39"/>
      <c r="B258" s="40"/>
      <c r="C258" s="201" t="s">
        <v>387</v>
      </c>
      <c r="D258" s="201" t="s">
        <v>139</v>
      </c>
      <c r="E258" s="202" t="s">
        <v>388</v>
      </c>
      <c r="F258" s="203" t="s">
        <v>389</v>
      </c>
      <c r="G258" s="204" t="s">
        <v>153</v>
      </c>
      <c r="H258" s="205">
        <v>105.863</v>
      </c>
      <c r="I258" s="206"/>
      <c r="J258" s="207">
        <f>ROUND(I258*H258,2)</f>
        <v>0</v>
      </c>
      <c r="K258" s="203" t="s">
        <v>143</v>
      </c>
      <c r="L258" s="45"/>
      <c r="M258" s="208" t="s">
        <v>19</v>
      </c>
      <c r="N258" s="209" t="s">
        <v>44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0.0055</v>
      </c>
      <c r="T258" s="211">
        <f>S258*H258</f>
        <v>0.5822465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2" t="s">
        <v>243</v>
      </c>
      <c r="AT258" s="212" t="s">
        <v>139</v>
      </c>
      <c r="AU258" s="212" t="s">
        <v>83</v>
      </c>
      <c r="AY258" s="18" t="s">
        <v>137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8" t="s">
        <v>81</v>
      </c>
      <c r="BK258" s="213">
        <f>ROUND(I258*H258,2)</f>
        <v>0</v>
      </c>
      <c r="BL258" s="18" t="s">
        <v>243</v>
      </c>
      <c r="BM258" s="212" t="s">
        <v>390</v>
      </c>
    </row>
    <row r="259" spans="1:47" s="2" customFormat="1" ht="12">
      <c r="A259" s="39"/>
      <c r="B259" s="40"/>
      <c r="C259" s="41"/>
      <c r="D259" s="214" t="s">
        <v>146</v>
      </c>
      <c r="E259" s="41"/>
      <c r="F259" s="215" t="s">
        <v>391</v>
      </c>
      <c r="G259" s="41"/>
      <c r="H259" s="41"/>
      <c r="I259" s="216"/>
      <c r="J259" s="41"/>
      <c r="K259" s="41"/>
      <c r="L259" s="45"/>
      <c r="M259" s="217"/>
      <c r="N259" s="218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146</v>
      </c>
      <c r="AU259" s="18" t="s">
        <v>83</v>
      </c>
    </row>
    <row r="260" spans="1:51" s="13" customFormat="1" ht="12">
      <c r="A260" s="13"/>
      <c r="B260" s="219"/>
      <c r="C260" s="220"/>
      <c r="D260" s="221" t="s">
        <v>148</v>
      </c>
      <c r="E260" s="222" t="s">
        <v>19</v>
      </c>
      <c r="F260" s="223" t="s">
        <v>312</v>
      </c>
      <c r="G260" s="220"/>
      <c r="H260" s="222" t="s">
        <v>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148</v>
      </c>
      <c r="AU260" s="229" t="s">
        <v>83</v>
      </c>
      <c r="AV260" s="13" t="s">
        <v>81</v>
      </c>
      <c r="AW260" s="13" t="s">
        <v>35</v>
      </c>
      <c r="AX260" s="13" t="s">
        <v>73</v>
      </c>
      <c r="AY260" s="229" t="s">
        <v>137</v>
      </c>
    </row>
    <row r="261" spans="1:51" s="13" customFormat="1" ht="12">
      <c r="A261" s="13"/>
      <c r="B261" s="219"/>
      <c r="C261" s="220"/>
      <c r="D261" s="221" t="s">
        <v>148</v>
      </c>
      <c r="E261" s="222" t="s">
        <v>19</v>
      </c>
      <c r="F261" s="223" t="s">
        <v>392</v>
      </c>
      <c r="G261" s="220"/>
      <c r="H261" s="222" t="s">
        <v>19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148</v>
      </c>
      <c r="AU261" s="229" t="s">
        <v>83</v>
      </c>
      <c r="AV261" s="13" t="s">
        <v>81</v>
      </c>
      <c r="AW261" s="13" t="s">
        <v>35</v>
      </c>
      <c r="AX261" s="13" t="s">
        <v>73</v>
      </c>
      <c r="AY261" s="229" t="s">
        <v>137</v>
      </c>
    </row>
    <row r="262" spans="1:51" s="14" customFormat="1" ht="12">
      <c r="A262" s="14"/>
      <c r="B262" s="230"/>
      <c r="C262" s="231"/>
      <c r="D262" s="221" t="s">
        <v>148</v>
      </c>
      <c r="E262" s="232" t="s">
        <v>19</v>
      </c>
      <c r="F262" s="233" t="s">
        <v>385</v>
      </c>
      <c r="G262" s="231"/>
      <c r="H262" s="234">
        <v>105.863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148</v>
      </c>
      <c r="AU262" s="240" t="s">
        <v>83</v>
      </c>
      <c r="AV262" s="14" t="s">
        <v>83</v>
      </c>
      <c r="AW262" s="14" t="s">
        <v>35</v>
      </c>
      <c r="AX262" s="14" t="s">
        <v>81</v>
      </c>
      <c r="AY262" s="240" t="s">
        <v>137</v>
      </c>
    </row>
    <row r="263" spans="1:65" s="2" customFormat="1" ht="37.8" customHeight="1">
      <c r="A263" s="39"/>
      <c r="B263" s="40"/>
      <c r="C263" s="201" t="s">
        <v>393</v>
      </c>
      <c r="D263" s="201" t="s">
        <v>139</v>
      </c>
      <c r="E263" s="202" t="s">
        <v>394</v>
      </c>
      <c r="F263" s="203" t="s">
        <v>395</v>
      </c>
      <c r="G263" s="204" t="s">
        <v>153</v>
      </c>
      <c r="H263" s="205">
        <v>101.448</v>
      </c>
      <c r="I263" s="206"/>
      <c r="J263" s="207">
        <f>ROUND(I263*H263,2)</f>
        <v>0</v>
      </c>
      <c r="K263" s="203" t="s">
        <v>143</v>
      </c>
      <c r="L263" s="45"/>
      <c r="M263" s="208" t="s">
        <v>19</v>
      </c>
      <c r="N263" s="209" t="s">
        <v>44</v>
      </c>
      <c r="O263" s="8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2" t="s">
        <v>243</v>
      </c>
      <c r="AT263" s="212" t="s">
        <v>139</v>
      </c>
      <c r="AU263" s="212" t="s">
        <v>83</v>
      </c>
      <c r="AY263" s="18" t="s">
        <v>137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8" t="s">
        <v>81</v>
      </c>
      <c r="BK263" s="213">
        <f>ROUND(I263*H263,2)</f>
        <v>0</v>
      </c>
      <c r="BL263" s="18" t="s">
        <v>243</v>
      </c>
      <c r="BM263" s="212" t="s">
        <v>396</v>
      </c>
    </row>
    <row r="264" spans="1:47" s="2" customFormat="1" ht="12">
      <c r="A264" s="39"/>
      <c r="B264" s="40"/>
      <c r="C264" s="41"/>
      <c r="D264" s="214" t="s">
        <v>146</v>
      </c>
      <c r="E264" s="41"/>
      <c r="F264" s="215" t="s">
        <v>397</v>
      </c>
      <c r="G264" s="41"/>
      <c r="H264" s="41"/>
      <c r="I264" s="216"/>
      <c r="J264" s="41"/>
      <c r="K264" s="41"/>
      <c r="L264" s="45"/>
      <c r="M264" s="217"/>
      <c r="N264" s="218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146</v>
      </c>
      <c r="AU264" s="18" t="s">
        <v>83</v>
      </c>
    </row>
    <row r="265" spans="1:51" s="13" customFormat="1" ht="12">
      <c r="A265" s="13"/>
      <c r="B265" s="219"/>
      <c r="C265" s="220"/>
      <c r="D265" s="221" t="s">
        <v>148</v>
      </c>
      <c r="E265" s="222" t="s">
        <v>19</v>
      </c>
      <c r="F265" s="223" t="s">
        <v>262</v>
      </c>
      <c r="G265" s="220"/>
      <c r="H265" s="222" t="s">
        <v>19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148</v>
      </c>
      <c r="AU265" s="229" t="s">
        <v>83</v>
      </c>
      <c r="AV265" s="13" t="s">
        <v>81</v>
      </c>
      <c r="AW265" s="13" t="s">
        <v>35</v>
      </c>
      <c r="AX265" s="13" t="s">
        <v>73</v>
      </c>
      <c r="AY265" s="229" t="s">
        <v>137</v>
      </c>
    </row>
    <row r="266" spans="1:51" s="14" customFormat="1" ht="12">
      <c r="A266" s="14"/>
      <c r="B266" s="230"/>
      <c r="C266" s="231"/>
      <c r="D266" s="221" t="s">
        <v>148</v>
      </c>
      <c r="E266" s="232" t="s">
        <v>19</v>
      </c>
      <c r="F266" s="233" t="s">
        <v>263</v>
      </c>
      <c r="G266" s="231"/>
      <c r="H266" s="234">
        <v>101.448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0" t="s">
        <v>148</v>
      </c>
      <c r="AU266" s="240" t="s">
        <v>83</v>
      </c>
      <c r="AV266" s="14" t="s">
        <v>83</v>
      </c>
      <c r="AW266" s="14" t="s">
        <v>35</v>
      </c>
      <c r="AX266" s="14" t="s">
        <v>81</v>
      </c>
      <c r="AY266" s="240" t="s">
        <v>137</v>
      </c>
    </row>
    <row r="267" spans="1:65" s="2" customFormat="1" ht="33" customHeight="1">
      <c r="A267" s="39"/>
      <c r="B267" s="40"/>
      <c r="C267" s="241" t="s">
        <v>398</v>
      </c>
      <c r="D267" s="241" t="s">
        <v>210</v>
      </c>
      <c r="E267" s="242" t="s">
        <v>399</v>
      </c>
      <c r="F267" s="243" t="s">
        <v>400</v>
      </c>
      <c r="G267" s="244" t="s">
        <v>153</v>
      </c>
      <c r="H267" s="245">
        <v>118.238</v>
      </c>
      <c r="I267" s="246"/>
      <c r="J267" s="247">
        <f>ROUND(I267*H267,2)</f>
        <v>0</v>
      </c>
      <c r="K267" s="243" t="s">
        <v>143</v>
      </c>
      <c r="L267" s="248"/>
      <c r="M267" s="249" t="s">
        <v>19</v>
      </c>
      <c r="N267" s="250" t="s">
        <v>44</v>
      </c>
      <c r="O267" s="85"/>
      <c r="P267" s="210">
        <f>O267*H267</f>
        <v>0</v>
      </c>
      <c r="Q267" s="210">
        <v>0.0019</v>
      </c>
      <c r="R267" s="210">
        <f>Q267*H267</f>
        <v>0.2246522</v>
      </c>
      <c r="S267" s="210">
        <v>0</v>
      </c>
      <c r="T267" s="21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2" t="s">
        <v>357</v>
      </c>
      <c r="AT267" s="212" t="s">
        <v>210</v>
      </c>
      <c r="AU267" s="212" t="s">
        <v>83</v>
      </c>
      <c r="AY267" s="18" t="s">
        <v>137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8" t="s">
        <v>81</v>
      </c>
      <c r="BK267" s="213">
        <f>ROUND(I267*H267,2)</f>
        <v>0</v>
      </c>
      <c r="BL267" s="18" t="s">
        <v>243</v>
      </c>
      <c r="BM267" s="212" t="s">
        <v>401</v>
      </c>
    </row>
    <row r="268" spans="1:51" s="14" customFormat="1" ht="12">
      <c r="A268" s="14"/>
      <c r="B268" s="230"/>
      <c r="C268" s="231"/>
      <c r="D268" s="221" t="s">
        <v>148</v>
      </c>
      <c r="E268" s="231"/>
      <c r="F268" s="233" t="s">
        <v>402</v>
      </c>
      <c r="G268" s="231"/>
      <c r="H268" s="234">
        <v>118.238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148</v>
      </c>
      <c r="AU268" s="240" t="s">
        <v>83</v>
      </c>
      <c r="AV268" s="14" t="s">
        <v>83</v>
      </c>
      <c r="AW268" s="14" t="s">
        <v>4</v>
      </c>
      <c r="AX268" s="14" t="s">
        <v>81</v>
      </c>
      <c r="AY268" s="240" t="s">
        <v>137</v>
      </c>
    </row>
    <row r="269" spans="1:65" s="2" customFormat="1" ht="44.25" customHeight="1">
      <c r="A269" s="39"/>
      <c r="B269" s="40"/>
      <c r="C269" s="201" t="s">
        <v>403</v>
      </c>
      <c r="D269" s="201" t="s">
        <v>139</v>
      </c>
      <c r="E269" s="202" t="s">
        <v>404</v>
      </c>
      <c r="F269" s="203" t="s">
        <v>405</v>
      </c>
      <c r="G269" s="204" t="s">
        <v>142</v>
      </c>
      <c r="H269" s="205">
        <v>101.448</v>
      </c>
      <c r="I269" s="206"/>
      <c r="J269" s="207">
        <f>ROUND(I269*H269,2)</f>
        <v>0</v>
      </c>
      <c r="K269" s="203" t="s">
        <v>143</v>
      </c>
      <c r="L269" s="45"/>
      <c r="M269" s="208" t="s">
        <v>19</v>
      </c>
      <c r="N269" s="209" t="s">
        <v>44</v>
      </c>
      <c r="O269" s="8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2" t="s">
        <v>243</v>
      </c>
      <c r="AT269" s="212" t="s">
        <v>139</v>
      </c>
      <c r="AU269" s="212" t="s">
        <v>83</v>
      </c>
      <c r="AY269" s="18" t="s">
        <v>137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8" t="s">
        <v>81</v>
      </c>
      <c r="BK269" s="213">
        <f>ROUND(I269*H269,2)</f>
        <v>0</v>
      </c>
      <c r="BL269" s="18" t="s">
        <v>243</v>
      </c>
      <c r="BM269" s="212" t="s">
        <v>406</v>
      </c>
    </row>
    <row r="270" spans="1:47" s="2" customFormat="1" ht="12">
      <c r="A270" s="39"/>
      <c r="B270" s="40"/>
      <c r="C270" s="41"/>
      <c r="D270" s="214" t="s">
        <v>146</v>
      </c>
      <c r="E270" s="41"/>
      <c r="F270" s="215" t="s">
        <v>407</v>
      </c>
      <c r="G270" s="41"/>
      <c r="H270" s="41"/>
      <c r="I270" s="216"/>
      <c r="J270" s="41"/>
      <c r="K270" s="41"/>
      <c r="L270" s="45"/>
      <c r="M270" s="217"/>
      <c r="N270" s="218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146</v>
      </c>
      <c r="AU270" s="18" t="s">
        <v>83</v>
      </c>
    </row>
    <row r="271" spans="1:65" s="2" customFormat="1" ht="24.15" customHeight="1">
      <c r="A271" s="39"/>
      <c r="B271" s="40"/>
      <c r="C271" s="201" t="s">
        <v>408</v>
      </c>
      <c r="D271" s="201" t="s">
        <v>139</v>
      </c>
      <c r="E271" s="202" t="s">
        <v>409</v>
      </c>
      <c r="F271" s="203" t="s">
        <v>410</v>
      </c>
      <c r="G271" s="204" t="s">
        <v>153</v>
      </c>
      <c r="H271" s="205">
        <v>101.448</v>
      </c>
      <c r="I271" s="206"/>
      <c r="J271" s="207">
        <f>ROUND(I271*H271,2)</f>
        <v>0</v>
      </c>
      <c r="K271" s="203" t="s">
        <v>143</v>
      </c>
      <c r="L271" s="45"/>
      <c r="M271" s="208" t="s">
        <v>19</v>
      </c>
      <c r="N271" s="209" t="s">
        <v>44</v>
      </c>
      <c r="O271" s="85"/>
      <c r="P271" s="210">
        <f>O271*H271</f>
        <v>0</v>
      </c>
      <c r="Q271" s="210">
        <v>0.00088</v>
      </c>
      <c r="R271" s="210">
        <f>Q271*H271</f>
        <v>0.08927423999999999</v>
      </c>
      <c r="S271" s="210">
        <v>0</v>
      </c>
      <c r="T271" s="21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2" t="s">
        <v>243</v>
      </c>
      <c r="AT271" s="212" t="s">
        <v>139</v>
      </c>
      <c r="AU271" s="212" t="s">
        <v>83</v>
      </c>
      <c r="AY271" s="18" t="s">
        <v>137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8" t="s">
        <v>81</v>
      </c>
      <c r="BK271" s="213">
        <f>ROUND(I271*H271,2)</f>
        <v>0</v>
      </c>
      <c r="BL271" s="18" t="s">
        <v>243</v>
      </c>
      <c r="BM271" s="212" t="s">
        <v>411</v>
      </c>
    </row>
    <row r="272" spans="1:47" s="2" customFormat="1" ht="12">
      <c r="A272" s="39"/>
      <c r="B272" s="40"/>
      <c r="C272" s="41"/>
      <c r="D272" s="214" t="s">
        <v>146</v>
      </c>
      <c r="E272" s="41"/>
      <c r="F272" s="215" t="s">
        <v>412</v>
      </c>
      <c r="G272" s="41"/>
      <c r="H272" s="41"/>
      <c r="I272" s="216"/>
      <c r="J272" s="41"/>
      <c r="K272" s="41"/>
      <c r="L272" s="45"/>
      <c r="M272" s="217"/>
      <c r="N272" s="218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146</v>
      </c>
      <c r="AU272" s="18" t="s">
        <v>83</v>
      </c>
    </row>
    <row r="273" spans="1:51" s="13" customFormat="1" ht="12">
      <c r="A273" s="13"/>
      <c r="B273" s="219"/>
      <c r="C273" s="220"/>
      <c r="D273" s="221" t="s">
        <v>148</v>
      </c>
      <c r="E273" s="222" t="s">
        <v>19</v>
      </c>
      <c r="F273" s="223" t="s">
        <v>262</v>
      </c>
      <c r="G273" s="220"/>
      <c r="H273" s="222" t="s">
        <v>19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148</v>
      </c>
      <c r="AU273" s="229" t="s">
        <v>83</v>
      </c>
      <c r="AV273" s="13" t="s">
        <v>81</v>
      </c>
      <c r="AW273" s="13" t="s">
        <v>35</v>
      </c>
      <c r="AX273" s="13" t="s">
        <v>73</v>
      </c>
      <c r="AY273" s="229" t="s">
        <v>137</v>
      </c>
    </row>
    <row r="274" spans="1:51" s="14" customFormat="1" ht="12">
      <c r="A274" s="14"/>
      <c r="B274" s="230"/>
      <c r="C274" s="231"/>
      <c r="D274" s="221" t="s">
        <v>148</v>
      </c>
      <c r="E274" s="232" t="s">
        <v>19</v>
      </c>
      <c r="F274" s="233" t="s">
        <v>263</v>
      </c>
      <c r="G274" s="231"/>
      <c r="H274" s="234">
        <v>101.448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148</v>
      </c>
      <c r="AU274" s="240" t="s">
        <v>83</v>
      </c>
      <c r="AV274" s="14" t="s">
        <v>83</v>
      </c>
      <c r="AW274" s="14" t="s">
        <v>35</v>
      </c>
      <c r="AX274" s="14" t="s">
        <v>81</v>
      </c>
      <c r="AY274" s="240" t="s">
        <v>137</v>
      </c>
    </row>
    <row r="275" spans="1:65" s="2" customFormat="1" ht="49.05" customHeight="1">
      <c r="A275" s="39"/>
      <c r="B275" s="40"/>
      <c r="C275" s="241" t="s">
        <v>413</v>
      </c>
      <c r="D275" s="241" t="s">
        <v>210</v>
      </c>
      <c r="E275" s="242" t="s">
        <v>414</v>
      </c>
      <c r="F275" s="243" t="s">
        <v>415</v>
      </c>
      <c r="G275" s="244" t="s">
        <v>153</v>
      </c>
      <c r="H275" s="245">
        <v>118.238</v>
      </c>
      <c r="I275" s="246"/>
      <c r="J275" s="247">
        <f>ROUND(I275*H275,2)</f>
        <v>0</v>
      </c>
      <c r="K275" s="243" t="s">
        <v>143</v>
      </c>
      <c r="L275" s="248"/>
      <c r="M275" s="249" t="s">
        <v>19</v>
      </c>
      <c r="N275" s="250" t="s">
        <v>44</v>
      </c>
      <c r="O275" s="85"/>
      <c r="P275" s="210">
        <f>O275*H275</f>
        <v>0</v>
      </c>
      <c r="Q275" s="210">
        <v>0.0054</v>
      </c>
      <c r="R275" s="210">
        <f>Q275*H275</f>
        <v>0.6384852000000001</v>
      </c>
      <c r="S275" s="210">
        <v>0</v>
      </c>
      <c r="T275" s="21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2" t="s">
        <v>357</v>
      </c>
      <c r="AT275" s="212" t="s">
        <v>210</v>
      </c>
      <c r="AU275" s="212" t="s">
        <v>83</v>
      </c>
      <c r="AY275" s="18" t="s">
        <v>137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8" t="s">
        <v>81</v>
      </c>
      <c r="BK275" s="213">
        <f>ROUND(I275*H275,2)</f>
        <v>0</v>
      </c>
      <c r="BL275" s="18" t="s">
        <v>243</v>
      </c>
      <c r="BM275" s="212" t="s">
        <v>416</v>
      </c>
    </row>
    <row r="276" spans="1:51" s="14" customFormat="1" ht="12">
      <c r="A276" s="14"/>
      <c r="B276" s="230"/>
      <c r="C276" s="231"/>
      <c r="D276" s="221" t="s">
        <v>148</v>
      </c>
      <c r="E276" s="231"/>
      <c r="F276" s="233" t="s">
        <v>402</v>
      </c>
      <c r="G276" s="231"/>
      <c r="H276" s="234">
        <v>118.238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148</v>
      </c>
      <c r="AU276" s="240" t="s">
        <v>83</v>
      </c>
      <c r="AV276" s="14" t="s">
        <v>83</v>
      </c>
      <c r="AW276" s="14" t="s">
        <v>4</v>
      </c>
      <c r="AX276" s="14" t="s">
        <v>81</v>
      </c>
      <c r="AY276" s="240" t="s">
        <v>137</v>
      </c>
    </row>
    <row r="277" spans="1:65" s="2" customFormat="1" ht="37.8" customHeight="1">
      <c r="A277" s="39"/>
      <c r="B277" s="40"/>
      <c r="C277" s="201" t="s">
        <v>417</v>
      </c>
      <c r="D277" s="201" t="s">
        <v>139</v>
      </c>
      <c r="E277" s="202" t="s">
        <v>418</v>
      </c>
      <c r="F277" s="203" t="s">
        <v>419</v>
      </c>
      <c r="G277" s="204" t="s">
        <v>153</v>
      </c>
      <c r="H277" s="205">
        <v>101.448</v>
      </c>
      <c r="I277" s="206"/>
      <c r="J277" s="207">
        <f>ROUND(I277*H277,2)</f>
        <v>0</v>
      </c>
      <c r="K277" s="203" t="s">
        <v>143</v>
      </c>
      <c r="L277" s="45"/>
      <c r="M277" s="208" t="s">
        <v>19</v>
      </c>
      <c r="N277" s="209" t="s">
        <v>44</v>
      </c>
      <c r="O277" s="85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2" t="s">
        <v>243</v>
      </c>
      <c r="AT277" s="212" t="s">
        <v>139</v>
      </c>
      <c r="AU277" s="212" t="s">
        <v>83</v>
      </c>
      <c r="AY277" s="18" t="s">
        <v>137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8" t="s">
        <v>81</v>
      </c>
      <c r="BK277" s="213">
        <f>ROUND(I277*H277,2)</f>
        <v>0</v>
      </c>
      <c r="BL277" s="18" t="s">
        <v>243</v>
      </c>
      <c r="BM277" s="212" t="s">
        <v>420</v>
      </c>
    </row>
    <row r="278" spans="1:47" s="2" customFormat="1" ht="12">
      <c r="A278" s="39"/>
      <c r="B278" s="40"/>
      <c r="C278" s="41"/>
      <c r="D278" s="214" t="s">
        <v>146</v>
      </c>
      <c r="E278" s="41"/>
      <c r="F278" s="215" t="s">
        <v>421</v>
      </c>
      <c r="G278" s="41"/>
      <c r="H278" s="41"/>
      <c r="I278" s="216"/>
      <c r="J278" s="41"/>
      <c r="K278" s="41"/>
      <c r="L278" s="45"/>
      <c r="M278" s="217"/>
      <c r="N278" s="218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146</v>
      </c>
      <c r="AU278" s="18" t="s">
        <v>83</v>
      </c>
    </row>
    <row r="279" spans="1:51" s="13" customFormat="1" ht="12">
      <c r="A279" s="13"/>
      <c r="B279" s="219"/>
      <c r="C279" s="220"/>
      <c r="D279" s="221" t="s">
        <v>148</v>
      </c>
      <c r="E279" s="222" t="s">
        <v>19</v>
      </c>
      <c r="F279" s="223" t="s">
        <v>262</v>
      </c>
      <c r="G279" s="220"/>
      <c r="H279" s="222" t="s">
        <v>19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148</v>
      </c>
      <c r="AU279" s="229" t="s">
        <v>83</v>
      </c>
      <c r="AV279" s="13" t="s">
        <v>81</v>
      </c>
      <c r="AW279" s="13" t="s">
        <v>35</v>
      </c>
      <c r="AX279" s="13" t="s">
        <v>73</v>
      </c>
      <c r="AY279" s="229" t="s">
        <v>137</v>
      </c>
    </row>
    <row r="280" spans="1:51" s="14" customFormat="1" ht="12">
      <c r="A280" s="14"/>
      <c r="B280" s="230"/>
      <c r="C280" s="231"/>
      <c r="D280" s="221" t="s">
        <v>148</v>
      </c>
      <c r="E280" s="232" t="s">
        <v>19</v>
      </c>
      <c r="F280" s="233" t="s">
        <v>263</v>
      </c>
      <c r="G280" s="231"/>
      <c r="H280" s="234">
        <v>101.448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148</v>
      </c>
      <c r="AU280" s="240" t="s">
        <v>83</v>
      </c>
      <c r="AV280" s="14" t="s">
        <v>83</v>
      </c>
      <c r="AW280" s="14" t="s">
        <v>35</v>
      </c>
      <c r="AX280" s="14" t="s">
        <v>81</v>
      </c>
      <c r="AY280" s="240" t="s">
        <v>137</v>
      </c>
    </row>
    <row r="281" spans="1:65" s="2" customFormat="1" ht="16.5" customHeight="1">
      <c r="A281" s="39"/>
      <c r="B281" s="40"/>
      <c r="C281" s="241" t="s">
        <v>422</v>
      </c>
      <c r="D281" s="241" t="s">
        <v>210</v>
      </c>
      <c r="E281" s="242" t="s">
        <v>423</v>
      </c>
      <c r="F281" s="243" t="s">
        <v>424</v>
      </c>
      <c r="G281" s="244" t="s">
        <v>425</v>
      </c>
      <c r="H281" s="245">
        <v>32.463</v>
      </c>
      <c r="I281" s="246"/>
      <c r="J281" s="247">
        <f>ROUND(I281*H281,2)</f>
        <v>0</v>
      </c>
      <c r="K281" s="243" t="s">
        <v>143</v>
      </c>
      <c r="L281" s="248"/>
      <c r="M281" s="249" t="s">
        <v>19</v>
      </c>
      <c r="N281" s="250" t="s">
        <v>44</v>
      </c>
      <c r="O281" s="85"/>
      <c r="P281" s="210">
        <f>O281*H281</f>
        <v>0</v>
      </c>
      <c r="Q281" s="210">
        <v>0.001</v>
      </c>
      <c r="R281" s="210">
        <f>Q281*H281</f>
        <v>0.032463</v>
      </c>
      <c r="S281" s="210">
        <v>0</v>
      </c>
      <c r="T281" s="21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2" t="s">
        <v>357</v>
      </c>
      <c r="AT281" s="212" t="s">
        <v>210</v>
      </c>
      <c r="AU281" s="212" t="s">
        <v>83</v>
      </c>
      <c r="AY281" s="18" t="s">
        <v>137</v>
      </c>
      <c r="BE281" s="213">
        <f>IF(N281="základní",J281,0)</f>
        <v>0</v>
      </c>
      <c r="BF281" s="213">
        <f>IF(N281="snížená",J281,0)</f>
        <v>0</v>
      </c>
      <c r="BG281" s="213">
        <f>IF(N281="zákl. přenesená",J281,0)</f>
        <v>0</v>
      </c>
      <c r="BH281" s="213">
        <f>IF(N281="sníž. přenesená",J281,0)</f>
        <v>0</v>
      </c>
      <c r="BI281" s="213">
        <f>IF(N281="nulová",J281,0)</f>
        <v>0</v>
      </c>
      <c r="BJ281" s="18" t="s">
        <v>81</v>
      </c>
      <c r="BK281" s="213">
        <f>ROUND(I281*H281,2)</f>
        <v>0</v>
      </c>
      <c r="BL281" s="18" t="s">
        <v>243</v>
      </c>
      <c r="BM281" s="212" t="s">
        <v>426</v>
      </c>
    </row>
    <row r="282" spans="1:51" s="14" customFormat="1" ht="12">
      <c r="A282" s="14"/>
      <c r="B282" s="230"/>
      <c r="C282" s="231"/>
      <c r="D282" s="221" t="s">
        <v>148</v>
      </c>
      <c r="E282" s="231"/>
      <c r="F282" s="233" t="s">
        <v>427</v>
      </c>
      <c r="G282" s="231"/>
      <c r="H282" s="234">
        <v>32.463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0" t="s">
        <v>148</v>
      </c>
      <c r="AU282" s="240" t="s">
        <v>83</v>
      </c>
      <c r="AV282" s="14" t="s">
        <v>83</v>
      </c>
      <c r="AW282" s="14" t="s">
        <v>4</v>
      </c>
      <c r="AX282" s="14" t="s">
        <v>81</v>
      </c>
      <c r="AY282" s="240" t="s">
        <v>137</v>
      </c>
    </row>
    <row r="283" spans="1:65" s="2" customFormat="1" ht="49.05" customHeight="1">
      <c r="A283" s="39"/>
      <c r="B283" s="40"/>
      <c r="C283" s="201" t="s">
        <v>428</v>
      </c>
      <c r="D283" s="201" t="s">
        <v>139</v>
      </c>
      <c r="E283" s="202" t="s">
        <v>429</v>
      </c>
      <c r="F283" s="203" t="s">
        <v>430</v>
      </c>
      <c r="G283" s="204" t="s">
        <v>153</v>
      </c>
      <c r="H283" s="205">
        <v>35.765</v>
      </c>
      <c r="I283" s="206"/>
      <c r="J283" s="207">
        <f>ROUND(I283*H283,2)</f>
        <v>0</v>
      </c>
      <c r="K283" s="203" t="s">
        <v>143</v>
      </c>
      <c r="L283" s="45"/>
      <c r="M283" s="208" t="s">
        <v>19</v>
      </c>
      <c r="N283" s="209" t="s">
        <v>44</v>
      </c>
      <c r="O283" s="85"/>
      <c r="P283" s="210">
        <f>O283*H283</f>
        <v>0</v>
      </c>
      <c r="Q283" s="210">
        <v>3E-05</v>
      </c>
      <c r="R283" s="210">
        <f>Q283*H283</f>
        <v>0.00107295</v>
      </c>
      <c r="S283" s="210">
        <v>0</v>
      </c>
      <c r="T283" s="21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2" t="s">
        <v>243</v>
      </c>
      <c r="AT283" s="212" t="s">
        <v>139</v>
      </c>
      <c r="AU283" s="212" t="s">
        <v>83</v>
      </c>
      <c r="AY283" s="18" t="s">
        <v>137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8" t="s">
        <v>81</v>
      </c>
      <c r="BK283" s="213">
        <f>ROUND(I283*H283,2)</f>
        <v>0</v>
      </c>
      <c r="BL283" s="18" t="s">
        <v>243</v>
      </c>
      <c r="BM283" s="212" t="s">
        <v>431</v>
      </c>
    </row>
    <row r="284" spans="1:47" s="2" customFormat="1" ht="12">
      <c r="A284" s="39"/>
      <c r="B284" s="40"/>
      <c r="C284" s="41"/>
      <c r="D284" s="214" t="s">
        <v>146</v>
      </c>
      <c r="E284" s="41"/>
      <c r="F284" s="215" t="s">
        <v>432</v>
      </c>
      <c r="G284" s="41"/>
      <c r="H284" s="41"/>
      <c r="I284" s="216"/>
      <c r="J284" s="41"/>
      <c r="K284" s="41"/>
      <c r="L284" s="45"/>
      <c r="M284" s="217"/>
      <c r="N284" s="218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146</v>
      </c>
      <c r="AU284" s="18" t="s">
        <v>83</v>
      </c>
    </row>
    <row r="285" spans="1:51" s="13" customFormat="1" ht="12">
      <c r="A285" s="13"/>
      <c r="B285" s="219"/>
      <c r="C285" s="220"/>
      <c r="D285" s="221" t="s">
        <v>148</v>
      </c>
      <c r="E285" s="222" t="s">
        <v>19</v>
      </c>
      <c r="F285" s="223" t="s">
        <v>207</v>
      </c>
      <c r="G285" s="220"/>
      <c r="H285" s="222" t="s">
        <v>19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9" t="s">
        <v>148</v>
      </c>
      <c r="AU285" s="229" t="s">
        <v>83</v>
      </c>
      <c r="AV285" s="13" t="s">
        <v>81</v>
      </c>
      <c r="AW285" s="13" t="s">
        <v>35</v>
      </c>
      <c r="AX285" s="13" t="s">
        <v>73</v>
      </c>
      <c r="AY285" s="229" t="s">
        <v>137</v>
      </c>
    </row>
    <row r="286" spans="1:51" s="14" customFormat="1" ht="12">
      <c r="A286" s="14"/>
      <c r="B286" s="230"/>
      <c r="C286" s="231"/>
      <c r="D286" s="221" t="s">
        <v>148</v>
      </c>
      <c r="E286" s="232" t="s">
        <v>19</v>
      </c>
      <c r="F286" s="233" t="s">
        <v>433</v>
      </c>
      <c r="G286" s="231"/>
      <c r="H286" s="234">
        <v>17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0" t="s">
        <v>148</v>
      </c>
      <c r="AU286" s="240" t="s">
        <v>83</v>
      </c>
      <c r="AV286" s="14" t="s">
        <v>83</v>
      </c>
      <c r="AW286" s="14" t="s">
        <v>35</v>
      </c>
      <c r="AX286" s="14" t="s">
        <v>73</v>
      </c>
      <c r="AY286" s="240" t="s">
        <v>137</v>
      </c>
    </row>
    <row r="287" spans="1:51" s="14" customFormat="1" ht="12">
      <c r="A287" s="14"/>
      <c r="B287" s="230"/>
      <c r="C287" s="231"/>
      <c r="D287" s="221" t="s">
        <v>148</v>
      </c>
      <c r="E287" s="232" t="s">
        <v>19</v>
      </c>
      <c r="F287" s="233" t="s">
        <v>434</v>
      </c>
      <c r="G287" s="231"/>
      <c r="H287" s="234">
        <v>15.3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0" t="s">
        <v>148</v>
      </c>
      <c r="AU287" s="240" t="s">
        <v>83</v>
      </c>
      <c r="AV287" s="14" t="s">
        <v>83</v>
      </c>
      <c r="AW287" s="14" t="s">
        <v>35</v>
      </c>
      <c r="AX287" s="14" t="s">
        <v>73</v>
      </c>
      <c r="AY287" s="240" t="s">
        <v>137</v>
      </c>
    </row>
    <row r="288" spans="1:51" s="13" customFormat="1" ht="12">
      <c r="A288" s="13"/>
      <c r="B288" s="219"/>
      <c r="C288" s="220"/>
      <c r="D288" s="221" t="s">
        <v>148</v>
      </c>
      <c r="E288" s="222" t="s">
        <v>19</v>
      </c>
      <c r="F288" s="223" t="s">
        <v>435</v>
      </c>
      <c r="G288" s="220"/>
      <c r="H288" s="222" t="s">
        <v>19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148</v>
      </c>
      <c r="AU288" s="229" t="s">
        <v>83</v>
      </c>
      <c r="AV288" s="13" t="s">
        <v>81</v>
      </c>
      <c r="AW288" s="13" t="s">
        <v>35</v>
      </c>
      <c r="AX288" s="13" t="s">
        <v>73</v>
      </c>
      <c r="AY288" s="229" t="s">
        <v>137</v>
      </c>
    </row>
    <row r="289" spans="1:51" s="14" customFormat="1" ht="12">
      <c r="A289" s="14"/>
      <c r="B289" s="230"/>
      <c r="C289" s="231"/>
      <c r="D289" s="221" t="s">
        <v>148</v>
      </c>
      <c r="E289" s="232" t="s">
        <v>19</v>
      </c>
      <c r="F289" s="233" t="s">
        <v>436</v>
      </c>
      <c r="G289" s="231"/>
      <c r="H289" s="234">
        <v>3.15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0" t="s">
        <v>148</v>
      </c>
      <c r="AU289" s="240" t="s">
        <v>83</v>
      </c>
      <c r="AV289" s="14" t="s">
        <v>83</v>
      </c>
      <c r="AW289" s="14" t="s">
        <v>35</v>
      </c>
      <c r="AX289" s="14" t="s">
        <v>73</v>
      </c>
      <c r="AY289" s="240" t="s">
        <v>137</v>
      </c>
    </row>
    <row r="290" spans="1:51" s="13" customFormat="1" ht="12">
      <c r="A290" s="13"/>
      <c r="B290" s="219"/>
      <c r="C290" s="220"/>
      <c r="D290" s="221" t="s">
        <v>148</v>
      </c>
      <c r="E290" s="222" t="s">
        <v>19</v>
      </c>
      <c r="F290" s="223" t="s">
        <v>437</v>
      </c>
      <c r="G290" s="220"/>
      <c r="H290" s="222" t="s">
        <v>19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148</v>
      </c>
      <c r="AU290" s="229" t="s">
        <v>83</v>
      </c>
      <c r="AV290" s="13" t="s">
        <v>81</v>
      </c>
      <c r="AW290" s="13" t="s">
        <v>35</v>
      </c>
      <c r="AX290" s="13" t="s">
        <v>73</v>
      </c>
      <c r="AY290" s="229" t="s">
        <v>137</v>
      </c>
    </row>
    <row r="291" spans="1:51" s="14" customFormat="1" ht="12">
      <c r="A291" s="14"/>
      <c r="B291" s="230"/>
      <c r="C291" s="231"/>
      <c r="D291" s="221" t="s">
        <v>148</v>
      </c>
      <c r="E291" s="232" t="s">
        <v>19</v>
      </c>
      <c r="F291" s="233" t="s">
        <v>438</v>
      </c>
      <c r="G291" s="231"/>
      <c r="H291" s="234">
        <v>0.315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0" t="s">
        <v>148</v>
      </c>
      <c r="AU291" s="240" t="s">
        <v>83</v>
      </c>
      <c r="AV291" s="14" t="s">
        <v>83</v>
      </c>
      <c r="AW291" s="14" t="s">
        <v>35</v>
      </c>
      <c r="AX291" s="14" t="s">
        <v>73</v>
      </c>
      <c r="AY291" s="240" t="s">
        <v>137</v>
      </c>
    </row>
    <row r="292" spans="1:51" s="15" customFormat="1" ht="12">
      <c r="A292" s="15"/>
      <c r="B292" s="251"/>
      <c r="C292" s="252"/>
      <c r="D292" s="221" t="s">
        <v>148</v>
      </c>
      <c r="E292" s="253" t="s">
        <v>19</v>
      </c>
      <c r="F292" s="254" t="s">
        <v>286</v>
      </c>
      <c r="G292" s="252"/>
      <c r="H292" s="255">
        <v>35.765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1" t="s">
        <v>148</v>
      </c>
      <c r="AU292" s="261" t="s">
        <v>83</v>
      </c>
      <c r="AV292" s="15" t="s">
        <v>144</v>
      </c>
      <c r="AW292" s="15" t="s">
        <v>35</v>
      </c>
      <c r="AX292" s="15" t="s">
        <v>81</v>
      </c>
      <c r="AY292" s="261" t="s">
        <v>137</v>
      </c>
    </row>
    <row r="293" spans="1:65" s="2" customFormat="1" ht="24.15" customHeight="1">
      <c r="A293" s="39"/>
      <c r="B293" s="40"/>
      <c r="C293" s="241" t="s">
        <v>439</v>
      </c>
      <c r="D293" s="241" t="s">
        <v>210</v>
      </c>
      <c r="E293" s="242" t="s">
        <v>440</v>
      </c>
      <c r="F293" s="243" t="s">
        <v>441</v>
      </c>
      <c r="G293" s="244" t="s">
        <v>153</v>
      </c>
      <c r="H293" s="245">
        <v>42.918</v>
      </c>
      <c r="I293" s="246"/>
      <c r="J293" s="247">
        <f>ROUND(I293*H293,2)</f>
        <v>0</v>
      </c>
      <c r="K293" s="243" t="s">
        <v>143</v>
      </c>
      <c r="L293" s="248"/>
      <c r="M293" s="249" t="s">
        <v>19</v>
      </c>
      <c r="N293" s="250" t="s">
        <v>44</v>
      </c>
      <c r="O293" s="85"/>
      <c r="P293" s="210">
        <f>O293*H293</f>
        <v>0</v>
      </c>
      <c r="Q293" s="210">
        <v>0.0019</v>
      </c>
      <c r="R293" s="210">
        <f>Q293*H293</f>
        <v>0.0815442</v>
      </c>
      <c r="S293" s="210">
        <v>0</v>
      </c>
      <c r="T293" s="21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2" t="s">
        <v>357</v>
      </c>
      <c r="AT293" s="212" t="s">
        <v>210</v>
      </c>
      <c r="AU293" s="212" t="s">
        <v>83</v>
      </c>
      <c r="AY293" s="18" t="s">
        <v>137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8" t="s">
        <v>81</v>
      </c>
      <c r="BK293" s="213">
        <f>ROUND(I293*H293,2)</f>
        <v>0</v>
      </c>
      <c r="BL293" s="18" t="s">
        <v>243</v>
      </c>
      <c r="BM293" s="212" t="s">
        <v>442</v>
      </c>
    </row>
    <row r="294" spans="1:51" s="14" customFormat="1" ht="12">
      <c r="A294" s="14"/>
      <c r="B294" s="230"/>
      <c r="C294" s="231"/>
      <c r="D294" s="221" t="s">
        <v>148</v>
      </c>
      <c r="E294" s="231"/>
      <c r="F294" s="233" t="s">
        <v>443</v>
      </c>
      <c r="G294" s="231"/>
      <c r="H294" s="234">
        <v>42.918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0" t="s">
        <v>148</v>
      </c>
      <c r="AU294" s="240" t="s">
        <v>83</v>
      </c>
      <c r="AV294" s="14" t="s">
        <v>83</v>
      </c>
      <c r="AW294" s="14" t="s">
        <v>4</v>
      </c>
      <c r="AX294" s="14" t="s">
        <v>81</v>
      </c>
      <c r="AY294" s="240" t="s">
        <v>137</v>
      </c>
    </row>
    <row r="295" spans="1:65" s="2" customFormat="1" ht="49.05" customHeight="1">
      <c r="A295" s="39"/>
      <c r="B295" s="40"/>
      <c r="C295" s="201" t="s">
        <v>444</v>
      </c>
      <c r="D295" s="201" t="s">
        <v>139</v>
      </c>
      <c r="E295" s="202" t="s">
        <v>445</v>
      </c>
      <c r="F295" s="203" t="s">
        <v>446</v>
      </c>
      <c r="G295" s="204" t="s">
        <v>153</v>
      </c>
      <c r="H295" s="205">
        <v>35.765</v>
      </c>
      <c r="I295" s="206"/>
      <c r="J295" s="207">
        <f>ROUND(I295*H295,2)</f>
        <v>0</v>
      </c>
      <c r="K295" s="203" t="s">
        <v>143</v>
      </c>
      <c r="L295" s="45"/>
      <c r="M295" s="208" t="s">
        <v>19</v>
      </c>
      <c r="N295" s="209" t="s">
        <v>44</v>
      </c>
      <c r="O295" s="85"/>
      <c r="P295" s="210">
        <f>O295*H295</f>
        <v>0</v>
      </c>
      <c r="Q295" s="210">
        <v>0</v>
      </c>
      <c r="R295" s="210">
        <f>Q295*H295</f>
        <v>0</v>
      </c>
      <c r="S295" s="210">
        <v>0</v>
      </c>
      <c r="T295" s="21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2" t="s">
        <v>243</v>
      </c>
      <c r="AT295" s="212" t="s">
        <v>139</v>
      </c>
      <c r="AU295" s="212" t="s">
        <v>83</v>
      </c>
      <c r="AY295" s="18" t="s">
        <v>137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8" t="s">
        <v>81</v>
      </c>
      <c r="BK295" s="213">
        <f>ROUND(I295*H295,2)</f>
        <v>0</v>
      </c>
      <c r="BL295" s="18" t="s">
        <v>243</v>
      </c>
      <c r="BM295" s="212" t="s">
        <v>447</v>
      </c>
    </row>
    <row r="296" spans="1:47" s="2" customFormat="1" ht="12">
      <c r="A296" s="39"/>
      <c r="B296" s="40"/>
      <c r="C296" s="41"/>
      <c r="D296" s="214" t="s">
        <v>146</v>
      </c>
      <c r="E296" s="41"/>
      <c r="F296" s="215" t="s">
        <v>448</v>
      </c>
      <c r="G296" s="41"/>
      <c r="H296" s="41"/>
      <c r="I296" s="216"/>
      <c r="J296" s="41"/>
      <c r="K296" s="41"/>
      <c r="L296" s="45"/>
      <c r="M296" s="217"/>
      <c r="N296" s="218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146</v>
      </c>
      <c r="AU296" s="18" t="s">
        <v>83</v>
      </c>
    </row>
    <row r="297" spans="1:51" s="13" customFormat="1" ht="12">
      <c r="A297" s="13"/>
      <c r="B297" s="219"/>
      <c r="C297" s="220"/>
      <c r="D297" s="221" t="s">
        <v>148</v>
      </c>
      <c r="E297" s="222" t="s">
        <v>19</v>
      </c>
      <c r="F297" s="223" t="s">
        <v>207</v>
      </c>
      <c r="G297" s="220"/>
      <c r="H297" s="222" t="s">
        <v>19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9" t="s">
        <v>148</v>
      </c>
      <c r="AU297" s="229" t="s">
        <v>83</v>
      </c>
      <c r="AV297" s="13" t="s">
        <v>81</v>
      </c>
      <c r="AW297" s="13" t="s">
        <v>35</v>
      </c>
      <c r="AX297" s="13" t="s">
        <v>73</v>
      </c>
      <c r="AY297" s="229" t="s">
        <v>137</v>
      </c>
    </row>
    <row r="298" spans="1:51" s="14" customFormat="1" ht="12">
      <c r="A298" s="14"/>
      <c r="B298" s="230"/>
      <c r="C298" s="231"/>
      <c r="D298" s="221" t="s">
        <v>148</v>
      </c>
      <c r="E298" s="232" t="s">
        <v>19</v>
      </c>
      <c r="F298" s="233" t="s">
        <v>433</v>
      </c>
      <c r="G298" s="231"/>
      <c r="H298" s="234">
        <v>17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0" t="s">
        <v>148</v>
      </c>
      <c r="AU298" s="240" t="s">
        <v>83</v>
      </c>
      <c r="AV298" s="14" t="s">
        <v>83</v>
      </c>
      <c r="AW298" s="14" t="s">
        <v>35</v>
      </c>
      <c r="AX298" s="14" t="s">
        <v>73</v>
      </c>
      <c r="AY298" s="240" t="s">
        <v>137</v>
      </c>
    </row>
    <row r="299" spans="1:51" s="14" customFormat="1" ht="12">
      <c r="A299" s="14"/>
      <c r="B299" s="230"/>
      <c r="C299" s="231"/>
      <c r="D299" s="221" t="s">
        <v>148</v>
      </c>
      <c r="E299" s="232" t="s">
        <v>19</v>
      </c>
      <c r="F299" s="233" t="s">
        <v>434</v>
      </c>
      <c r="G299" s="231"/>
      <c r="H299" s="234">
        <v>15.3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0" t="s">
        <v>148</v>
      </c>
      <c r="AU299" s="240" t="s">
        <v>83</v>
      </c>
      <c r="AV299" s="14" t="s">
        <v>83</v>
      </c>
      <c r="AW299" s="14" t="s">
        <v>35</v>
      </c>
      <c r="AX299" s="14" t="s">
        <v>73</v>
      </c>
      <c r="AY299" s="240" t="s">
        <v>137</v>
      </c>
    </row>
    <row r="300" spans="1:51" s="13" customFormat="1" ht="12">
      <c r="A300" s="13"/>
      <c r="B300" s="219"/>
      <c r="C300" s="220"/>
      <c r="D300" s="221" t="s">
        <v>148</v>
      </c>
      <c r="E300" s="222" t="s">
        <v>19</v>
      </c>
      <c r="F300" s="223" t="s">
        <v>435</v>
      </c>
      <c r="G300" s="220"/>
      <c r="H300" s="222" t="s">
        <v>19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148</v>
      </c>
      <c r="AU300" s="229" t="s">
        <v>83</v>
      </c>
      <c r="AV300" s="13" t="s">
        <v>81</v>
      </c>
      <c r="AW300" s="13" t="s">
        <v>35</v>
      </c>
      <c r="AX300" s="13" t="s">
        <v>73</v>
      </c>
      <c r="AY300" s="229" t="s">
        <v>137</v>
      </c>
    </row>
    <row r="301" spans="1:51" s="14" customFormat="1" ht="12">
      <c r="A301" s="14"/>
      <c r="B301" s="230"/>
      <c r="C301" s="231"/>
      <c r="D301" s="221" t="s">
        <v>148</v>
      </c>
      <c r="E301" s="232" t="s">
        <v>19</v>
      </c>
      <c r="F301" s="233" t="s">
        <v>436</v>
      </c>
      <c r="G301" s="231"/>
      <c r="H301" s="234">
        <v>3.15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0" t="s">
        <v>148</v>
      </c>
      <c r="AU301" s="240" t="s">
        <v>83</v>
      </c>
      <c r="AV301" s="14" t="s">
        <v>83</v>
      </c>
      <c r="AW301" s="14" t="s">
        <v>35</v>
      </c>
      <c r="AX301" s="14" t="s">
        <v>73</v>
      </c>
      <c r="AY301" s="240" t="s">
        <v>137</v>
      </c>
    </row>
    <row r="302" spans="1:51" s="13" customFormat="1" ht="12">
      <c r="A302" s="13"/>
      <c r="B302" s="219"/>
      <c r="C302" s="220"/>
      <c r="D302" s="221" t="s">
        <v>148</v>
      </c>
      <c r="E302" s="222" t="s">
        <v>19</v>
      </c>
      <c r="F302" s="223" t="s">
        <v>437</v>
      </c>
      <c r="G302" s="220"/>
      <c r="H302" s="222" t="s">
        <v>19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148</v>
      </c>
      <c r="AU302" s="229" t="s">
        <v>83</v>
      </c>
      <c r="AV302" s="13" t="s">
        <v>81</v>
      </c>
      <c r="AW302" s="13" t="s">
        <v>35</v>
      </c>
      <c r="AX302" s="13" t="s">
        <v>73</v>
      </c>
      <c r="AY302" s="229" t="s">
        <v>137</v>
      </c>
    </row>
    <row r="303" spans="1:51" s="14" customFormat="1" ht="12">
      <c r="A303" s="14"/>
      <c r="B303" s="230"/>
      <c r="C303" s="231"/>
      <c r="D303" s="221" t="s">
        <v>148</v>
      </c>
      <c r="E303" s="232" t="s">
        <v>19</v>
      </c>
      <c r="F303" s="233" t="s">
        <v>438</v>
      </c>
      <c r="G303" s="231"/>
      <c r="H303" s="234">
        <v>0.315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0" t="s">
        <v>148</v>
      </c>
      <c r="AU303" s="240" t="s">
        <v>83</v>
      </c>
      <c r="AV303" s="14" t="s">
        <v>83</v>
      </c>
      <c r="AW303" s="14" t="s">
        <v>35</v>
      </c>
      <c r="AX303" s="14" t="s">
        <v>73</v>
      </c>
      <c r="AY303" s="240" t="s">
        <v>137</v>
      </c>
    </row>
    <row r="304" spans="1:51" s="15" customFormat="1" ht="12">
      <c r="A304" s="15"/>
      <c r="B304" s="251"/>
      <c r="C304" s="252"/>
      <c r="D304" s="221" t="s">
        <v>148</v>
      </c>
      <c r="E304" s="253" t="s">
        <v>19</v>
      </c>
      <c r="F304" s="254" t="s">
        <v>286</v>
      </c>
      <c r="G304" s="252"/>
      <c r="H304" s="255">
        <v>35.765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1" t="s">
        <v>148</v>
      </c>
      <c r="AU304" s="261" t="s">
        <v>83</v>
      </c>
      <c r="AV304" s="15" t="s">
        <v>144</v>
      </c>
      <c r="AW304" s="15" t="s">
        <v>35</v>
      </c>
      <c r="AX304" s="15" t="s">
        <v>81</v>
      </c>
      <c r="AY304" s="261" t="s">
        <v>137</v>
      </c>
    </row>
    <row r="305" spans="1:65" s="2" customFormat="1" ht="24.15" customHeight="1">
      <c r="A305" s="39"/>
      <c r="B305" s="40"/>
      <c r="C305" s="241" t="s">
        <v>449</v>
      </c>
      <c r="D305" s="241" t="s">
        <v>210</v>
      </c>
      <c r="E305" s="242" t="s">
        <v>450</v>
      </c>
      <c r="F305" s="243" t="s">
        <v>451</v>
      </c>
      <c r="G305" s="244" t="s">
        <v>153</v>
      </c>
      <c r="H305" s="245">
        <v>42.918</v>
      </c>
      <c r="I305" s="246"/>
      <c r="J305" s="247">
        <f>ROUND(I305*H305,2)</f>
        <v>0</v>
      </c>
      <c r="K305" s="243" t="s">
        <v>143</v>
      </c>
      <c r="L305" s="248"/>
      <c r="M305" s="249" t="s">
        <v>19</v>
      </c>
      <c r="N305" s="250" t="s">
        <v>44</v>
      </c>
      <c r="O305" s="85"/>
      <c r="P305" s="210">
        <f>O305*H305</f>
        <v>0</v>
      </c>
      <c r="Q305" s="210">
        <v>0.0003</v>
      </c>
      <c r="R305" s="210">
        <f>Q305*H305</f>
        <v>0.012875399999999999</v>
      </c>
      <c r="S305" s="210">
        <v>0</v>
      </c>
      <c r="T305" s="21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2" t="s">
        <v>357</v>
      </c>
      <c r="AT305" s="212" t="s">
        <v>210</v>
      </c>
      <c r="AU305" s="212" t="s">
        <v>83</v>
      </c>
      <c r="AY305" s="18" t="s">
        <v>137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8" t="s">
        <v>81</v>
      </c>
      <c r="BK305" s="213">
        <f>ROUND(I305*H305,2)</f>
        <v>0</v>
      </c>
      <c r="BL305" s="18" t="s">
        <v>243</v>
      </c>
      <c r="BM305" s="212" t="s">
        <v>452</v>
      </c>
    </row>
    <row r="306" spans="1:51" s="14" customFormat="1" ht="12">
      <c r="A306" s="14"/>
      <c r="B306" s="230"/>
      <c r="C306" s="231"/>
      <c r="D306" s="221" t="s">
        <v>148</v>
      </c>
      <c r="E306" s="231"/>
      <c r="F306" s="233" t="s">
        <v>443</v>
      </c>
      <c r="G306" s="231"/>
      <c r="H306" s="234">
        <v>42.918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0" t="s">
        <v>148</v>
      </c>
      <c r="AU306" s="240" t="s">
        <v>83</v>
      </c>
      <c r="AV306" s="14" t="s">
        <v>83</v>
      </c>
      <c r="AW306" s="14" t="s">
        <v>4</v>
      </c>
      <c r="AX306" s="14" t="s">
        <v>81</v>
      </c>
      <c r="AY306" s="240" t="s">
        <v>137</v>
      </c>
    </row>
    <row r="307" spans="1:65" s="2" customFormat="1" ht="37.8" customHeight="1">
      <c r="A307" s="39"/>
      <c r="B307" s="40"/>
      <c r="C307" s="201" t="s">
        <v>453</v>
      </c>
      <c r="D307" s="201" t="s">
        <v>139</v>
      </c>
      <c r="E307" s="202" t="s">
        <v>454</v>
      </c>
      <c r="F307" s="203" t="s">
        <v>455</v>
      </c>
      <c r="G307" s="204" t="s">
        <v>153</v>
      </c>
      <c r="H307" s="205">
        <v>14.665</v>
      </c>
      <c r="I307" s="206"/>
      <c r="J307" s="207">
        <f>ROUND(I307*H307,2)</f>
        <v>0</v>
      </c>
      <c r="K307" s="203" t="s">
        <v>143</v>
      </c>
      <c r="L307" s="45"/>
      <c r="M307" s="208" t="s">
        <v>19</v>
      </c>
      <c r="N307" s="209" t="s">
        <v>44</v>
      </c>
      <c r="O307" s="85"/>
      <c r="P307" s="210">
        <f>O307*H307</f>
        <v>0</v>
      </c>
      <c r="Q307" s="210">
        <v>0.00094</v>
      </c>
      <c r="R307" s="210">
        <f>Q307*H307</f>
        <v>0.013785099999999998</v>
      </c>
      <c r="S307" s="210">
        <v>0</v>
      </c>
      <c r="T307" s="21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2" t="s">
        <v>243</v>
      </c>
      <c r="AT307" s="212" t="s">
        <v>139</v>
      </c>
      <c r="AU307" s="212" t="s">
        <v>83</v>
      </c>
      <c r="AY307" s="18" t="s">
        <v>137</v>
      </c>
      <c r="BE307" s="213">
        <f>IF(N307="základní",J307,0)</f>
        <v>0</v>
      </c>
      <c r="BF307" s="213">
        <f>IF(N307="snížená",J307,0)</f>
        <v>0</v>
      </c>
      <c r="BG307" s="213">
        <f>IF(N307="zákl. přenesená",J307,0)</f>
        <v>0</v>
      </c>
      <c r="BH307" s="213">
        <f>IF(N307="sníž. přenesená",J307,0)</f>
        <v>0</v>
      </c>
      <c r="BI307" s="213">
        <f>IF(N307="nulová",J307,0)</f>
        <v>0</v>
      </c>
      <c r="BJ307" s="18" t="s">
        <v>81</v>
      </c>
      <c r="BK307" s="213">
        <f>ROUND(I307*H307,2)</f>
        <v>0</v>
      </c>
      <c r="BL307" s="18" t="s">
        <v>243</v>
      </c>
      <c r="BM307" s="212" t="s">
        <v>456</v>
      </c>
    </row>
    <row r="308" spans="1:47" s="2" customFormat="1" ht="12">
      <c r="A308" s="39"/>
      <c r="B308" s="40"/>
      <c r="C308" s="41"/>
      <c r="D308" s="214" t="s">
        <v>146</v>
      </c>
      <c r="E308" s="41"/>
      <c r="F308" s="215" t="s">
        <v>457</v>
      </c>
      <c r="G308" s="41"/>
      <c r="H308" s="41"/>
      <c r="I308" s="216"/>
      <c r="J308" s="41"/>
      <c r="K308" s="41"/>
      <c r="L308" s="45"/>
      <c r="M308" s="217"/>
      <c r="N308" s="218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146</v>
      </c>
      <c r="AU308" s="18" t="s">
        <v>83</v>
      </c>
    </row>
    <row r="309" spans="1:51" s="13" customFormat="1" ht="12">
      <c r="A309" s="13"/>
      <c r="B309" s="219"/>
      <c r="C309" s="220"/>
      <c r="D309" s="221" t="s">
        <v>148</v>
      </c>
      <c r="E309" s="222" t="s">
        <v>19</v>
      </c>
      <c r="F309" s="223" t="s">
        <v>207</v>
      </c>
      <c r="G309" s="220"/>
      <c r="H309" s="222" t="s">
        <v>19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148</v>
      </c>
      <c r="AU309" s="229" t="s">
        <v>83</v>
      </c>
      <c r="AV309" s="13" t="s">
        <v>81</v>
      </c>
      <c r="AW309" s="13" t="s">
        <v>35</v>
      </c>
      <c r="AX309" s="13" t="s">
        <v>73</v>
      </c>
      <c r="AY309" s="229" t="s">
        <v>137</v>
      </c>
    </row>
    <row r="310" spans="1:51" s="14" customFormat="1" ht="12">
      <c r="A310" s="14"/>
      <c r="B310" s="230"/>
      <c r="C310" s="231"/>
      <c r="D310" s="221" t="s">
        <v>148</v>
      </c>
      <c r="E310" s="232" t="s">
        <v>19</v>
      </c>
      <c r="F310" s="233" t="s">
        <v>458</v>
      </c>
      <c r="G310" s="231"/>
      <c r="H310" s="234">
        <v>11.9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0" t="s">
        <v>148</v>
      </c>
      <c r="AU310" s="240" t="s">
        <v>83</v>
      </c>
      <c r="AV310" s="14" t="s">
        <v>83</v>
      </c>
      <c r="AW310" s="14" t="s">
        <v>35</v>
      </c>
      <c r="AX310" s="14" t="s">
        <v>73</v>
      </c>
      <c r="AY310" s="240" t="s">
        <v>137</v>
      </c>
    </row>
    <row r="311" spans="1:51" s="13" customFormat="1" ht="12">
      <c r="A311" s="13"/>
      <c r="B311" s="219"/>
      <c r="C311" s="220"/>
      <c r="D311" s="221" t="s">
        <v>148</v>
      </c>
      <c r="E311" s="222" t="s">
        <v>19</v>
      </c>
      <c r="F311" s="223" t="s">
        <v>435</v>
      </c>
      <c r="G311" s="220"/>
      <c r="H311" s="222" t="s">
        <v>19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148</v>
      </c>
      <c r="AU311" s="229" t="s">
        <v>83</v>
      </c>
      <c r="AV311" s="13" t="s">
        <v>81</v>
      </c>
      <c r="AW311" s="13" t="s">
        <v>35</v>
      </c>
      <c r="AX311" s="13" t="s">
        <v>73</v>
      </c>
      <c r="AY311" s="229" t="s">
        <v>137</v>
      </c>
    </row>
    <row r="312" spans="1:51" s="14" customFormat="1" ht="12">
      <c r="A312" s="14"/>
      <c r="B312" s="230"/>
      <c r="C312" s="231"/>
      <c r="D312" s="221" t="s">
        <v>148</v>
      </c>
      <c r="E312" s="232" t="s">
        <v>19</v>
      </c>
      <c r="F312" s="233" t="s">
        <v>459</v>
      </c>
      <c r="G312" s="231"/>
      <c r="H312" s="234">
        <v>2.45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0" t="s">
        <v>148</v>
      </c>
      <c r="AU312" s="240" t="s">
        <v>83</v>
      </c>
      <c r="AV312" s="14" t="s">
        <v>83</v>
      </c>
      <c r="AW312" s="14" t="s">
        <v>35</v>
      </c>
      <c r="AX312" s="14" t="s">
        <v>73</v>
      </c>
      <c r="AY312" s="240" t="s">
        <v>137</v>
      </c>
    </row>
    <row r="313" spans="1:51" s="13" customFormat="1" ht="12">
      <c r="A313" s="13"/>
      <c r="B313" s="219"/>
      <c r="C313" s="220"/>
      <c r="D313" s="221" t="s">
        <v>148</v>
      </c>
      <c r="E313" s="222" t="s">
        <v>19</v>
      </c>
      <c r="F313" s="223" t="s">
        <v>437</v>
      </c>
      <c r="G313" s="220"/>
      <c r="H313" s="222" t="s">
        <v>19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148</v>
      </c>
      <c r="AU313" s="229" t="s">
        <v>83</v>
      </c>
      <c r="AV313" s="13" t="s">
        <v>81</v>
      </c>
      <c r="AW313" s="13" t="s">
        <v>35</v>
      </c>
      <c r="AX313" s="13" t="s">
        <v>73</v>
      </c>
      <c r="AY313" s="229" t="s">
        <v>137</v>
      </c>
    </row>
    <row r="314" spans="1:51" s="14" customFormat="1" ht="12">
      <c r="A314" s="14"/>
      <c r="B314" s="230"/>
      <c r="C314" s="231"/>
      <c r="D314" s="221" t="s">
        <v>148</v>
      </c>
      <c r="E314" s="232" t="s">
        <v>19</v>
      </c>
      <c r="F314" s="233" t="s">
        <v>438</v>
      </c>
      <c r="G314" s="231"/>
      <c r="H314" s="234">
        <v>0.315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0" t="s">
        <v>148</v>
      </c>
      <c r="AU314" s="240" t="s">
        <v>83</v>
      </c>
      <c r="AV314" s="14" t="s">
        <v>83</v>
      </c>
      <c r="AW314" s="14" t="s">
        <v>35</v>
      </c>
      <c r="AX314" s="14" t="s">
        <v>73</v>
      </c>
      <c r="AY314" s="240" t="s">
        <v>137</v>
      </c>
    </row>
    <row r="315" spans="1:51" s="15" customFormat="1" ht="12">
      <c r="A315" s="15"/>
      <c r="B315" s="251"/>
      <c r="C315" s="252"/>
      <c r="D315" s="221" t="s">
        <v>148</v>
      </c>
      <c r="E315" s="253" t="s">
        <v>19</v>
      </c>
      <c r="F315" s="254" t="s">
        <v>286</v>
      </c>
      <c r="G315" s="252"/>
      <c r="H315" s="255">
        <v>14.665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1" t="s">
        <v>148</v>
      </c>
      <c r="AU315" s="261" t="s">
        <v>83</v>
      </c>
      <c r="AV315" s="15" t="s">
        <v>144</v>
      </c>
      <c r="AW315" s="15" t="s">
        <v>35</v>
      </c>
      <c r="AX315" s="15" t="s">
        <v>81</v>
      </c>
      <c r="AY315" s="261" t="s">
        <v>137</v>
      </c>
    </row>
    <row r="316" spans="1:65" s="2" customFormat="1" ht="49.05" customHeight="1">
      <c r="A316" s="39"/>
      <c r="B316" s="40"/>
      <c r="C316" s="241" t="s">
        <v>460</v>
      </c>
      <c r="D316" s="241" t="s">
        <v>210</v>
      </c>
      <c r="E316" s="242" t="s">
        <v>414</v>
      </c>
      <c r="F316" s="243" t="s">
        <v>415</v>
      </c>
      <c r="G316" s="244" t="s">
        <v>153</v>
      </c>
      <c r="H316" s="245">
        <v>17.598</v>
      </c>
      <c r="I316" s="246"/>
      <c r="J316" s="247">
        <f>ROUND(I316*H316,2)</f>
        <v>0</v>
      </c>
      <c r="K316" s="243" t="s">
        <v>143</v>
      </c>
      <c r="L316" s="248"/>
      <c r="M316" s="249" t="s">
        <v>19</v>
      </c>
      <c r="N316" s="250" t="s">
        <v>44</v>
      </c>
      <c r="O316" s="85"/>
      <c r="P316" s="210">
        <f>O316*H316</f>
        <v>0</v>
      </c>
      <c r="Q316" s="210">
        <v>0.0054</v>
      </c>
      <c r="R316" s="210">
        <f>Q316*H316</f>
        <v>0.0950292</v>
      </c>
      <c r="S316" s="210">
        <v>0</v>
      </c>
      <c r="T316" s="21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2" t="s">
        <v>357</v>
      </c>
      <c r="AT316" s="212" t="s">
        <v>210</v>
      </c>
      <c r="AU316" s="212" t="s">
        <v>83</v>
      </c>
      <c r="AY316" s="18" t="s">
        <v>137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18" t="s">
        <v>81</v>
      </c>
      <c r="BK316" s="213">
        <f>ROUND(I316*H316,2)</f>
        <v>0</v>
      </c>
      <c r="BL316" s="18" t="s">
        <v>243</v>
      </c>
      <c r="BM316" s="212" t="s">
        <v>461</v>
      </c>
    </row>
    <row r="317" spans="1:51" s="14" customFormat="1" ht="12">
      <c r="A317" s="14"/>
      <c r="B317" s="230"/>
      <c r="C317" s="231"/>
      <c r="D317" s="221" t="s">
        <v>148</v>
      </c>
      <c r="E317" s="231"/>
      <c r="F317" s="233" t="s">
        <v>462</v>
      </c>
      <c r="G317" s="231"/>
      <c r="H317" s="234">
        <v>17.598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0" t="s">
        <v>148</v>
      </c>
      <c r="AU317" s="240" t="s">
        <v>83</v>
      </c>
      <c r="AV317" s="14" t="s">
        <v>83</v>
      </c>
      <c r="AW317" s="14" t="s">
        <v>4</v>
      </c>
      <c r="AX317" s="14" t="s">
        <v>81</v>
      </c>
      <c r="AY317" s="240" t="s">
        <v>137</v>
      </c>
    </row>
    <row r="318" spans="1:65" s="2" customFormat="1" ht="44.25" customHeight="1">
      <c r="A318" s="39"/>
      <c r="B318" s="40"/>
      <c r="C318" s="201" t="s">
        <v>463</v>
      </c>
      <c r="D318" s="201" t="s">
        <v>139</v>
      </c>
      <c r="E318" s="202" t="s">
        <v>464</v>
      </c>
      <c r="F318" s="203" t="s">
        <v>465</v>
      </c>
      <c r="G318" s="204" t="s">
        <v>153</v>
      </c>
      <c r="H318" s="205">
        <v>14.665</v>
      </c>
      <c r="I318" s="206"/>
      <c r="J318" s="207">
        <f>ROUND(I318*H318,2)</f>
        <v>0</v>
      </c>
      <c r="K318" s="203" t="s">
        <v>143</v>
      </c>
      <c r="L318" s="45"/>
      <c r="M318" s="208" t="s">
        <v>19</v>
      </c>
      <c r="N318" s="209" t="s">
        <v>44</v>
      </c>
      <c r="O318" s="8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2" t="s">
        <v>243</v>
      </c>
      <c r="AT318" s="212" t="s">
        <v>139</v>
      </c>
      <c r="AU318" s="212" t="s">
        <v>83</v>
      </c>
      <c r="AY318" s="18" t="s">
        <v>137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8" t="s">
        <v>81</v>
      </c>
      <c r="BK318" s="213">
        <f>ROUND(I318*H318,2)</f>
        <v>0</v>
      </c>
      <c r="BL318" s="18" t="s">
        <v>243</v>
      </c>
      <c r="BM318" s="212" t="s">
        <v>466</v>
      </c>
    </row>
    <row r="319" spans="1:47" s="2" customFormat="1" ht="12">
      <c r="A319" s="39"/>
      <c r="B319" s="40"/>
      <c r="C319" s="41"/>
      <c r="D319" s="214" t="s">
        <v>146</v>
      </c>
      <c r="E319" s="41"/>
      <c r="F319" s="215" t="s">
        <v>467</v>
      </c>
      <c r="G319" s="41"/>
      <c r="H319" s="41"/>
      <c r="I319" s="216"/>
      <c r="J319" s="41"/>
      <c r="K319" s="41"/>
      <c r="L319" s="45"/>
      <c r="M319" s="217"/>
      <c r="N319" s="218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146</v>
      </c>
      <c r="AU319" s="18" t="s">
        <v>83</v>
      </c>
    </row>
    <row r="320" spans="1:51" s="13" customFormat="1" ht="12">
      <c r="A320" s="13"/>
      <c r="B320" s="219"/>
      <c r="C320" s="220"/>
      <c r="D320" s="221" t="s">
        <v>148</v>
      </c>
      <c r="E320" s="222" t="s">
        <v>19</v>
      </c>
      <c r="F320" s="223" t="s">
        <v>207</v>
      </c>
      <c r="G320" s="220"/>
      <c r="H320" s="222" t="s">
        <v>19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148</v>
      </c>
      <c r="AU320" s="229" t="s">
        <v>83</v>
      </c>
      <c r="AV320" s="13" t="s">
        <v>81</v>
      </c>
      <c r="AW320" s="13" t="s">
        <v>35</v>
      </c>
      <c r="AX320" s="13" t="s">
        <v>73</v>
      </c>
      <c r="AY320" s="229" t="s">
        <v>137</v>
      </c>
    </row>
    <row r="321" spans="1:51" s="14" customFormat="1" ht="12">
      <c r="A321" s="14"/>
      <c r="B321" s="230"/>
      <c r="C321" s="231"/>
      <c r="D321" s="221" t="s">
        <v>148</v>
      </c>
      <c r="E321" s="232" t="s">
        <v>19</v>
      </c>
      <c r="F321" s="233" t="s">
        <v>458</v>
      </c>
      <c r="G321" s="231"/>
      <c r="H321" s="234">
        <v>11.9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0" t="s">
        <v>148</v>
      </c>
      <c r="AU321" s="240" t="s">
        <v>83</v>
      </c>
      <c r="AV321" s="14" t="s">
        <v>83</v>
      </c>
      <c r="AW321" s="14" t="s">
        <v>35</v>
      </c>
      <c r="AX321" s="14" t="s">
        <v>73</v>
      </c>
      <c r="AY321" s="240" t="s">
        <v>137</v>
      </c>
    </row>
    <row r="322" spans="1:51" s="13" customFormat="1" ht="12">
      <c r="A322" s="13"/>
      <c r="B322" s="219"/>
      <c r="C322" s="220"/>
      <c r="D322" s="221" t="s">
        <v>148</v>
      </c>
      <c r="E322" s="222" t="s">
        <v>19</v>
      </c>
      <c r="F322" s="223" t="s">
        <v>435</v>
      </c>
      <c r="G322" s="220"/>
      <c r="H322" s="222" t="s">
        <v>19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148</v>
      </c>
      <c r="AU322" s="229" t="s">
        <v>83</v>
      </c>
      <c r="AV322" s="13" t="s">
        <v>81</v>
      </c>
      <c r="AW322" s="13" t="s">
        <v>35</v>
      </c>
      <c r="AX322" s="13" t="s">
        <v>73</v>
      </c>
      <c r="AY322" s="229" t="s">
        <v>137</v>
      </c>
    </row>
    <row r="323" spans="1:51" s="14" customFormat="1" ht="12">
      <c r="A323" s="14"/>
      <c r="B323" s="230"/>
      <c r="C323" s="231"/>
      <c r="D323" s="221" t="s">
        <v>148</v>
      </c>
      <c r="E323" s="232" t="s">
        <v>19</v>
      </c>
      <c r="F323" s="233" t="s">
        <v>459</v>
      </c>
      <c r="G323" s="231"/>
      <c r="H323" s="234">
        <v>2.45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0" t="s">
        <v>148</v>
      </c>
      <c r="AU323" s="240" t="s">
        <v>83</v>
      </c>
      <c r="AV323" s="14" t="s">
        <v>83</v>
      </c>
      <c r="AW323" s="14" t="s">
        <v>35</v>
      </c>
      <c r="AX323" s="14" t="s">
        <v>73</v>
      </c>
      <c r="AY323" s="240" t="s">
        <v>137</v>
      </c>
    </row>
    <row r="324" spans="1:51" s="13" customFormat="1" ht="12">
      <c r="A324" s="13"/>
      <c r="B324" s="219"/>
      <c r="C324" s="220"/>
      <c r="D324" s="221" t="s">
        <v>148</v>
      </c>
      <c r="E324" s="222" t="s">
        <v>19</v>
      </c>
      <c r="F324" s="223" t="s">
        <v>437</v>
      </c>
      <c r="G324" s="220"/>
      <c r="H324" s="222" t="s">
        <v>19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9" t="s">
        <v>148</v>
      </c>
      <c r="AU324" s="229" t="s">
        <v>83</v>
      </c>
      <c r="AV324" s="13" t="s">
        <v>81</v>
      </c>
      <c r="AW324" s="13" t="s">
        <v>35</v>
      </c>
      <c r="AX324" s="13" t="s">
        <v>73</v>
      </c>
      <c r="AY324" s="229" t="s">
        <v>137</v>
      </c>
    </row>
    <row r="325" spans="1:51" s="14" customFormat="1" ht="12">
      <c r="A325" s="14"/>
      <c r="B325" s="230"/>
      <c r="C325" s="231"/>
      <c r="D325" s="221" t="s">
        <v>148</v>
      </c>
      <c r="E325" s="232" t="s">
        <v>19</v>
      </c>
      <c r="F325" s="233" t="s">
        <v>438</v>
      </c>
      <c r="G325" s="231"/>
      <c r="H325" s="234">
        <v>0.315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0" t="s">
        <v>148</v>
      </c>
      <c r="AU325" s="240" t="s">
        <v>83</v>
      </c>
      <c r="AV325" s="14" t="s">
        <v>83</v>
      </c>
      <c r="AW325" s="14" t="s">
        <v>35</v>
      </c>
      <c r="AX325" s="14" t="s">
        <v>73</v>
      </c>
      <c r="AY325" s="240" t="s">
        <v>137</v>
      </c>
    </row>
    <row r="326" spans="1:51" s="15" customFormat="1" ht="12">
      <c r="A326" s="15"/>
      <c r="B326" s="251"/>
      <c r="C326" s="252"/>
      <c r="D326" s="221" t="s">
        <v>148</v>
      </c>
      <c r="E326" s="253" t="s">
        <v>19</v>
      </c>
      <c r="F326" s="254" t="s">
        <v>286</v>
      </c>
      <c r="G326" s="252"/>
      <c r="H326" s="255">
        <v>14.665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1" t="s">
        <v>148</v>
      </c>
      <c r="AU326" s="261" t="s">
        <v>83</v>
      </c>
      <c r="AV326" s="15" t="s">
        <v>144</v>
      </c>
      <c r="AW326" s="15" t="s">
        <v>35</v>
      </c>
      <c r="AX326" s="15" t="s">
        <v>81</v>
      </c>
      <c r="AY326" s="261" t="s">
        <v>137</v>
      </c>
    </row>
    <row r="327" spans="1:65" s="2" customFormat="1" ht="16.5" customHeight="1">
      <c r="A327" s="39"/>
      <c r="B327" s="40"/>
      <c r="C327" s="241" t="s">
        <v>468</v>
      </c>
      <c r="D327" s="241" t="s">
        <v>210</v>
      </c>
      <c r="E327" s="242" t="s">
        <v>423</v>
      </c>
      <c r="F327" s="243" t="s">
        <v>424</v>
      </c>
      <c r="G327" s="244" t="s">
        <v>425</v>
      </c>
      <c r="H327" s="245">
        <v>5.133</v>
      </c>
      <c r="I327" s="246"/>
      <c r="J327" s="247">
        <f>ROUND(I327*H327,2)</f>
        <v>0</v>
      </c>
      <c r="K327" s="243" t="s">
        <v>143</v>
      </c>
      <c r="L327" s="248"/>
      <c r="M327" s="249" t="s">
        <v>19</v>
      </c>
      <c r="N327" s="250" t="s">
        <v>44</v>
      </c>
      <c r="O327" s="85"/>
      <c r="P327" s="210">
        <f>O327*H327</f>
        <v>0</v>
      </c>
      <c r="Q327" s="210">
        <v>0.001</v>
      </c>
      <c r="R327" s="210">
        <f>Q327*H327</f>
        <v>0.005133</v>
      </c>
      <c r="S327" s="210">
        <v>0</v>
      </c>
      <c r="T327" s="21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2" t="s">
        <v>357</v>
      </c>
      <c r="AT327" s="212" t="s">
        <v>210</v>
      </c>
      <c r="AU327" s="212" t="s">
        <v>83</v>
      </c>
      <c r="AY327" s="18" t="s">
        <v>137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18" t="s">
        <v>81</v>
      </c>
      <c r="BK327" s="213">
        <f>ROUND(I327*H327,2)</f>
        <v>0</v>
      </c>
      <c r="BL327" s="18" t="s">
        <v>243</v>
      </c>
      <c r="BM327" s="212" t="s">
        <v>469</v>
      </c>
    </row>
    <row r="328" spans="1:51" s="14" customFormat="1" ht="12">
      <c r="A328" s="14"/>
      <c r="B328" s="230"/>
      <c r="C328" s="231"/>
      <c r="D328" s="221" t="s">
        <v>148</v>
      </c>
      <c r="E328" s="231"/>
      <c r="F328" s="233" t="s">
        <v>470</v>
      </c>
      <c r="G328" s="231"/>
      <c r="H328" s="234">
        <v>5.133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0" t="s">
        <v>148</v>
      </c>
      <c r="AU328" s="240" t="s">
        <v>83</v>
      </c>
      <c r="AV328" s="14" t="s">
        <v>83</v>
      </c>
      <c r="AW328" s="14" t="s">
        <v>4</v>
      </c>
      <c r="AX328" s="14" t="s">
        <v>81</v>
      </c>
      <c r="AY328" s="240" t="s">
        <v>137</v>
      </c>
    </row>
    <row r="329" spans="1:65" s="2" customFormat="1" ht="37.8" customHeight="1">
      <c r="A329" s="39"/>
      <c r="B329" s="40"/>
      <c r="C329" s="201" t="s">
        <v>471</v>
      </c>
      <c r="D329" s="201" t="s">
        <v>139</v>
      </c>
      <c r="E329" s="202" t="s">
        <v>472</v>
      </c>
      <c r="F329" s="203" t="s">
        <v>473</v>
      </c>
      <c r="G329" s="204" t="s">
        <v>474</v>
      </c>
      <c r="H329" s="205">
        <v>1</v>
      </c>
      <c r="I329" s="206"/>
      <c r="J329" s="207">
        <f>ROUND(I329*H329,2)</f>
        <v>0</v>
      </c>
      <c r="K329" s="203" t="s">
        <v>143</v>
      </c>
      <c r="L329" s="45"/>
      <c r="M329" s="208" t="s">
        <v>19</v>
      </c>
      <c r="N329" s="209" t="s">
        <v>44</v>
      </c>
      <c r="O329" s="85"/>
      <c r="P329" s="210">
        <f>O329*H329</f>
        <v>0</v>
      </c>
      <c r="Q329" s="210">
        <v>7E-05</v>
      </c>
      <c r="R329" s="210">
        <f>Q329*H329</f>
        <v>7E-05</v>
      </c>
      <c r="S329" s="210">
        <v>0</v>
      </c>
      <c r="T329" s="21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2" t="s">
        <v>243</v>
      </c>
      <c r="AT329" s="212" t="s">
        <v>139</v>
      </c>
      <c r="AU329" s="212" t="s">
        <v>83</v>
      </c>
      <c r="AY329" s="18" t="s">
        <v>137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18" t="s">
        <v>81</v>
      </c>
      <c r="BK329" s="213">
        <f>ROUND(I329*H329,2)</f>
        <v>0</v>
      </c>
      <c r="BL329" s="18" t="s">
        <v>243</v>
      </c>
      <c r="BM329" s="212" t="s">
        <v>475</v>
      </c>
    </row>
    <row r="330" spans="1:47" s="2" customFormat="1" ht="12">
      <c r="A330" s="39"/>
      <c r="B330" s="40"/>
      <c r="C330" s="41"/>
      <c r="D330" s="214" t="s">
        <v>146</v>
      </c>
      <c r="E330" s="41"/>
      <c r="F330" s="215" t="s">
        <v>476</v>
      </c>
      <c r="G330" s="41"/>
      <c r="H330" s="41"/>
      <c r="I330" s="216"/>
      <c r="J330" s="41"/>
      <c r="K330" s="41"/>
      <c r="L330" s="45"/>
      <c r="M330" s="217"/>
      <c r="N330" s="218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146</v>
      </c>
      <c r="AU330" s="18" t="s">
        <v>83</v>
      </c>
    </row>
    <row r="331" spans="1:51" s="13" customFormat="1" ht="12">
      <c r="A331" s="13"/>
      <c r="B331" s="219"/>
      <c r="C331" s="220"/>
      <c r="D331" s="221" t="s">
        <v>148</v>
      </c>
      <c r="E331" s="222" t="s">
        <v>19</v>
      </c>
      <c r="F331" s="223" t="s">
        <v>477</v>
      </c>
      <c r="G331" s="220"/>
      <c r="H331" s="222" t="s">
        <v>19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148</v>
      </c>
      <c r="AU331" s="229" t="s">
        <v>83</v>
      </c>
      <c r="AV331" s="13" t="s">
        <v>81</v>
      </c>
      <c r="AW331" s="13" t="s">
        <v>35</v>
      </c>
      <c r="AX331" s="13" t="s">
        <v>73</v>
      </c>
      <c r="AY331" s="229" t="s">
        <v>137</v>
      </c>
    </row>
    <row r="332" spans="1:51" s="14" customFormat="1" ht="12">
      <c r="A332" s="14"/>
      <c r="B332" s="230"/>
      <c r="C332" s="231"/>
      <c r="D332" s="221" t="s">
        <v>148</v>
      </c>
      <c r="E332" s="232" t="s">
        <v>19</v>
      </c>
      <c r="F332" s="233" t="s">
        <v>81</v>
      </c>
      <c r="G332" s="231"/>
      <c r="H332" s="234">
        <v>1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0" t="s">
        <v>148</v>
      </c>
      <c r="AU332" s="240" t="s">
        <v>83</v>
      </c>
      <c r="AV332" s="14" t="s">
        <v>83</v>
      </c>
      <c r="AW332" s="14" t="s">
        <v>35</v>
      </c>
      <c r="AX332" s="14" t="s">
        <v>81</v>
      </c>
      <c r="AY332" s="240" t="s">
        <v>137</v>
      </c>
    </row>
    <row r="333" spans="1:65" s="2" customFormat="1" ht="24.15" customHeight="1">
      <c r="A333" s="39"/>
      <c r="B333" s="40"/>
      <c r="C333" s="241" t="s">
        <v>478</v>
      </c>
      <c r="D333" s="241" t="s">
        <v>210</v>
      </c>
      <c r="E333" s="242" t="s">
        <v>479</v>
      </c>
      <c r="F333" s="243" t="s">
        <v>480</v>
      </c>
      <c r="G333" s="244" t="s">
        <v>474</v>
      </c>
      <c r="H333" s="245">
        <v>1</v>
      </c>
      <c r="I333" s="246"/>
      <c r="J333" s="247">
        <f>ROUND(I333*H333,2)</f>
        <v>0</v>
      </c>
      <c r="K333" s="243" t="s">
        <v>143</v>
      </c>
      <c r="L333" s="248"/>
      <c r="M333" s="249" t="s">
        <v>19</v>
      </c>
      <c r="N333" s="250" t="s">
        <v>44</v>
      </c>
      <c r="O333" s="85"/>
      <c r="P333" s="210">
        <f>O333*H333</f>
        <v>0</v>
      </c>
      <c r="Q333" s="210">
        <v>0.0009</v>
      </c>
      <c r="R333" s="210">
        <f>Q333*H333</f>
        <v>0.0009</v>
      </c>
      <c r="S333" s="210">
        <v>0</v>
      </c>
      <c r="T333" s="21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2" t="s">
        <v>357</v>
      </c>
      <c r="AT333" s="212" t="s">
        <v>210</v>
      </c>
      <c r="AU333" s="212" t="s">
        <v>83</v>
      </c>
      <c r="AY333" s="18" t="s">
        <v>137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18" t="s">
        <v>81</v>
      </c>
      <c r="BK333" s="213">
        <f>ROUND(I333*H333,2)</f>
        <v>0</v>
      </c>
      <c r="BL333" s="18" t="s">
        <v>243</v>
      </c>
      <c r="BM333" s="212" t="s">
        <v>481</v>
      </c>
    </row>
    <row r="334" spans="1:65" s="2" customFormat="1" ht="44.25" customHeight="1">
      <c r="A334" s="39"/>
      <c r="B334" s="40"/>
      <c r="C334" s="201" t="s">
        <v>482</v>
      </c>
      <c r="D334" s="201" t="s">
        <v>139</v>
      </c>
      <c r="E334" s="202" t="s">
        <v>483</v>
      </c>
      <c r="F334" s="203" t="s">
        <v>484</v>
      </c>
      <c r="G334" s="204" t="s">
        <v>474</v>
      </c>
      <c r="H334" s="205">
        <v>1</v>
      </c>
      <c r="I334" s="206"/>
      <c r="J334" s="207">
        <f>ROUND(I334*H334,2)</f>
        <v>0</v>
      </c>
      <c r="K334" s="203" t="s">
        <v>143</v>
      </c>
      <c r="L334" s="45"/>
      <c r="M334" s="208" t="s">
        <v>19</v>
      </c>
      <c r="N334" s="209" t="s">
        <v>44</v>
      </c>
      <c r="O334" s="85"/>
      <c r="P334" s="210">
        <f>O334*H334</f>
        <v>0</v>
      </c>
      <c r="Q334" s="210">
        <v>5E-05</v>
      </c>
      <c r="R334" s="210">
        <f>Q334*H334</f>
        <v>5E-05</v>
      </c>
      <c r="S334" s="210">
        <v>0</v>
      </c>
      <c r="T334" s="21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2" t="s">
        <v>243</v>
      </c>
      <c r="AT334" s="212" t="s">
        <v>139</v>
      </c>
      <c r="AU334" s="212" t="s">
        <v>83</v>
      </c>
      <c r="AY334" s="18" t="s">
        <v>137</v>
      </c>
      <c r="BE334" s="213">
        <f>IF(N334="základní",J334,0)</f>
        <v>0</v>
      </c>
      <c r="BF334" s="213">
        <f>IF(N334="snížená",J334,0)</f>
        <v>0</v>
      </c>
      <c r="BG334" s="213">
        <f>IF(N334="zákl. přenesená",J334,0)</f>
        <v>0</v>
      </c>
      <c r="BH334" s="213">
        <f>IF(N334="sníž. přenesená",J334,0)</f>
        <v>0</v>
      </c>
      <c r="BI334" s="213">
        <f>IF(N334="nulová",J334,0)</f>
        <v>0</v>
      </c>
      <c r="BJ334" s="18" t="s">
        <v>81</v>
      </c>
      <c r="BK334" s="213">
        <f>ROUND(I334*H334,2)</f>
        <v>0</v>
      </c>
      <c r="BL334" s="18" t="s">
        <v>243</v>
      </c>
      <c r="BM334" s="212" t="s">
        <v>485</v>
      </c>
    </row>
    <row r="335" spans="1:47" s="2" customFormat="1" ht="12">
      <c r="A335" s="39"/>
      <c r="B335" s="40"/>
      <c r="C335" s="41"/>
      <c r="D335" s="214" t="s">
        <v>146</v>
      </c>
      <c r="E335" s="41"/>
      <c r="F335" s="215" t="s">
        <v>486</v>
      </c>
      <c r="G335" s="41"/>
      <c r="H335" s="41"/>
      <c r="I335" s="216"/>
      <c r="J335" s="41"/>
      <c r="K335" s="41"/>
      <c r="L335" s="45"/>
      <c r="M335" s="217"/>
      <c r="N335" s="218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146</v>
      </c>
      <c r="AU335" s="18" t="s">
        <v>83</v>
      </c>
    </row>
    <row r="336" spans="1:51" s="13" customFormat="1" ht="12">
      <c r="A336" s="13"/>
      <c r="B336" s="219"/>
      <c r="C336" s="220"/>
      <c r="D336" s="221" t="s">
        <v>148</v>
      </c>
      <c r="E336" s="222" t="s">
        <v>19</v>
      </c>
      <c r="F336" s="223" t="s">
        <v>487</v>
      </c>
      <c r="G336" s="220"/>
      <c r="H336" s="222" t="s">
        <v>19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9" t="s">
        <v>148</v>
      </c>
      <c r="AU336" s="229" t="s">
        <v>83</v>
      </c>
      <c r="AV336" s="13" t="s">
        <v>81</v>
      </c>
      <c r="AW336" s="13" t="s">
        <v>35</v>
      </c>
      <c r="AX336" s="13" t="s">
        <v>73</v>
      </c>
      <c r="AY336" s="229" t="s">
        <v>137</v>
      </c>
    </row>
    <row r="337" spans="1:51" s="14" customFormat="1" ht="12">
      <c r="A337" s="14"/>
      <c r="B337" s="230"/>
      <c r="C337" s="231"/>
      <c r="D337" s="221" t="s">
        <v>148</v>
      </c>
      <c r="E337" s="232" t="s">
        <v>19</v>
      </c>
      <c r="F337" s="233" t="s">
        <v>81</v>
      </c>
      <c r="G337" s="231"/>
      <c r="H337" s="234">
        <v>1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0" t="s">
        <v>148</v>
      </c>
      <c r="AU337" s="240" t="s">
        <v>83</v>
      </c>
      <c r="AV337" s="14" t="s">
        <v>83</v>
      </c>
      <c r="AW337" s="14" t="s">
        <v>35</v>
      </c>
      <c r="AX337" s="14" t="s">
        <v>81</v>
      </c>
      <c r="AY337" s="240" t="s">
        <v>137</v>
      </c>
    </row>
    <row r="338" spans="1:65" s="2" customFormat="1" ht="24.15" customHeight="1">
      <c r="A338" s="39"/>
      <c r="B338" s="40"/>
      <c r="C338" s="241" t="s">
        <v>488</v>
      </c>
      <c r="D338" s="241" t="s">
        <v>210</v>
      </c>
      <c r="E338" s="242" t="s">
        <v>489</v>
      </c>
      <c r="F338" s="243" t="s">
        <v>490</v>
      </c>
      <c r="G338" s="244" t="s">
        <v>474</v>
      </c>
      <c r="H338" s="245">
        <v>1</v>
      </c>
      <c r="I338" s="246"/>
      <c r="J338" s="247">
        <f>ROUND(I338*H338,2)</f>
        <v>0</v>
      </c>
      <c r="K338" s="243" t="s">
        <v>143</v>
      </c>
      <c r="L338" s="248"/>
      <c r="M338" s="249" t="s">
        <v>19</v>
      </c>
      <c r="N338" s="250" t="s">
        <v>44</v>
      </c>
      <c r="O338" s="85"/>
      <c r="P338" s="210">
        <f>O338*H338</f>
        <v>0</v>
      </c>
      <c r="Q338" s="210">
        <v>0.00164</v>
      </c>
      <c r="R338" s="210">
        <f>Q338*H338</f>
        <v>0.00164</v>
      </c>
      <c r="S338" s="210">
        <v>0</v>
      </c>
      <c r="T338" s="21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2" t="s">
        <v>357</v>
      </c>
      <c r="AT338" s="212" t="s">
        <v>210</v>
      </c>
      <c r="AU338" s="212" t="s">
        <v>83</v>
      </c>
      <c r="AY338" s="18" t="s">
        <v>137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18" t="s">
        <v>81</v>
      </c>
      <c r="BK338" s="213">
        <f>ROUND(I338*H338,2)</f>
        <v>0</v>
      </c>
      <c r="BL338" s="18" t="s">
        <v>243</v>
      </c>
      <c r="BM338" s="212" t="s">
        <v>491</v>
      </c>
    </row>
    <row r="339" spans="1:65" s="2" customFormat="1" ht="37.8" customHeight="1">
      <c r="A339" s="39"/>
      <c r="B339" s="40"/>
      <c r="C339" s="201" t="s">
        <v>492</v>
      </c>
      <c r="D339" s="201" t="s">
        <v>139</v>
      </c>
      <c r="E339" s="202" t="s">
        <v>493</v>
      </c>
      <c r="F339" s="203" t="s">
        <v>494</v>
      </c>
      <c r="G339" s="204" t="s">
        <v>142</v>
      </c>
      <c r="H339" s="205">
        <v>45</v>
      </c>
      <c r="I339" s="206"/>
      <c r="J339" s="207">
        <f>ROUND(I339*H339,2)</f>
        <v>0</v>
      </c>
      <c r="K339" s="203" t="s">
        <v>143</v>
      </c>
      <c r="L339" s="45"/>
      <c r="M339" s="208" t="s">
        <v>19</v>
      </c>
      <c r="N339" s="209" t="s">
        <v>44</v>
      </c>
      <c r="O339" s="85"/>
      <c r="P339" s="210">
        <f>O339*H339</f>
        <v>0</v>
      </c>
      <c r="Q339" s="210">
        <v>0.0006</v>
      </c>
      <c r="R339" s="210">
        <f>Q339*H339</f>
        <v>0.026999999999999996</v>
      </c>
      <c r="S339" s="210">
        <v>0</v>
      </c>
      <c r="T339" s="21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2" t="s">
        <v>243</v>
      </c>
      <c r="AT339" s="212" t="s">
        <v>139</v>
      </c>
      <c r="AU339" s="212" t="s">
        <v>83</v>
      </c>
      <c r="AY339" s="18" t="s">
        <v>137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18" t="s">
        <v>81</v>
      </c>
      <c r="BK339" s="213">
        <f>ROUND(I339*H339,2)</f>
        <v>0</v>
      </c>
      <c r="BL339" s="18" t="s">
        <v>243</v>
      </c>
      <c r="BM339" s="212" t="s">
        <v>495</v>
      </c>
    </row>
    <row r="340" spans="1:47" s="2" customFormat="1" ht="12">
      <c r="A340" s="39"/>
      <c r="B340" s="40"/>
      <c r="C340" s="41"/>
      <c r="D340" s="214" t="s">
        <v>146</v>
      </c>
      <c r="E340" s="41"/>
      <c r="F340" s="215" t="s">
        <v>496</v>
      </c>
      <c r="G340" s="41"/>
      <c r="H340" s="41"/>
      <c r="I340" s="216"/>
      <c r="J340" s="41"/>
      <c r="K340" s="41"/>
      <c r="L340" s="45"/>
      <c r="M340" s="217"/>
      <c r="N340" s="218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146</v>
      </c>
      <c r="AU340" s="18" t="s">
        <v>83</v>
      </c>
    </row>
    <row r="341" spans="1:51" s="13" customFormat="1" ht="12">
      <c r="A341" s="13"/>
      <c r="B341" s="219"/>
      <c r="C341" s="220"/>
      <c r="D341" s="221" t="s">
        <v>148</v>
      </c>
      <c r="E341" s="222" t="s">
        <v>19</v>
      </c>
      <c r="F341" s="223" t="s">
        <v>497</v>
      </c>
      <c r="G341" s="220"/>
      <c r="H341" s="222" t="s">
        <v>19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9" t="s">
        <v>148</v>
      </c>
      <c r="AU341" s="229" t="s">
        <v>83</v>
      </c>
      <c r="AV341" s="13" t="s">
        <v>81</v>
      </c>
      <c r="AW341" s="13" t="s">
        <v>35</v>
      </c>
      <c r="AX341" s="13" t="s">
        <v>73</v>
      </c>
      <c r="AY341" s="229" t="s">
        <v>137</v>
      </c>
    </row>
    <row r="342" spans="1:51" s="14" customFormat="1" ht="12">
      <c r="A342" s="14"/>
      <c r="B342" s="230"/>
      <c r="C342" s="231"/>
      <c r="D342" s="221" t="s">
        <v>148</v>
      </c>
      <c r="E342" s="232" t="s">
        <v>19</v>
      </c>
      <c r="F342" s="233" t="s">
        <v>439</v>
      </c>
      <c r="G342" s="231"/>
      <c r="H342" s="234">
        <v>45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0" t="s">
        <v>148</v>
      </c>
      <c r="AU342" s="240" t="s">
        <v>83</v>
      </c>
      <c r="AV342" s="14" t="s">
        <v>83</v>
      </c>
      <c r="AW342" s="14" t="s">
        <v>35</v>
      </c>
      <c r="AX342" s="14" t="s">
        <v>81</v>
      </c>
      <c r="AY342" s="240" t="s">
        <v>137</v>
      </c>
    </row>
    <row r="343" spans="1:65" s="2" customFormat="1" ht="37.8" customHeight="1">
      <c r="A343" s="39"/>
      <c r="B343" s="40"/>
      <c r="C343" s="201" t="s">
        <v>498</v>
      </c>
      <c r="D343" s="201" t="s">
        <v>139</v>
      </c>
      <c r="E343" s="202" t="s">
        <v>499</v>
      </c>
      <c r="F343" s="203" t="s">
        <v>500</v>
      </c>
      <c r="G343" s="204" t="s">
        <v>142</v>
      </c>
      <c r="H343" s="205">
        <v>45</v>
      </c>
      <c r="I343" s="206"/>
      <c r="J343" s="207">
        <f>ROUND(I343*H343,2)</f>
        <v>0</v>
      </c>
      <c r="K343" s="203" t="s">
        <v>143</v>
      </c>
      <c r="L343" s="45"/>
      <c r="M343" s="208" t="s">
        <v>19</v>
      </c>
      <c r="N343" s="209" t="s">
        <v>44</v>
      </c>
      <c r="O343" s="85"/>
      <c r="P343" s="210">
        <f>O343*H343</f>
        <v>0</v>
      </c>
      <c r="Q343" s="210">
        <v>0.0006</v>
      </c>
      <c r="R343" s="210">
        <f>Q343*H343</f>
        <v>0.026999999999999996</v>
      </c>
      <c r="S343" s="210">
        <v>0</v>
      </c>
      <c r="T343" s="21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2" t="s">
        <v>243</v>
      </c>
      <c r="AT343" s="212" t="s">
        <v>139</v>
      </c>
      <c r="AU343" s="212" t="s">
        <v>83</v>
      </c>
      <c r="AY343" s="18" t="s">
        <v>137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18" t="s">
        <v>81</v>
      </c>
      <c r="BK343" s="213">
        <f>ROUND(I343*H343,2)</f>
        <v>0</v>
      </c>
      <c r="BL343" s="18" t="s">
        <v>243</v>
      </c>
      <c r="BM343" s="212" t="s">
        <v>501</v>
      </c>
    </row>
    <row r="344" spans="1:47" s="2" customFormat="1" ht="12">
      <c r="A344" s="39"/>
      <c r="B344" s="40"/>
      <c r="C344" s="41"/>
      <c r="D344" s="214" t="s">
        <v>146</v>
      </c>
      <c r="E344" s="41"/>
      <c r="F344" s="215" t="s">
        <v>502</v>
      </c>
      <c r="G344" s="41"/>
      <c r="H344" s="41"/>
      <c r="I344" s="216"/>
      <c r="J344" s="41"/>
      <c r="K344" s="41"/>
      <c r="L344" s="45"/>
      <c r="M344" s="217"/>
      <c r="N344" s="218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146</v>
      </c>
      <c r="AU344" s="18" t="s">
        <v>83</v>
      </c>
    </row>
    <row r="345" spans="1:51" s="13" customFormat="1" ht="12">
      <c r="A345" s="13"/>
      <c r="B345" s="219"/>
      <c r="C345" s="220"/>
      <c r="D345" s="221" t="s">
        <v>148</v>
      </c>
      <c r="E345" s="222" t="s">
        <v>19</v>
      </c>
      <c r="F345" s="223" t="s">
        <v>503</v>
      </c>
      <c r="G345" s="220"/>
      <c r="H345" s="222" t="s">
        <v>19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148</v>
      </c>
      <c r="AU345" s="229" t="s">
        <v>83</v>
      </c>
      <c r="AV345" s="13" t="s">
        <v>81</v>
      </c>
      <c r="AW345" s="13" t="s">
        <v>35</v>
      </c>
      <c r="AX345" s="13" t="s">
        <v>73</v>
      </c>
      <c r="AY345" s="229" t="s">
        <v>137</v>
      </c>
    </row>
    <row r="346" spans="1:51" s="14" customFormat="1" ht="12">
      <c r="A346" s="14"/>
      <c r="B346" s="230"/>
      <c r="C346" s="231"/>
      <c r="D346" s="221" t="s">
        <v>148</v>
      </c>
      <c r="E346" s="232" t="s">
        <v>19</v>
      </c>
      <c r="F346" s="233" t="s">
        <v>439</v>
      </c>
      <c r="G346" s="231"/>
      <c r="H346" s="234">
        <v>45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0" t="s">
        <v>148</v>
      </c>
      <c r="AU346" s="240" t="s">
        <v>83</v>
      </c>
      <c r="AV346" s="14" t="s">
        <v>83</v>
      </c>
      <c r="AW346" s="14" t="s">
        <v>35</v>
      </c>
      <c r="AX346" s="14" t="s">
        <v>81</v>
      </c>
      <c r="AY346" s="240" t="s">
        <v>137</v>
      </c>
    </row>
    <row r="347" spans="1:65" s="2" customFormat="1" ht="37.8" customHeight="1">
      <c r="A347" s="39"/>
      <c r="B347" s="40"/>
      <c r="C347" s="201" t="s">
        <v>504</v>
      </c>
      <c r="D347" s="201" t="s">
        <v>139</v>
      </c>
      <c r="E347" s="202" t="s">
        <v>505</v>
      </c>
      <c r="F347" s="203" t="s">
        <v>506</v>
      </c>
      <c r="G347" s="204" t="s">
        <v>142</v>
      </c>
      <c r="H347" s="205">
        <v>30</v>
      </c>
      <c r="I347" s="206"/>
      <c r="J347" s="207">
        <f>ROUND(I347*H347,2)</f>
        <v>0</v>
      </c>
      <c r="K347" s="203" t="s">
        <v>143</v>
      </c>
      <c r="L347" s="45"/>
      <c r="M347" s="208" t="s">
        <v>19</v>
      </c>
      <c r="N347" s="209" t="s">
        <v>44</v>
      </c>
      <c r="O347" s="85"/>
      <c r="P347" s="210">
        <f>O347*H347</f>
        <v>0</v>
      </c>
      <c r="Q347" s="210">
        <v>0.00043</v>
      </c>
      <c r="R347" s="210">
        <f>Q347*H347</f>
        <v>0.0129</v>
      </c>
      <c r="S347" s="210">
        <v>0</v>
      </c>
      <c r="T347" s="21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2" t="s">
        <v>243</v>
      </c>
      <c r="AT347" s="212" t="s">
        <v>139</v>
      </c>
      <c r="AU347" s="212" t="s">
        <v>83</v>
      </c>
      <c r="AY347" s="18" t="s">
        <v>137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18" t="s">
        <v>81</v>
      </c>
      <c r="BK347" s="213">
        <f>ROUND(I347*H347,2)</f>
        <v>0</v>
      </c>
      <c r="BL347" s="18" t="s">
        <v>243</v>
      </c>
      <c r="BM347" s="212" t="s">
        <v>507</v>
      </c>
    </row>
    <row r="348" spans="1:47" s="2" customFormat="1" ht="12">
      <c r="A348" s="39"/>
      <c r="B348" s="40"/>
      <c r="C348" s="41"/>
      <c r="D348" s="214" t="s">
        <v>146</v>
      </c>
      <c r="E348" s="41"/>
      <c r="F348" s="215" t="s">
        <v>508</v>
      </c>
      <c r="G348" s="41"/>
      <c r="H348" s="41"/>
      <c r="I348" s="216"/>
      <c r="J348" s="41"/>
      <c r="K348" s="41"/>
      <c r="L348" s="45"/>
      <c r="M348" s="217"/>
      <c r="N348" s="218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146</v>
      </c>
      <c r="AU348" s="18" t="s">
        <v>83</v>
      </c>
    </row>
    <row r="349" spans="1:51" s="13" customFormat="1" ht="12">
      <c r="A349" s="13"/>
      <c r="B349" s="219"/>
      <c r="C349" s="220"/>
      <c r="D349" s="221" t="s">
        <v>148</v>
      </c>
      <c r="E349" s="222" t="s">
        <v>19</v>
      </c>
      <c r="F349" s="223" t="s">
        <v>509</v>
      </c>
      <c r="G349" s="220"/>
      <c r="H349" s="222" t="s">
        <v>19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9" t="s">
        <v>148</v>
      </c>
      <c r="AU349" s="229" t="s">
        <v>83</v>
      </c>
      <c r="AV349" s="13" t="s">
        <v>81</v>
      </c>
      <c r="AW349" s="13" t="s">
        <v>35</v>
      </c>
      <c r="AX349" s="13" t="s">
        <v>73</v>
      </c>
      <c r="AY349" s="229" t="s">
        <v>137</v>
      </c>
    </row>
    <row r="350" spans="1:51" s="14" customFormat="1" ht="12">
      <c r="A350" s="14"/>
      <c r="B350" s="230"/>
      <c r="C350" s="231"/>
      <c r="D350" s="221" t="s">
        <v>148</v>
      </c>
      <c r="E350" s="232" t="s">
        <v>19</v>
      </c>
      <c r="F350" s="233" t="s">
        <v>345</v>
      </c>
      <c r="G350" s="231"/>
      <c r="H350" s="234">
        <v>30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0" t="s">
        <v>148</v>
      </c>
      <c r="AU350" s="240" t="s">
        <v>83</v>
      </c>
      <c r="AV350" s="14" t="s">
        <v>83</v>
      </c>
      <c r="AW350" s="14" t="s">
        <v>35</v>
      </c>
      <c r="AX350" s="14" t="s">
        <v>81</v>
      </c>
      <c r="AY350" s="240" t="s">
        <v>137</v>
      </c>
    </row>
    <row r="351" spans="1:65" s="2" customFormat="1" ht="33" customHeight="1">
      <c r="A351" s="39"/>
      <c r="B351" s="40"/>
      <c r="C351" s="201" t="s">
        <v>510</v>
      </c>
      <c r="D351" s="201" t="s">
        <v>139</v>
      </c>
      <c r="E351" s="202" t="s">
        <v>511</v>
      </c>
      <c r="F351" s="203" t="s">
        <v>512</v>
      </c>
      <c r="G351" s="204" t="s">
        <v>142</v>
      </c>
      <c r="H351" s="205">
        <v>34</v>
      </c>
      <c r="I351" s="206"/>
      <c r="J351" s="207">
        <f>ROUND(I351*H351,2)</f>
        <v>0</v>
      </c>
      <c r="K351" s="203" t="s">
        <v>143</v>
      </c>
      <c r="L351" s="45"/>
      <c r="M351" s="208" t="s">
        <v>19</v>
      </c>
      <c r="N351" s="209" t="s">
        <v>44</v>
      </c>
      <c r="O351" s="85"/>
      <c r="P351" s="210">
        <f>O351*H351</f>
        <v>0</v>
      </c>
      <c r="Q351" s="210">
        <v>0.0009</v>
      </c>
      <c r="R351" s="210">
        <f>Q351*H351</f>
        <v>0.0306</v>
      </c>
      <c r="S351" s="210">
        <v>0</v>
      </c>
      <c r="T351" s="21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2" t="s">
        <v>243</v>
      </c>
      <c r="AT351" s="212" t="s">
        <v>139</v>
      </c>
      <c r="AU351" s="212" t="s">
        <v>83</v>
      </c>
      <c r="AY351" s="18" t="s">
        <v>137</v>
      </c>
      <c r="BE351" s="213">
        <f>IF(N351="základní",J351,0)</f>
        <v>0</v>
      </c>
      <c r="BF351" s="213">
        <f>IF(N351="snížená",J351,0)</f>
        <v>0</v>
      </c>
      <c r="BG351" s="213">
        <f>IF(N351="zákl. přenesená",J351,0)</f>
        <v>0</v>
      </c>
      <c r="BH351" s="213">
        <f>IF(N351="sníž. přenesená",J351,0)</f>
        <v>0</v>
      </c>
      <c r="BI351" s="213">
        <f>IF(N351="nulová",J351,0)</f>
        <v>0</v>
      </c>
      <c r="BJ351" s="18" t="s">
        <v>81</v>
      </c>
      <c r="BK351" s="213">
        <f>ROUND(I351*H351,2)</f>
        <v>0</v>
      </c>
      <c r="BL351" s="18" t="s">
        <v>243</v>
      </c>
      <c r="BM351" s="212" t="s">
        <v>513</v>
      </c>
    </row>
    <row r="352" spans="1:47" s="2" customFormat="1" ht="12">
      <c r="A352" s="39"/>
      <c r="B352" s="40"/>
      <c r="C352" s="41"/>
      <c r="D352" s="214" t="s">
        <v>146</v>
      </c>
      <c r="E352" s="41"/>
      <c r="F352" s="215" t="s">
        <v>514</v>
      </c>
      <c r="G352" s="41"/>
      <c r="H352" s="41"/>
      <c r="I352" s="216"/>
      <c r="J352" s="41"/>
      <c r="K352" s="41"/>
      <c r="L352" s="45"/>
      <c r="M352" s="217"/>
      <c r="N352" s="218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146</v>
      </c>
      <c r="AU352" s="18" t="s">
        <v>83</v>
      </c>
    </row>
    <row r="353" spans="1:51" s="13" customFormat="1" ht="12">
      <c r="A353" s="13"/>
      <c r="B353" s="219"/>
      <c r="C353" s="220"/>
      <c r="D353" s="221" t="s">
        <v>148</v>
      </c>
      <c r="E353" s="222" t="s">
        <v>19</v>
      </c>
      <c r="F353" s="223" t="s">
        <v>515</v>
      </c>
      <c r="G353" s="220"/>
      <c r="H353" s="222" t="s">
        <v>19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148</v>
      </c>
      <c r="AU353" s="229" t="s">
        <v>83</v>
      </c>
      <c r="AV353" s="13" t="s">
        <v>81</v>
      </c>
      <c r="AW353" s="13" t="s">
        <v>35</v>
      </c>
      <c r="AX353" s="13" t="s">
        <v>73</v>
      </c>
      <c r="AY353" s="229" t="s">
        <v>137</v>
      </c>
    </row>
    <row r="354" spans="1:51" s="14" customFormat="1" ht="12">
      <c r="A354" s="14"/>
      <c r="B354" s="230"/>
      <c r="C354" s="231"/>
      <c r="D354" s="221" t="s">
        <v>148</v>
      </c>
      <c r="E354" s="232" t="s">
        <v>19</v>
      </c>
      <c r="F354" s="233" t="s">
        <v>242</v>
      </c>
      <c r="G354" s="231"/>
      <c r="H354" s="234">
        <v>34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0" t="s">
        <v>148</v>
      </c>
      <c r="AU354" s="240" t="s">
        <v>83</v>
      </c>
      <c r="AV354" s="14" t="s">
        <v>83</v>
      </c>
      <c r="AW354" s="14" t="s">
        <v>35</v>
      </c>
      <c r="AX354" s="14" t="s">
        <v>81</v>
      </c>
      <c r="AY354" s="240" t="s">
        <v>137</v>
      </c>
    </row>
    <row r="355" spans="1:65" s="2" customFormat="1" ht="33" customHeight="1">
      <c r="A355" s="39"/>
      <c r="B355" s="40"/>
      <c r="C355" s="201" t="s">
        <v>516</v>
      </c>
      <c r="D355" s="201" t="s">
        <v>139</v>
      </c>
      <c r="E355" s="202" t="s">
        <v>517</v>
      </c>
      <c r="F355" s="203" t="s">
        <v>518</v>
      </c>
      <c r="G355" s="204" t="s">
        <v>142</v>
      </c>
      <c r="H355" s="205">
        <v>34</v>
      </c>
      <c r="I355" s="206"/>
      <c r="J355" s="207">
        <f>ROUND(I355*H355,2)</f>
        <v>0</v>
      </c>
      <c r="K355" s="203" t="s">
        <v>143</v>
      </c>
      <c r="L355" s="45"/>
      <c r="M355" s="208" t="s">
        <v>19</v>
      </c>
      <c r="N355" s="209" t="s">
        <v>44</v>
      </c>
      <c r="O355" s="85"/>
      <c r="P355" s="210">
        <f>O355*H355</f>
        <v>0</v>
      </c>
      <c r="Q355" s="210">
        <v>0.0015</v>
      </c>
      <c r="R355" s="210">
        <f>Q355*H355</f>
        <v>0.051000000000000004</v>
      </c>
      <c r="S355" s="210">
        <v>0</v>
      </c>
      <c r="T355" s="21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2" t="s">
        <v>243</v>
      </c>
      <c r="AT355" s="212" t="s">
        <v>139</v>
      </c>
      <c r="AU355" s="212" t="s">
        <v>83</v>
      </c>
      <c r="AY355" s="18" t="s">
        <v>137</v>
      </c>
      <c r="BE355" s="213">
        <f>IF(N355="základní",J355,0)</f>
        <v>0</v>
      </c>
      <c r="BF355" s="213">
        <f>IF(N355="snížená",J355,0)</f>
        <v>0</v>
      </c>
      <c r="BG355" s="213">
        <f>IF(N355="zákl. přenesená",J355,0)</f>
        <v>0</v>
      </c>
      <c r="BH355" s="213">
        <f>IF(N355="sníž. přenesená",J355,0)</f>
        <v>0</v>
      </c>
      <c r="BI355" s="213">
        <f>IF(N355="nulová",J355,0)</f>
        <v>0</v>
      </c>
      <c r="BJ355" s="18" t="s">
        <v>81</v>
      </c>
      <c r="BK355" s="213">
        <f>ROUND(I355*H355,2)</f>
        <v>0</v>
      </c>
      <c r="BL355" s="18" t="s">
        <v>243</v>
      </c>
      <c r="BM355" s="212" t="s">
        <v>519</v>
      </c>
    </row>
    <row r="356" spans="1:47" s="2" customFormat="1" ht="12">
      <c r="A356" s="39"/>
      <c r="B356" s="40"/>
      <c r="C356" s="41"/>
      <c r="D356" s="214" t="s">
        <v>146</v>
      </c>
      <c r="E356" s="41"/>
      <c r="F356" s="215" t="s">
        <v>520</v>
      </c>
      <c r="G356" s="41"/>
      <c r="H356" s="41"/>
      <c r="I356" s="216"/>
      <c r="J356" s="41"/>
      <c r="K356" s="41"/>
      <c r="L356" s="45"/>
      <c r="M356" s="217"/>
      <c r="N356" s="218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146</v>
      </c>
      <c r="AU356" s="18" t="s">
        <v>83</v>
      </c>
    </row>
    <row r="357" spans="1:51" s="13" customFormat="1" ht="12">
      <c r="A357" s="13"/>
      <c r="B357" s="219"/>
      <c r="C357" s="220"/>
      <c r="D357" s="221" t="s">
        <v>148</v>
      </c>
      <c r="E357" s="222" t="s">
        <v>19</v>
      </c>
      <c r="F357" s="223" t="s">
        <v>521</v>
      </c>
      <c r="G357" s="220"/>
      <c r="H357" s="222" t="s">
        <v>19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148</v>
      </c>
      <c r="AU357" s="229" t="s">
        <v>83</v>
      </c>
      <c r="AV357" s="13" t="s">
        <v>81</v>
      </c>
      <c r="AW357" s="13" t="s">
        <v>35</v>
      </c>
      <c r="AX357" s="13" t="s">
        <v>73</v>
      </c>
      <c r="AY357" s="229" t="s">
        <v>137</v>
      </c>
    </row>
    <row r="358" spans="1:51" s="14" customFormat="1" ht="12">
      <c r="A358" s="14"/>
      <c r="B358" s="230"/>
      <c r="C358" s="231"/>
      <c r="D358" s="221" t="s">
        <v>148</v>
      </c>
      <c r="E358" s="232" t="s">
        <v>19</v>
      </c>
      <c r="F358" s="233" t="s">
        <v>242</v>
      </c>
      <c r="G358" s="231"/>
      <c r="H358" s="234">
        <v>34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0" t="s">
        <v>148</v>
      </c>
      <c r="AU358" s="240" t="s">
        <v>83</v>
      </c>
      <c r="AV358" s="14" t="s">
        <v>83</v>
      </c>
      <c r="AW358" s="14" t="s">
        <v>35</v>
      </c>
      <c r="AX358" s="14" t="s">
        <v>81</v>
      </c>
      <c r="AY358" s="240" t="s">
        <v>137</v>
      </c>
    </row>
    <row r="359" spans="1:65" s="2" customFormat="1" ht="37.8" customHeight="1">
      <c r="A359" s="39"/>
      <c r="B359" s="40"/>
      <c r="C359" s="201" t="s">
        <v>186</v>
      </c>
      <c r="D359" s="201" t="s">
        <v>139</v>
      </c>
      <c r="E359" s="202" t="s">
        <v>522</v>
      </c>
      <c r="F359" s="203" t="s">
        <v>523</v>
      </c>
      <c r="G359" s="204" t="s">
        <v>153</v>
      </c>
      <c r="H359" s="205">
        <v>1.33</v>
      </c>
      <c r="I359" s="206"/>
      <c r="J359" s="207">
        <f>ROUND(I359*H359,2)</f>
        <v>0</v>
      </c>
      <c r="K359" s="203" t="s">
        <v>143</v>
      </c>
      <c r="L359" s="45"/>
      <c r="M359" s="208" t="s">
        <v>19</v>
      </c>
      <c r="N359" s="209" t="s">
        <v>44</v>
      </c>
      <c r="O359" s="85"/>
      <c r="P359" s="210">
        <f>O359*H359</f>
        <v>0</v>
      </c>
      <c r="Q359" s="210">
        <v>0.0108</v>
      </c>
      <c r="R359" s="210">
        <f>Q359*H359</f>
        <v>0.014364000000000002</v>
      </c>
      <c r="S359" s="210">
        <v>0</v>
      </c>
      <c r="T359" s="21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2" t="s">
        <v>243</v>
      </c>
      <c r="AT359" s="212" t="s">
        <v>139</v>
      </c>
      <c r="AU359" s="212" t="s">
        <v>83</v>
      </c>
      <c r="AY359" s="18" t="s">
        <v>137</v>
      </c>
      <c r="BE359" s="213">
        <f>IF(N359="základní",J359,0)</f>
        <v>0</v>
      </c>
      <c r="BF359" s="213">
        <f>IF(N359="snížená",J359,0)</f>
        <v>0</v>
      </c>
      <c r="BG359" s="213">
        <f>IF(N359="zákl. přenesená",J359,0)</f>
        <v>0</v>
      </c>
      <c r="BH359" s="213">
        <f>IF(N359="sníž. přenesená",J359,0)</f>
        <v>0</v>
      </c>
      <c r="BI359" s="213">
        <f>IF(N359="nulová",J359,0)</f>
        <v>0</v>
      </c>
      <c r="BJ359" s="18" t="s">
        <v>81</v>
      </c>
      <c r="BK359" s="213">
        <f>ROUND(I359*H359,2)</f>
        <v>0</v>
      </c>
      <c r="BL359" s="18" t="s">
        <v>243</v>
      </c>
      <c r="BM359" s="212" t="s">
        <v>524</v>
      </c>
    </row>
    <row r="360" spans="1:47" s="2" customFormat="1" ht="12">
      <c r="A360" s="39"/>
      <c r="B360" s="40"/>
      <c r="C360" s="41"/>
      <c r="D360" s="214" t="s">
        <v>146</v>
      </c>
      <c r="E360" s="41"/>
      <c r="F360" s="215" t="s">
        <v>525</v>
      </c>
      <c r="G360" s="41"/>
      <c r="H360" s="41"/>
      <c r="I360" s="216"/>
      <c r="J360" s="41"/>
      <c r="K360" s="41"/>
      <c r="L360" s="45"/>
      <c r="M360" s="217"/>
      <c r="N360" s="218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146</v>
      </c>
      <c r="AU360" s="18" t="s">
        <v>83</v>
      </c>
    </row>
    <row r="361" spans="1:51" s="13" customFormat="1" ht="12">
      <c r="A361" s="13"/>
      <c r="B361" s="219"/>
      <c r="C361" s="220"/>
      <c r="D361" s="221" t="s">
        <v>148</v>
      </c>
      <c r="E361" s="222" t="s">
        <v>19</v>
      </c>
      <c r="F361" s="223" t="s">
        <v>526</v>
      </c>
      <c r="G361" s="220"/>
      <c r="H361" s="222" t="s">
        <v>19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148</v>
      </c>
      <c r="AU361" s="229" t="s">
        <v>83</v>
      </c>
      <c r="AV361" s="13" t="s">
        <v>81</v>
      </c>
      <c r="AW361" s="13" t="s">
        <v>35</v>
      </c>
      <c r="AX361" s="13" t="s">
        <v>73</v>
      </c>
      <c r="AY361" s="229" t="s">
        <v>137</v>
      </c>
    </row>
    <row r="362" spans="1:51" s="14" customFormat="1" ht="12">
      <c r="A362" s="14"/>
      <c r="B362" s="230"/>
      <c r="C362" s="231"/>
      <c r="D362" s="221" t="s">
        <v>148</v>
      </c>
      <c r="E362" s="232" t="s">
        <v>19</v>
      </c>
      <c r="F362" s="233" t="s">
        <v>527</v>
      </c>
      <c r="G362" s="231"/>
      <c r="H362" s="234">
        <v>1.33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0" t="s">
        <v>148</v>
      </c>
      <c r="AU362" s="240" t="s">
        <v>83</v>
      </c>
      <c r="AV362" s="14" t="s">
        <v>83</v>
      </c>
      <c r="AW362" s="14" t="s">
        <v>35</v>
      </c>
      <c r="AX362" s="14" t="s">
        <v>81</v>
      </c>
      <c r="AY362" s="240" t="s">
        <v>137</v>
      </c>
    </row>
    <row r="363" spans="1:65" s="2" customFormat="1" ht="44.25" customHeight="1">
      <c r="A363" s="39"/>
      <c r="B363" s="40"/>
      <c r="C363" s="201" t="s">
        <v>195</v>
      </c>
      <c r="D363" s="201" t="s">
        <v>139</v>
      </c>
      <c r="E363" s="202" t="s">
        <v>528</v>
      </c>
      <c r="F363" s="203" t="s">
        <v>529</v>
      </c>
      <c r="G363" s="204" t="s">
        <v>142</v>
      </c>
      <c r="H363" s="205">
        <v>14</v>
      </c>
      <c r="I363" s="206"/>
      <c r="J363" s="207">
        <f>ROUND(I363*H363,2)</f>
        <v>0</v>
      </c>
      <c r="K363" s="203" t="s">
        <v>143</v>
      </c>
      <c r="L363" s="45"/>
      <c r="M363" s="208" t="s">
        <v>19</v>
      </c>
      <c r="N363" s="209" t="s">
        <v>44</v>
      </c>
      <c r="O363" s="85"/>
      <c r="P363" s="210">
        <f>O363*H363</f>
        <v>0</v>
      </c>
      <c r="Q363" s="210">
        <v>0</v>
      </c>
      <c r="R363" s="210">
        <f>Q363*H363</f>
        <v>0</v>
      </c>
      <c r="S363" s="210">
        <v>0</v>
      </c>
      <c r="T363" s="21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2" t="s">
        <v>243</v>
      </c>
      <c r="AT363" s="212" t="s">
        <v>139</v>
      </c>
      <c r="AU363" s="212" t="s">
        <v>83</v>
      </c>
      <c r="AY363" s="18" t="s">
        <v>137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18" t="s">
        <v>81</v>
      </c>
      <c r="BK363" s="213">
        <f>ROUND(I363*H363,2)</f>
        <v>0</v>
      </c>
      <c r="BL363" s="18" t="s">
        <v>243</v>
      </c>
      <c r="BM363" s="212" t="s">
        <v>530</v>
      </c>
    </row>
    <row r="364" spans="1:47" s="2" customFormat="1" ht="12">
      <c r="A364" s="39"/>
      <c r="B364" s="40"/>
      <c r="C364" s="41"/>
      <c r="D364" s="214" t="s">
        <v>146</v>
      </c>
      <c r="E364" s="41"/>
      <c r="F364" s="215" t="s">
        <v>531</v>
      </c>
      <c r="G364" s="41"/>
      <c r="H364" s="41"/>
      <c r="I364" s="216"/>
      <c r="J364" s="41"/>
      <c r="K364" s="41"/>
      <c r="L364" s="45"/>
      <c r="M364" s="217"/>
      <c r="N364" s="218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146</v>
      </c>
      <c r="AU364" s="18" t="s">
        <v>83</v>
      </c>
    </row>
    <row r="365" spans="1:51" s="13" customFormat="1" ht="12">
      <c r="A365" s="13"/>
      <c r="B365" s="219"/>
      <c r="C365" s="220"/>
      <c r="D365" s="221" t="s">
        <v>148</v>
      </c>
      <c r="E365" s="222" t="s">
        <v>19</v>
      </c>
      <c r="F365" s="223" t="s">
        <v>526</v>
      </c>
      <c r="G365" s="220"/>
      <c r="H365" s="222" t="s">
        <v>19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9" t="s">
        <v>148</v>
      </c>
      <c r="AU365" s="229" t="s">
        <v>83</v>
      </c>
      <c r="AV365" s="13" t="s">
        <v>81</v>
      </c>
      <c r="AW365" s="13" t="s">
        <v>35</v>
      </c>
      <c r="AX365" s="13" t="s">
        <v>73</v>
      </c>
      <c r="AY365" s="229" t="s">
        <v>137</v>
      </c>
    </row>
    <row r="366" spans="1:51" s="14" customFormat="1" ht="12">
      <c r="A366" s="14"/>
      <c r="B366" s="230"/>
      <c r="C366" s="231"/>
      <c r="D366" s="221" t="s">
        <v>148</v>
      </c>
      <c r="E366" s="232" t="s">
        <v>19</v>
      </c>
      <c r="F366" s="233" t="s">
        <v>532</v>
      </c>
      <c r="G366" s="231"/>
      <c r="H366" s="234">
        <v>14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0" t="s">
        <v>148</v>
      </c>
      <c r="AU366" s="240" t="s">
        <v>83</v>
      </c>
      <c r="AV366" s="14" t="s">
        <v>83</v>
      </c>
      <c r="AW366" s="14" t="s">
        <v>35</v>
      </c>
      <c r="AX366" s="14" t="s">
        <v>81</v>
      </c>
      <c r="AY366" s="240" t="s">
        <v>137</v>
      </c>
    </row>
    <row r="367" spans="1:65" s="2" customFormat="1" ht="33" customHeight="1">
      <c r="A367" s="39"/>
      <c r="B367" s="40"/>
      <c r="C367" s="201" t="s">
        <v>255</v>
      </c>
      <c r="D367" s="201" t="s">
        <v>139</v>
      </c>
      <c r="E367" s="202" t="s">
        <v>533</v>
      </c>
      <c r="F367" s="203" t="s">
        <v>534</v>
      </c>
      <c r="G367" s="204" t="s">
        <v>142</v>
      </c>
      <c r="H367" s="205">
        <v>0.9</v>
      </c>
      <c r="I367" s="206"/>
      <c r="J367" s="207">
        <f>ROUND(I367*H367,2)</f>
        <v>0</v>
      </c>
      <c r="K367" s="203" t="s">
        <v>143</v>
      </c>
      <c r="L367" s="45"/>
      <c r="M367" s="208" t="s">
        <v>19</v>
      </c>
      <c r="N367" s="209" t="s">
        <v>44</v>
      </c>
      <c r="O367" s="85"/>
      <c r="P367" s="210">
        <f>O367*H367</f>
        <v>0</v>
      </c>
      <c r="Q367" s="210">
        <v>0.0003</v>
      </c>
      <c r="R367" s="210">
        <f>Q367*H367</f>
        <v>0.00027</v>
      </c>
      <c r="S367" s="210">
        <v>0</v>
      </c>
      <c r="T367" s="21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2" t="s">
        <v>243</v>
      </c>
      <c r="AT367" s="212" t="s">
        <v>139</v>
      </c>
      <c r="AU367" s="212" t="s">
        <v>83</v>
      </c>
      <c r="AY367" s="18" t="s">
        <v>137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18" t="s">
        <v>81</v>
      </c>
      <c r="BK367" s="213">
        <f>ROUND(I367*H367,2)</f>
        <v>0</v>
      </c>
      <c r="BL367" s="18" t="s">
        <v>243</v>
      </c>
      <c r="BM367" s="212" t="s">
        <v>535</v>
      </c>
    </row>
    <row r="368" spans="1:47" s="2" customFormat="1" ht="12">
      <c r="A368" s="39"/>
      <c r="B368" s="40"/>
      <c r="C368" s="41"/>
      <c r="D368" s="214" t="s">
        <v>146</v>
      </c>
      <c r="E368" s="41"/>
      <c r="F368" s="215" t="s">
        <v>536</v>
      </c>
      <c r="G368" s="41"/>
      <c r="H368" s="41"/>
      <c r="I368" s="216"/>
      <c r="J368" s="41"/>
      <c r="K368" s="41"/>
      <c r="L368" s="45"/>
      <c r="M368" s="217"/>
      <c r="N368" s="218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146</v>
      </c>
      <c r="AU368" s="18" t="s">
        <v>83</v>
      </c>
    </row>
    <row r="369" spans="1:51" s="13" customFormat="1" ht="12">
      <c r="A369" s="13"/>
      <c r="B369" s="219"/>
      <c r="C369" s="220"/>
      <c r="D369" s="221" t="s">
        <v>148</v>
      </c>
      <c r="E369" s="222" t="s">
        <v>19</v>
      </c>
      <c r="F369" s="223" t="s">
        <v>537</v>
      </c>
      <c r="G369" s="220"/>
      <c r="H369" s="222" t="s">
        <v>19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9" t="s">
        <v>148</v>
      </c>
      <c r="AU369" s="229" t="s">
        <v>83</v>
      </c>
      <c r="AV369" s="13" t="s">
        <v>81</v>
      </c>
      <c r="AW369" s="13" t="s">
        <v>35</v>
      </c>
      <c r="AX369" s="13" t="s">
        <v>73</v>
      </c>
      <c r="AY369" s="229" t="s">
        <v>137</v>
      </c>
    </row>
    <row r="370" spans="1:51" s="14" customFormat="1" ht="12">
      <c r="A370" s="14"/>
      <c r="B370" s="230"/>
      <c r="C370" s="231"/>
      <c r="D370" s="221" t="s">
        <v>148</v>
      </c>
      <c r="E370" s="232" t="s">
        <v>19</v>
      </c>
      <c r="F370" s="233" t="s">
        <v>538</v>
      </c>
      <c r="G370" s="231"/>
      <c r="H370" s="234">
        <v>0.9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0" t="s">
        <v>148</v>
      </c>
      <c r="AU370" s="240" t="s">
        <v>83</v>
      </c>
      <c r="AV370" s="14" t="s">
        <v>83</v>
      </c>
      <c r="AW370" s="14" t="s">
        <v>35</v>
      </c>
      <c r="AX370" s="14" t="s">
        <v>81</v>
      </c>
      <c r="AY370" s="240" t="s">
        <v>137</v>
      </c>
    </row>
    <row r="371" spans="1:65" s="2" customFormat="1" ht="49.05" customHeight="1">
      <c r="A371" s="39"/>
      <c r="B371" s="40"/>
      <c r="C371" s="201" t="s">
        <v>539</v>
      </c>
      <c r="D371" s="201" t="s">
        <v>139</v>
      </c>
      <c r="E371" s="202" t="s">
        <v>540</v>
      </c>
      <c r="F371" s="203" t="s">
        <v>541</v>
      </c>
      <c r="G371" s="204" t="s">
        <v>342</v>
      </c>
      <c r="H371" s="205">
        <v>1.36</v>
      </c>
      <c r="I371" s="206"/>
      <c r="J371" s="207">
        <f>ROUND(I371*H371,2)</f>
        <v>0</v>
      </c>
      <c r="K371" s="203" t="s">
        <v>143</v>
      </c>
      <c r="L371" s="45"/>
      <c r="M371" s="208" t="s">
        <v>19</v>
      </c>
      <c r="N371" s="209" t="s">
        <v>44</v>
      </c>
      <c r="O371" s="85"/>
      <c r="P371" s="210">
        <f>O371*H371</f>
        <v>0</v>
      </c>
      <c r="Q371" s="210">
        <v>0</v>
      </c>
      <c r="R371" s="210">
        <f>Q371*H371</f>
        <v>0</v>
      </c>
      <c r="S371" s="210">
        <v>0</v>
      </c>
      <c r="T371" s="21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2" t="s">
        <v>243</v>
      </c>
      <c r="AT371" s="212" t="s">
        <v>139</v>
      </c>
      <c r="AU371" s="212" t="s">
        <v>83</v>
      </c>
      <c r="AY371" s="18" t="s">
        <v>137</v>
      </c>
      <c r="BE371" s="213">
        <f>IF(N371="základní",J371,0)</f>
        <v>0</v>
      </c>
      <c r="BF371" s="213">
        <f>IF(N371="snížená",J371,0)</f>
        <v>0</v>
      </c>
      <c r="BG371" s="213">
        <f>IF(N371="zákl. přenesená",J371,0)</f>
        <v>0</v>
      </c>
      <c r="BH371" s="213">
        <f>IF(N371="sníž. přenesená",J371,0)</f>
        <v>0</v>
      </c>
      <c r="BI371" s="213">
        <f>IF(N371="nulová",J371,0)</f>
        <v>0</v>
      </c>
      <c r="BJ371" s="18" t="s">
        <v>81</v>
      </c>
      <c r="BK371" s="213">
        <f>ROUND(I371*H371,2)</f>
        <v>0</v>
      </c>
      <c r="BL371" s="18" t="s">
        <v>243</v>
      </c>
      <c r="BM371" s="212" t="s">
        <v>542</v>
      </c>
    </row>
    <row r="372" spans="1:47" s="2" customFormat="1" ht="12">
      <c r="A372" s="39"/>
      <c r="B372" s="40"/>
      <c r="C372" s="41"/>
      <c r="D372" s="214" t="s">
        <v>146</v>
      </c>
      <c r="E372" s="41"/>
      <c r="F372" s="215" t="s">
        <v>543</v>
      </c>
      <c r="G372" s="41"/>
      <c r="H372" s="41"/>
      <c r="I372" s="216"/>
      <c r="J372" s="41"/>
      <c r="K372" s="41"/>
      <c r="L372" s="45"/>
      <c r="M372" s="217"/>
      <c r="N372" s="218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146</v>
      </c>
      <c r="AU372" s="18" t="s">
        <v>83</v>
      </c>
    </row>
    <row r="373" spans="1:63" s="12" customFormat="1" ht="22.8" customHeight="1">
      <c r="A373" s="12"/>
      <c r="B373" s="185"/>
      <c r="C373" s="186"/>
      <c r="D373" s="187" t="s">
        <v>72</v>
      </c>
      <c r="E373" s="199" t="s">
        <v>544</v>
      </c>
      <c r="F373" s="199" t="s">
        <v>545</v>
      </c>
      <c r="G373" s="186"/>
      <c r="H373" s="186"/>
      <c r="I373" s="189"/>
      <c r="J373" s="200">
        <f>BK373</f>
        <v>0</v>
      </c>
      <c r="K373" s="186"/>
      <c r="L373" s="191"/>
      <c r="M373" s="192"/>
      <c r="N373" s="193"/>
      <c r="O373" s="193"/>
      <c r="P373" s="194">
        <f>SUM(P374:P424)</f>
        <v>0</v>
      </c>
      <c r="Q373" s="193"/>
      <c r="R373" s="194">
        <f>SUM(R374:R424)</f>
        <v>0.75077748</v>
      </c>
      <c r="S373" s="193"/>
      <c r="T373" s="195">
        <f>SUM(T374:T424)</f>
        <v>0.55578075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196" t="s">
        <v>83</v>
      </c>
      <c r="AT373" s="197" t="s">
        <v>72</v>
      </c>
      <c r="AU373" s="197" t="s">
        <v>81</v>
      </c>
      <c r="AY373" s="196" t="s">
        <v>137</v>
      </c>
      <c r="BK373" s="198">
        <f>SUM(BK374:BK424)</f>
        <v>0</v>
      </c>
    </row>
    <row r="374" spans="1:65" s="2" customFormat="1" ht="49.05" customHeight="1">
      <c r="A374" s="39"/>
      <c r="B374" s="40"/>
      <c r="C374" s="201" t="s">
        <v>546</v>
      </c>
      <c r="D374" s="201" t="s">
        <v>139</v>
      </c>
      <c r="E374" s="202" t="s">
        <v>547</v>
      </c>
      <c r="F374" s="203" t="s">
        <v>548</v>
      </c>
      <c r="G374" s="204" t="s">
        <v>153</v>
      </c>
      <c r="H374" s="205">
        <v>105.863</v>
      </c>
      <c r="I374" s="206"/>
      <c r="J374" s="207">
        <f>ROUND(I374*H374,2)</f>
        <v>0</v>
      </c>
      <c r="K374" s="203" t="s">
        <v>143</v>
      </c>
      <c r="L374" s="45"/>
      <c r="M374" s="208" t="s">
        <v>19</v>
      </c>
      <c r="N374" s="209" t="s">
        <v>44</v>
      </c>
      <c r="O374" s="85"/>
      <c r="P374" s="210">
        <f>O374*H374</f>
        <v>0</v>
      </c>
      <c r="Q374" s="210">
        <v>0</v>
      </c>
      <c r="R374" s="210">
        <f>Q374*H374</f>
        <v>0</v>
      </c>
      <c r="S374" s="210">
        <v>0.00525</v>
      </c>
      <c r="T374" s="211">
        <f>S374*H374</f>
        <v>0.55578075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2" t="s">
        <v>243</v>
      </c>
      <c r="AT374" s="212" t="s">
        <v>139</v>
      </c>
      <c r="AU374" s="212" t="s">
        <v>83</v>
      </c>
      <c r="AY374" s="18" t="s">
        <v>137</v>
      </c>
      <c r="BE374" s="213">
        <f>IF(N374="základní",J374,0)</f>
        <v>0</v>
      </c>
      <c r="BF374" s="213">
        <f>IF(N374="snížená",J374,0)</f>
        <v>0</v>
      </c>
      <c r="BG374" s="213">
        <f>IF(N374="zákl. přenesená",J374,0)</f>
        <v>0</v>
      </c>
      <c r="BH374" s="213">
        <f>IF(N374="sníž. přenesená",J374,0)</f>
        <v>0</v>
      </c>
      <c r="BI374" s="213">
        <f>IF(N374="nulová",J374,0)</f>
        <v>0</v>
      </c>
      <c r="BJ374" s="18" t="s">
        <v>81</v>
      </c>
      <c r="BK374" s="213">
        <f>ROUND(I374*H374,2)</f>
        <v>0</v>
      </c>
      <c r="BL374" s="18" t="s">
        <v>243</v>
      </c>
      <c r="BM374" s="212" t="s">
        <v>549</v>
      </c>
    </row>
    <row r="375" spans="1:47" s="2" customFormat="1" ht="12">
      <c r="A375" s="39"/>
      <c r="B375" s="40"/>
      <c r="C375" s="41"/>
      <c r="D375" s="214" t="s">
        <v>146</v>
      </c>
      <c r="E375" s="41"/>
      <c r="F375" s="215" t="s">
        <v>550</v>
      </c>
      <c r="G375" s="41"/>
      <c r="H375" s="41"/>
      <c r="I375" s="216"/>
      <c r="J375" s="41"/>
      <c r="K375" s="41"/>
      <c r="L375" s="45"/>
      <c r="M375" s="217"/>
      <c r="N375" s="218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146</v>
      </c>
      <c r="AU375" s="18" t="s">
        <v>83</v>
      </c>
    </row>
    <row r="376" spans="1:51" s="13" customFormat="1" ht="12">
      <c r="A376" s="13"/>
      <c r="B376" s="219"/>
      <c r="C376" s="220"/>
      <c r="D376" s="221" t="s">
        <v>148</v>
      </c>
      <c r="E376" s="222" t="s">
        <v>19</v>
      </c>
      <c r="F376" s="223" t="s">
        <v>312</v>
      </c>
      <c r="G376" s="220"/>
      <c r="H376" s="222" t="s">
        <v>19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9" t="s">
        <v>148</v>
      </c>
      <c r="AU376" s="229" t="s">
        <v>83</v>
      </c>
      <c r="AV376" s="13" t="s">
        <v>81</v>
      </c>
      <c r="AW376" s="13" t="s">
        <v>35</v>
      </c>
      <c r="AX376" s="13" t="s">
        <v>73</v>
      </c>
      <c r="AY376" s="229" t="s">
        <v>137</v>
      </c>
    </row>
    <row r="377" spans="1:51" s="13" customFormat="1" ht="12">
      <c r="A377" s="13"/>
      <c r="B377" s="219"/>
      <c r="C377" s="220"/>
      <c r="D377" s="221" t="s">
        <v>148</v>
      </c>
      <c r="E377" s="222" t="s">
        <v>19</v>
      </c>
      <c r="F377" s="223" t="s">
        <v>551</v>
      </c>
      <c r="G377" s="220"/>
      <c r="H377" s="222" t="s">
        <v>19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9" t="s">
        <v>148</v>
      </c>
      <c r="AU377" s="229" t="s">
        <v>83</v>
      </c>
      <c r="AV377" s="13" t="s">
        <v>81</v>
      </c>
      <c r="AW377" s="13" t="s">
        <v>35</v>
      </c>
      <c r="AX377" s="13" t="s">
        <v>73</v>
      </c>
      <c r="AY377" s="229" t="s">
        <v>137</v>
      </c>
    </row>
    <row r="378" spans="1:51" s="14" customFormat="1" ht="12">
      <c r="A378" s="14"/>
      <c r="B378" s="230"/>
      <c r="C378" s="231"/>
      <c r="D378" s="221" t="s">
        <v>148</v>
      </c>
      <c r="E378" s="232" t="s">
        <v>19</v>
      </c>
      <c r="F378" s="233" t="s">
        <v>385</v>
      </c>
      <c r="G378" s="231"/>
      <c r="H378" s="234">
        <v>105.863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0" t="s">
        <v>148</v>
      </c>
      <c r="AU378" s="240" t="s">
        <v>83</v>
      </c>
      <c r="AV378" s="14" t="s">
        <v>83</v>
      </c>
      <c r="AW378" s="14" t="s">
        <v>35</v>
      </c>
      <c r="AX378" s="14" t="s">
        <v>81</v>
      </c>
      <c r="AY378" s="240" t="s">
        <v>137</v>
      </c>
    </row>
    <row r="379" spans="1:65" s="2" customFormat="1" ht="37.8" customHeight="1">
      <c r="A379" s="39"/>
      <c r="B379" s="40"/>
      <c r="C379" s="201" t="s">
        <v>552</v>
      </c>
      <c r="D379" s="201" t="s">
        <v>139</v>
      </c>
      <c r="E379" s="202" t="s">
        <v>553</v>
      </c>
      <c r="F379" s="203" t="s">
        <v>554</v>
      </c>
      <c r="G379" s="204" t="s">
        <v>153</v>
      </c>
      <c r="H379" s="205">
        <v>99.448</v>
      </c>
      <c r="I379" s="206"/>
      <c r="J379" s="207">
        <f>ROUND(I379*H379,2)</f>
        <v>0</v>
      </c>
      <c r="K379" s="203" t="s">
        <v>143</v>
      </c>
      <c r="L379" s="45"/>
      <c r="M379" s="208" t="s">
        <v>19</v>
      </c>
      <c r="N379" s="209" t="s">
        <v>44</v>
      </c>
      <c r="O379" s="85"/>
      <c r="P379" s="210">
        <f>O379*H379</f>
        <v>0</v>
      </c>
      <c r="Q379" s="210">
        <v>0</v>
      </c>
      <c r="R379" s="210">
        <f>Q379*H379</f>
        <v>0</v>
      </c>
      <c r="S379" s="210">
        <v>0</v>
      </c>
      <c r="T379" s="21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2" t="s">
        <v>243</v>
      </c>
      <c r="AT379" s="212" t="s">
        <v>139</v>
      </c>
      <c r="AU379" s="212" t="s">
        <v>83</v>
      </c>
      <c r="AY379" s="18" t="s">
        <v>137</v>
      </c>
      <c r="BE379" s="213">
        <f>IF(N379="základní",J379,0)</f>
        <v>0</v>
      </c>
      <c r="BF379" s="213">
        <f>IF(N379="snížená",J379,0)</f>
        <v>0</v>
      </c>
      <c r="BG379" s="213">
        <f>IF(N379="zákl. přenesená",J379,0)</f>
        <v>0</v>
      </c>
      <c r="BH379" s="213">
        <f>IF(N379="sníž. přenesená",J379,0)</f>
        <v>0</v>
      </c>
      <c r="BI379" s="213">
        <f>IF(N379="nulová",J379,0)</f>
        <v>0</v>
      </c>
      <c r="BJ379" s="18" t="s">
        <v>81</v>
      </c>
      <c r="BK379" s="213">
        <f>ROUND(I379*H379,2)</f>
        <v>0</v>
      </c>
      <c r="BL379" s="18" t="s">
        <v>243</v>
      </c>
      <c r="BM379" s="212" t="s">
        <v>555</v>
      </c>
    </row>
    <row r="380" spans="1:47" s="2" customFormat="1" ht="12">
      <c r="A380" s="39"/>
      <c r="B380" s="40"/>
      <c r="C380" s="41"/>
      <c r="D380" s="214" t="s">
        <v>146</v>
      </c>
      <c r="E380" s="41"/>
      <c r="F380" s="215" t="s">
        <v>556</v>
      </c>
      <c r="G380" s="41"/>
      <c r="H380" s="41"/>
      <c r="I380" s="216"/>
      <c r="J380" s="41"/>
      <c r="K380" s="41"/>
      <c r="L380" s="45"/>
      <c r="M380" s="217"/>
      <c r="N380" s="218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146</v>
      </c>
      <c r="AU380" s="18" t="s">
        <v>83</v>
      </c>
    </row>
    <row r="381" spans="1:51" s="13" customFormat="1" ht="12">
      <c r="A381" s="13"/>
      <c r="B381" s="219"/>
      <c r="C381" s="220"/>
      <c r="D381" s="221" t="s">
        <v>148</v>
      </c>
      <c r="E381" s="222" t="s">
        <v>19</v>
      </c>
      <c r="F381" s="223" t="s">
        <v>262</v>
      </c>
      <c r="G381" s="220"/>
      <c r="H381" s="222" t="s">
        <v>19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9" t="s">
        <v>148</v>
      </c>
      <c r="AU381" s="229" t="s">
        <v>83</v>
      </c>
      <c r="AV381" s="13" t="s">
        <v>81</v>
      </c>
      <c r="AW381" s="13" t="s">
        <v>35</v>
      </c>
      <c r="AX381" s="13" t="s">
        <v>73</v>
      </c>
      <c r="AY381" s="229" t="s">
        <v>137</v>
      </c>
    </row>
    <row r="382" spans="1:51" s="14" customFormat="1" ht="12">
      <c r="A382" s="14"/>
      <c r="B382" s="230"/>
      <c r="C382" s="231"/>
      <c r="D382" s="221" t="s">
        <v>148</v>
      </c>
      <c r="E382" s="232" t="s">
        <v>19</v>
      </c>
      <c r="F382" s="233" t="s">
        <v>557</v>
      </c>
      <c r="G382" s="231"/>
      <c r="H382" s="234">
        <v>99.448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0" t="s">
        <v>148</v>
      </c>
      <c r="AU382" s="240" t="s">
        <v>83</v>
      </c>
      <c r="AV382" s="14" t="s">
        <v>83</v>
      </c>
      <c r="AW382" s="14" t="s">
        <v>35</v>
      </c>
      <c r="AX382" s="14" t="s">
        <v>81</v>
      </c>
      <c r="AY382" s="240" t="s">
        <v>137</v>
      </c>
    </row>
    <row r="383" spans="1:65" s="2" customFormat="1" ht="37.8" customHeight="1">
      <c r="A383" s="39"/>
      <c r="B383" s="40"/>
      <c r="C383" s="241" t="s">
        <v>558</v>
      </c>
      <c r="D383" s="241" t="s">
        <v>210</v>
      </c>
      <c r="E383" s="242" t="s">
        <v>559</v>
      </c>
      <c r="F383" s="243" t="s">
        <v>560</v>
      </c>
      <c r="G383" s="244" t="s">
        <v>153</v>
      </c>
      <c r="H383" s="245">
        <v>104.42</v>
      </c>
      <c r="I383" s="246"/>
      <c r="J383" s="247">
        <f>ROUND(I383*H383,2)</f>
        <v>0</v>
      </c>
      <c r="K383" s="243" t="s">
        <v>143</v>
      </c>
      <c r="L383" s="248"/>
      <c r="M383" s="249" t="s">
        <v>19</v>
      </c>
      <c r="N383" s="250" t="s">
        <v>44</v>
      </c>
      <c r="O383" s="85"/>
      <c r="P383" s="210">
        <f>O383*H383</f>
        <v>0</v>
      </c>
      <c r="Q383" s="210">
        <v>0.0036</v>
      </c>
      <c r="R383" s="210">
        <f>Q383*H383</f>
        <v>0.37591199999999997</v>
      </c>
      <c r="S383" s="210">
        <v>0</v>
      </c>
      <c r="T383" s="21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2" t="s">
        <v>357</v>
      </c>
      <c r="AT383" s="212" t="s">
        <v>210</v>
      </c>
      <c r="AU383" s="212" t="s">
        <v>83</v>
      </c>
      <c r="AY383" s="18" t="s">
        <v>137</v>
      </c>
      <c r="BE383" s="213">
        <f>IF(N383="základní",J383,0)</f>
        <v>0</v>
      </c>
      <c r="BF383" s="213">
        <f>IF(N383="snížená",J383,0)</f>
        <v>0</v>
      </c>
      <c r="BG383" s="213">
        <f>IF(N383="zákl. přenesená",J383,0)</f>
        <v>0</v>
      </c>
      <c r="BH383" s="213">
        <f>IF(N383="sníž. přenesená",J383,0)</f>
        <v>0</v>
      </c>
      <c r="BI383" s="213">
        <f>IF(N383="nulová",J383,0)</f>
        <v>0</v>
      </c>
      <c r="BJ383" s="18" t="s">
        <v>81</v>
      </c>
      <c r="BK383" s="213">
        <f>ROUND(I383*H383,2)</f>
        <v>0</v>
      </c>
      <c r="BL383" s="18" t="s">
        <v>243</v>
      </c>
      <c r="BM383" s="212" t="s">
        <v>561</v>
      </c>
    </row>
    <row r="384" spans="1:51" s="14" customFormat="1" ht="12">
      <c r="A384" s="14"/>
      <c r="B384" s="230"/>
      <c r="C384" s="231"/>
      <c r="D384" s="221" t="s">
        <v>148</v>
      </c>
      <c r="E384" s="231"/>
      <c r="F384" s="233" t="s">
        <v>562</v>
      </c>
      <c r="G384" s="231"/>
      <c r="H384" s="234">
        <v>104.42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0" t="s">
        <v>148</v>
      </c>
      <c r="AU384" s="240" t="s">
        <v>83</v>
      </c>
      <c r="AV384" s="14" t="s">
        <v>83</v>
      </c>
      <c r="AW384" s="14" t="s">
        <v>4</v>
      </c>
      <c r="AX384" s="14" t="s">
        <v>81</v>
      </c>
      <c r="AY384" s="240" t="s">
        <v>137</v>
      </c>
    </row>
    <row r="385" spans="1:65" s="2" customFormat="1" ht="49.05" customHeight="1">
      <c r="A385" s="39"/>
      <c r="B385" s="40"/>
      <c r="C385" s="201" t="s">
        <v>563</v>
      </c>
      <c r="D385" s="201" t="s">
        <v>139</v>
      </c>
      <c r="E385" s="202" t="s">
        <v>564</v>
      </c>
      <c r="F385" s="203" t="s">
        <v>565</v>
      </c>
      <c r="G385" s="204" t="s">
        <v>153</v>
      </c>
      <c r="H385" s="205">
        <v>99.448</v>
      </c>
      <c r="I385" s="206"/>
      <c r="J385" s="207">
        <f>ROUND(I385*H385,2)</f>
        <v>0</v>
      </c>
      <c r="K385" s="203" t="s">
        <v>143</v>
      </c>
      <c r="L385" s="45"/>
      <c r="M385" s="208" t="s">
        <v>19</v>
      </c>
      <c r="N385" s="209" t="s">
        <v>44</v>
      </c>
      <c r="O385" s="85"/>
      <c r="P385" s="210">
        <f>O385*H385</f>
        <v>0</v>
      </c>
      <c r="Q385" s="210">
        <v>9E-05</v>
      </c>
      <c r="R385" s="210">
        <f>Q385*H385</f>
        <v>0.00895032</v>
      </c>
      <c r="S385" s="210">
        <v>0</v>
      </c>
      <c r="T385" s="21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2" t="s">
        <v>243</v>
      </c>
      <c r="AT385" s="212" t="s">
        <v>139</v>
      </c>
      <c r="AU385" s="212" t="s">
        <v>83</v>
      </c>
      <c r="AY385" s="18" t="s">
        <v>137</v>
      </c>
      <c r="BE385" s="213">
        <f>IF(N385="základní",J385,0)</f>
        <v>0</v>
      </c>
      <c r="BF385" s="213">
        <f>IF(N385="snížená",J385,0)</f>
        <v>0</v>
      </c>
      <c r="BG385" s="213">
        <f>IF(N385="zákl. přenesená",J385,0)</f>
        <v>0</v>
      </c>
      <c r="BH385" s="213">
        <f>IF(N385="sníž. přenesená",J385,0)</f>
        <v>0</v>
      </c>
      <c r="BI385" s="213">
        <f>IF(N385="nulová",J385,0)</f>
        <v>0</v>
      </c>
      <c r="BJ385" s="18" t="s">
        <v>81</v>
      </c>
      <c r="BK385" s="213">
        <f>ROUND(I385*H385,2)</f>
        <v>0</v>
      </c>
      <c r="BL385" s="18" t="s">
        <v>243</v>
      </c>
      <c r="BM385" s="212" t="s">
        <v>566</v>
      </c>
    </row>
    <row r="386" spans="1:47" s="2" customFormat="1" ht="12">
      <c r="A386" s="39"/>
      <c r="B386" s="40"/>
      <c r="C386" s="41"/>
      <c r="D386" s="214" t="s">
        <v>146</v>
      </c>
      <c r="E386" s="41"/>
      <c r="F386" s="215" t="s">
        <v>567</v>
      </c>
      <c r="G386" s="41"/>
      <c r="H386" s="41"/>
      <c r="I386" s="216"/>
      <c r="J386" s="41"/>
      <c r="K386" s="41"/>
      <c r="L386" s="45"/>
      <c r="M386" s="217"/>
      <c r="N386" s="218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146</v>
      </c>
      <c r="AU386" s="18" t="s">
        <v>83</v>
      </c>
    </row>
    <row r="387" spans="1:65" s="2" customFormat="1" ht="37.8" customHeight="1">
      <c r="A387" s="39"/>
      <c r="B387" s="40"/>
      <c r="C387" s="201" t="s">
        <v>568</v>
      </c>
      <c r="D387" s="201" t="s">
        <v>139</v>
      </c>
      <c r="E387" s="202" t="s">
        <v>553</v>
      </c>
      <c r="F387" s="203" t="s">
        <v>554</v>
      </c>
      <c r="G387" s="204" t="s">
        <v>153</v>
      </c>
      <c r="H387" s="205">
        <v>2</v>
      </c>
      <c r="I387" s="206"/>
      <c r="J387" s="207">
        <f>ROUND(I387*H387,2)</f>
        <v>0</v>
      </c>
      <c r="K387" s="203" t="s">
        <v>143</v>
      </c>
      <c r="L387" s="45"/>
      <c r="M387" s="208" t="s">
        <v>19</v>
      </c>
      <c r="N387" s="209" t="s">
        <v>44</v>
      </c>
      <c r="O387" s="85"/>
      <c r="P387" s="210">
        <f>O387*H387</f>
        <v>0</v>
      </c>
      <c r="Q387" s="210">
        <v>0</v>
      </c>
      <c r="R387" s="210">
        <f>Q387*H387</f>
        <v>0</v>
      </c>
      <c r="S387" s="210">
        <v>0</v>
      </c>
      <c r="T387" s="21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2" t="s">
        <v>243</v>
      </c>
      <c r="AT387" s="212" t="s">
        <v>139</v>
      </c>
      <c r="AU387" s="212" t="s">
        <v>83</v>
      </c>
      <c r="AY387" s="18" t="s">
        <v>137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18" t="s">
        <v>81</v>
      </c>
      <c r="BK387" s="213">
        <f>ROUND(I387*H387,2)</f>
        <v>0</v>
      </c>
      <c r="BL387" s="18" t="s">
        <v>243</v>
      </c>
      <c r="BM387" s="212" t="s">
        <v>569</v>
      </c>
    </row>
    <row r="388" spans="1:47" s="2" customFormat="1" ht="12">
      <c r="A388" s="39"/>
      <c r="B388" s="40"/>
      <c r="C388" s="41"/>
      <c r="D388" s="214" t="s">
        <v>146</v>
      </c>
      <c r="E388" s="41"/>
      <c r="F388" s="215" t="s">
        <v>556</v>
      </c>
      <c r="G388" s="41"/>
      <c r="H388" s="41"/>
      <c r="I388" s="216"/>
      <c r="J388" s="41"/>
      <c r="K388" s="41"/>
      <c r="L388" s="45"/>
      <c r="M388" s="217"/>
      <c r="N388" s="218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146</v>
      </c>
      <c r="AU388" s="18" t="s">
        <v>83</v>
      </c>
    </row>
    <row r="389" spans="1:51" s="13" customFormat="1" ht="12">
      <c r="A389" s="13"/>
      <c r="B389" s="219"/>
      <c r="C389" s="220"/>
      <c r="D389" s="221" t="s">
        <v>148</v>
      </c>
      <c r="E389" s="222" t="s">
        <v>19</v>
      </c>
      <c r="F389" s="223" t="s">
        <v>570</v>
      </c>
      <c r="G389" s="220"/>
      <c r="H389" s="222" t="s">
        <v>19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9" t="s">
        <v>148</v>
      </c>
      <c r="AU389" s="229" t="s">
        <v>83</v>
      </c>
      <c r="AV389" s="13" t="s">
        <v>81</v>
      </c>
      <c r="AW389" s="13" t="s">
        <v>35</v>
      </c>
      <c r="AX389" s="13" t="s">
        <v>73</v>
      </c>
      <c r="AY389" s="229" t="s">
        <v>137</v>
      </c>
    </row>
    <row r="390" spans="1:51" s="14" customFormat="1" ht="12">
      <c r="A390" s="14"/>
      <c r="B390" s="230"/>
      <c r="C390" s="231"/>
      <c r="D390" s="221" t="s">
        <v>148</v>
      </c>
      <c r="E390" s="232" t="s">
        <v>19</v>
      </c>
      <c r="F390" s="233" t="s">
        <v>571</v>
      </c>
      <c r="G390" s="231"/>
      <c r="H390" s="234">
        <v>1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0" t="s">
        <v>148</v>
      </c>
      <c r="AU390" s="240" t="s">
        <v>83</v>
      </c>
      <c r="AV390" s="14" t="s">
        <v>83</v>
      </c>
      <c r="AW390" s="14" t="s">
        <v>35</v>
      </c>
      <c r="AX390" s="14" t="s">
        <v>73</v>
      </c>
      <c r="AY390" s="240" t="s">
        <v>137</v>
      </c>
    </row>
    <row r="391" spans="1:51" s="13" customFormat="1" ht="12">
      <c r="A391" s="13"/>
      <c r="B391" s="219"/>
      <c r="C391" s="220"/>
      <c r="D391" s="221" t="s">
        <v>148</v>
      </c>
      <c r="E391" s="222" t="s">
        <v>19</v>
      </c>
      <c r="F391" s="223" t="s">
        <v>572</v>
      </c>
      <c r="G391" s="220"/>
      <c r="H391" s="222" t="s">
        <v>19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9" t="s">
        <v>148</v>
      </c>
      <c r="AU391" s="229" t="s">
        <v>83</v>
      </c>
      <c r="AV391" s="13" t="s">
        <v>81</v>
      </c>
      <c r="AW391" s="13" t="s">
        <v>35</v>
      </c>
      <c r="AX391" s="13" t="s">
        <v>73</v>
      </c>
      <c r="AY391" s="229" t="s">
        <v>137</v>
      </c>
    </row>
    <row r="392" spans="1:51" s="14" customFormat="1" ht="12">
      <c r="A392" s="14"/>
      <c r="B392" s="230"/>
      <c r="C392" s="231"/>
      <c r="D392" s="221" t="s">
        <v>148</v>
      </c>
      <c r="E392" s="232" t="s">
        <v>19</v>
      </c>
      <c r="F392" s="233" t="s">
        <v>571</v>
      </c>
      <c r="G392" s="231"/>
      <c r="H392" s="234">
        <v>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0" t="s">
        <v>148</v>
      </c>
      <c r="AU392" s="240" t="s">
        <v>83</v>
      </c>
      <c r="AV392" s="14" t="s">
        <v>83</v>
      </c>
      <c r="AW392" s="14" t="s">
        <v>35</v>
      </c>
      <c r="AX392" s="14" t="s">
        <v>73</v>
      </c>
      <c r="AY392" s="240" t="s">
        <v>137</v>
      </c>
    </row>
    <row r="393" spans="1:51" s="15" customFormat="1" ht="12">
      <c r="A393" s="15"/>
      <c r="B393" s="251"/>
      <c r="C393" s="252"/>
      <c r="D393" s="221" t="s">
        <v>148</v>
      </c>
      <c r="E393" s="253" t="s">
        <v>19</v>
      </c>
      <c r="F393" s="254" t="s">
        <v>286</v>
      </c>
      <c r="G393" s="252"/>
      <c r="H393" s="255">
        <v>2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1" t="s">
        <v>148</v>
      </c>
      <c r="AU393" s="261" t="s">
        <v>83</v>
      </c>
      <c r="AV393" s="15" t="s">
        <v>144</v>
      </c>
      <c r="AW393" s="15" t="s">
        <v>35</v>
      </c>
      <c r="AX393" s="15" t="s">
        <v>81</v>
      </c>
      <c r="AY393" s="261" t="s">
        <v>137</v>
      </c>
    </row>
    <row r="394" spans="1:65" s="2" customFormat="1" ht="24.15" customHeight="1">
      <c r="A394" s="39"/>
      <c r="B394" s="40"/>
      <c r="C394" s="241" t="s">
        <v>573</v>
      </c>
      <c r="D394" s="241" t="s">
        <v>210</v>
      </c>
      <c r="E394" s="242" t="s">
        <v>574</v>
      </c>
      <c r="F394" s="243" t="s">
        <v>575</v>
      </c>
      <c r="G394" s="244" t="s">
        <v>153</v>
      </c>
      <c r="H394" s="245">
        <v>2.1</v>
      </c>
      <c r="I394" s="246"/>
      <c r="J394" s="247">
        <f>ROUND(I394*H394,2)</f>
        <v>0</v>
      </c>
      <c r="K394" s="243" t="s">
        <v>143</v>
      </c>
      <c r="L394" s="248"/>
      <c r="M394" s="249" t="s">
        <v>19</v>
      </c>
      <c r="N394" s="250" t="s">
        <v>44</v>
      </c>
      <c r="O394" s="85"/>
      <c r="P394" s="210">
        <f>O394*H394</f>
        <v>0</v>
      </c>
      <c r="Q394" s="210">
        <v>0.003</v>
      </c>
      <c r="R394" s="210">
        <f>Q394*H394</f>
        <v>0.0063</v>
      </c>
      <c r="S394" s="210">
        <v>0</v>
      </c>
      <c r="T394" s="21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2" t="s">
        <v>357</v>
      </c>
      <c r="AT394" s="212" t="s">
        <v>210</v>
      </c>
      <c r="AU394" s="212" t="s">
        <v>83</v>
      </c>
      <c r="AY394" s="18" t="s">
        <v>137</v>
      </c>
      <c r="BE394" s="213">
        <f>IF(N394="základní",J394,0)</f>
        <v>0</v>
      </c>
      <c r="BF394" s="213">
        <f>IF(N394="snížená",J394,0)</f>
        <v>0</v>
      </c>
      <c r="BG394" s="213">
        <f>IF(N394="zákl. přenesená",J394,0)</f>
        <v>0</v>
      </c>
      <c r="BH394" s="213">
        <f>IF(N394="sníž. přenesená",J394,0)</f>
        <v>0</v>
      </c>
      <c r="BI394" s="213">
        <f>IF(N394="nulová",J394,0)</f>
        <v>0</v>
      </c>
      <c r="BJ394" s="18" t="s">
        <v>81</v>
      </c>
      <c r="BK394" s="213">
        <f>ROUND(I394*H394,2)</f>
        <v>0</v>
      </c>
      <c r="BL394" s="18" t="s">
        <v>243</v>
      </c>
      <c r="BM394" s="212" t="s">
        <v>576</v>
      </c>
    </row>
    <row r="395" spans="1:51" s="14" customFormat="1" ht="12">
      <c r="A395" s="14"/>
      <c r="B395" s="230"/>
      <c r="C395" s="231"/>
      <c r="D395" s="221" t="s">
        <v>148</v>
      </c>
      <c r="E395" s="231"/>
      <c r="F395" s="233" t="s">
        <v>577</v>
      </c>
      <c r="G395" s="231"/>
      <c r="H395" s="234">
        <v>2.1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0" t="s">
        <v>148</v>
      </c>
      <c r="AU395" s="240" t="s">
        <v>83</v>
      </c>
      <c r="AV395" s="14" t="s">
        <v>83</v>
      </c>
      <c r="AW395" s="14" t="s">
        <v>4</v>
      </c>
      <c r="AX395" s="14" t="s">
        <v>81</v>
      </c>
      <c r="AY395" s="240" t="s">
        <v>137</v>
      </c>
    </row>
    <row r="396" spans="1:65" s="2" customFormat="1" ht="44.25" customHeight="1">
      <c r="A396" s="39"/>
      <c r="B396" s="40"/>
      <c r="C396" s="201" t="s">
        <v>578</v>
      </c>
      <c r="D396" s="201" t="s">
        <v>139</v>
      </c>
      <c r="E396" s="202" t="s">
        <v>579</v>
      </c>
      <c r="F396" s="203" t="s">
        <v>580</v>
      </c>
      <c r="G396" s="204" t="s">
        <v>153</v>
      </c>
      <c r="H396" s="205">
        <v>2</v>
      </c>
      <c r="I396" s="206"/>
      <c r="J396" s="207">
        <f>ROUND(I396*H396,2)</f>
        <v>0</v>
      </c>
      <c r="K396" s="203" t="s">
        <v>143</v>
      </c>
      <c r="L396" s="45"/>
      <c r="M396" s="208" t="s">
        <v>19</v>
      </c>
      <c r="N396" s="209" t="s">
        <v>44</v>
      </c>
      <c r="O396" s="85"/>
      <c r="P396" s="210">
        <f>O396*H396</f>
        <v>0</v>
      </c>
      <c r="Q396" s="210">
        <v>3E-05</v>
      </c>
      <c r="R396" s="210">
        <f>Q396*H396</f>
        <v>6E-05</v>
      </c>
      <c r="S396" s="210">
        <v>0</v>
      </c>
      <c r="T396" s="21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2" t="s">
        <v>243</v>
      </c>
      <c r="AT396" s="212" t="s">
        <v>139</v>
      </c>
      <c r="AU396" s="212" t="s">
        <v>83</v>
      </c>
      <c r="AY396" s="18" t="s">
        <v>137</v>
      </c>
      <c r="BE396" s="213">
        <f>IF(N396="základní",J396,0)</f>
        <v>0</v>
      </c>
      <c r="BF396" s="213">
        <f>IF(N396="snížená",J396,0)</f>
        <v>0</v>
      </c>
      <c r="BG396" s="213">
        <f>IF(N396="zákl. přenesená",J396,0)</f>
        <v>0</v>
      </c>
      <c r="BH396" s="213">
        <f>IF(N396="sníž. přenesená",J396,0)</f>
        <v>0</v>
      </c>
      <c r="BI396" s="213">
        <f>IF(N396="nulová",J396,0)</f>
        <v>0</v>
      </c>
      <c r="BJ396" s="18" t="s">
        <v>81</v>
      </c>
      <c r="BK396" s="213">
        <f>ROUND(I396*H396,2)</f>
        <v>0</v>
      </c>
      <c r="BL396" s="18" t="s">
        <v>243</v>
      </c>
      <c r="BM396" s="212" t="s">
        <v>581</v>
      </c>
    </row>
    <row r="397" spans="1:47" s="2" customFormat="1" ht="12">
      <c r="A397" s="39"/>
      <c r="B397" s="40"/>
      <c r="C397" s="41"/>
      <c r="D397" s="214" t="s">
        <v>146</v>
      </c>
      <c r="E397" s="41"/>
      <c r="F397" s="215" t="s">
        <v>582</v>
      </c>
      <c r="G397" s="41"/>
      <c r="H397" s="41"/>
      <c r="I397" s="216"/>
      <c r="J397" s="41"/>
      <c r="K397" s="41"/>
      <c r="L397" s="45"/>
      <c r="M397" s="217"/>
      <c r="N397" s="218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146</v>
      </c>
      <c r="AU397" s="18" t="s">
        <v>83</v>
      </c>
    </row>
    <row r="398" spans="1:65" s="2" customFormat="1" ht="37.8" customHeight="1">
      <c r="A398" s="39"/>
      <c r="B398" s="40"/>
      <c r="C398" s="201" t="s">
        <v>583</v>
      </c>
      <c r="D398" s="201" t="s">
        <v>139</v>
      </c>
      <c r="E398" s="202" t="s">
        <v>584</v>
      </c>
      <c r="F398" s="203" t="s">
        <v>585</v>
      </c>
      <c r="G398" s="204" t="s">
        <v>153</v>
      </c>
      <c r="H398" s="205">
        <v>99.448</v>
      </c>
      <c r="I398" s="206"/>
      <c r="J398" s="207">
        <f>ROUND(I398*H398,2)</f>
        <v>0</v>
      </c>
      <c r="K398" s="203" t="s">
        <v>143</v>
      </c>
      <c r="L398" s="45"/>
      <c r="M398" s="208" t="s">
        <v>19</v>
      </c>
      <c r="N398" s="209" t="s">
        <v>44</v>
      </c>
      <c r="O398" s="85"/>
      <c r="P398" s="210">
        <f>O398*H398</f>
        <v>0</v>
      </c>
      <c r="Q398" s="210">
        <v>0.00012</v>
      </c>
      <c r="R398" s="210">
        <f>Q398*H398</f>
        <v>0.01193376</v>
      </c>
      <c r="S398" s="210">
        <v>0</v>
      </c>
      <c r="T398" s="21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2" t="s">
        <v>243</v>
      </c>
      <c r="AT398" s="212" t="s">
        <v>139</v>
      </c>
      <c r="AU398" s="212" t="s">
        <v>83</v>
      </c>
      <c r="AY398" s="18" t="s">
        <v>137</v>
      </c>
      <c r="BE398" s="213">
        <f>IF(N398="základní",J398,0)</f>
        <v>0</v>
      </c>
      <c r="BF398" s="213">
        <f>IF(N398="snížená",J398,0)</f>
        <v>0</v>
      </c>
      <c r="BG398" s="213">
        <f>IF(N398="zákl. přenesená",J398,0)</f>
        <v>0</v>
      </c>
      <c r="BH398" s="213">
        <f>IF(N398="sníž. přenesená",J398,0)</f>
        <v>0</v>
      </c>
      <c r="BI398" s="213">
        <f>IF(N398="nulová",J398,0)</f>
        <v>0</v>
      </c>
      <c r="BJ398" s="18" t="s">
        <v>81</v>
      </c>
      <c r="BK398" s="213">
        <f>ROUND(I398*H398,2)</f>
        <v>0</v>
      </c>
      <c r="BL398" s="18" t="s">
        <v>243</v>
      </c>
      <c r="BM398" s="212" t="s">
        <v>586</v>
      </c>
    </row>
    <row r="399" spans="1:47" s="2" customFormat="1" ht="12">
      <c r="A399" s="39"/>
      <c r="B399" s="40"/>
      <c r="C399" s="41"/>
      <c r="D399" s="214" t="s">
        <v>146</v>
      </c>
      <c r="E399" s="41"/>
      <c r="F399" s="215" t="s">
        <v>587</v>
      </c>
      <c r="G399" s="41"/>
      <c r="H399" s="41"/>
      <c r="I399" s="216"/>
      <c r="J399" s="41"/>
      <c r="K399" s="41"/>
      <c r="L399" s="45"/>
      <c r="M399" s="217"/>
      <c r="N399" s="218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146</v>
      </c>
      <c r="AU399" s="18" t="s">
        <v>83</v>
      </c>
    </row>
    <row r="400" spans="1:51" s="13" customFormat="1" ht="12">
      <c r="A400" s="13"/>
      <c r="B400" s="219"/>
      <c r="C400" s="220"/>
      <c r="D400" s="221" t="s">
        <v>148</v>
      </c>
      <c r="E400" s="222" t="s">
        <v>19</v>
      </c>
      <c r="F400" s="223" t="s">
        <v>262</v>
      </c>
      <c r="G400" s="220"/>
      <c r="H400" s="222" t="s">
        <v>19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9" t="s">
        <v>148</v>
      </c>
      <c r="AU400" s="229" t="s">
        <v>83</v>
      </c>
      <c r="AV400" s="13" t="s">
        <v>81</v>
      </c>
      <c r="AW400" s="13" t="s">
        <v>35</v>
      </c>
      <c r="AX400" s="13" t="s">
        <v>73</v>
      </c>
      <c r="AY400" s="229" t="s">
        <v>137</v>
      </c>
    </row>
    <row r="401" spans="1:51" s="14" customFormat="1" ht="12">
      <c r="A401" s="14"/>
      <c r="B401" s="230"/>
      <c r="C401" s="231"/>
      <c r="D401" s="221" t="s">
        <v>148</v>
      </c>
      <c r="E401" s="232" t="s">
        <v>19</v>
      </c>
      <c r="F401" s="233" t="s">
        <v>557</v>
      </c>
      <c r="G401" s="231"/>
      <c r="H401" s="234">
        <v>99.448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0" t="s">
        <v>148</v>
      </c>
      <c r="AU401" s="240" t="s">
        <v>83</v>
      </c>
      <c r="AV401" s="14" t="s">
        <v>83</v>
      </c>
      <c r="AW401" s="14" t="s">
        <v>35</v>
      </c>
      <c r="AX401" s="14" t="s">
        <v>81</v>
      </c>
      <c r="AY401" s="240" t="s">
        <v>137</v>
      </c>
    </row>
    <row r="402" spans="1:65" s="2" customFormat="1" ht="16.5" customHeight="1">
      <c r="A402" s="39"/>
      <c r="B402" s="40"/>
      <c r="C402" s="241" t="s">
        <v>588</v>
      </c>
      <c r="D402" s="241" t="s">
        <v>210</v>
      </c>
      <c r="E402" s="242" t="s">
        <v>589</v>
      </c>
      <c r="F402" s="243" t="s">
        <v>590</v>
      </c>
      <c r="G402" s="244" t="s">
        <v>165</v>
      </c>
      <c r="H402" s="245">
        <v>10.13</v>
      </c>
      <c r="I402" s="246"/>
      <c r="J402" s="247">
        <f>ROUND(I402*H402,2)</f>
        <v>0</v>
      </c>
      <c r="K402" s="243" t="s">
        <v>143</v>
      </c>
      <c r="L402" s="248"/>
      <c r="M402" s="249" t="s">
        <v>19</v>
      </c>
      <c r="N402" s="250" t="s">
        <v>44</v>
      </c>
      <c r="O402" s="85"/>
      <c r="P402" s="210">
        <f>O402*H402</f>
        <v>0</v>
      </c>
      <c r="Q402" s="210">
        <v>0.025</v>
      </c>
      <c r="R402" s="210">
        <f>Q402*H402</f>
        <v>0.25325000000000003</v>
      </c>
      <c r="S402" s="210">
        <v>0</v>
      </c>
      <c r="T402" s="211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2" t="s">
        <v>357</v>
      </c>
      <c r="AT402" s="212" t="s">
        <v>210</v>
      </c>
      <c r="AU402" s="212" t="s">
        <v>83</v>
      </c>
      <c r="AY402" s="18" t="s">
        <v>137</v>
      </c>
      <c r="BE402" s="213">
        <f>IF(N402="základní",J402,0)</f>
        <v>0</v>
      </c>
      <c r="BF402" s="213">
        <f>IF(N402="snížená",J402,0)</f>
        <v>0</v>
      </c>
      <c r="BG402" s="213">
        <f>IF(N402="zákl. přenesená",J402,0)</f>
        <v>0</v>
      </c>
      <c r="BH402" s="213">
        <f>IF(N402="sníž. přenesená",J402,0)</f>
        <v>0</v>
      </c>
      <c r="BI402" s="213">
        <f>IF(N402="nulová",J402,0)</f>
        <v>0</v>
      </c>
      <c r="BJ402" s="18" t="s">
        <v>81</v>
      </c>
      <c r="BK402" s="213">
        <f>ROUND(I402*H402,2)</f>
        <v>0</v>
      </c>
      <c r="BL402" s="18" t="s">
        <v>243</v>
      </c>
      <c r="BM402" s="212" t="s">
        <v>591</v>
      </c>
    </row>
    <row r="403" spans="1:51" s="13" customFormat="1" ht="12">
      <c r="A403" s="13"/>
      <c r="B403" s="219"/>
      <c r="C403" s="220"/>
      <c r="D403" s="221" t="s">
        <v>148</v>
      </c>
      <c r="E403" s="222" t="s">
        <v>19</v>
      </c>
      <c r="F403" s="223" t="s">
        <v>592</v>
      </c>
      <c r="G403" s="220"/>
      <c r="H403" s="222" t="s">
        <v>19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148</v>
      </c>
      <c r="AU403" s="229" t="s">
        <v>83</v>
      </c>
      <c r="AV403" s="13" t="s">
        <v>81</v>
      </c>
      <c r="AW403" s="13" t="s">
        <v>35</v>
      </c>
      <c r="AX403" s="13" t="s">
        <v>73</v>
      </c>
      <c r="AY403" s="229" t="s">
        <v>137</v>
      </c>
    </row>
    <row r="404" spans="1:51" s="14" customFormat="1" ht="12">
      <c r="A404" s="14"/>
      <c r="B404" s="230"/>
      <c r="C404" s="231"/>
      <c r="D404" s="221" t="s">
        <v>148</v>
      </c>
      <c r="E404" s="232" t="s">
        <v>19</v>
      </c>
      <c r="F404" s="233" t="s">
        <v>593</v>
      </c>
      <c r="G404" s="231"/>
      <c r="H404" s="234">
        <v>10.13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0" t="s">
        <v>148</v>
      </c>
      <c r="AU404" s="240" t="s">
        <v>83</v>
      </c>
      <c r="AV404" s="14" t="s">
        <v>83</v>
      </c>
      <c r="AW404" s="14" t="s">
        <v>35</v>
      </c>
      <c r="AX404" s="14" t="s">
        <v>81</v>
      </c>
      <c r="AY404" s="240" t="s">
        <v>137</v>
      </c>
    </row>
    <row r="405" spans="1:65" s="2" customFormat="1" ht="37.8" customHeight="1">
      <c r="A405" s="39"/>
      <c r="B405" s="40"/>
      <c r="C405" s="201" t="s">
        <v>594</v>
      </c>
      <c r="D405" s="201" t="s">
        <v>139</v>
      </c>
      <c r="E405" s="202" t="s">
        <v>595</v>
      </c>
      <c r="F405" s="203" t="s">
        <v>596</v>
      </c>
      <c r="G405" s="204" t="s">
        <v>142</v>
      </c>
      <c r="H405" s="205">
        <v>34</v>
      </c>
      <c r="I405" s="206"/>
      <c r="J405" s="207">
        <f>ROUND(I405*H405,2)</f>
        <v>0</v>
      </c>
      <c r="K405" s="203" t="s">
        <v>143</v>
      </c>
      <c r="L405" s="45"/>
      <c r="M405" s="208" t="s">
        <v>19</v>
      </c>
      <c r="N405" s="209" t="s">
        <v>44</v>
      </c>
      <c r="O405" s="85"/>
      <c r="P405" s="210">
        <f>O405*H405</f>
        <v>0</v>
      </c>
      <c r="Q405" s="210">
        <v>0.00016</v>
      </c>
      <c r="R405" s="210">
        <f>Q405*H405</f>
        <v>0.00544</v>
      </c>
      <c r="S405" s="210">
        <v>0</v>
      </c>
      <c r="T405" s="21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2" t="s">
        <v>243</v>
      </c>
      <c r="AT405" s="212" t="s">
        <v>139</v>
      </c>
      <c r="AU405" s="212" t="s">
        <v>83</v>
      </c>
      <c r="AY405" s="18" t="s">
        <v>137</v>
      </c>
      <c r="BE405" s="213">
        <f>IF(N405="základní",J405,0)</f>
        <v>0</v>
      </c>
      <c r="BF405" s="213">
        <f>IF(N405="snížená",J405,0)</f>
        <v>0</v>
      </c>
      <c r="BG405" s="213">
        <f>IF(N405="zákl. přenesená",J405,0)</f>
        <v>0</v>
      </c>
      <c r="BH405" s="213">
        <f>IF(N405="sníž. přenesená",J405,0)</f>
        <v>0</v>
      </c>
      <c r="BI405" s="213">
        <f>IF(N405="nulová",J405,0)</f>
        <v>0</v>
      </c>
      <c r="BJ405" s="18" t="s">
        <v>81</v>
      </c>
      <c r="BK405" s="213">
        <f>ROUND(I405*H405,2)</f>
        <v>0</v>
      </c>
      <c r="BL405" s="18" t="s">
        <v>243</v>
      </c>
      <c r="BM405" s="212" t="s">
        <v>597</v>
      </c>
    </row>
    <row r="406" spans="1:47" s="2" customFormat="1" ht="12">
      <c r="A406" s="39"/>
      <c r="B406" s="40"/>
      <c r="C406" s="41"/>
      <c r="D406" s="214" t="s">
        <v>146</v>
      </c>
      <c r="E406" s="41"/>
      <c r="F406" s="215" t="s">
        <v>598</v>
      </c>
      <c r="G406" s="41"/>
      <c r="H406" s="41"/>
      <c r="I406" s="216"/>
      <c r="J406" s="41"/>
      <c r="K406" s="41"/>
      <c r="L406" s="45"/>
      <c r="M406" s="217"/>
      <c r="N406" s="218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146</v>
      </c>
      <c r="AU406" s="18" t="s">
        <v>83</v>
      </c>
    </row>
    <row r="407" spans="1:51" s="13" customFormat="1" ht="12">
      <c r="A407" s="13"/>
      <c r="B407" s="219"/>
      <c r="C407" s="220"/>
      <c r="D407" s="221" t="s">
        <v>148</v>
      </c>
      <c r="E407" s="222" t="s">
        <v>19</v>
      </c>
      <c r="F407" s="223" t="s">
        <v>207</v>
      </c>
      <c r="G407" s="220"/>
      <c r="H407" s="222" t="s">
        <v>19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9" t="s">
        <v>148</v>
      </c>
      <c r="AU407" s="229" t="s">
        <v>83</v>
      </c>
      <c r="AV407" s="13" t="s">
        <v>81</v>
      </c>
      <c r="AW407" s="13" t="s">
        <v>35</v>
      </c>
      <c r="AX407" s="13" t="s">
        <v>73</v>
      </c>
      <c r="AY407" s="229" t="s">
        <v>137</v>
      </c>
    </row>
    <row r="408" spans="1:51" s="14" customFormat="1" ht="12">
      <c r="A408" s="14"/>
      <c r="B408" s="230"/>
      <c r="C408" s="231"/>
      <c r="D408" s="221" t="s">
        <v>148</v>
      </c>
      <c r="E408" s="232" t="s">
        <v>19</v>
      </c>
      <c r="F408" s="233" t="s">
        <v>242</v>
      </c>
      <c r="G408" s="231"/>
      <c r="H408" s="234">
        <v>34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148</v>
      </c>
      <c r="AU408" s="240" t="s">
        <v>83</v>
      </c>
      <c r="AV408" s="14" t="s">
        <v>83</v>
      </c>
      <c r="AW408" s="14" t="s">
        <v>35</v>
      </c>
      <c r="AX408" s="14" t="s">
        <v>81</v>
      </c>
      <c r="AY408" s="240" t="s">
        <v>137</v>
      </c>
    </row>
    <row r="409" spans="1:65" s="2" customFormat="1" ht="16.5" customHeight="1">
      <c r="A409" s="39"/>
      <c r="B409" s="40"/>
      <c r="C409" s="241" t="s">
        <v>599</v>
      </c>
      <c r="D409" s="241" t="s">
        <v>210</v>
      </c>
      <c r="E409" s="242" t="s">
        <v>589</v>
      </c>
      <c r="F409" s="243" t="s">
        <v>590</v>
      </c>
      <c r="G409" s="244" t="s">
        <v>165</v>
      </c>
      <c r="H409" s="245">
        <v>0.926</v>
      </c>
      <c r="I409" s="246"/>
      <c r="J409" s="247">
        <f>ROUND(I409*H409,2)</f>
        <v>0</v>
      </c>
      <c r="K409" s="243" t="s">
        <v>143</v>
      </c>
      <c r="L409" s="248"/>
      <c r="M409" s="249" t="s">
        <v>19</v>
      </c>
      <c r="N409" s="250" t="s">
        <v>44</v>
      </c>
      <c r="O409" s="85"/>
      <c r="P409" s="210">
        <f>O409*H409</f>
        <v>0</v>
      </c>
      <c r="Q409" s="210">
        <v>0.025</v>
      </c>
      <c r="R409" s="210">
        <f>Q409*H409</f>
        <v>0.023150000000000004</v>
      </c>
      <c r="S409" s="210">
        <v>0</v>
      </c>
      <c r="T409" s="21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2" t="s">
        <v>357</v>
      </c>
      <c r="AT409" s="212" t="s">
        <v>210</v>
      </c>
      <c r="AU409" s="212" t="s">
        <v>83</v>
      </c>
      <c r="AY409" s="18" t="s">
        <v>137</v>
      </c>
      <c r="BE409" s="213">
        <f>IF(N409="základní",J409,0)</f>
        <v>0</v>
      </c>
      <c r="BF409" s="213">
        <f>IF(N409="snížená",J409,0)</f>
        <v>0</v>
      </c>
      <c r="BG409" s="213">
        <f>IF(N409="zákl. přenesená",J409,0)</f>
        <v>0</v>
      </c>
      <c r="BH409" s="213">
        <f>IF(N409="sníž. přenesená",J409,0)</f>
        <v>0</v>
      </c>
      <c r="BI409" s="213">
        <f>IF(N409="nulová",J409,0)</f>
        <v>0</v>
      </c>
      <c r="BJ409" s="18" t="s">
        <v>81</v>
      </c>
      <c r="BK409" s="213">
        <f>ROUND(I409*H409,2)</f>
        <v>0</v>
      </c>
      <c r="BL409" s="18" t="s">
        <v>243</v>
      </c>
      <c r="BM409" s="212" t="s">
        <v>600</v>
      </c>
    </row>
    <row r="410" spans="1:51" s="14" customFormat="1" ht="12">
      <c r="A410" s="14"/>
      <c r="B410" s="230"/>
      <c r="C410" s="231"/>
      <c r="D410" s="221" t="s">
        <v>148</v>
      </c>
      <c r="E410" s="232" t="s">
        <v>19</v>
      </c>
      <c r="F410" s="233" t="s">
        <v>601</v>
      </c>
      <c r="G410" s="231"/>
      <c r="H410" s="234">
        <v>0.842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0" t="s">
        <v>148</v>
      </c>
      <c r="AU410" s="240" t="s">
        <v>83</v>
      </c>
      <c r="AV410" s="14" t="s">
        <v>83</v>
      </c>
      <c r="AW410" s="14" t="s">
        <v>35</v>
      </c>
      <c r="AX410" s="14" t="s">
        <v>81</v>
      </c>
      <c r="AY410" s="240" t="s">
        <v>137</v>
      </c>
    </row>
    <row r="411" spans="1:51" s="14" customFormat="1" ht="12">
      <c r="A411" s="14"/>
      <c r="B411" s="230"/>
      <c r="C411" s="231"/>
      <c r="D411" s="221" t="s">
        <v>148</v>
      </c>
      <c r="E411" s="231"/>
      <c r="F411" s="233" t="s">
        <v>602</v>
      </c>
      <c r="G411" s="231"/>
      <c r="H411" s="234">
        <v>0.926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0" t="s">
        <v>148</v>
      </c>
      <c r="AU411" s="240" t="s">
        <v>83</v>
      </c>
      <c r="AV411" s="14" t="s">
        <v>83</v>
      </c>
      <c r="AW411" s="14" t="s">
        <v>4</v>
      </c>
      <c r="AX411" s="14" t="s">
        <v>81</v>
      </c>
      <c r="AY411" s="240" t="s">
        <v>137</v>
      </c>
    </row>
    <row r="412" spans="1:65" s="2" customFormat="1" ht="55.5" customHeight="1">
      <c r="A412" s="39"/>
      <c r="B412" s="40"/>
      <c r="C412" s="201" t="s">
        <v>603</v>
      </c>
      <c r="D412" s="201" t="s">
        <v>139</v>
      </c>
      <c r="E412" s="202" t="s">
        <v>604</v>
      </c>
      <c r="F412" s="203" t="s">
        <v>605</v>
      </c>
      <c r="G412" s="204" t="s">
        <v>153</v>
      </c>
      <c r="H412" s="205">
        <v>20.025</v>
      </c>
      <c r="I412" s="206"/>
      <c r="J412" s="207">
        <f>ROUND(I412*H412,2)</f>
        <v>0</v>
      </c>
      <c r="K412" s="203" t="s">
        <v>143</v>
      </c>
      <c r="L412" s="45"/>
      <c r="M412" s="208" t="s">
        <v>19</v>
      </c>
      <c r="N412" s="209" t="s">
        <v>44</v>
      </c>
      <c r="O412" s="85"/>
      <c r="P412" s="210">
        <f>O412*H412</f>
        <v>0</v>
      </c>
      <c r="Q412" s="210">
        <v>0.00024</v>
      </c>
      <c r="R412" s="210">
        <f>Q412*H412</f>
        <v>0.0048059999999999995</v>
      </c>
      <c r="S412" s="210">
        <v>0</v>
      </c>
      <c r="T412" s="21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2" t="s">
        <v>243</v>
      </c>
      <c r="AT412" s="212" t="s">
        <v>139</v>
      </c>
      <c r="AU412" s="212" t="s">
        <v>83</v>
      </c>
      <c r="AY412" s="18" t="s">
        <v>137</v>
      </c>
      <c r="BE412" s="213">
        <f>IF(N412="základní",J412,0)</f>
        <v>0</v>
      </c>
      <c r="BF412" s="213">
        <f>IF(N412="snížená",J412,0)</f>
        <v>0</v>
      </c>
      <c r="BG412" s="213">
        <f>IF(N412="zákl. přenesená",J412,0)</f>
        <v>0</v>
      </c>
      <c r="BH412" s="213">
        <f>IF(N412="sníž. přenesená",J412,0)</f>
        <v>0</v>
      </c>
      <c r="BI412" s="213">
        <f>IF(N412="nulová",J412,0)</f>
        <v>0</v>
      </c>
      <c r="BJ412" s="18" t="s">
        <v>81</v>
      </c>
      <c r="BK412" s="213">
        <f>ROUND(I412*H412,2)</f>
        <v>0</v>
      </c>
      <c r="BL412" s="18" t="s">
        <v>243</v>
      </c>
      <c r="BM412" s="212" t="s">
        <v>606</v>
      </c>
    </row>
    <row r="413" spans="1:47" s="2" customFormat="1" ht="12">
      <c r="A413" s="39"/>
      <c r="B413" s="40"/>
      <c r="C413" s="41"/>
      <c r="D413" s="214" t="s">
        <v>146</v>
      </c>
      <c r="E413" s="41"/>
      <c r="F413" s="215" t="s">
        <v>607</v>
      </c>
      <c r="G413" s="41"/>
      <c r="H413" s="41"/>
      <c r="I413" s="216"/>
      <c r="J413" s="41"/>
      <c r="K413" s="41"/>
      <c r="L413" s="45"/>
      <c r="M413" s="217"/>
      <c r="N413" s="218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146</v>
      </c>
      <c r="AU413" s="18" t="s">
        <v>83</v>
      </c>
    </row>
    <row r="414" spans="1:51" s="13" customFormat="1" ht="12">
      <c r="A414" s="13"/>
      <c r="B414" s="219"/>
      <c r="C414" s="220"/>
      <c r="D414" s="221" t="s">
        <v>148</v>
      </c>
      <c r="E414" s="222" t="s">
        <v>19</v>
      </c>
      <c r="F414" s="223" t="s">
        <v>207</v>
      </c>
      <c r="G414" s="220"/>
      <c r="H414" s="222" t="s">
        <v>19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9" t="s">
        <v>148</v>
      </c>
      <c r="AU414" s="229" t="s">
        <v>83</v>
      </c>
      <c r="AV414" s="13" t="s">
        <v>81</v>
      </c>
      <c r="AW414" s="13" t="s">
        <v>35</v>
      </c>
      <c r="AX414" s="13" t="s">
        <v>73</v>
      </c>
      <c r="AY414" s="229" t="s">
        <v>137</v>
      </c>
    </row>
    <row r="415" spans="1:51" s="14" customFormat="1" ht="12">
      <c r="A415" s="14"/>
      <c r="B415" s="230"/>
      <c r="C415" s="231"/>
      <c r="D415" s="221" t="s">
        <v>148</v>
      </c>
      <c r="E415" s="232" t="s">
        <v>19</v>
      </c>
      <c r="F415" s="233" t="s">
        <v>433</v>
      </c>
      <c r="G415" s="231"/>
      <c r="H415" s="234">
        <v>17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0" t="s">
        <v>148</v>
      </c>
      <c r="AU415" s="240" t="s">
        <v>83</v>
      </c>
      <c r="AV415" s="14" t="s">
        <v>83</v>
      </c>
      <c r="AW415" s="14" t="s">
        <v>35</v>
      </c>
      <c r="AX415" s="14" t="s">
        <v>73</v>
      </c>
      <c r="AY415" s="240" t="s">
        <v>137</v>
      </c>
    </row>
    <row r="416" spans="1:51" s="13" customFormat="1" ht="12">
      <c r="A416" s="13"/>
      <c r="B416" s="219"/>
      <c r="C416" s="220"/>
      <c r="D416" s="221" t="s">
        <v>148</v>
      </c>
      <c r="E416" s="222" t="s">
        <v>19</v>
      </c>
      <c r="F416" s="223" t="s">
        <v>435</v>
      </c>
      <c r="G416" s="220"/>
      <c r="H416" s="222" t="s">
        <v>19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9" t="s">
        <v>148</v>
      </c>
      <c r="AU416" s="229" t="s">
        <v>83</v>
      </c>
      <c r="AV416" s="13" t="s">
        <v>81</v>
      </c>
      <c r="AW416" s="13" t="s">
        <v>35</v>
      </c>
      <c r="AX416" s="13" t="s">
        <v>73</v>
      </c>
      <c r="AY416" s="229" t="s">
        <v>137</v>
      </c>
    </row>
    <row r="417" spans="1:51" s="14" customFormat="1" ht="12">
      <c r="A417" s="14"/>
      <c r="B417" s="230"/>
      <c r="C417" s="231"/>
      <c r="D417" s="221" t="s">
        <v>148</v>
      </c>
      <c r="E417" s="232" t="s">
        <v>19</v>
      </c>
      <c r="F417" s="233" t="s">
        <v>608</v>
      </c>
      <c r="G417" s="231"/>
      <c r="H417" s="234">
        <v>2.8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0" t="s">
        <v>148</v>
      </c>
      <c r="AU417" s="240" t="s">
        <v>83</v>
      </c>
      <c r="AV417" s="14" t="s">
        <v>83</v>
      </c>
      <c r="AW417" s="14" t="s">
        <v>35</v>
      </c>
      <c r="AX417" s="14" t="s">
        <v>73</v>
      </c>
      <c r="AY417" s="240" t="s">
        <v>137</v>
      </c>
    </row>
    <row r="418" spans="1:51" s="13" customFormat="1" ht="12">
      <c r="A418" s="13"/>
      <c r="B418" s="219"/>
      <c r="C418" s="220"/>
      <c r="D418" s="221" t="s">
        <v>148</v>
      </c>
      <c r="E418" s="222" t="s">
        <v>19</v>
      </c>
      <c r="F418" s="223" t="s">
        <v>437</v>
      </c>
      <c r="G418" s="220"/>
      <c r="H418" s="222" t="s">
        <v>19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9" t="s">
        <v>148</v>
      </c>
      <c r="AU418" s="229" t="s">
        <v>83</v>
      </c>
      <c r="AV418" s="13" t="s">
        <v>81</v>
      </c>
      <c r="AW418" s="13" t="s">
        <v>35</v>
      </c>
      <c r="AX418" s="13" t="s">
        <v>73</v>
      </c>
      <c r="AY418" s="229" t="s">
        <v>137</v>
      </c>
    </row>
    <row r="419" spans="1:51" s="14" customFormat="1" ht="12">
      <c r="A419" s="14"/>
      <c r="B419" s="230"/>
      <c r="C419" s="231"/>
      <c r="D419" s="221" t="s">
        <v>148</v>
      </c>
      <c r="E419" s="232" t="s">
        <v>19</v>
      </c>
      <c r="F419" s="233" t="s">
        <v>609</v>
      </c>
      <c r="G419" s="231"/>
      <c r="H419" s="234">
        <v>0.225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0" t="s">
        <v>148</v>
      </c>
      <c r="AU419" s="240" t="s">
        <v>83</v>
      </c>
      <c r="AV419" s="14" t="s">
        <v>83</v>
      </c>
      <c r="AW419" s="14" t="s">
        <v>35</v>
      </c>
      <c r="AX419" s="14" t="s">
        <v>73</v>
      </c>
      <c r="AY419" s="240" t="s">
        <v>137</v>
      </c>
    </row>
    <row r="420" spans="1:51" s="15" customFormat="1" ht="12">
      <c r="A420" s="15"/>
      <c r="B420" s="251"/>
      <c r="C420" s="252"/>
      <c r="D420" s="221" t="s">
        <v>148</v>
      </c>
      <c r="E420" s="253" t="s">
        <v>19</v>
      </c>
      <c r="F420" s="254" t="s">
        <v>286</v>
      </c>
      <c r="G420" s="252"/>
      <c r="H420" s="255">
        <v>20.025000000000002</v>
      </c>
      <c r="I420" s="256"/>
      <c r="J420" s="252"/>
      <c r="K420" s="252"/>
      <c r="L420" s="257"/>
      <c r="M420" s="258"/>
      <c r="N420" s="259"/>
      <c r="O420" s="259"/>
      <c r="P420" s="259"/>
      <c r="Q420" s="259"/>
      <c r="R420" s="259"/>
      <c r="S420" s="259"/>
      <c r="T420" s="26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1" t="s">
        <v>148</v>
      </c>
      <c r="AU420" s="261" t="s">
        <v>83</v>
      </c>
      <c r="AV420" s="15" t="s">
        <v>144</v>
      </c>
      <c r="AW420" s="15" t="s">
        <v>35</v>
      </c>
      <c r="AX420" s="15" t="s">
        <v>81</v>
      </c>
      <c r="AY420" s="261" t="s">
        <v>137</v>
      </c>
    </row>
    <row r="421" spans="1:65" s="2" customFormat="1" ht="24.15" customHeight="1">
      <c r="A421" s="39"/>
      <c r="B421" s="40"/>
      <c r="C421" s="241" t="s">
        <v>610</v>
      </c>
      <c r="D421" s="241" t="s">
        <v>210</v>
      </c>
      <c r="E421" s="242" t="s">
        <v>611</v>
      </c>
      <c r="F421" s="243" t="s">
        <v>612</v>
      </c>
      <c r="G421" s="244" t="s">
        <v>153</v>
      </c>
      <c r="H421" s="245">
        <v>21.026</v>
      </c>
      <c r="I421" s="246"/>
      <c r="J421" s="247">
        <f>ROUND(I421*H421,2)</f>
        <v>0</v>
      </c>
      <c r="K421" s="243" t="s">
        <v>143</v>
      </c>
      <c r="L421" s="248"/>
      <c r="M421" s="249" t="s">
        <v>19</v>
      </c>
      <c r="N421" s="250" t="s">
        <v>44</v>
      </c>
      <c r="O421" s="85"/>
      <c r="P421" s="210">
        <f>O421*H421</f>
        <v>0</v>
      </c>
      <c r="Q421" s="210">
        <v>0.0029</v>
      </c>
      <c r="R421" s="210">
        <f>Q421*H421</f>
        <v>0.06097539999999999</v>
      </c>
      <c r="S421" s="210">
        <v>0</v>
      </c>
      <c r="T421" s="21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2" t="s">
        <v>357</v>
      </c>
      <c r="AT421" s="212" t="s">
        <v>210</v>
      </c>
      <c r="AU421" s="212" t="s">
        <v>83</v>
      </c>
      <c r="AY421" s="18" t="s">
        <v>137</v>
      </c>
      <c r="BE421" s="213">
        <f>IF(N421="základní",J421,0)</f>
        <v>0</v>
      </c>
      <c r="BF421" s="213">
        <f>IF(N421="snížená",J421,0)</f>
        <v>0</v>
      </c>
      <c r="BG421" s="213">
        <f>IF(N421="zákl. přenesená",J421,0)</f>
        <v>0</v>
      </c>
      <c r="BH421" s="213">
        <f>IF(N421="sníž. přenesená",J421,0)</f>
        <v>0</v>
      </c>
      <c r="BI421" s="213">
        <f>IF(N421="nulová",J421,0)</f>
        <v>0</v>
      </c>
      <c r="BJ421" s="18" t="s">
        <v>81</v>
      </c>
      <c r="BK421" s="213">
        <f>ROUND(I421*H421,2)</f>
        <v>0</v>
      </c>
      <c r="BL421" s="18" t="s">
        <v>243</v>
      </c>
      <c r="BM421" s="212" t="s">
        <v>613</v>
      </c>
    </row>
    <row r="422" spans="1:51" s="14" customFormat="1" ht="12">
      <c r="A422" s="14"/>
      <c r="B422" s="230"/>
      <c r="C422" s="231"/>
      <c r="D422" s="221" t="s">
        <v>148</v>
      </c>
      <c r="E422" s="231"/>
      <c r="F422" s="233" t="s">
        <v>614</v>
      </c>
      <c r="G422" s="231"/>
      <c r="H422" s="234">
        <v>21.026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0" t="s">
        <v>148</v>
      </c>
      <c r="AU422" s="240" t="s">
        <v>83</v>
      </c>
      <c r="AV422" s="14" t="s">
        <v>83</v>
      </c>
      <c r="AW422" s="14" t="s">
        <v>4</v>
      </c>
      <c r="AX422" s="14" t="s">
        <v>81</v>
      </c>
      <c r="AY422" s="240" t="s">
        <v>137</v>
      </c>
    </row>
    <row r="423" spans="1:65" s="2" customFormat="1" ht="44.25" customHeight="1">
      <c r="A423" s="39"/>
      <c r="B423" s="40"/>
      <c r="C423" s="201" t="s">
        <v>615</v>
      </c>
      <c r="D423" s="201" t="s">
        <v>139</v>
      </c>
      <c r="E423" s="202" t="s">
        <v>616</v>
      </c>
      <c r="F423" s="203" t="s">
        <v>617</v>
      </c>
      <c r="G423" s="204" t="s">
        <v>342</v>
      </c>
      <c r="H423" s="205">
        <v>0.751</v>
      </c>
      <c r="I423" s="206"/>
      <c r="J423" s="207">
        <f>ROUND(I423*H423,2)</f>
        <v>0</v>
      </c>
      <c r="K423" s="203" t="s">
        <v>143</v>
      </c>
      <c r="L423" s="45"/>
      <c r="M423" s="208" t="s">
        <v>19</v>
      </c>
      <c r="N423" s="209" t="s">
        <v>44</v>
      </c>
      <c r="O423" s="85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2" t="s">
        <v>243</v>
      </c>
      <c r="AT423" s="212" t="s">
        <v>139</v>
      </c>
      <c r="AU423" s="212" t="s">
        <v>83</v>
      </c>
      <c r="AY423" s="18" t="s">
        <v>137</v>
      </c>
      <c r="BE423" s="213">
        <f>IF(N423="základní",J423,0)</f>
        <v>0</v>
      </c>
      <c r="BF423" s="213">
        <f>IF(N423="snížená",J423,0)</f>
        <v>0</v>
      </c>
      <c r="BG423" s="213">
        <f>IF(N423="zákl. přenesená",J423,0)</f>
        <v>0</v>
      </c>
      <c r="BH423" s="213">
        <f>IF(N423="sníž. přenesená",J423,0)</f>
        <v>0</v>
      </c>
      <c r="BI423" s="213">
        <f>IF(N423="nulová",J423,0)</f>
        <v>0</v>
      </c>
      <c r="BJ423" s="18" t="s">
        <v>81</v>
      </c>
      <c r="BK423" s="213">
        <f>ROUND(I423*H423,2)</f>
        <v>0</v>
      </c>
      <c r="BL423" s="18" t="s">
        <v>243</v>
      </c>
      <c r="BM423" s="212" t="s">
        <v>618</v>
      </c>
    </row>
    <row r="424" spans="1:47" s="2" customFormat="1" ht="12">
      <c r="A424" s="39"/>
      <c r="B424" s="40"/>
      <c r="C424" s="41"/>
      <c r="D424" s="214" t="s">
        <v>146</v>
      </c>
      <c r="E424" s="41"/>
      <c r="F424" s="215" t="s">
        <v>619</v>
      </c>
      <c r="G424" s="41"/>
      <c r="H424" s="41"/>
      <c r="I424" s="216"/>
      <c r="J424" s="41"/>
      <c r="K424" s="41"/>
      <c r="L424" s="45"/>
      <c r="M424" s="217"/>
      <c r="N424" s="218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146</v>
      </c>
      <c r="AU424" s="18" t="s">
        <v>83</v>
      </c>
    </row>
    <row r="425" spans="1:63" s="12" customFormat="1" ht="22.8" customHeight="1">
      <c r="A425" s="12"/>
      <c r="B425" s="185"/>
      <c r="C425" s="186"/>
      <c r="D425" s="187" t="s">
        <v>72</v>
      </c>
      <c r="E425" s="199" t="s">
        <v>620</v>
      </c>
      <c r="F425" s="199" t="s">
        <v>621</v>
      </c>
      <c r="G425" s="186"/>
      <c r="H425" s="186"/>
      <c r="I425" s="189"/>
      <c r="J425" s="200">
        <f>BK425</f>
        <v>0</v>
      </c>
      <c r="K425" s="186"/>
      <c r="L425" s="191"/>
      <c r="M425" s="192"/>
      <c r="N425" s="193"/>
      <c r="O425" s="193"/>
      <c r="P425" s="194">
        <f>SUM(P426:P441)</f>
        <v>0</v>
      </c>
      <c r="Q425" s="193"/>
      <c r="R425" s="194">
        <f>SUM(R426:R441)</f>
        <v>0.0063999999999999994</v>
      </c>
      <c r="S425" s="193"/>
      <c r="T425" s="195">
        <f>SUM(T426:T441)</f>
        <v>0.01705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96" t="s">
        <v>83</v>
      </c>
      <c r="AT425" s="197" t="s">
        <v>72</v>
      </c>
      <c r="AU425" s="197" t="s">
        <v>81</v>
      </c>
      <c r="AY425" s="196" t="s">
        <v>137</v>
      </c>
      <c r="BK425" s="198">
        <f>SUM(BK426:BK441)</f>
        <v>0</v>
      </c>
    </row>
    <row r="426" spans="1:65" s="2" customFormat="1" ht="24.15" customHeight="1">
      <c r="A426" s="39"/>
      <c r="B426" s="40"/>
      <c r="C426" s="201" t="s">
        <v>622</v>
      </c>
      <c r="D426" s="201" t="s">
        <v>139</v>
      </c>
      <c r="E426" s="202" t="s">
        <v>623</v>
      </c>
      <c r="F426" s="203" t="s">
        <v>624</v>
      </c>
      <c r="G426" s="204" t="s">
        <v>474</v>
      </c>
      <c r="H426" s="205">
        <v>1</v>
      </c>
      <c r="I426" s="206"/>
      <c r="J426" s="207">
        <f>ROUND(I426*H426,2)</f>
        <v>0</v>
      </c>
      <c r="K426" s="203" t="s">
        <v>143</v>
      </c>
      <c r="L426" s="45"/>
      <c r="M426" s="208" t="s">
        <v>19</v>
      </c>
      <c r="N426" s="209" t="s">
        <v>44</v>
      </c>
      <c r="O426" s="85"/>
      <c r="P426" s="210">
        <f>O426*H426</f>
        <v>0</v>
      </c>
      <c r="Q426" s="210">
        <v>0.0015</v>
      </c>
      <c r="R426" s="210">
        <f>Q426*H426</f>
        <v>0.0015</v>
      </c>
      <c r="S426" s="210">
        <v>0</v>
      </c>
      <c r="T426" s="21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2" t="s">
        <v>243</v>
      </c>
      <c r="AT426" s="212" t="s">
        <v>139</v>
      </c>
      <c r="AU426" s="212" t="s">
        <v>83</v>
      </c>
      <c r="AY426" s="18" t="s">
        <v>137</v>
      </c>
      <c r="BE426" s="213">
        <f>IF(N426="základní",J426,0)</f>
        <v>0</v>
      </c>
      <c r="BF426" s="213">
        <f>IF(N426="snížená",J426,0)</f>
        <v>0</v>
      </c>
      <c r="BG426" s="213">
        <f>IF(N426="zákl. přenesená",J426,0)</f>
        <v>0</v>
      </c>
      <c r="BH426" s="213">
        <f>IF(N426="sníž. přenesená",J426,0)</f>
        <v>0</v>
      </c>
      <c r="BI426" s="213">
        <f>IF(N426="nulová",J426,0)</f>
        <v>0</v>
      </c>
      <c r="BJ426" s="18" t="s">
        <v>81</v>
      </c>
      <c r="BK426" s="213">
        <f>ROUND(I426*H426,2)</f>
        <v>0</v>
      </c>
      <c r="BL426" s="18" t="s">
        <v>243</v>
      </c>
      <c r="BM426" s="212" t="s">
        <v>625</v>
      </c>
    </row>
    <row r="427" spans="1:47" s="2" customFormat="1" ht="12">
      <c r="A427" s="39"/>
      <c r="B427" s="40"/>
      <c r="C427" s="41"/>
      <c r="D427" s="214" t="s">
        <v>146</v>
      </c>
      <c r="E427" s="41"/>
      <c r="F427" s="215" t="s">
        <v>626</v>
      </c>
      <c r="G427" s="41"/>
      <c r="H427" s="41"/>
      <c r="I427" s="216"/>
      <c r="J427" s="41"/>
      <c r="K427" s="41"/>
      <c r="L427" s="45"/>
      <c r="M427" s="217"/>
      <c r="N427" s="218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146</v>
      </c>
      <c r="AU427" s="18" t="s">
        <v>83</v>
      </c>
    </row>
    <row r="428" spans="1:51" s="13" customFormat="1" ht="12">
      <c r="A428" s="13"/>
      <c r="B428" s="219"/>
      <c r="C428" s="220"/>
      <c r="D428" s="221" t="s">
        <v>148</v>
      </c>
      <c r="E428" s="222" t="s">
        <v>19</v>
      </c>
      <c r="F428" s="223" t="s">
        <v>627</v>
      </c>
      <c r="G428" s="220"/>
      <c r="H428" s="222" t="s">
        <v>19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9" t="s">
        <v>148</v>
      </c>
      <c r="AU428" s="229" t="s">
        <v>83</v>
      </c>
      <c r="AV428" s="13" t="s">
        <v>81</v>
      </c>
      <c r="AW428" s="13" t="s">
        <v>35</v>
      </c>
      <c r="AX428" s="13" t="s">
        <v>73</v>
      </c>
      <c r="AY428" s="229" t="s">
        <v>137</v>
      </c>
    </row>
    <row r="429" spans="1:51" s="14" customFormat="1" ht="12">
      <c r="A429" s="14"/>
      <c r="B429" s="230"/>
      <c r="C429" s="231"/>
      <c r="D429" s="221" t="s">
        <v>148</v>
      </c>
      <c r="E429" s="232" t="s">
        <v>19</v>
      </c>
      <c r="F429" s="233" t="s">
        <v>81</v>
      </c>
      <c r="G429" s="231"/>
      <c r="H429" s="234">
        <v>1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0" t="s">
        <v>148</v>
      </c>
      <c r="AU429" s="240" t="s">
        <v>83</v>
      </c>
      <c r="AV429" s="14" t="s">
        <v>83</v>
      </c>
      <c r="AW429" s="14" t="s">
        <v>35</v>
      </c>
      <c r="AX429" s="14" t="s">
        <v>81</v>
      </c>
      <c r="AY429" s="240" t="s">
        <v>137</v>
      </c>
    </row>
    <row r="430" spans="1:65" s="2" customFormat="1" ht="24.15" customHeight="1">
      <c r="A430" s="39"/>
      <c r="B430" s="40"/>
      <c r="C430" s="201" t="s">
        <v>628</v>
      </c>
      <c r="D430" s="201" t="s">
        <v>139</v>
      </c>
      <c r="E430" s="202" t="s">
        <v>629</v>
      </c>
      <c r="F430" s="203" t="s">
        <v>630</v>
      </c>
      <c r="G430" s="204" t="s">
        <v>474</v>
      </c>
      <c r="H430" s="205">
        <v>1</v>
      </c>
      <c r="I430" s="206"/>
      <c r="J430" s="207">
        <f>ROUND(I430*H430,2)</f>
        <v>0</v>
      </c>
      <c r="K430" s="203" t="s">
        <v>143</v>
      </c>
      <c r="L430" s="45"/>
      <c r="M430" s="208" t="s">
        <v>19</v>
      </c>
      <c r="N430" s="209" t="s">
        <v>44</v>
      </c>
      <c r="O430" s="85"/>
      <c r="P430" s="210">
        <f>O430*H430</f>
        <v>0</v>
      </c>
      <c r="Q430" s="210">
        <v>0</v>
      </c>
      <c r="R430" s="210">
        <f>Q430*H430</f>
        <v>0</v>
      </c>
      <c r="S430" s="210">
        <v>0.01705</v>
      </c>
      <c r="T430" s="211">
        <f>S430*H430</f>
        <v>0.01705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2" t="s">
        <v>243</v>
      </c>
      <c r="AT430" s="212" t="s">
        <v>139</v>
      </c>
      <c r="AU430" s="212" t="s">
        <v>83</v>
      </c>
      <c r="AY430" s="18" t="s">
        <v>137</v>
      </c>
      <c r="BE430" s="213">
        <f>IF(N430="základní",J430,0)</f>
        <v>0</v>
      </c>
      <c r="BF430" s="213">
        <f>IF(N430="snížená",J430,0)</f>
        <v>0</v>
      </c>
      <c r="BG430" s="213">
        <f>IF(N430="zákl. přenesená",J430,0)</f>
        <v>0</v>
      </c>
      <c r="BH430" s="213">
        <f>IF(N430="sníž. přenesená",J430,0)</f>
        <v>0</v>
      </c>
      <c r="BI430" s="213">
        <f>IF(N430="nulová",J430,0)</f>
        <v>0</v>
      </c>
      <c r="BJ430" s="18" t="s">
        <v>81</v>
      </c>
      <c r="BK430" s="213">
        <f>ROUND(I430*H430,2)</f>
        <v>0</v>
      </c>
      <c r="BL430" s="18" t="s">
        <v>243</v>
      </c>
      <c r="BM430" s="212" t="s">
        <v>631</v>
      </c>
    </row>
    <row r="431" spans="1:47" s="2" customFormat="1" ht="12">
      <c r="A431" s="39"/>
      <c r="B431" s="40"/>
      <c r="C431" s="41"/>
      <c r="D431" s="214" t="s">
        <v>146</v>
      </c>
      <c r="E431" s="41"/>
      <c r="F431" s="215" t="s">
        <v>632</v>
      </c>
      <c r="G431" s="41"/>
      <c r="H431" s="41"/>
      <c r="I431" s="216"/>
      <c r="J431" s="41"/>
      <c r="K431" s="41"/>
      <c r="L431" s="45"/>
      <c r="M431" s="217"/>
      <c r="N431" s="218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146</v>
      </c>
      <c r="AU431" s="18" t="s">
        <v>83</v>
      </c>
    </row>
    <row r="432" spans="1:51" s="13" customFormat="1" ht="12">
      <c r="A432" s="13"/>
      <c r="B432" s="219"/>
      <c r="C432" s="220"/>
      <c r="D432" s="221" t="s">
        <v>148</v>
      </c>
      <c r="E432" s="222" t="s">
        <v>19</v>
      </c>
      <c r="F432" s="223" t="s">
        <v>633</v>
      </c>
      <c r="G432" s="220"/>
      <c r="H432" s="222" t="s">
        <v>19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9" t="s">
        <v>148</v>
      </c>
      <c r="AU432" s="229" t="s">
        <v>83</v>
      </c>
      <c r="AV432" s="13" t="s">
        <v>81</v>
      </c>
      <c r="AW432" s="13" t="s">
        <v>35</v>
      </c>
      <c r="AX432" s="13" t="s">
        <v>73</v>
      </c>
      <c r="AY432" s="229" t="s">
        <v>137</v>
      </c>
    </row>
    <row r="433" spans="1:51" s="14" customFormat="1" ht="12">
      <c r="A433" s="14"/>
      <c r="B433" s="230"/>
      <c r="C433" s="231"/>
      <c r="D433" s="221" t="s">
        <v>148</v>
      </c>
      <c r="E433" s="232" t="s">
        <v>19</v>
      </c>
      <c r="F433" s="233" t="s">
        <v>81</v>
      </c>
      <c r="G433" s="231"/>
      <c r="H433" s="234">
        <v>1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0" t="s">
        <v>148</v>
      </c>
      <c r="AU433" s="240" t="s">
        <v>83</v>
      </c>
      <c r="AV433" s="14" t="s">
        <v>83</v>
      </c>
      <c r="AW433" s="14" t="s">
        <v>35</v>
      </c>
      <c r="AX433" s="14" t="s">
        <v>81</v>
      </c>
      <c r="AY433" s="240" t="s">
        <v>137</v>
      </c>
    </row>
    <row r="434" spans="1:65" s="2" customFormat="1" ht="24.15" customHeight="1">
      <c r="A434" s="39"/>
      <c r="B434" s="40"/>
      <c r="C434" s="201" t="s">
        <v>634</v>
      </c>
      <c r="D434" s="201" t="s">
        <v>139</v>
      </c>
      <c r="E434" s="202" t="s">
        <v>635</v>
      </c>
      <c r="F434" s="203" t="s">
        <v>636</v>
      </c>
      <c r="G434" s="204" t="s">
        <v>474</v>
      </c>
      <c r="H434" s="205">
        <v>1</v>
      </c>
      <c r="I434" s="206"/>
      <c r="J434" s="207">
        <f>ROUND(I434*H434,2)</f>
        <v>0</v>
      </c>
      <c r="K434" s="203" t="s">
        <v>143</v>
      </c>
      <c r="L434" s="45"/>
      <c r="M434" s="208" t="s">
        <v>19</v>
      </c>
      <c r="N434" s="209" t="s">
        <v>44</v>
      </c>
      <c r="O434" s="85"/>
      <c r="P434" s="210">
        <f>O434*H434</f>
        <v>0</v>
      </c>
      <c r="Q434" s="210">
        <v>0.00115</v>
      </c>
      <c r="R434" s="210">
        <f>Q434*H434</f>
        <v>0.00115</v>
      </c>
      <c r="S434" s="210">
        <v>0</v>
      </c>
      <c r="T434" s="21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2" t="s">
        <v>243</v>
      </c>
      <c r="AT434" s="212" t="s">
        <v>139</v>
      </c>
      <c r="AU434" s="212" t="s">
        <v>83</v>
      </c>
      <c r="AY434" s="18" t="s">
        <v>137</v>
      </c>
      <c r="BE434" s="213">
        <f>IF(N434="základní",J434,0)</f>
        <v>0</v>
      </c>
      <c r="BF434" s="213">
        <f>IF(N434="snížená",J434,0)</f>
        <v>0</v>
      </c>
      <c r="BG434" s="213">
        <f>IF(N434="zákl. přenesená",J434,0)</f>
        <v>0</v>
      </c>
      <c r="BH434" s="213">
        <f>IF(N434="sníž. přenesená",J434,0)</f>
        <v>0</v>
      </c>
      <c r="BI434" s="213">
        <f>IF(N434="nulová",J434,0)</f>
        <v>0</v>
      </c>
      <c r="BJ434" s="18" t="s">
        <v>81</v>
      </c>
      <c r="BK434" s="213">
        <f>ROUND(I434*H434,2)</f>
        <v>0</v>
      </c>
      <c r="BL434" s="18" t="s">
        <v>243</v>
      </c>
      <c r="BM434" s="212" t="s">
        <v>637</v>
      </c>
    </row>
    <row r="435" spans="1:47" s="2" customFormat="1" ht="12">
      <c r="A435" s="39"/>
      <c r="B435" s="40"/>
      <c r="C435" s="41"/>
      <c r="D435" s="214" t="s">
        <v>146</v>
      </c>
      <c r="E435" s="41"/>
      <c r="F435" s="215" t="s">
        <v>638</v>
      </c>
      <c r="G435" s="41"/>
      <c r="H435" s="41"/>
      <c r="I435" s="216"/>
      <c r="J435" s="41"/>
      <c r="K435" s="41"/>
      <c r="L435" s="45"/>
      <c r="M435" s="217"/>
      <c r="N435" s="218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146</v>
      </c>
      <c r="AU435" s="18" t="s">
        <v>83</v>
      </c>
    </row>
    <row r="436" spans="1:51" s="13" customFormat="1" ht="12">
      <c r="A436" s="13"/>
      <c r="B436" s="219"/>
      <c r="C436" s="220"/>
      <c r="D436" s="221" t="s">
        <v>148</v>
      </c>
      <c r="E436" s="222" t="s">
        <v>19</v>
      </c>
      <c r="F436" s="223" t="s">
        <v>633</v>
      </c>
      <c r="G436" s="220"/>
      <c r="H436" s="222" t="s">
        <v>19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9" t="s">
        <v>148</v>
      </c>
      <c r="AU436" s="229" t="s">
        <v>83</v>
      </c>
      <c r="AV436" s="13" t="s">
        <v>81</v>
      </c>
      <c r="AW436" s="13" t="s">
        <v>35</v>
      </c>
      <c r="AX436" s="13" t="s">
        <v>73</v>
      </c>
      <c r="AY436" s="229" t="s">
        <v>137</v>
      </c>
    </row>
    <row r="437" spans="1:51" s="14" customFormat="1" ht="12">
      <c r="A437" s="14"/>
      <c r="B437" s="230"/>
      <c r="C437" s="231"/>
      <c r="D437" s="221" t="s">
        <v>148</v>
      </c>
      <c r="E437" s="232" t="s">
        <v>19</v>
      </c>
      <c r="F437" s="233" t="s">
        <v>81</v>
      </c>
      <c r="G437" s="231"/>
      <c r="H437" s="234">
        <v>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0" t="s">
        <v>148</v>
      </c>
      <c r="AU437" s="240" t="s">
        <v>83</v>
      </c>
      <c r="AV437" s="14" t="s">
        <v>83</v>
      </c>
      <c r="AW437" s="14" t="s">
        <v>35</v>
      </c>
      <c r="AX437" s="14" t="s">
        <v>81</v>
      </c>
      <c r="AY437" s="240" t="s">
        <v>137</v>
      </c>
    </row>
    <row r="438" spans="1:65" s="2" customFormat="1" ht="37.8" customHeight="1">
      <c r="A438" s="39"/>
      <c r="B438" s="40"/>
      <c r="C438" s="241" t="s">
        <v>639</v>
      </c>
      <c r="D438" s="241" t="s">
        <v>210</v>
      </c>
      <c r="E438" s="242" t="s">
        <v>640</v>
      </c>
      <c r="F438" s="243" t="s">
        <v>641</v>
      </c>
      <c r="G438" s="244" t="s">
        <v>474</v>
      </c>
      <c r="H438" s="245">
        <v>1</v>
      </c>
      <c r="I438" s="246"/>
      <c r="J438" s="247">
        <f>ROUND(I438*H438,2)</f>
        <v>0</v>
      </c>
      <c r="K438" s="243" t="s">
        <v>143</v>
      </c>
      <c r="L438" s="248"/>
      <c r="M438" s="249" t="s">
        <v>19</v>
      </c>
      <c r="N438" s="250" t="s">
        <v>44</v>
      </c>
      <c r="O438" s="85"/>
      <c r="P438" s="210">
        <f>O438*H438</f>
        <v>0</v>
      </c>
      <c r="Q438" s="210">
        <v>0.00208</v>
      </c>
      <c r="R438" s="210">
        <f>Q438*H438</f>
        <v>0.00208</v>
      </c>
      <c r="S438" s="210">
        <v>0</v>
      </c>
      <c r="T438" s="21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2" t="s">
        <v>357</v>
      </c>
      <c r="AT438" s="212" t="s">
        <v>210</v>
      </c>
      <c r="AU438" s="212" t="s">
        <v>83</v>
      </c>
      <c r="AY438" s="18" t="s">
        <v>137</v>
      </c>
      <c r="BE438" s="213">
        <f>IF(N438="základní",J438,0)</f>
        <v>0</v>
      </c>
      <c r="BF438" s="213">
        <f>IF(N438="snížená",J438,0)</f>
        <v>0</v>
      </c>
      <c r="BG438" s="213">
        <f>IF(N438="zákl. přenesená",J438,0)</f>
        <v>0</v>
      </c>
      <c r="BH438" s="213">
        <f>IF(N438="sníž. přenesená",J438,0)</f>
        <v>0</v>
      </c>
      <c r="BI438" s="213">
        <f>IF(N438="nulová",J438,0)</f>
        <v>0</v>
      </c>
      <c r="BJ438" s="18" t="s">
        <v>81</v>
      </c>
      <c r="BK438" s="213">
        <f>ROUND(I438*H438,2)</f>
        <v>0</v>
      </c>
      <c r="BL438" s="18" t="s">
        <v>243</v>
      </c>
      <c r="BM438" s="212" t="s">
        <v>642</v>
      </c>
    </row>
    <row r="439" spans="1:65" s="2" customFormat="1" ht="24.15" customHeight="1">
      <c r="A439" s="39"/>
      <c r="B439" s="40"/>
      <c r="C439" s="241" t="s">
        <v>643</v>
      </c>
      <c r="D439" s="241" t="s">
        <v>210</v>
      </c>
      <c r="E439" s="242" t="s">
        <v>644</v>
      </c>
      <c r="F439" s="243" t="s">
        <v>645</v>
      </c>
      <c r="G439" s="244" t="s">
        <v>474</v>
      </c>
      <c r="H439" s="245">
        <v>1</v>
      </c>
      <c r="I439" s="246"/>
      <c r="J439" s="247">
        <f>ROUND(I439*H439,2)</f>
        <v>0</v>
      </c>
      <c r="K439" s="243" t="s">
        <v>143</v>
      </c>
      <c r="L439" s="248"/>
      <c r="M439" s="249" t="s">
        <v>19</v>
      </c>
      <c r="N439" s="250" t="s">
        <v>44</v>
      </c>
      <c r="O439" s="85"/>
      <c r="P439" s="210">
        <f>O439*H439</f>
        <v>0</v>
      </c>
      <c r="Q439" s="210">
        <v>0.00167</v>
      </c>
      <c r="R439" s="210">
        <f>Q439*H439</f>
        <v>0.00167</v>
      </c>
      <c r="S439" s="210">
        <v>0</v>
      </c>
      <c r="T439" s="21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2" t="s">
        <v>357</v>
      </c>
      <c r="AT439" s="212" t="s">
        <v>210</v>
      </c>
      <c r="AU439" s="212" t="s">
        <v>83</v>
      </c>
      <c r="AY439" s="18" t="s">
        <v>137</v>
      </c>
      <c r="BE439" s="213">
        <f>IF(N439="základní",J439,0)</f>
        <v>0</v>
      </c>
      <c r="BF439" s="213">
        <f>IF(N439="snížená",J439,0)</f>
        <v>0</v>
      </c>
      <c r="BG439" s="213">
        <f>IF(N439="zákl. přenesená",J439,0)</f>
        <v>0</v>
      </c>
      <c r="BH439" s="213">
        <f>IF(N439="sníž. přenesená",J439,0)</f>
        <v>0</v>
      </c>
      <c r="BI439" s="213">
        <f>IF(N439="nulová",J439,0)</f>
        <v>0</v>
      </c>
      <c r="BJ439" s="18" t="s">
        <v>81</v>
      </c>
      <c r="BK439" s="213">
        <f>ROUND(I439*H439,2)</f>
        <v>0</v>
      </c>
      <c r="BL439" s="18" t="s">
        <v>243</v>
      </c>
      <c r="BM439" s="212" t="s">
        <v>646</v>
      </c>
    </row>
    <row r="440" spans="1:65" s="2" customFormat="1" ht="49.05" customHeight="1">
      <c r="A440" s="39"/>
      <c r="B440" s="40"/>
      <c r="C440" s="201" t="s">
        <v>647</v>
      </c>
      <c r="D440" s="201" t="s">
        <v>139</v>
      </c>
      <c r="E440" s="202" t="s">
        <v>648</v>
      </c>
      <c r="F440" s="203" t="s">
        <v>649</v>
      </c>
      <c r="G440" s="204" t="s">
        <v>342</v>
      </c>
      <c r="H440" s="205">
        <v>0.006</v>
      </c>
      <c r="I440" s="206"/>
      <c r="J440" s="207">
        <f>ROUND(I440*H440,2)</f>
        <v>0</v>
      </c>
      <c r="K440" s="203" t="s">
        <v>143</v>
      </c>
      <c r="L440" s="45"/>
      <c r="M440" s="208" t="s">
        <v>19</v>
      </c>
      <c r="N440" s="209" t="s">
        <v>44</v>
      </c>
      <c r="O440" s="85"/>
      <c r="P440" s="210">
        <f>O440*H440</f>
        <v>0</v>
      </c>
      <c r="Q440" s="210">
        <v>0</v>
      </c>
      <c r="R440" s="210">
        <f>Q440*H440</f>
        <v>0</v>
      </c>
      <c r="S440" s="210">
        <v>0</v>
      </c>
      <c r="T440" s="21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2" t="s">
        <v>243</v>
      </c>
      <c r="AT440" s="212" t="s">
        <v>139</v>
      </c>
      <c r="AU440" s="212" t="s">
        <v>83</v>
      </c>
      <c r="AY440" s="18" t="s">
        <v>137</v>
      </c>
      <c r="BE440" s="213">
        <f>IF(N440="základní",J440,0)</f>
        <v>0</v>
      </c>
      <c r="BF440" s="213">
        <f>IF(N440="snížená",J440,0)</f>
        <v>0</v>
      </c>
      <c r="BG440" s="213">
        <f>IF(N440="zákl. přenesená",J440,0)</f>
        <v>0</v>
      </c>
      <c r="BH440" s="213">
        <f>IF(N440="sníž. přenesená",J440,0)</f>
        <v>0</v>
      </c>
      <c r="BI440" s="213">
        <f>IF(N440="nulová",J440,0)</f>
        <v>0</v>
      </c>
      <c r="BJ440" s="18" t="s">
        <v>81</v>
      </c>
      <c r="BK440" s="213">
        <f>ROUND(I440*H440,2)</f>
        <v>0</v>
      </c>
      <c r="BL440" s="18" t="s">
        <v>243</v>
      </c>
      <c r="BM440" s="212" t="s">
        <v>650</v>
      </c>
    </row>
    <row r="441" spans="1:47" s="2" customFormat="1" ht="12">
      <c r="A441" s="39"/>
      <c r="B441" s="40"/>
      <c r="C441" s="41"/>
      <c r="D441" s="214" t="s">
        <v>146</v>
      </c>
      <c r="E441" s="41"/>
      <c r="F441" s="215" t="s">
        <v>651</v>
      </c>
      <c r="G441" s="41"/>
      <c r="H441" s="41"/>
      <c r="I441" s="216"/>
      <c r="J441" s="41"/>
      <c r="K441" s="41"/>
      <c r="L441" s="45"/>
      <c r="M441" s="217"/>
      <c r="N441" s="218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146</v>
      </c>
      <c r="AU441" s="18" t="s">
        <v>83</v>
      </c>
    </row>
    <row r="442" spans="1:63" s="12" customFormat="1" ht="22.8" customHeight="1">
      <c r="A442" s="12"/>
      <c r="B442" s="185"/>
      <c r="C442" s="186"/>
      <c r="D442" s="187" t="s">
        <v>72</v>
      </c>
      <c r="E442" s="199" t="s">
        <v>652</v>
      </c>
      <c r="F442" s="199" t="s">
        <v>653</v>
      </c>
      <c r="G442" s="186"/>
      <c r="H442" s="186"/>
      <c r="I442" s="189"/>
      <c r="J442" s="200">
        <f>BK442</f>
        <v>0</v>
      </c>
      <c r="K442" s="186"/>
      <c r="L442" s="191"/>
      <c r="M442" s="192"/>
      <c r="N442" s="193"/>
      <c r="O442" s="193"/>
      <c r="P442" s="194">
        <f>SUM(P443:P476)</f>
        <v>0</v>
      </c>
      <c r="Q442" s="193"/>
      <c r="R442" s="194">
        <f>SUM(R443:R476)</f>
        <v>0.41430468000000004</v>
      </c>
      <c r="S442" s="193"/>
      <c r="T442" s="195">
        <f>SUM(T443:T476)</f>
        <v>0.08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96" t="s">
        <v>83</v>
      </c>
      <c r="AT442" s="197" t="s">
        <v>72</v>
      </c>
      <c r="AU442" s="197" t="s">
        <v>81</v>
      </c>
      <c r="AY442" s="196" t="s">
        <v>137</v>
      </c>
      <c r="BK442" s="198">
        <f>SUM(BK443:BK476)</f>
        <v>0</v>
      </c>
    </row>
    <row r="443" spans="1:65" s="2" customFormat="1" ht="33" customHeight="1">
      <c r="A443" s="39"/>
      <c r="B443" s="40"/>
      <c r="C443" s="201" t="s">
        <v>654</v>
      </c>
      <c r="D443" s="201" t="s">
        <v>139</v>
      </c>
      <c r="E443" s="202" t="s">
        <v>655</v>
      </c>
      <c r="F443" s="203" t="s">
        <v>656</v>
      </c>
      <c r="G443" s="204" t="s">
        <v>153</v>
      </c>
      <c r="H443" s="205">
        <v>2</v>
      </c>
      <c r="I443" s="206"/>
      <c r="J443" s="207">
        <f>ROUND(I443*H443,2)</f>
        <v>0</v>
      </c>
      <c r="K443" s="203" t="s">
        <v>143</v>
      </c>
      <c r="L443" s="45"/>
      <c r="M443" s="208" t="s">
        <v>19</v>
      </c>
      <c r="N443" s="209" t="s">
        <v>44</v>
      </c>
      <c r="O443" s="85"/>
      <c r="P443" s="210">
        <f>O443*H443</f>
        <v>0</v>
      </c>
      <c r="Q443" s="210">
        <v>0</v>
      </c>
      <c r="R443" s="210">
        <f>Q443*H443</f>
        <v>0</v>
      </c>
      <c r="S443" s="210">
        <v>0.04</v>
      </c>
      <c r="T443" s="211">
        <f>S443*H443</f>
        <v>0.08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2" t="s">
        <v>243</v>
      </c>
      <c r="AT443" s="212" t="s">
        <v>139</v>
      </c>
      <c r="AU443" s="212" t="s">
        <v>83</v>
      </c>
      <c r="AY443" s="18" t="s">
        <v>137</v>
      </c>
      <c r="BE443" s="213">
        <f>IF(N443="základní",J443,0)</f>
        <v>0</v>
      </c>
      <c r="BF443" s="213">
        <f>IF(N443="snížená",J443,0)</f>
        <v>0</v>
      </c>
      <c r="BG443" s="213">
        <f>IF(N443="zákl. přenesená",J443,0)</f>
        <v>0</v>
      </c>
      <c r="BH443" s="213">
        <f>IF(N443="sníž. přenesená",J443,0)</f>
        <v>0</v>
      </c>
      <c r="BI443" s="213">
        <f>IF(N443="nulová",J443,0)</f>
        <v>0</v>
      </c>
      <c r="BJ443" s="18" t="s">
        <v>81</v>
      </c>
      <c r="BK443" s="213">
        <f>ROUND(I443*H443,2)</f>
        <v>0</v>
      </c>
      <c r="BL443" s="18" t="s">
        <v>243</v>
      </c>
      <c r="BM443" s="212" t="s">
        <v>657</v>
      </c>
    </row>
    <row r="444" spans="1:47" s="2" customFormat="1" ht="12">
      <c r="A444" s="39"/>
      <c r="B444" s="40"/>
      <c r="C444" s="41"/>
      <c r="D444" s="214" t="s">
        <v>146</v>
      </c>
      <c r="E444" s="41"/>
      <c r="F444" s="215" t="s">
        <v>658</v>
      </c>
      <c r="G444" s="41"/>
      <c r="H444" s="41"/>
      <c r="I444" s="216"/>
      <c r="J444" s="41"/>
      <c r="K444" s="41"/>
      <c r="L444" s="45"/>
      <c r="M444" s="217"/>
      <c r="N444" s="218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146</v>
      </c>
      <c r="AU444" s="18" t="s">
        <v>83</v>
      </c>
    </row>
    <row r="445" spans="1:51" s="13" customFormat="1" ht="12">
      <c r="A445" s="13"/>
      <c r="B445" s="219"/>
      <c r="C445" s="220"/>
      <c r="D445" s="221" t="s">
        <v>148</v>
      </c>
      <c r="E445" s="222" t="s">
        <v>19</v>
      </c>
      <c r="F445" s="223" t="s">
        <v>336</v>
      </c>
      <c r="G445" s="220"/>
      <c r="H445" s="222" t="s">
        <v>19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9" t="s">
        <v>148</v>
      </c>
      <c r="AU445" s="229" t="s">
        <v>83</v>
      </c>
      <c r="AV445" s="13" t="s">
        <v>81</v>
      </c>
      <c r="AW445" s="13" t="s">
        <v>35</v>
      </c>
      <c r="AX445" s="13" t="s">
        <v>73</v>
      </c>
      <c r="AY445" s="229" t="s">
        <v>137</v>
      </c>
    </row>
    <row r="446" spans="1:51" s="14" customFormat="1" ht="12">
      <c r="A446" s="14"/>
      <c r="B446" s="230"/>
      <c r="C446" s="231"/>
      <c r="D446" s="221" t="s">
        <v>148</v>
      </c>
      <c r="E446" s="232" t="s">
        <v>19</v>
      </c>
      <c r="F446" s="233" t="s">
        <v>83</v>
      </c>
      <c r="G446" s="231"/>
      <c r="H446" s="234">
        <v>2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0" t="s">
        <v>148</v>
      </c>
      <c r="AU446" s="240" t="s">
        <v>83</v>
      </c>
      <c r="AV446" s="14" t="s">
        <v>83</v>
      </c>
      <c r="AW446" s="14" t="s">
        <v>35</v>
      </c>
      <c r="AX446" s="14" t="s">
        <v>81</v>
      </c>
      <c r="AY446" s="240" t="s">
        <v>137</v>
      </c>
    </row>
    <row r="447" spans="1:65" s="2" customFormat="1" ht="49.05" customHeight="1">
      <c r="A447" s="39"/>
      <c r="B447" s="40"/>
      <c r="C447" s="201" t="s">
        <v>659</v>
      </c>
      <c r="D447" s="201" t="s">
        <v>139</v>
      </c>
      <c r="E447" s="202" t="s">
        <v>660</v>
      </c>
      <c r="F447" s="203" t="s">
        <v>661</v>
      </c>
      <c r="G447" s="204" t="s">
        <v>153</v>
      </c>
      <c r="H447" s="205">
        <v>15.3</v>
      </c>
      <c r="I447" s="206"/>
      <c r="J447" s="207">
        <f>ROUND(I447*H447,2)</f>
        <v>0</v>
      </c>
      <c r="K447" s="203" t="s">
        <v>143</v>
      </c>
      <c r="L447" s="45"/>
      <c r="M447" s="208" t="s">
        <v>19</v>
      </c>
      <c r="N447" s="209" t="s">
        <v>44</v>
      </c>
      <c r="O447" s="85"/>
      <c r="P447" s="210">
        <f>O447*H447</f>
        <v>0</v>
      </c>
      <c r="Q447" s="210">
        <v>0</v>
      </c>
      <c r="R447" s="210">
        <f>Q447*H447</f>
        <v>0</v>
      </c>
      <c r="S447" s="210">
        <v>0</v>
      </c>
      <c r="T447" s="21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2" t="s">
        <v>243</v>
      </c>
      <c r="AT447" s="212" t="s">
        <v>139</v>
      </c>
      <c r="AU447" s="212" t="s">
        <v>83</v>
      </c>
      <c r="AY447" s="18" t="s">
        <v>137</v>
      </c>
      <c r="BE447" s="213">
        <f>IF(N447="základní",J447,0)</f>
        <v>0</v>
      </c>
      <c r="BF447" s="213">
        <f>IF(N447="snížená",J447,0)</f>
        <v>0</v>
      </c>
      <c r="BG447" s="213">
        <f>IF(N447="zákl. přenesená",J447,0)</f>
        <v>0</v>
      </c>
      <c r="BH447" s="213">
        <f>IF(N447="sníž. přenesená",J447,0)</f>
        <v>0</v>
      </c>
      <c r="BI447" s="213">
        <f>IF(N447="nulová",J447,0)</f>
        <v>0</v>
      </c>
      <c r="BJ447" s="18" t="s">
        <v>81</v>
      </c>
      <c r="BK447" s="213">
        <f>ROUND(I447*H447,2)</f>
        <v>0</v>
      </c>
      <c r="BL447" s="18" t="s">
        <v>243</v>
      </c>
      <c r="BM447" s="212" t="s">
        <v>662</v>
      </c>
    </row>
    <row r="448" spans="1:47" s="2" customFormat="1" ht="12">
      <c r="A448" s="39"/>
      <c r="B448" s="40"/>
      <c r="C448" s="41"/>
      <c r="D448" s="214" t="s">
        <v>146</v>
      </c>
      <c r="E448" s="41"/>
      <c r="F448" s="215" t="s">
        <v>663</v>
      </c>
      <c r="G448" s="41"/>
      <c r="H448" s="41"/>
      <c r="I448" s="216"/>
      <c r="J448" s="41"/>
      <c r="K448" s="41"/>
      <c r="L448" s="45"/>
      <c r="M448" s="217"/>
      <c r="N448" s="218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146</v>
      </c>
      <c r="AU448" s="18" t="s">
        <v>83</v>
      </c>
    </row>
    <row r="449" spans="1:51" s="13" customFormat="1" ht="12">
      <c r="A449" s="13"/>
      <c r="B449" s="219"/>
      <c r="C449" s="220"/>
      <c r="D449" s="221" t="s">
        <v>148</v>
      </c>
      <c r="E449" s="222" t="s">
        <v>19</v>
      </c>
      <c r="F449" s="223" t="s">
        <v>207</v>
      </c>
      <c r="G449" s="220"/>
      <c r="H449" s="222" t="s">
        <v>19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9" t="s">
        <v>148</v>
      </c>
      <c r="AU449" s="229" t="s">
        <v>83</v>
      </c>
      <c r="AV449" s="13" t="s">
        <v>81</v>
      </c>
      <c r="AW449" s="13" t="s">
        <v>35</v>
      </c>
      <c r="AX449" s="13" t="s">
        <v>73</v>
      </c>
      <c r="AY449" s="229" t="s">
        <v>137</v>
      </c>
    </row>
    <row r="450" spans="1:51" s="14" customFormat="1" ht="12">
      <c r="A450" s="14"/>
      <c r="B450" s="230"/>
      <c r="C450" s="231"/>
      <c r="D450" s="221" t="s">
        <v>148</v>
      </c>
      <c r="E450" s="232" t="s">
        <v>19</v>
      </c>
      <c r="F450" s="233" t="s">
        <v>434</v>
      </c>
      <c r="G450" s="231"/>
      <c r="H450" s="234">
        <v>15.3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0" t="s">
        <v>148</v>
      </c>
      <c r="AU450" s="240" t="s">
        <v>83</v>
      </c>
      <c r="AV450" s="14" t="s">
        <v>83</v>
      </c>
      <c r="AW450" s="14" t="s">
        <v>35</v>
      </c>
      <c r="AX450" s="14" t="s">
        <v>81</v>
      </c>
      <c r="AY450" s="240" t="s">
        <v>137</v>
      </c>
    </row>
    <row r="451" spans="1:65" s="2" customFormat="1" ht="21.75" customHeight="1">
      <c r="A451" s="39"/>
      <c r="B451" s="40"/>
      <c r="C451" s="241" t="s">
        <v>664</v>
      </c>
      <c r="D451" s="241" t="s">
        <v>210</v>
      </c>
      <c r="E451" s="242" t="s">
        <v>665</v>
      </c>
      <c r="F451" s="243" t="s">
        <v>666</v>
      </c>
      <c r="G451" s="244" t="s">
        <v>153</v>
      </c>
      <c r="H451" s="245">
        <v>16.83</v>
      </c>
      <c r="I451" s="246"/>
      <c r="J451" s="247">
        <f>ROUND(I451*H451,2)</f>
        <v>0</v>
      </c>
      <c r="K451" s="243" t="s">
        <v>143</v>
      </c>
      <c r="L451" s="248"/>
      <c r="M451" s="249" t="s">
        <v>19</v>
      </c>
      <c r="N451" s="250" t="s">
        <v>44</v>
      </c>
      <c r="O451" s="85"/>
      <c r="P451" s="210">
        <f>O451*H451</f>
        <v>0</v>
      </c>
      <c r="Q451" s="210">
        <v>0.0131</v>
      </c>
      <c r="R451" s="210">
        <f>Q451*H451</f>
        <v>0.22047299999999997</v>
      </c>
      <c r="S451" s="210">
        <v>0</v>
      </c>
      <c r="T451" s="21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2" t="s">
        <v>357</v>
      </c>
      <c r="AT451" s="212" t="s">
        <v>210</v>
      </c>
      <c r="AU451" s="212" t="s">
        <v>83</v>
      </c>
      <c r="AY451" s="18" t="s">
        <v>137</v>
      </c>
      <c r="BE451" s="213">
        <f>IF(N451="základní",J451,0)</f>
        <v>0</v>
      </c>
      <c r="BF451" s="213">
        <f>IF(N451="snížená",J451,0)</f>
        <v>0</v>
      </c>
      <c r="BG451" s="213">
        <f>IF(N451="zákl. přenesená",J451,0)</f>
        <v>0</v>
      </c>
      <c r="BH451" s="213">
        <f>IF(N451="sníž. přenesená",J451,0)</f>
        <v>0</v>
      </c>
      <c r="BI451" s="213">
        <f>IF(N451="nulová",J451,0)</f>
        <v>0</v>
      </c>
      <c r="BJ451" s="18" t="s">
        <v>81</v>
      </c>
      <c r="BK451" s="213">
        <f>ROUND(I451*H451,2)</f>
        <v>0</v>
      </c>
      <c r="BL451" s="18" t="s">
        <v>243</v>
      </c>
      <c r="BM451" s="212" t="s">
        <v>667</v>
      </c>
    </row>
    <row r="452" spans="1:51" s="14" customFormat="1" ht="12">
      <c r="A452" s="14"/>
      <c r="B452" s="230"/>
      <c r="C452" s="231"/>
      <c r="D452" s="221" t="s">
        <v>148</v>
      </c>
      <c r="E452" s="231"/>
      <c r="F452" s="233" t="s">
        <v>668</v>
      </c>
      <c r="G452" s="231"/>
      <c r="H452" s="234">
        <v>16.83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0" t="s">
        <v>148</v>
      </c>
      <c r="AU452" s="240" t="s">
        <v>83</v>
      </c>
      <c r="AV452" s="14" t="s">
        <v>83</v>
      </c>
      <c r="AW452" s="14" t="s">
        <v>4</v>
      </c>
      <c r="AX452" s="14" t="s">
        <v>81</v>
      </c>
      <c r="AY452" s="240" t="s">
        <v>137</v>
      </c>
    </row>
    <row r="453" spans="1:65" s="2" customFormat="1" ht="37.8" customHeight="1">
      <c r="A453" s="39"/>
      <c r="B453" s="40"/>
      <c r="C453" s="201" t="s">
        <v>669</v>
      </c>
      <c r="D453" s="201" t="s">
        <v>139</v>
      </c>
      <c r="E453" s="202" t="s">
        <v>670</v>
      </c>
      <c r="F453" s="203" t="s">
        <v>671</v>
      </c>
      <c r="G453" s="204" t="s">
        <v>165</v>
      </c>
      <c r="H453" s="205">
        <v>0.303</v>
      </c>
      <c r="I453" s="206"/>
      <c r="J453" s="207">
        <f>ROUND(I453*H453,2)</f>
        <v>0</v>
      </c>
      <c r="K453" s="203" t="s">
        <v>143</v>
      </c>
      <c r="L453" s="45"/>
      <c r="M453" s="208" t="s">
        <v>19</v>
      </c>
      <c r="N453" s="209" t="s">
        <v>44</v>
      </c>
      <c r="O453" s="85"/>
      <c r="P453" s="210">
        <f>O453*H453</f>
        <v>0</v>
      </c>
      <c r="Q453" s="210">
        <v>0.0233</v>
      </c>
      <c r="R453" s="210">
        <f>Q453*H453</f>
        <v>0.0070599</v>
      </c>
      <c r="S453" s="210">
        <v>0</v>
      </c>
      <c r="T453" s="21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2" t="s">
        <v>243</v>
      </c>
      <c r="AT453" s="212" t="s">
        <v>139</v>
      </c>
      <c r="AU453" s="212" t="s">
        <v>83</v>
      </c>
      <c r="AY453" s="18" t="s">
        <v>137</v>
      </c>
      <c r="BE453" s="213">
        <f>IF(N453="základní",J453,0)</f>
        <v>0</v>
      </c>
      <c r="BF453" s="213">
        <f>IF(N453="snížená",J453,0)</f>
        <v>0</v>
      </c>
      <c r="BG453" s="213">
        <f>IF(N453="zákl. přenesená",J453,0)</f>
        <v>0</v>
      </c>
      <c r="BH453" s="213">
        <f>IF(N453="sníž. přenesená",J453,0)</f>
        <v>0</v>
      </c>
      <c r="BI453" s="213">
        <f>IF(N453="nulová",J453,0)</f>
        <v>0</v>
      </c>
      <c r="BJ453" s="18" t="s">
        <v>81</v>
      </c>
      <c r="BK453" s="213">
        <f>ROUND(I453*H453,2)</f>
        <v>0</v>
      </c>
      <c r="BL453" s="18" t="s">
        <v>243</v>
      </c>
      <c r="BM453" s="212" t="s">
        <v>672</v>
      </c>
    </row>
    <row r="454" spans="1:47" s="2" customFormat="1" ht="12">
      <c r="A454" s="39"/>
      <c r="B454" s="40"/>
      <c r="C454" s="41"/>
      <c r="D454" s="214" t="s">
        <v>146</v>
      </c>
      <c r="E454" s="41"/>
      <c r="F454" s="215" t="s">
        <v>673</v>
      </c>
      <c r="G454" s="41"/>
      <c r="H454" s="41"/>
      <c r="I454" s="216"/>
      <c r="J454" s="41"/>
      <c r="K454" s="41"/>
      <c r="L454" s="45"/>
      <c r="M454" s="217"/>
      <c r="N454" s="218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146</v>
      </c>
      <c r="AU454" s="18" t="s">
        <v>83</v>
      </c>
    </row>
    <row r="455" spans="1:51" s="14" customFormat="1" ht="12">
      <c r="A455" s="14"/>
      <c r="B455" s="230"/>
      <c r="C455" s="231"/>
      <c r="D455" s="221" t="s">
        <v>148</v>
      </c>
      <c r="E455" s="232" t="s">
        <v>19</v>
      </c>
      <c r="F455" s="233" t="s">
        <v>674</v>
      </c>
      <c r="G455" s="231"/>
      <c r="H455" s="234">
        <v>0.303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0" t="s">
        <v>148</v>
      </c>
      <c r="AU455" s="240" t="s">
        <v>83</v>
      </c>
      <c r="AV455" s="14" t="s">
        <v>83</v>
      </c>
      <c r="AW455" s="14" t="s">
        <v>35</v>
      </c>
      <c r="AX455" s="14" t="s">
        <v>81</v>
      </c>
      <c r="AY455" s="240" t="s">
        <v>137</v>
      </c>
    </row>
    <row r="456" spans="1:65" s="2" customFormat="1" ht="24.15" customHeight="1">
      <c r="A456" s="39"/>
      <c r="B456" s="40"/>
      <c r="C456" s="201" t="s">
        <v>675</v>
      </c>
      <c r="D456" s="201" t="s">
        <v>139</v>
      </c>
      <c r="E456" s="202" t="s">
        <v>676</v>
      </c>
      <c r="F456" s="203" t="s">
        <v>677</v>
      </c>
      <c r="G456" s="204" t="s">
        <v>142</v>
      </c>
      <c r="H456" s="205">
        <v>20.49</v>
      </c>
      <c r="I456" s="206"/>
      <c r="J456" s="207">
        <f>ROUND(I456*H456,2)</f>
        <v>0</v>
      </c>
      <c r="K456" s="203" t="s">
        <v>143</v>
      </c>
      <c r="L456" s="45"/>
      <c r="M456" s="208" t="s">
        <v>19</v>
      </c>
      <c r="N456" s="209" t="s">
        <v>44</v>
      </c>
      <c r="O456" s="85"/>
      <c r="P456" s="210">
        <f>O456*H456</f>
        <v>0</v>
      </c>
      <c r="Q456" s="210">
        <v>1E-05</v>
      </c>
      <c r="R456" s="210">
        <f>Q456*H456</f>
        <v>0.0002049</v>
      </c>
      <c r="S456" s="210">
        <v>0</v>
      </c>
      <c r="T456" s="21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2" t="s">
        <v>243</v>
      </c>
      <c r="AT456" s="212" t="s">
        <v>139</v>
      </c>
      <c r="AU456" s="212" t="s">
        <v>83</v>
      </c>
      <c r="AY456" s="18" t="s">
        <v>137</v>
      </c>
      <c r="BE456" s="213">
        <f>IF(N456="základní",J456,0)</f>
        <v>0</v>
      </c>
      <c r="BF456" s="213">
        <f>IF(N456="snížená",J456,0)</f>
        <v>0</v>
      </c>
      <c r="BG456" s="213">
        <f>IF(N456="zákl. přenesená",J456,0)</f>
        <v>0</v>
      </c>
      <c r="BH456" s="213">
        <f>IF(N456="sníž. přenesená",J456,0)</f>
        <v>0</v>
      </c>
      <c r="BI456" s="213">
        <f>IF(N456="nulová",J456,0)</f>
        <v>0</v>
      </c>
      <c r="BJ456" s="18" t="s">
        <v>81</v>
      </c>
      <c r="BK456" s="213">
        <f>ROUND(I456*H456,2)</f>
        <v>0</v>
      </c>
      <c r="BL456" s="18" t="s">
        <v>243</v>
      </c>
      <c r="BM456" s="212" t="s">
        <v>678</v>
      </c>
    </row>
    <row r="457" spans="1:47" s="2" customFormat="1" ht="12">
      <c r="A457" s="39"/>
      <c r="B457" s="40"/>
      <c r="C457" s="41"/>
      <c r="D457" s="214" t="s">
        <v>146</v>
      </c>
      <c r="E457" s="41"/>
      <c r="F457" s="215" t="s">
        <v>679</v>
      </c>
      <c r="G457" s="41"/>
      <c r="H457" s="41"/>
      <c r="I457" s="216"/>
      <c r="J457" s="41"/>
      <c r="K457" s="41"/>
      <c r="L457" s="45"/>
      <c r="M457" s="217"/>
      <c r="N457" s="218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146</v>
      </c>
      <c r="AU457" s="18" t="s">
        <v>83</v>
      </c>
    </row>
    <row r="458" spans="1:47" s="2" customFormat="1" ht="12">
      <c r="A458" s="39"/>
      <c r="B458" s="40"/>
      <c r="C458" s="41"/>
      <c r="D458" s="221" t="s">
        <v>292</v>
      </c>
      <c r="E458" s="41"/>
      <c r="F458" s="262" t="s">
        <v>680</v>
      </c>
      <c r="G458" s="41"/>
      <c r="H458" s="41"/>
      <c r="I458" s="216"/>
      <c r="J458" s="41"/>
      <c r="K458" s="41"/>
      <c r="L458" s="45"/>
      <c r="M458" s="217"/>
      <c r="N458" s="218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292</v>
      </c>
      <c r="AU458" s="18" t="s">
        <v>83</v>
      </c>
    </row>
    <row r="459" spans="1:51" s="13" customFormat="1" ht="12">
      <c r="A459" s="13"/>
      <c r="B459" s="219"/>
      <c r="C459" s="220"/>
      <c r="D459" s="221" t="s">
        <v>148</v>
      </c>
      <c r="E459" s="222" t="s">
        <v>19</v>
      </c>
      <c r="F459" s="223" t="s">
        <v>681</v>
      </c>
      <c r="G459" s="220"/>
      <c r="H459" s="222" t="s">
        <v>19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29" t="s">
        <v>148</v>
      </c>
      <c r="AU459" s="229" t="s">
        <v>83</v>
      </c>
      <c r="AV459" s="13" t="s">
        <v>81</v>
      </c>
      <c r="AW459" s="13" t="s">
        <v>35</v>
      </c>
      <c r="AX459" s="13" t="s">
        <v>73</v>
      </c>
      <c r="AY459" s="229" t="s">
        <v>137</v>
      </c>
    </row>
    <row r="460" spans="1:51" s="14" customFormat="1" ht="12">
      <c r="A460" s="14"/>
      <c r="B460" s="230"/>
      <c r="C460" s="231"/>
      <c r="D460" s="221" t="s">
        <v>148</v>
      </c>
      <c r="E460" s="232" t="s">
        <v>19</v>
      </c>
      <c r="F460" s="233" t="s">
        <v>682</v>
      </c>
      <c r="G460" s="231"/>
      <c r="H460" s="234">
        <v>12.915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0" t="s">
        <v>148</v>
      </c>
      <c r="AU460" s="240" t="s">
        <v>83</v>
      </c>
      <c r="AV460" s="14" t="s">
        <v>83</v>
      </c>
      <c r="AW460" s="14" t="s">
        <v>35</v>
      </c>
      <c r="AX460" s="14" t="s">
        <v>73</v>
      </c>
      <c r="AY460" s="240" t="s">
        <v>137</v>
      </c>
    </row>
    <row r="461" spans="1:51" s="14" customFormat="1" ht="12">
      <c r="A461" s="14"/>
      <c r="B461" s="230"/>
      <c r="C461" s="231"/>
      <c r="D461" s="221" t="s">
        <v>148</v>
      </c>
      <c r="E461" s="232" t="s">
        <v>19</v>
      </c>
      <c r="F461" s="233" t="s">
        <v>683</v>
      </c>
      <c r="G461" s="231"/>
      <c r="H461" s="234">
        <v>7.575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0" t="s">
        <v>148</v>
      </c>
      <c r="AU461" s="240" t="s">
        <v>83</v>
      </c>
      <c r="AV461" s="14" t="s">
        <v>83</v>
      </c>
      <c r="AW461" s="14" t="s">
        <v>35</v>
      </c>
      <c r="AX461" s="14" t="s">
        <v>73</v>
      </c>
      <c r="AY461" s="240" t="s">
        <v>137</v>
      </c>
    </row>
    <row r="462" spans="1:51" s="15" customFormat="1" ht="12">
      <c r="A462" s="15"/>
      <c r="B462" s="251"/>
      <c r="C462" s="252"/>
      <c r="D462" s="221" t="s">
        <v>148</v>
      </c>
      <c r="E462" s="253" t="s">
        <v>19</v>
      </c>
      <c r="F462" s="254" t="s">
        <v>286</v>
      </c>
      <c r="G462" s="252"/>
      <c r="H462" s="255">
        <v>20.49</v>
      </c>
      <c r="I462" s="256"/>
      <c r="J462" s="252"/>
      <c r="K462" s="252"/>
      <c r="L462" s="257"/>
      <c r="M462" s="258"/>
      <c r="N462" s="259"/>
      <c r="O462" s="259"/>
      <c r="P462" s="259"/>
      <c r="Q462" s="259"/>
      <c r="R462" s="259"/>
      <c r="S462" s="259"/>
      <c r="T462" s="260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1" t="s">
        <v>148</v>
      </c>
      <c r="AU462" s="261" t="s">
        <v>83</v>
      </c>
      <c r="AV462" s="15" t="s">
        <v>144</v>
      </c>
      <c r="AW462" s="15" t="s">
        <v>35</v>
      </c>
      <c r="AX462" s="15" t="s">
        <v>81</v>
      </c>
      <c r="AY462" s="261" t="s">
        <v>137</v>
      </c>
    </row>
    <row r="463" spans="1:65" s="2" customFormat="1" ht="24.15" customHeight="1">
      <c r="A463" s="39"/>
      <c r="B463" s="40"/>
      <c r="C463" s="241" t="s">
        <v>684</v>
      </c>
      <c r="D463" s="241" t="s">
        <v>210</v>
      </c>
      <c r="E463" s="242" t="s">
        <v>685</v>
      </c>
      <c r="F463" s="243" t="s">
        <v>686</v>
      </c>
      <c r="G463" s="244" t="s">
        <v>165</v>
      </c>
      <c r="H463" s="245">
        <v>0.163</v>
      </c>
      <c r="I463" s="246"/>
      <c r="J463" s="247">
        <f>ROUND(I463*H463,2)</f>
        <v>0</v>
      </c>
      <c r="K463" s="243" t="s">
        <v>143</v>
      </c>
      <c r="L463" s="248"/>
      <c r="M463" s="249" t="s">
        <v>19</v>
      </c>
      <c r="N463" s="250" t="s">
        <v>44</v>
      </c>
      <c r="O463" s="85"/>
      <c r="P463" s="210">
        <f>O463*H463</f>
        <v>0</v>
      </c>
      <c r="Q463" s="210">
        <v>0.44</v>
      </c>
      <c r="R463" s="210">
        <f>Q463*H463</f>
        <v>0.07172</v>
      </c>
      <c r="S463" s="210">
        <v>0</v>
      </c>
      <c r="T463" s="21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2" t="s">
        <v>357</v>
      </c>
      <c r="AT463" s="212" t="s">
        <v>210</v>
      </c>
      <c r="AU463" s="212" t="s">
        <v>83</v>
      </c>
      <c r="AY463" s="18" t="s">
        <v>137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18" t="s">
        <v>81</v>
      </c>
      <c r="BK463" s="213">
        <f>ROUND(I463*H463,2)</f>
        <v>0</v>
      </c>
      <c r="BL463" s="18" t="s">
        <v>243</v>
      </c>
      <c r="BM463" s="212" t="s">
        <v>687</v>
      </c>
    </row>
    <row r="464" spans="1:51" s="14" customFormat="1" ht="12">
      <c r="A464" s="14"/>
      <c r="B464" s="230"/>
      <c r="C464" s="231"/>
      <c r="D464" s="221" t="s">
        <v>148</v>
      </c>
      <c r="E464" s="232" t="s">
        <v>19</v>
      </c>
      <c r="F464" s="233" t="s">
        <v>688</v>
      </c>
      <c r="G464" s="231"/>
      <c r="H464" s="234">
        <v>0.148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0" t="s">
        <v>148</v>
      </c>
      <c r="AU464" s="240" t="s">
        <v>83</v>
      </c>
      <c r="AV464" s="14" t="s">
        <v>83</v>
      </c>
      <c r="AW464" s="14" t="s">
        <v>35</v>
      </c>
      <c r="AX464" s="14" t="s">
        <v>81</v>
      </c>
      <c r="AY464" s="240" t="s">
        <v>137</v>
      </c>
    </row>
    <row r="465" spans="1:51" s="14" customFormat="1" ht="12">
      <c r="A465" s="14"/>
      <c r="B465" s="230"/>
      <c r="C465" s="231"/>
      <c r="D465" s="221" t="s">
        <v>148</v>
      </c>
      <c r="E465" s="231"/>
      <c r="F465" s="233" t="s">
        <v>689</v>
      </c>
      <c r="G465" s="231"/>
      <c r="H465" s="234">
        <v>0.163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0" t="s">
        <v>148</v>
      </c>
      <c r="AU465" s="240" t="s">
        <v>83</v>
      </c>
      <c r="AV465" s="14" t="s">
        <v>83</v>
      </c>
      <c r="AW465" s="14" t="s">
        <v>4</v>
      </c>
      <c r="AX465" s="14" t="s">
        <v>81</v>
      </c>
      <c r="AY465" s="240" t="s">
        <v>137</v>
      </c>
    </row>
    <row r="466" spans="1:65" s="2" customFormat="1" ht="44.25" customHeight="1">
      <c r="A466" s="39"/>
      <c r="B466" s="40"/>
      <c r="C466" s="201" t="s">
        <v>690</v>
      </c>
      <c r="D466" s="201" t="s">
        <v>139</v>
      </c>
      <c r="E466" s="202" t="s">
        <v>691</v>
      </c>
      <c r="F466" s="203" t="s">
        <v>692</v>
      </c>
      <c r="G466" s="204" t="s">
        <v>153</v>
      </c>
      <c r="H466" s="205">
        <v>7.214</v>
      </c>
      <c r="I466" s="206"/>
      <c r="J466" s="207">
        <f>ROUND(I466*H466,2)</f>
        <v>0</v>
      </c>
      <c r="K466" s="203" t="s">
        <v>143</v>
      </c>
      <c r="L466" s="45"/>
      <c r="M466" s="208" t="s">
        <v>19</v>
      </c>
      <c r="N466" s="209" t="s">
        <v>44</v>
      </c>
      <c r="O466" s="85"/>
      <c r="P466" s="210">
        <f>O466*H466</f>
        <v>0</v>
      </c>
      <c r="Q466" s="210">
        <v>0.01574</v>
      </c>
      <c r="R466" s="210">
        <f>Q466*H466</f>
        <v>0.11354836000000001</v>
      </c>
      <c r="S466" s="210">
        <v>0</v>
      </c>
      <c r="T466" s="21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2" t="s">
        <v>243</v>
      </c>
      <c r="AT466" s="212" t="s">
        <v>139</v>
      </c>
      <c r="AU466" s="212" t="s">
        <v>83</v>
      </c>
      <c r="AY466" s="18" t="s">
        <v>137</v>
      </c>
      <c r="BE466" s="213">
        <f>IF(N466="základní",J466,0)</f>
        <v>0</v>
      </c>
      <c r="BF466" s="213">
        <f>IF(N466="snížená",J466,0)</f>
        <v>0</v>
      </c>
      <c r="BG466" s="213">
        <f>IF(N466="zákl. přenesená",J466,0)</f>
        <v>0</v>
      </c>
      <c r="BH466" s="213">
        <f>IF(N466="sníž. přenesená",J466,0)</f>
        <v>0</v>
      </c>
      <c r="BI466" s="213">
        <f>IF(N466="nulová",J466,0)</f>
        <v>0</v>
      </c>
      <c r="BJ466" s="18" t="s">
        <v>81</v>
      </c>
      <c r="BK466" s="213">
        <f>ROUND(I466*H466,2)</f>
        <v>0</v>
      </c>
      <c r="BL466" s="18" t="s">
        <v>243</v>
      </c>
      <c r="BM466" s="212" t="s">
        <v>693</v>
      </c>
    </row>
    <row r="467" spans="1:47" s="2" customFormat="1" ht="12">
      <c r="A467" s="39"/>
      <c r="B467" s="40"/>
      <c r="C467" s="41"/>
      <c r="D467" s="214" t="s">
        <v>146</v>
      </c>
      <c r="E467" s="41"/>
      <c r="F467" s="215" t="s">
        <v>694</v>
      </c>
      <c r="G467" s="41"/>
      <c r="H467" s="41"/>
      <c r="I467" s="216"/>
      <c r="J467" s="41"/>
      <c r="K467" s="41"/>
      <c r="L467" s="45"/>
      <c r="M467" s="217"/>
      <c r="N467" s="218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146</v>
      </c>
      <c r="AU467" s="18" t="s">
        <v>83</v>
      </c>
    </row>
    <row r="468" spans="1:51" s="13" customFormat="1" ht="12">
      <c r="A468" s="13"/>
      <c r="B468" s="219"/>
      <c r="C468" s="220"/>
      <c r="D468" s="221" t="s">
        <v>148</v>
      </c>
      <c r="E468" s="222" t="s">
        <v>19</v>
      </c>
      <c r="F468" s="223" t="s">
        <v>681</v>
      </c>
      <c r="G468" s="220"/>
      <c r="H468" s="222" t="s">
        <v>19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9" t="s">
        <v>148</v>
      </c>
      <c r="AU468" s="229" t="s">
        <v>83</v>
      </c>
      <c r="AV468" s="13" t="s">
        <v>81</v>
      </c>
      <c r="AW468" s="13" t="s">
        <v>35</v>
      </c>
      <c r="AX468" s="13" t="s">
        <v>73</v>
      </c>
      <c r="AY468" s="229" t="s">
        <v>137</v>
      </c>
    </row>
    <row r="469" spans="1:51" s="14" customFormat="1" ht="12">
      <c r="A469" s="14"/>
      <c r="B469" s="230"/>
      <c r="C469" s="231"/>
      <c r="D469" s="221" t="s">
        <v>148</v>
      </c>
      <c r="E469" s="232" t="s">
        <v>19</v>
      </c>
      <c r="F469" s="233" t="s">
        <v>695</v>
      </c>
      <c r="G469" s="231"/>
      <c r="H469" s="234">
        <v>6.68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0" t="s">
        <v>148</v>
      </c>
      <c r="AU469" s="240" t="s">
        <v>83</v>
      </c>
      <c r="AV469" s="14" t="s">
        <v>83</v>
      </c>
      <c r="AW469" s="14" t="s">
        <v>35</v>
      </c>
      <c r="AX469" s="14" t="s">
        <v>73</v>
      </c>
      <c r="AY469" s="240" t="s">
        <v>137</v>
      </c>
    </row>
    <row r="470" spans="1:51" s="13" customFormat="1" ht="12">
      <c r="A470" s="13"/>
      <c r="B470" s="219"/>
      <c r="C470" s="220"/>
      <c r="D470" s="221" t="s">
        <v>148</v>
      </c>
      <c r="E470" s="222" t="s">
        <v>19</v>
      </c>
      <c r="F470" s="223" t="s">
        <v>696</v>
      </c>
      <c r="G470" s="220"/>
      <c r="H470" s="222" t="s">
        <v>19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29" t="s">
        <v>148</v>
      </c>
      <c r="AU470" s="229" t="s">
        <v>83</v>
      </c>
      <c r="AV470" s="13" t="s">
        <v>81</v>
      </c>
      <c r="AW470" s="13" t="s">
        <v>35</v>
      </c>
      <c r="AX470" s="13" t="s">
        <v>73</v>
      </c>
      <c r="AY470" s="229" t="s">
        <v>137</v>
      </c>
    </row>
    <row r="471" spans="1:51" s="14" customFormat="1" ht="12">
      <c r="A471" s="14"/>
      <c r="B471" s="230"/>
      <c r="C471" s="231"/>
      <c r="D471" s="221" t="s">
        <v>148</v>
      </c>
      <c r="E471" s="232" t="s">
        <v>19</v>
      </c>
      <c r="F471" s="233" t="s">
        <v>697</v>
      </c>
      <c r="G471" s="231"/>
      <c r="H471" s="234">
        <v>0.534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0" t="s">
        <v>148</v>
      </c>
      <c r="AU471" s="240" t="s">
        <v>83</v>
      </c>
      <c r="AV471" s="14" t="s">
        <v>83</v>
      </c>
      <c r="AW471" s="14" t="s">
        <v>35</v>
      </c>
      <c r="AX471" s="14" t="s">
        <v>73</v>
      </c>
      <c r="AY471" s="240" t="s">
        <v>137</v>
      </c>
    </row>
    <row r="472" spans="1:51" s="15" customFormat="1" ht="12">
      <c r="A472" s="15"/>
      <c r="B472" s="251"/>
      <c r="C472" s="252"/>
      <c r="D472" s="221" t="s">
        <v>148</v>
      </c>
      <c r="E472" s="253" t="s">
        <v>19</v>
      </c>
      <c r="F472" s="254" t="s">
        <v>286</v>
      </c>
      <c r="G472" s="252"/>
      <c r="H472" s="255">
        <v>7.214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1" t="s">
        <v>148</v>
      </c>
      <c r="AU472" s="261" t="s">
        <v>83</v>
      </c>
      <c r="AV472" s="15" t="s">
        <v>144</v>
      </c>
      <c r="AW472" s="15" t="s">
        <v>35</v>
      </c>
      <c r="AX472" s="15" t="s">
        <v>81</v>
      </c>
      <c r="AY472" s="261" t="s">
        <v>137</v>
      </c>
    </row>
    <row r="473" spans="1:65" s="2" customFormat="1" ht="24.15" customHeight="1">
      <c r="A473" s="39"/>
      <c r="B473" s="40"/>
      <c r="C473" s="201" t="s">
        <v>698</v>
      </c>
      <c r="D473" s="201" t="s">
        <v>139</v>
      </c>
      <c r="E473" s="202" t="s">
        <v>699</v>
      </c>
      <c r="F473" s="203" t="s">
        <v>700</v>
      </c>
      <c r="G473" s="204" t="s">
        <v>153</v>
      </c>
      <c r="H473" s="205">
        <v>7.214</v>
      </c>
      <c r="I473" s="206"/>
      <c r="J473" s="207">
        <f>ROUND(I473*H473,2)</f>
        <v>0</v>
      </c>
      <c r="K473" s="203" t="s">
        <v>143</v>
      </c>
      <c r="L473" s="45"/>
      <c r="M473" s="208" t="s">
        <v>19</v>
      </c>
      <c r="N473" s="209" t="s">
        <v>44</v>
      </c>
      <c r="O473" s="85"/>
      <c r="P473" s="210">
        <f>O473*H473</f>
        <v>0</v>
      </c>
      <c r="Q473" s="210">
        <v>0.00018</v>
      </c>
      <c r="R473" s="210">
        <f>Q473*H473</f>
        <v>0.00129852</v>
      </c>
      <c r="S473" s="210">
        <v>0</v>
      </c>
      <c r="T473" s="21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2" t="s">
        <v>243</v>
      </c>
      <c r="AT473" s="212" t="s">
        <v>139</v>
      </c>
      <c r="AU473" s="212" t="s">
        <v>83</v>
      </c>
      <c r="AY473" s="18" t="s">
        <v>137</v>
      </c>
      <c r="BE473" s="213">
        <f>IF(N473="základní",J473,0)</f>
        <v>0</v>
      </c>
      <c r="BF473" s="213">
        <f>IF(N473="snížená",J473,0)</f>
        <v>0</v>
      </c>
      <c r="BG473" s="213">
        <f>IF(N473="zákl. přenesená",J473,0)</f>
        <v>0</v>
      </c>
      <c r="BH473" s="213">
        <f>IF(N473="sníž. přenesená",J473,0)</f>
        <v>0</v>
      </c>
      <c r="BI473" s="213">
        <f>IF(N473="nulová",J473,0)</f>
        <v>0</v>
      </c>
      <c r="BJ473" s="18" t="s">
        <v>81</v>
      </c>
      <c r="BK473" s="213">
        <f>ROUND(I473*H473,2)</f>
        <v>0</v>
      </c>
      <c r="BL473" s="18" t="s">
        <v>243</v>
      </c>
      <c r="BM473" s="212" t="s">
        <v>701</v>
      </c>
    </row>
    <row r="474" spans="1:47" s="2" customFormat="1" ht="12">
      <c r="A474" s="39"/>
      <c r="B474" s="40"/>
      <c r="C474" s="41"/>
      <c r="D474" s="214" t="s">
        <v>146</v>
      </c>
      <c r="E474" s="41"/>
      <c r="F474" s="215" t="s">
        <v>702</v>
      </c>
      <c r="G474" s="41"/>
      <c r="H474" s="41"/>
      <c r="I474" s="216"/>
      <c r="J474" s="41"/>
      <c r="K474" s="41"/>
      <c r="L474" s="45"/>
      <c r="M474" s="217"/>
      <c r="N474" s="218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146</v>
      </c>
      <c r="AU474" s="18" t="s">
        <v>83</v>
      </c>
    </row>
    <row r="475" spans="1:65" s="2" customFormat="1" ht="49.05" customHeight="1">
      <c r="A475" s="39"/>
      <c r="B475" s="40"/>
      <c r="C475" s="201" t="s">
        <v>703</v>
      </c>
      <c r="D475" s="201" t="s">
        <v>139</v>
      </c>
      <c r="E475" s="202" t="s">
        <v>704</v>
      </c>
      <c r="F475" s="203" t="s">
        <v>705</v>
      </c>
      <c r="G475" s="204" t="s">
        <v>342</v>
      </c>
      <c r="H475" s="205">
        <v>0.414</v>
      </c>
      <c r="I475" s="206"/>
      <c r="J475" s="207">
        <f>ROUND(I475*H475,2)</f>
        <v>0</v>
      </c>
      <c r="K475" s="203" t="s">
        <v>143</v>
      </c>
      <c r="L475" s="45"/>
      <c r="M475" s="208" t="s">
        <v>19</v>
      </c>
      <c r="N475" s="209" t="s">
        <v>44</v>
      </c>
      <c r="O475" s="85"/>
      <c r="P475" s="210">
        <f>O475*H475</f>
        <v>0</v>
      </c>
      <c r="Q475" s="210">
        <v>0</v>
      </c>
      <c r="R475" s="210">
        <f>Q475*H475</f>
        <v>0</v>
      </c>
      <c r="S475" s="210">
        <v>0</v>
      </c>
      <c r="T475" s="21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2" t="s">
        <v>243</v>
      </c>
      <c r="AT475" s="212" t="s">
        <v>139</v>
      </c>
      <c r="AU475" s="212" t="s">
        <v>83</v>
      </c>
      <c r="AY475" s="18" t="s">
        <v>137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18" t="s">
        <v>81</v>
      </c>
      <c r="BK475" s="213">
        <f>ROUND(I475*H475,2)</f>
        <v>0</v>
      </c>
      <c r="BL475" s="18" t="s">
        <v>243</v>
      </c>
      <c r="BM475" s="212" t="s">
        <v>706</v>
      </c>
    </row>
    <row r="476" spans="1:47" s="2" customFormat="1" ht="12">
      <c r="A476" s="39"/>
      <c r="B476" s="40"/>
      <c r="C476" s="41"/>
      <c r="D476" s="214" t="s">
        <v>146</v>
      </c>
      <c r="E476" s="41"/>
      <c r="F476" s="215" t="s">
        <v>707</v>
      </c>
      <c r="G476" s="41"/>
      <c r="H476" s="41"/>
      <c r="I476" s="216"/>
      <c r="J476" s="41"/>
      <c r="K476" s="41"/>
      <c r="L476" s="45"/>
      <c r="M476" s="217"/>
      <c r="N476" s="218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146</v>
      </c>
      <c r="AU476" s="18" t="s">
        <v>83</v>
      </c>
    </row>
    <row r="477" spans="1:63" s="12" customFormat="1" ht="22.8" customHeight="1">
      <c r="A477" s="12"/>
      <c r="B477" s="185"/>
      <c r="C477" s="186"/>
      <c r="D477" s="187" t="s">
        <v>72</v>
      </c>
      <c r="E477" s="199" t="s">
        <v>708</v>
      </c>
      <c r="F477" s="199" t="s">
        <v>709</v>
      </c>
      <c r="G477" s="186"/>
      <c r="H477" s="186"/>
      <c r="I477" s="189"/>
      <c r="J477" s="200">
        <f>BK477</f>
        <v>0</v>
      </c>
      <c r="K477" s="186"/>
      <c r="L477" s="191"/>
      <c r="M477" s="192"/>
      <c r="N477" s="193"/>
      <c r="O477" s="193"/>
      <c r="P477" s="194">
        <f>SUM(P478:P486)</f>
        <v>0</v>
      </c>
      <c r="Q477" s="193"/>
      <c r="R477" s="194">
        <f>SUM(R478:R486)</f>
        <v>1.4037884999999999</v>
      </c>
      <c r="S477" s="193"/>
      <c r="T477" s="195">
        <f>SUM(T478:T486)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196" t="s">
        <v>83</v>
      </c>
      <c r="AT477" s="197" t="s">
        <v>72</v>
      </c>
      <c r="AU477" s="197" t="s">
        <v>81</v>
      </c>
      <c r="AY477" s="196" t="s">
        <v>137</v>
      </c>
      <c r="BK477" s="198">
        <f>SUM(BK478:BK486)</f>
        <v>0</v>
      </c>
    </row>
    <row r="478" spans="1:65" s="2" customFormat="1" ht="49.05" customHeight="1">
      <c r="A478" s="39"/>
      <c r="B478" s="40"/>
      <c r="C478" s="201" t="s">
        <v>277</v>
      </c>
      <c r="D478" s="201" t="s">
        <v>139</v>
      </c>
      <c r="E478" s="202" t="s">
        <v>710</v>
      </c>
      <c r="F478" s="203" t="s">
        <v>711</v>
      </c>
      <c r="G478" s="204" t="s">
        <v>153</v>
      </c>
      <c r="H478" s="205">
        <v>100.63</v>
      </c>
      <c r="I478" s="206"/>
      <c r="J478" s="207">
        <f>ROUND(I478*H478,2)</f>
        <v>0</v>
      </c>
      <c r="K478" s="203" t="s">
        <v>143</v>
      </c>
      <c r="L478" s="45"/>
      <c r="M478" s="208" t="s">
        <v>19</v>
      </c>
      <c r="N478" s="209" t="s">
        <v>44</v>
      </c>
      <c r="O478" s="85"/>
      <c r="P478" s="210">
        <f>O478*H478</f>
        <v>0</v>
      </c>
      <c r="Q478" s="210">
        <v>0.01385</v>
      </c>
      <c r="R478" s="210">
        <f>Q478*H478</f>
        <v>1.3937255</v>
      </c>
      <c r="S478" s="210">
        <v>0</v>
      </c>
      <c r="T478" s="21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2" t="s">
        <v>243</v>
      </c>
      <c r="AT478" s="212" t="s">
        <v>139</v>
      </c>
      <c r="AU478" s="212" t="s">
        <v>83</v>
      </c>
      <c r="AY478" s="18" t="s">
        <v>137</v>
      </c>
      <c r="BE478" s="213">
        <f>IF(N478="základní",J478,0)</f>
        <v>0</v>
      </c>
      <c r="BF478" s="213">
        <f>IF(N478="snížená",J478,0)</f>
        <v>0</v>
      </c>
      <c r="BG478" s="213">
        <f>IF(N478="zákl. přenesená",J478,0)</f>
        <v>0</v>
      </c>
      <c r="BH478" s="213">
        <f>IF(N478="sníž. přenesená",J478,0)</f>
        <v>0</v>
      </c>
      <c r="BI478" s="213">
        <f>IF(N478="nulová",J478,0)</f>
        <v>0</v>
      </c>
      <c r="BJ478" s="18" t="s">
        <v>81</v>
      </c>
      <c r="BK478" s="213">
        <f>ROUND(I478*H478,2)</f>
        <v>0</v>
      </c>
      <c r="BL478" s="18" t="s">
        <v>243</v>
      </c>
      <c r="BM478" s="212" t="s">
        <v>712</v>
      </c>
    </row>
    <row r="479" spans="1:47" s="2" customFormat="1" ht="12">
      <c r="A479" s="39"/>
      <c r="B479" s="40"/>
      <c r="C479" s="41"/>
      <c r="D479" s="214" t="s">
        <v>146</v>
      </c>
      <c r="E479" s="41"/>
      <c r="F479" s="215" t="s">
        <v>713</v>
      </c>
      <c r="G479" s="41"/>
      <c r="H479" s="41"/>
      <c r="I479" s="216"/>
      <c r="J479" s="41"/>
      <c r="K479" s="41"/>
      <c r="L479" s="45"/>
      <c r="M479" s="217"/>
      <c r="N479" s="218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146</v>
      </c>
      <c r="AU479" s="18" t="s">
        <v>83</v>
      </c>
    </row>
    <row r="480" spans="1:51" s="13" customFormat="1" ht="12">
      <c r="A480" s="13"/>
      <c r="B480" s="219"/>
      <c r="C480" s="220"/>
      <c r="D480" s="221" t="s">
        <v>148</v>
      </c>
      <c r="E480" s="222" t="s">
        <v>19</v>
      </c>
      <c r="F480" s="223" t="s">
        <v>262</v>
      </c>
      <c r="G480" s="220"/>
      <c r="H480" s="222" t="s">
        <v>19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29" t="s">
        <v>148</v>
      </c>
      <c r="AU480" s="229" t="s">
        <v>83</v>
      </c>
      <c r="AV480" s="13" t="s">
        <v>81</v>
      </c>
      <c r="AW480" s="13" t="s">
        <v>35</v>
      </c>
      <c r="AX480" s="13" t="s">
        <v>73</v>
      </c>
      <c r="AY480" s="229" t="s">
        <v>137</v>
      </c>
    </row>
    <row r="481" spans="1:51" s="13" customFormat="1" ht="12">
      <c r="A481" s="13"/>
      <c r="B481" s="219"/>
      <c r="C481" s="220"/>
      <c r="D481" s="221" t="s">
        <v>148</v>
      </c>
      <c r="E481" s="222" t="s">
        <v>19</v>
      </c>
      <c r="F481" s="223" t="s">
        <v>714</v>
      </c>
      <c r="G481" s="220"/>
      <c r="H481" s="222" t="s">
        <v>19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29" t="s">
        <v>148</v>
      </c>
      <c r="AU481" s="229" t="s">
        <v>83</v>
      </c>
      <c r="AV481" s="13" t="s">
        <v>81</v>
      </c>
      <c r="AW481" s="13" t="s">
        <v>35</v>
      </c>
      <c r="AX481" s="13" t="s">
        <v>73</v>
      </c>
      <c r="AY481" s="229" t="s">
        <v>137</v>
      </c>
    </row>
    <row r="482" spans="1:51" s="14" customFormat="1" ht="12">
      <c r="A482" s="14"/>
      <c r="B482" s="230"/>
      <c r="C482" s="231"/>
      <c r="D482" s="221" t="s">
        <v>148</v>
      </c>
      <c r="E482" s="232" t="s">
        <v>19</v>
      </c>
      <c r="F482" s="233" t="s">
        <v>194</v>
      </c>
      <c r="G482" s="231"/>
      <c r="H482" s="234">
        <v>100.63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0" t="s">
        <v>148</v>
      </c>
      <c r="AU482" s="240" t="s">
        <v>83</v>
      </c>
      <c r="AV482" s="14" t="s">
        <v>83</v>
      </c>
      <c r="AW482" s="14" t="s">
        <v>35</v>
      </c>
      <c r="AX482" s="14" t="s">
        <v>81</v>
      </c>
      <c r="AY482" s="240" t="s">
        <v>137</v>
      </c>
    </row>
    <row r="483" spans="1:65" s="2" customFormat="1" ht="37.8" customHeight="1">
      <c r="A483" s="39"/>
      <c r="B483" s="40"/>
      <c r="C483" s="201" t="s">
        <v>715</v>
      </c>
      <c r="D483" s="201" t="s">
        <v>139</v>
      </c>
      <c r="E483" s="202" t="s">
        <v>716</v>
      </c>
      <c r="F483" s="203" t="s">
        <v>717</v>
      </c>
      <c r="G483" s="204" t="s">
        <v>153</v>
      </c>
      <c r="H483" s="205">
        <v>100.63</v>
      </c>
      <c r="I483" s="206"/>
      <c r="J483" s="207">
        <f>ROUND(I483*H483,2)</f>
        <v>0</v>
      </c>
      <c r="K483" s="203" t="s">
        <v>143</v>
      </c>
      <c r="L483" s="45"/>
      <c r="M483" s="208" t="s">
        <v>19</v>
      </c>
      <c r="N483" s="209" t="s">
        <v>44</v>
      </c>
      <c r="O483" s="85"/>
      <c r="P483" s="210">
        <f>O483*H483</f>
        <v>0</v>
      </c>
      <c r="Q483" s="210">
        <v>0.0001</v>
      </c>
      <c r="R483" s="210">
        <f>Q483*H483</f>
        <v>0.010063</v>
      </c>
      <c r="S483" s="210">
        <v>0</v>
      </c>
      <c r="T483" s="21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2" t="s">
        <v>243</v>
      </c>
      <c r="AT483" s="212" t="s">
        <v>139</v>
      </c>
      <c r="AU483" s="212" t="s">
        <v>83</v>
      </c>
      <c r="AY483" s="18" t="s">
        <v>137</v>
      </c>
      <c r="BE483" s="213">
        <f>IF(N483="základní",J483,0)</f>
        <v>0</v>
      </c>
      <c r="BF483" s="213">
        <f>IF(N483="snížená",J483,0)</f>
        <v>0</v>
      </c>
      <c r="BG483" s="213">
        <f>IF(N483="zákl. přenesená",J483,0)</f>
        <v>0</v>
      </c>
      <c r="BH483" s="213">
        <f>IF(N483="sníž. přenesená",J483,0)</f>
        <v>0</v>
      </c>
      <c r="BI483" s="213">
        <f>IF(N483="nulová",J483,0)</f>
        <v>0</v>
      </c>
      <c r="BJ483" s="18" t="s">
        <v>81</v>
      </c>
      <c r="BK483" s="213">
        <f>ROUND(I483*H483,2)</f>
        <v>0</v>
      </c>
      <c r="BL483" s="18" t="s">
        <v>243</v>
      </c>
      <c r="BM483" s="212" t="s">
        <v>718</v>
      </c>
    </row>
    <row r="484" spans="1:47" s="2" customFormat="1" ht="12">
      <c r="A484" s="39"/>
      <c r="B484" s="40"/>
      <c r="C484" s="41"/>
      <c r="D484" s="214" t="s">
        <v>146</v>
      </c>
      <c r="E484" s="41"/>
      <c r="F484" s="215" t="s">
        <v>719</v>
      </c>
      <c r="G484" s="41"/>
      <c r="H484" s="41"/>
      <c r="I484" s="216"/>
      <c r="J484" s="41"/>
      <c r="K484" s="41"/>
      <c r="L484" s="45"/>
      <c r="M484" s="217"/>
      <c r="N484" s="218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146</v>
      </c>
      <c r="AU484" s="18" t="s">
        <v>83</v>
      </c>
    </row>
    <row r="485" spans="1:65" s="2" customFormat="1" ht="66.75" customHeight="1">
      <c r="A485" s="39"/>
      <c r="B485" s="40"/>
      <c r="C485" s="201" t="s">
        <v>305</v>
      </c>
      <c r="D485" s="201" t="s">
        <v>139</v>
      </c>
      <c r="E485" s="202" t="s">
        <v>720</v>
      </c>
      <c r="F485" s="203" t="s">
        <v>721</v>
      </c>
      <c r="G485" s="204" t="s">
        <v>342</v>
      </c>
      <c r="H485" s="205">
        <v>1.404</v>
      </c>
      <c r="I485" s="206"/>
      <c r="J485" s="207">
        <f>ROUND(I485*H485,2)</f>
        <v>0</v>
      </c>
      <c r="K485" s="203" t="s">
        <v>143</v>
      </c>
      <c r="L485" s="45"/>
      <c r="M485" s="208" t="s">
        <v>19</v>
      </c>
      <c r="N485" s="209" t="s">
        <v>44</v>
      </c>
      <c r="O485" s="85"/>
      <c r="P485" s="210">
        <f>O485*H485</f>
        <v>0</v>
      </c>
      <c r="Q485" s="210">
        <v>0</v>
      </c>
      <c r="R485" s="210">
        <f>Q485*H485</f>
        <v>0</v>
      </c>
      <c r="S485" s="210">
        <v>0</v>
      </c>
      <c r="T485" s="21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2" t="s">
        <v>243</v>
      </c>
      <c r="AT485" s="212" t="s">
        <v>139</v>
      </c>
      <c r="AU485" s="212" t="s">
        <v>83</v>
      </c>
      <c r="AY485" s="18" t="s">
        <v>137</v>
      </c>
      <c r="BE485" s="213">
        <f>IF(N485="základní",J485,0)</f>
        <v>0</v>
      </c>
      <c r="BF485" s="213">
        <f>IF(N485="snížená",J485,0)</f>
        <v>0</v>
      </c>
      <c r="BG485" s="213">
        <f>IF(N485="zákl. přenesená",J485,0)</f>
        <v>0</v>
      </c>
      <c r="BH485" s="213">
        <f>IF(N485="sníž. přenesená",J485,0)</f>
        <v>0</v>
      </c>
      <c r="BI485" s="213">
        <f>IF(N485="nulová",J485,0)</f>
        <v>0</v>
      </c>
      <c r="BJ485" s="18" t="s">
        <v>81</v>
      </c>
      <c r="BK485" s="213">
        <f>ROUND(I485*H485,2)</f>
        <v>0</v>
      </c>
      <c r="BL485" s="18" t="s">
        <v>243</v>
      </c>
      <c r="BM485" s="212" t="s">
        <v>722</v>
      </c>
    </row>
    <row r="486" spans="1:47" s="2" customFormat="1" ht="12">
      <c r="A486" s="39"/>
      <c r="B486" s="40"/>
      <c r="C486" s="41"/>
      <c r="D486" s="214" t="s">
        <v>146</v>
      </c>
      <c r="E486" s="41"/>
      <c r="F486" s="215" t="s">
        <v>723</v>
      </c>
      <c r="G486" s="41"/>
      <c r="H486" s="41"/>
      <c r="I486" s="216"/>
      <c r="J486" s="41"/>
      <c r="K486" s="41"/>
      <c r="L486" s="45"/>
      <c r="M486" s="217"/>
      <c r="N486" s="218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146</v>
      </c>
      <c r="AU486" s="18" t="s">
        <v>83</v>
      </c>
    </row>
    <row r="487" spans="1:63" s="12" customFormat="1" ht="22.8" customHeight="1">
      <c r="A487" s="12"/>
      <c r="B487" s="185"/>
      <c r="C487" s="186"/>
      <c r="D487" s="187" t="s">
        <v>72</v>
      </c>
      <c r="E487" s="199" t="s">
        <v>724</v>
      </c>
      <c r="F487" s="199" t="s">
        <v>725</v>
      </c>
      <c r="G487" s="186"/>
      <c r="H487" s="186"/>
      <c r="I487" s="189"/>
      <c r="J487" s="200">
        <f>BK487</f>
        <v>0</v>
      </c>
      <c r="K487" s="186"/>
      <c r="L487" s="191"/>
      <c r="M487" s="192"/>
      <c r="N487" s="193"/>
      <c r="O487" s="193"/>
      <c r="P487" s="194">
        <f>SUM(P488:P499)</f>
        <v>0</v>
      </c>
      <c r="Q487" s="193"/>
      <c r="R487" s="194">
        <f>SUM(R488:R499)</f>
        <v>0.006736000000000001</v>
      </c>
      <c r="S487" s="193"/>
      <c r="T487" s="195">
        <f>SUM(T488:T499)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196" t="s">
        <v>83</v>
      </c>
      <c r="AT487" s="197" t="s">
        <v>72</v>
      </c>
      <c r="AU487" s="197" t="s">
        <v>81</v>
      </c>
      <c r="AY487" s="196" t="s">
        <v>137</v>
      </c>
      <c r="BK487" s="198">
        <f>SUM(BK488:BK499)</f>
        <v>0</v>
      </c>
    </row>
    <row r="488" spans="1:65" s="2" customFormat="1" ht="24.15" customHeight="1">
      <c r="A488" s="39"/>
      <c r="B488" s="40"/>
      <c r="C488" s="201" t="s">
        <v>322</v>
      </c>
      <c r="D488" s="201" t="s">
        <v>139</v>
      </c>
      <c r="E488" s="202" t="s">
        <v>726</v>
      </c>
      <c r="F488" s="203" t="s">
        <v>727</v>
      </c>
      <c r="G488" s="204" t="s">
        <v>142</v>
      </c>
      <c r="H488" s="205">
        <v>0.9</v>
      </c>
      <c r="I488" s="206"/>
      <c r="J488" s="207">
        <f>ROUND(I488*H488,2)</f>
        <v>0</v>
      </c>
      <c r="K488" s="203" t="s">
        <v>19</v>
      </c>
      <c r="L488" s="45"/>
      <c r="M488" s="208" t="s">
        <v>19</v>
      </c>
      <c r="N488" s="209" t="s">
        <v>44</v>
      </c>
      <c r="O488" s="85"/>
      <c r="P488" s="210">
        <f>O488*H488</f>
        <v>0</v>
      </c>
      <c r="Q488" s="210">
        <v>0</v>
      </c>
      <c r="R488" s="210">
        <f>Q488*H488</f>
        <v>0</v>
      </c>
      <c r="S488" s="210">
        <v>0</v>
      </c>
      <c r="T488" s="21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2" t="s">
        <v>243</v>
      </c>
      <c r="AT488" s="212" t="s">
        <v>139</v>
      </c>
      <c r="AU488" s="212" t="s">
        <v>83</v>
      </c>
      <c r="AY488" s="18" t="s">
        <v>137</v>
      </c>
      <c r="BE488" s="213">
        <f>IF(N488="základní",J488,0)</f>
        <v>0</v>
      </c>
      <c r="BF488" s="213">
        <f>IF(N488="snížená",J488,0)</f>
        <v>0</v>
      </c>
      <c r="BG488" s="213">
        <f>IF(N488="zákl. přenesená",J488,0)</f>
        <v>0</v>
      </c>
      <c r="BH488" s="213">
        <f>IF(N488="sníž. přenesená",J488,0)</f>
        <v>0</v>
      </c>
      <c r="BI488" s="213">
        <f>IF(N488="nulová",J488,0)</f>
        <v>0</v>
      </c>
      <c r="BJ488" s="18" t="s">
        <v>81</v>
      </c>
      <c r="BK488" s="213">
        <f>ROUND(I488*H488,2)</f>
        <v>0</v>
      </c>
      <c r="BL488" s="18" t="s">
        <v>243</v>
      </c>
      <c r="BM488" s="212" t="s">
        <v>728</v>
      </c>
    </row>
    <row r="489" spans="1:51" s="13" customFormat="1" ht="12">
      <c r="A489" s="13"/>
      <c r="B489" s="219"/>
      <c r="C489" s="220"/>
      <c r="D489" s="221" t="s">
        <v>148</v>
      </c>
      <c r="E489" s="222" t="s">
        <v>19</v>
      </c>
      <c r="F489" s="223" t="s">
        <v>729</v>
      </c>
      <c r="G489" s="220"/>
      <c r="H489" s="222" t="s">
        <v>19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29" t="s">
        <v>148</v>
      </c>
      <c r="AU489" s="229" t="s">
        <v>83</v>
      </c>
      <c r="AV489" s="13" t="s">
        <v>81</v>
      </c>
      <c r="AW489" s="13" t="s">
        <v>35</v>
      </c>
      <c r="AX489" s="13" t="s">
        <v>73</v>
      </c>
      <c r="AY489" s="229" t="s">
        <v>137</v>
      </c>
    </row>
    <row r="490" spans="1:51" s="14" customFormat="1" ht="12">
      <c r="A490" s="14"/>
      <c r="B490" s="230"/>
      <c r="C490" s="231"/>
      <c r="D490" s="221" t="s">
        <v>148</v>
      </c>
      <c r="E490" s="232" t="s">
        <v>19</v>
      </c>
      <c r="F490" s="233" t="s">
        <v>538</v>
      </c>
      <c r="G490" s="231"/>
      <c r="H490" s="234">
        <v>0.9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0" t="s">
        <v>148</v>
      </c>
      <c r="AU490" s="240" t="s">
        <v>83</v>
      </c>
      <c r="AV490" s="14" t="s">
        <v>83</v>
      </c>
      <c r="AW490" s="14" t="s">
        <v>35</v>
      </c>
      <c r="AX490" s="14" t="s">
        <v>81</v>
      </c>
      <c r="AY490" s="240" t="s">
        <v>137</v>
      </c>
    </row>
    <row r="491" spans="1:65" s="2" customFormat="1" ht="24.15" customHeight="1">
      <c r="A491" s="39"/>
      <c r="B491" s="40"/>
      <c r="C491" s="201" t="s">
        <v>730</v>
      </c>
      <c r="D491" s="201" t="s">
        <v>139</v>
      </c>
      <c r="E491" s="202" t="s">
        <v>731</v>
      </c>
      <c r="F491" s="203" t="s">
        <v>732</v>
      </c>
      <c r="G491" s="204" t="s">
        <v>474</v>
      </c>
      <c r="H491" s="205">
        <v>1</v>
      </c>
      <c r="I491" s="206"/>
      <c r="J491" s="207">
        <f>ROUND(I491*H491,2)</f>
        <v>0</v>
      </c>
      <c r="K491" s="203" t="s">
        <v>19</v>
      </c>
      <c r="L491" s="45"/>
      <c r="M491" s="208" t="s">
        <v>19</v>
      </c>
      <c r="N491" s="209" t="s">
        <v>44</v>
      </c>
      <c r="O491" s="85"/>
      <c r="P491" s="210">
        <f>O491*H491</f>
        <v>0</v>
      </c>
      <c r="Q491" s="210">
        <v>0.00051</v>
      </c>
      <c r="R491" s="210">
        <f>Q491*H491</f>
        <v>0.00051</v>
      </c>
      <c r="S491" s="210">
        <v>0</v>
      </c>
      <c r="T491" s="21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2" t="s">
        <v>243</v>
      </c>
      <c r="AT491" s="212" t="s">
        <v>139</v>
      </c>
      <c r="AU491" s="212" t="s">
        <v>83</v>
      </c>
      <c r="AY491" s="18" t="s">
        <v>137</v>
      </c>
      <c r="BE491" s="213">
        <f>IF(N491="základní",J491,0)</f>
        <v>0</v>
      </c>
      <c r="BF491" s="213">
        <f>IF(N491="snížená",J491,0)</f>
        <v>0</v>
      </c>
      <c r="BG491" s="213">
        <f>IF(N491="zákl. přenesená",J491,0)</f>
        <v>0</v>
      </c>
      <c r="BH491" s="213">
        <f>IF(N491="sníž. přenesená",J491,0)</f>
        <v>0</v>
      </c>
      <c r="BI491" s="213">
        <f>IF(N491="nulová",J491,0)</f>
        <v>0</v>
      </c>
      <c r="BJ491" s="18" t="s">
        <v>81</v>
      </c>
      <c r="BK491" s="213">
        <f>ROUND(I491*H491,2)</f>
        <v>0</v>
      </c>
      <c r="BL491" s="18" t="s">
        <v>243</v>
      </c>
      <c r="BM491" s="212" t="s">
        <v>733</v>
      </c>
    </row>
    <row r="492" spans="1:51" s="13" customFormat="1" ht="12">
      <c r="A492" s="13"/>
      <c r="B492" s="219"/>
      <c r="C492" s="220"/>
      <c r="D492" s="221" t="s">
        <v>148</v>
      </c>
      <c r="E492" s="222" t="s">
        <v>19</v>
      </c>
      <c r="F492" s="223" t="s">
        <v>734</v>
      </c>
      <c r="G492" s="220"/>
      <c r="H492" s="222" t="s">
        <v>19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9" t="s">
        <v>148</v>
      </c>
      <c r="AU492" s="229" t="s">
        <v>83</v>
      </c>
      <c r="AV492" s="13" t="s">
        <v>81</v>
      </c>
      <c r="AW492" s="13" t="s">
        <v>35</v>
      </c>
      <c r="AX492" s="13" t="s">
        <v>73</v>
      </c>
      <c r="AY492" s="229" t="s">
        <v>137</v>
      </c>
    </row>
    <row r="493" spans="1:51" s="14" customFormat="1" ht="12">
      <c r="A493" s="14"/>
      <c r="B493" s="230"/>
      <c r="C493" s="231"/>
      <c r="D493" s="221" t="s">
        <v>148</v>
      </c>
      <c r="E493" s="232" t="s">
        <v>19</v>
      </c>
      <c r="F493" s="233" t="s">
        <v>81</v>
      </c>
      <c r="G493" s="231"/>
      <c r="H493" s="234">
        <v>1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0" t="s">
        <v>148</v>
      </c>
      <c r="AU493" s="240" t="s">
        <v>83</v>
      </c>
      <c r="AV493" s="14" t="s">
        <v>83</v>
      </c>
      <c r="AW493" s="14" t="s">
        <v>35</v>
      </c>
      <c r="AX493" s="14" t="s">
        <v>81</v>
      </c>
      <c r="AY493" s="240" t="s">
        <v>137</v>
      </c>
    </row>
    <row r="494" spans="1:65" s="2" customFormat="1" ht="24.15" customHeight="1">
      <c r="A494" s="39"/>
      <c r="B494" s="40"/>
      <c r="C494" s="201" t="s">
        <v>735</v>
      </c>
      <c r="D494" s="201" t="s">
        <v>139</v>
      </c>
      <c r="E494" s="202" t="s">
        <v>736</v>
      </c>
      <c r="F494" s="203" t="s">
        <v>737</v>
      </c>
      <c r="G494" s="204" t="s">
        <v>142</v>
      </c>
      <c r="H494" s="205">
        <v>2.2</v>
      </c>
      <c r="I494" s="206"/>
      <c r="J494" s="207">
        <f>ROUND(I494*H494,2)</f>
        <v>0</v>
      </c>
      <c r="K494" s="203" t="s">
        <v>143</v>
      </c>
      <c r="L494" s="45"/>
      <c r="M494" s="208" t="s">
        <v>19</v>
      </c>
      <c r="N494" s="209" t="s">
        <v>44</v>
      </c>
      <c r="O494" s="85"/>
      <c r="P494" s="210">
        <f>O494*H494</f>
        <v>0</v>
      </c>
      <c r="Q494" s="210">
        <v>0.00283</v>
      </c>
      <c r="R494" s="210">
        <f>Q494*H494</f>
        <v>0.006226000000000001</v>
      </c>
      <c r="S494" s="210">
        <v>0</v>
      </c>
      <c r="T494" s="21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2" t="s">
        <v>243</v>
      </c>
      <c r="AT494" s="212" t="s">
        <v>139</v>
      </c>
      <c r="AU494" s="212" t="s">
        <v>83</v>
      </c>
      <c r="AY494" s="18" t="s">
        <v>137</v>
      </c>
      <c r="BE494" s="213">
        <f>IF(N494="základní",J494,0)</f>
        <v>0</v>
      </c>
      <c r="BF494" s="213">
        <f>IF(N494="snížená",J494,0)</f>
        <v>0</v>
      </c>
      <c r="BG494" s="213">
        <f>IF(N494="zákl. přenesená",J494,0)</f>
        <v>0</v>
      </c>
      <c r="BH494" s="213">
        <f>IF(N494="sníž. přenesená",J494,0)</f>
        <v>0</v>
      </c>
      <c r="BI494" s="213">
        <f>IF(N494="nulová",J494,0)</f>
        <v>0</v>
      </c>
      <c r="BJ494" s="18" t="s">
        <v>81</v>
      </c>
      <c r="BK494" s="213">
        <f>ROUND(I494*H494,2)</f>
        <v>0</v>
      </c>
      <c r="BL494" s="18" t="s">
        <v>243</v>
      </c>
      <c r="BM494" s="212" t="s">
        <v>738</v>
      </c>
    </row>
    <row r="495" spans="1:47" s="2" customFormat="1" ht="12">
      <c r="A495" s="39"/>
      <c r="B495" s="40"/>
      <c r="C495" s="41"/>
      <c r="D495" s="214" t="s">
        <v>146</v>
      </c>
      <c r="E495" s="41"/>
      <c r="F495" s="215" t="s">
        <v>739</v>
      </c>
      <c r="G495" s="41"/>
      <c r="H495" s="41"/>
      <c r="I495" s="216"/>
      <c r="J495" s="41"/>
      <c r="K495" s="41"/>
      <c r="L495" s="45"/>
      <c r="M495" s="217"/>
      <c r="N495" s="218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146</v>
      </c>
      <c r="AU495" s="18" t="s">
        <v>83</v>
      </c>
    </row>
    <row r="496" spans="1:51" s="13" customFormat="1" ht="12">
      <c r="A496" s="13"/>
      <c r="B496" s="219"/>
      <c r="C496" s="220"/>
      <c r="D496" s="221" t="s">
        <v>148</v>
      </c>
      <c r="E496" s="222" t="s">
        <v>19</v>
      </c>
      <c r="F496" s="223" t="s">
        <v>740</v>
      </c>
      <c r="G496" s="220"/>
      <c r="H496" s="222" t="s">
        <v>19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9" t="s">
        <v>148</v>
      </c>
      <c r="AU496" s="229" t="s">
        <v>83</v>
      </c>
      <c r="AV496" s="13" t="s">
        <v>81</v>
      </c>
      <c r="AW496" s="13" t="s">
        <v>35</v>
      </c>
      <c r="AX496" s="13" t="s">
        <v>73</v>
      </c>
      <c r="AY496" s="229" t="s">
        <v>137</v>
      </c>
    </row>
    <row r="497" spans="1:51" s="14" customFormat="1" ht="12">
      <c r="A497" s="14"/>
      <c r="B497" s="230"/>
      <c r="C497" s="231"/>
      <c r="D497" s="221" t="s">
        <v>148</v>
      </c>
      <c r="E497" s="232" t="s">
        <v>19</v>
      </c>
      <c r="F497" s="233" t="s">
        <v>741</v>
      </c>
      <c r="G497" s="231"/>
      <c r="H497" s="234">
        <v>2.2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0" t="s">
        <v>148</v>
      </c>
      <c r="AU497" s="240" t="s">
        <v>83</v>
      </c>
      <c r="AV497" s="14" t="s">
        <v>83</v>
      </c>
      <c r="AW497" s="14" t="s">
        <v>35</v>
      </c>
      <c r="AX497" s="14" t="s">
        <v>81</v>
      </c>
      <c r="AY497" s="240" t="s">
        <v>137</v>
      </c>
    </row>
    <row r="498" spans="1:65" s="2" customFormat="1" ht="44.25" customHeight="1">
      <c r="A498" s="39"/>
      <c r="B498" s="40"/>
      <c r="C498" s="201" t="s">
        <v>742</v>
      </c>
      <c r="D498" s="201" t="s">
        <v>139</v>
      </c>
      <c r="E498" s="202" t="s">
        <v>743</v>
      </c>
      <c r="F498" s="203" t="s">
        <v>744</v>
      </c>
      <c r="G498" s="204" t="s">
        <v>745</v>
      </c>
      <c r="H498" s="263"/>
      <c r="I498" s="206"/>
      <c r="J498" s="207">
        <f>ROUND(I498*H498,2)</f>
        <v>0</v>
      </c>
      <c r="K498" s="203" t="s">
        <v>143</v>
      </c>
      <c r="L498" s="45"/>
      <c r="M498" s="208" t="s">
        <v>19</v>
      </c>
      <c r="N498" s="209" t="s">
        <v>44</v>
      </c>
      <c r="O498" s="85"/>
      <c r="P498" s="210">
        <f>O498*H498</f>
        <v>0</v>
      </c>
      <c r="Q498" s="210">
        <v>0</v>
      </c>
      <c r="R498" s="210">
        <f>Q498*H498</f>
        <v>0</v>
      </c>
      <c r="S498" s="210">
        <v>0</v>
      </c>
      <c r="T498" s="211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2" t="s">
        <v>243</v>
      </c>
      <c r="AT498" s="212" t="s">
        <v>139</v>
      </c>
      <c r="AU498" s="212" t="s">
        <v>83</v>
      </c>
      <c r="AY498" s="18" t="s">
        <v>137</v>
      </c>
      <c r="BE498" s="213">
        <f>IF(N498="základní",J498,0)</f>
        <v>0</v>
      </c>
      <c r="BF498" s="213">
        <f>IF(N498="snížená",J498,0)</f>
        <v>0</v>
      </c>
      <c r="BG498" s="213">
        <f>IF(N498="zákl. přenesená",J498,0)</f>
        <v>0</v>
      </c>
      <c r="BH498" s="213">
        <f>IF(N498="sníž. přenesená",J498,0)</f>
        <v>0</v>
      </c>
      <c r="BI498" s="213">
        <f>IF(N498="nulová",J498,0)</f>
        <v>0</v>
      </c>
      <c r="BJ498" s="18" t="s">
        <v>81</v>
      </c>
      <c r="BK498" s="213">
        <f>ROUND(I498*H498,2)</f>
        <v>0</v>
      </c>
      <c r="BL498" s="18" t="s">
        <v>243</v>
      </c>
      <c r="BM498" s="212" t="s">
        <v>746</v>
      </c>
    </row>
    <row r="499" spans="1:47" s="2" customFormat="1" ht="12">
      <c r="A499" s="39"/>
      <c r="B499" s="40"/>
      <c r="C499" s="41"/>
      <c r="D499" s="214" t="s">
        <v>146</v>
      </c>
      <c r="E499" s="41"/>
      <c r="F499" s="215" t="s">
        <v>747</v>
      </c>
      <c r="G499" s="41"/>
      <c r="H499" s="41"/>
      <c r="I499" s="216"/>
      <c r="J499" s="41"/>
      <c r="K499" s="41"/>
      <c r="L499" s="45"/>
      <c r="M499" s="217"/>
      <c r="N499" s="218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146</v>
      </c>
      <c r="AU499" s="18" t="s">
        <v>83</v>
      </c>
    </row>
    <row r="500" spans="1:63" s="12" customFormat="1" ht="22.8" customHeight="1">
      <c r="A500" s="12"/>
      <c r="B500" s="185"/>
      <c r="C500" s="186"/>
      <c r="D500" s="187" t="s">
        <v>72</v>
      </c>
      <c r="E500" s="199" t="s">
        <v>748</v>
      </c>
      <c r="F500" s="199" t="s">
        <v>749</v>
      </c>
      <c r="G500" s="186"/>
      <c r="H500" s="186"/>
      <c r="I500" s="189"/>
      <c r="J500" s="200">
        <f>BK500</f>
        <v>0</v>
      </c>
      <c r="K500" s="186"/>
      <c r="L500" s="191"/>
      <c r="M500" s="192"/>
      <c r="N500" s="193"/>
      <c r="O500" s="193"/>
      <c r="P500" s="194">
        <f>SUM(P501:P531)</f>
        <v>0</v>
      </c>
      <c r="Q500" s="193"/>
      <c r="R500" s="194">
        <f>SUM(R501:R531)</f>
        <v>0.8427799999999999</v>
      </c>
      <c r="S500" s="193"/>
      <c r="T500" s="195">
        <f>SUM(T501:T531)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196" t="s">
        <v>83</v>
      </c>
      <c r="AT500" s="197" t="s">
        <v>72</v>
      </c>
      <c r="AU500" s="197" t="s">
        <v>81</v>
      </c>
      <c r="AY500" s="196" t="s">
        <v>137</v>
      </c>
      <c r="BK500" s="198">
        <f>SUM(BK501:BK531)</f>
        <v>0</v>
      </c>
    </row>
    <row r="501" spans="1:65" s="2" customFormat="1" ht="33" customHeight="1">
      <c r="A501" s="39"/>
      <c r="B501" s="40"/>
      <c r="C501" s="201" t="s">
        <v>750</v>
      </c>
      <c r="D501" s="201" t="s">
        <v>139</v>
      </c>
      <c r="E501" s="202" t="s">
        <v>751</v>
      </c>
      <c r="F501" s="203" t="s">
        <v>752</v>
      </c>
      <c r="G501" s="204" t="s">
        <v>142</v>
      </c>
      <c r="H501" s="205">
        <v>33.2</v>
      </c>
      <c r="I501" s="206"/>
      <c r="J501" s="207">
        <f>ROUND(I501*H501,2)</f>
        <v>0</v>
      </c>
      <c r="K501" s="203" t="s">
        <v>143</v>
      </c>
      <c r="L501" s="45"/>
      <c r="M501" s="208" t="s">
        <v>19</v>
      </c>
      <c r="N501" s="209" t="s">
        <v>44</v>
      </c>
      <c r="O501" s="85"/>
      <c r="P501" s="210">
        <f>O501*H501</f>
        <v>0</v>
      </c>
      <c r="Q501" s="210">
        <v>0.0004</v>
      </c>
      <c r="R501" s="210">
        <f>Q501*H501</f>
        <v>0.013280000000000002</v>
      </c>
      <c r="S501" s="210">
        <v>0</v>
      </c>
      <c r="T501" s="21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2" t="s">
        <v>243</v>
      </c>
      <c r="AT501" s="212" t="s">
        <v>139</v>
      </c>
      <c r="AU501" s="212" t="s">
        <v>83</v>
      </c>
      <c r="AY501" s="18" t="s">
        <v>137</v>
      </c>
      <c r="BE501" s="213">
        <f>IF(N501="základní",J501,0)</f>
        <v>0</v>
      </c>
      <c r="BF501" s="213">
        <f>IF(N501="snížená",J501,0)</f>
        <v>0</v>
      </c>
      <c r="BG501" s="213">
        <f>IF(N501="zákl. přenesená",J501,0)</f>
        <v>0</v>
      </c>
      <c r="BH501" s="213">
        <f>IF(N501="sníž. přenesená",J501,0)</f>
        <v>0</v>
      </c>
      <c r="BI501" s="213">
        <f>IF(N501="nulová",J501,0)</f>
        <v>0</v>
      </c>
      <c r="BJ501" s="18" t="s">
        <v>81</v>
      </c>
      <c r="BK501" s="213">
        <f>ROUND(I501*H501,2)</f>
        <v>0</v>
      </c>
      <c r="BL501" s="18" t="s">
        <v>243</v>
      </c>
      <c r="BM501" s="212" t="s">
        <v>753</v>
      </c>
    </row>
    <row r="502" spans="1:47" s="2" customFormat="1" ht="12">
      <c r="A502" s="39"/>
      <c r="B502" s="40"/>
      <c r="C502" s="41"/>
      <c r="D502" s="214" t="s">
        <v>146</v>
      </c>
      <c r="E502" s="41"/>
      <c r="F502" s="215" t="s">
        <v>754</v>
      </c>
      <c r="G502" s="41"/>
      <c r="H502" s="41"/>
      <c r="I502" s="216"/>
      <c r="J502" s="41"/>
      <c r="K502" s="41"/>
      <c r="L502" s="45"/>
      <c r="M502" s="217"/>
      <c r="N502" s="218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146</v>
      </c>
      <c r="AU502" s="18" t="s">
        <v>83</v>
      </c>
    </row>
    <row r="503" spans="1:51" s="13" customFormat="1" ht="12">
      <c r="A503" s="13"/>
      <c r="B503" s="219"/>
      <c r="C503" s="220"/>
      <c r="D503" s="221" t="s">
        <v>148</v>
      </c>
      <c r="E503" s="222" t="s">
        <v>19</v>
      </c>
      <c r="F503" s="223" t="s">
        <v>755</v>
      </c>
      <c r="G503" s="220"/>
      <c r="H503" s="222" t="s">
        <v>19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9" t="s">
        <v>148</v>
      </c>
      <c r="AU503" s="229" t="s">
        <v>83</v>
      </c>
      <c r="AV503" s="13" t="s">
        <v>81</v>
      </c>
      <c r="AW503" s="13" t="s">
        <v>35</v>
      </c>
      <c r="AX503" s="13" t="s">
        <v>73</v>
      </c>
      <c r="AY503" s="229" t="s">
        <v>137</v>
      </c>
    </row>
    <row r="504" spans="1:51" s="14" customFormat="1" ht="12">
      <c r="A504" s="14"/>
      <c r="B504" s="230"/>
      <c r="C504" s="231"/>
      <c r="D504" s="221" t="s">
        <v>148</v>
      </c>
      <c r="E504" s="232" t="s">
        <v>19</v>
      </c>
      <c r="F504" s="233" t="s">
        <v>756</v>
      </c>
      <c r="G504" s="231"/>
      <c r="H504" s="234">
        <v>33.2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0" t="s">
        <v>148</v>
      </c>
      <c r="AU504" s="240" t="s">
        <v>83</v>
      </c>
      <c r="AV504" s="14" t="s">
        <v>83</v>
      </c>
      <c r="AW504" s="14" t="s">
        <v>35</v>
      </c>
      <c r="AX504" s="14" t="s">
        <v>81</v>
      </c>
      <c r="AY504" s="240" t="s">
        <v>137</v>
      </c>
    </row>
    <row r="505" spans="1:65" s="2" customFormat="1" ht="24.15" customHeight="1">
      <c r="A505" s="39"/>
      <c r="B505" s="40"/>
      <c r="C505" s="201" t="s">
        <v>757</v>
      </c>
      <c r="D505" s="201" t="s">
        <v>139</v>
      </c>
      <c r="E505" s="202" t="s">
        <v>758</v>
      </c>
      <c r="F505" s="203" t="s">
        <v>759</v>
      </c>
      <c r="G505" s="204" t="s">
        <v>760</v>
      </c>
      <c r="H505" s="205">
        <v>790</v>
      </c>
      <c r="I505" s="206"/>
      <c r="J505" s="207">
        <f>ROUND(I505*H505,2)</f>
        <v>0</v>
      </c>
      <c r="K505" s="203" t="s">
        <v>143</v>
      </c>
      <c r="L505" s="45"/>
      <c r="M505" s="208" t="s">
        <v>19</v>
      </c>
      <c r="N505" s="209" t="s">
        <v>44</v>
      </c>
      <c r="O505" s="85"/>
      <c r="P505" s="210">
        <f>O505*H505</f>
        <v>0</v>
      </c>
      <c r="Q505" s="210">
        <v>5E-05</v>
      </c>
      <c r="R505" s="210">
        <f>Q505*H505</f>
        <v>0.0395</v>
      </c>
      <c r="S505" s="210">
        <v>0</v>
      </c>
      <c r="T505" s="21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2" t="s">
        <v>243</v>
      </c>
      <c r="AT505" s="212" t="s">
        <v>139</v>
      </c>
      <c r="AU505" s="212" t="s">
        <v>83</v>
      </c>
      <c r="AY505" s="18" t="s">
        <v>137</v>
      </c>
      <c r="BE505" s="213">
        <f>IF(N505="základní",J505,0)</f>
        <v>0</v>
      </c>
      <c r="BF505" s="213">
        <f>IF(N505="snížená",J505,0)</f>
        <v>0</v>
      </c>
      <c r="BG505" s="213">
        <f>IF(N505="zákl. přenesená",J505,0)</f>
        <v>0</v>
      </c>
      <c r="BH505" s="213">
        <f>IF(N505="sníž. přenesená",J505,0)</f>
        <v>0</v>
      </c>
      <c r="BI505" s="213">
        <f>IF(N505="nulová",J505,0)</f>
        <v>0</v>
      </c>
      <c r="BJ505" s="18" t="s">
        <v>81</v>
      </c>
      <c r="BK505" s="213">
        <f>ROUND(I505*H505,2)</f>
        <v>0</v>
      </c>
      <c r="BL505" s="18" t="s">
        <v>243</v>
      </c>
      <c r="BM505" s="212" t="s">
        <v>761</v>
      </c>
    </row>
    <row r="506" spans="1:47" s="2" customFormat="1" ht="12">
      <c r="A506" s="39"/>
      <c r="B506" s="40"/>
      <c r="C506" s="41"/>
      <c r="D506" s="214" t="s">
        <v>146</v>
      </c>
      <c r="E506" s="41"/>
      <c r="F506" s="215" t="s">
        <v>762</v>
      </c>
      <c r="G506" s="41"/>
      <c r="H506" s="41"/>
      <c r="I506" s="216"/>
      <c r="J506" s="41"/>
      <c r="K506" s="41"/>
      <c r="L506" s="45"/>
      <c r="M506" s="217"/>
      <c r="N506" s="218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146</v>
      </c>
      <c r="AU506" s="18" t="s">
        <v>83</v>
      </c>
    </row>
    <row r="507" spans="1:51" s="13" customFormat="1" ht="12">
      <c r="A507" s="13"/>
      <c r="B507" s="219"/>
      <c r="C507" s="220"/>
      <c r="D507" s="221" t="s">
        <v>148</v>
      </c>
      <c r="E507" s="222" t="s">
        <v>19</v>
      </c>
      <c r="F507" s="223" t="s">
        <v>763</v>
      </c>
      <c r="G507" s="220"/>
      <c r="H507" s="222" t="s">
        <v>19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29" t="s">
        <v>148</v>
      </c>
      <c r="AU507" s="229" t="s">
        <v>83</v>
      </c>
      <c r="AV507" s="13" t="s">
        <v>81</v>
      </c>
      <c r="AW507" s="13" t="s">
        <v>35</v>
      </c>
      <c r="AX507" s="13" t="s">
        <v>73</v>
      </c>
      <c r="AY507" s="229" t="s">
        <v>137</v>
      </c>
    </row>
    <row r="508" spans="1:51" s="14" customFormat="1" ht="12">
      <c r="A508" s="14"/>
      <c r="B508" s="230"/>
      <c r="C508" s="231"/>
      <c r="D508" s="221" t="s">
        <v>148</v>
      </c>
      <c r="E508" s="232" t="s">
        <v>19</v>
      </c>
      <c r="F508" s="233" t="s">
        <v>764</v>
      </c>
      <c r="G508" s="231"/>
      <c r="H508" s="234">
        <v>790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0" t="s">
        <v>148</v>
      </c>
      <c r="AU508" s="240" t="s">
        <v>83</v>
      </c>
      <c r="AV508" s="14" t="s">
        <v>83</v>
      </c>
      <c r="AW508" s="14" t="s">
        <v>35</v>
      </c>
      <c r="AX508" s="14" t="s">
        <v>81</v>
      </c>
      <c r="AY508" s="240" t="s">
        <v>137</v>
      </c>
    </row>
    <row r="509" spans="1:65" s="2" customFormat="1" ht="24.15" customHeight="1">
      <c r="A509" s="39"/>
      <c r="B509" s="40"/>
      <c r="C509" s="241" t="s">
        <v>765</v>
      </c>
      <c r="D509" s="241" t="s">
        <v>210</v>
      </c>
      <c r="E509" s="242" t="s">
        <v>766</v>
      </c>
      <c r="F509" s="243" t="s">
        <v>767</v>
      </c>
      <c r="G509" s="244" t="s">
        <v>342</v>
      </c>
      <c r="H509" s="245">
        <v>0.075</v>
      </c>
      <c r="I509" s="246"/>
      <c r="J509" s="247">
        <f>ROUND(I509*H509,2)</f>
        <v>0</v>
      </c>
      <c r="K509" s="243" t="s">
        <v>143</v>
      </c>
      <c r="L509" s="248"/>
      <c r="M509" s="249" t="s">
        <v>19</v>
      </c>
      <c r="N509" s="250" t="s">
        <v>44</v>
      </c>
      <c r="O509" s="85"/>
      <c r="P509" s="210">
        <f>O509*H509</f>
        <v>0</v>
      </c>
      <c r="Q509" s="210">
        <v>1</v>
      </c>
      <c r="R509" s="210">
        <f>Q509*H509</f>
        <v>0.075</v>
      </c>
      <c r="S509" s="210">
        <v>0</v>
      </c>
      <c r="T509" s="211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2" t="s">
        <v>357</v>
      </c>
      <c r="AT509" s="212" t="s">
        <v>210</v>
      </c>
      <c r="AU509" s="212" t="s">
        <v>83</v>
      </c>
      <c r="AY509" s="18" t="s">
        <v>137</v>
      </c>
      <c r="BE509" s="213">
        <f>IF(N509="základní",J509,0)</f>
        <v>0</v>
      </c>
      <c r="BF509" s="213">
        <f>IF(N509="snížená",J509,0)</f>
        <v>0</v>
      </c>
      <c r="BG509" s="213">
        <f>IF(N509="zákl. přenesená",J509,0)</f>
        <v>0</v>
      </c>
      <c r="BH509" s="213">
        <f>IF(N509="sníž. přenesená",J509,0)</f>
        <v>0</v>
      </c>
      <c r="BI509" s="213">
        <f>IF(N509="nulová",J509,0)</f>
        <v>0</v>
      </c>
      <c r="BJ509" s="18" t="s">
        <v>81</v>
      </c>
      <c r="BK509" s="213">
        <f>ROUND(I509*H509,2)</f>
        <v>0</v>
      </c>
      <c r="BL509" s="18" t="s">
        <v>243</v>
      </c>
      <c r="BM509" s="212" t="s">
        <v>768</v>
      </c>
    </row>
    <row r="510" spans="1:51" s="13" customFormat="1" ht="12">
      <c r="A510" s="13"/>
      <c r="B510" s="219"/>
      <c r="C510" s="220"/>
      <c r="D510" s="221" t="s">
        <v>148</v>
      </c>
      <c r="E510" s="222" t="s">
        <v>19</v>
      </c>
      <c r="F510" s="223" t="s">
        <v>769</v>
      </c>
      <c r="G510" s="220"/>
      <c r="H510" s="222" t="s">
        <v>19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9" t="s">
        <v>148</v>
      </c>
      <c r="AU510" s="229" t="s">
        <v>83</v>
      </c>
      <c r="AV510" s="13" t="s">
        <v>81</v>
      </c>
      <c r="AW510" s="13" t="s">
        <v>35</v>
      </c>
      <c r="AX510" s="13" t="s">
        <v>73</v>
      </c>
      <c r="AY510" s="229" t="s">
        <v>137</v>
      </c>
    </row>
    <row r="511" spans="1:51" s="14" customFormat="1" ht="12">
      <c r="A511" s="14"/>
      <c r="B511" s="230"/>
      <c r="C511" s="231"/>
      <c r="D511" s="221" t="s">
        <v>148</v>
      </c>
      <c r="E511" s="232" t="s">
        <v>19</v>
      </c>
      <c r="F511" s="233" t="s">
        <v>770</v>
      </c>
      <c r="G511" s="231"/>
      <c r="H511" s="234">
        <v>0.075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0" t="s">
        <v>148</v>
      </c>
      <c r="AU511" s="240" t="s">
        <v>83</v>
      </c>
      <c r="AV511" s="14" t="s">
        <v>83</v>
      </c>
      <c r="AW511" s="14" t="s">
        <v>35</v>
      </c>
      <c r="AX511" s="14" t="s">
        <v>81</v>
      </c>
      <c r="AY511" s="240" t="s">
        <v>137</v>
      </c>
    </row>
    <row r="512" spans="1:65" s="2" customFormat="1" ht="21.75" customHeight="1">
      <c r="A512" s="39"/>
      <c r="B512" s="40"/>
      <c r="C512" s="241" t="s">
        <v>771</v>
      </c>
      <c r="D512" s="241" t="s">
        <v>210</v>
      </c>
      <c r="E512" s="242" t="s">
        <v>772</v>
      </c>
      <c r="F512" s="243" t="s">
        <v>773</v>
      </c>
      <c r="G512" s="244" t="s">
        <v>342</v>
      </c>
      <c r="H512" s="245">
        <v>0.02</v>
      </c>
      <c r="I512" s="246"/>
      <c r="J512" s="247">
        <f>ROUND(I512*H512,2)</f>
        <v>0</v>
      </c>
      <c r="K512" s="243" t="s">
        <v>143</v>
      </c>
      <c r="L512" s="248"/>
      <c r="M512" s="249" t="s">
        <v>19</v>
      </c>
      <c r="N512" s="250" t="s">
        <v>44</v>
      </c>
      <c r="O512" s="85"/>
      <c r="P512" s="210">
        <f>O512*H512</f>
        <v>0</v>
      </c>
      <c r="Q512" s="210">
        <v>1</v>
      </c>
      <c r="R512" s="210">
        <f>Q512*H512</f>
        <v>0.02</v>
      </c>
      <c r="S512" s="210">
        <v>0</v>
      </c>
      <c r="T512" s="21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2" t="s">
        <v>357</v>
      </c>
      <c r="AT512" s="212" t="s">
        <v>210</v>
      </c>
      <c r="AU512" s="212" t="s">
        <v>83</v>
      </c>
      <c r="AY512" s="18" t="s">
        <v>137</v>
      </c>
      <c r="BE512" s="213">
        <f>IF(N512="základní",J512,0)</f>
        <v>0</v>
      </c>
      <c r="BF512" s="213">
        <f>IF(N512="snížená",J512,0)</f>
        <v>0</v>
      </c>
      <c r="BG512" s="213">
        <f>IF(N512="zákl. přenesená",J512,0)</f>
        <v>0</v>
      </c>
      <c r="BH512" s="213">
        <f>IF(N512="sníž. přenesená",J512,0)</f>
        <v>0</v>
      </c>
      <c r="BI512" s="213">
        <f>IF(N512="nulová",J512,0)</f>
        <v>0</v>
      </c>
      <c r="BJ512" s="18" t="s">
        <v>81</v>
      </c>
      <c r="BK512" s="213">
        <f>ROUND(I512*H512,2)</f>
        <v>0</v>
      </c>
      <c r="BL512" s="18" t="s">
        <v>243</v>
      </c>
      <c r="BM512" s="212" t="s">
        <v>774</v>
      </c>
    </row>
    <row r="513" spans="1:51" s="13" customFormat="1" ht="12">
      <c r="A513" s="13"/>
      <c r="B513" s="219"/>
      <c r="C513" s="220"/>
      <c r="D513" s="221" t="s">
        <v>148</v>
      </c>
      <c r="E513" s="222" t="s">
        <v>19</v>
      </c>
      <c r="F513" s="223" t="s">
        <v>775</v>
      </c>
      <c r="G513" s="220"/>
      <c r="H513" s="222" t="s">
        <v>19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9" t="s">
        <v>148</v>
      </c>
      <c r="AU513" s="229" t="s">
        <v>83</v>
      </c>
      <c r="AV513" s="13" t="s">
        <v>81</v>
      </c>
      <c r="AW513" s="13" t="s">
        <v>35</v>
      </c>
      <c r="AX513" s="13" t="s">
        <v>73</v>
      </c>
      <c r="AY513" s="229" t="s">
        <v>137</v>
      </c>
    </row>
    <row r="514" spans="1:51" s="14" customFormat="1" ht="12">
      <c r="A514" s="14"/>
      <c r="B514" s="230"/>
      <c r="C514" s="231"/>
      <c r="D514" s="221" t="s">
        <v>148</v>
      </c>
      <c r="E514" s="232" t="s">
        <v>19</v>
      </c>
      <c r="F514" s="233" t="s">
        <v>776</v>
      </c>
      <c r="G514" s="231"/>
      <c r="H514" s="234">
        <v>0.005</v>
      </c>
      <c r="I514" s="235"/>
      <c r="J514" s="231"/>
      <c r="K514" s="231"/>
      <c r="L514" s="236"/>
      <c r="M514" s="237"/>
      <c r="N514" s="238"/>
      <c r="O514" s="238"/>
      <c r="P514" s="238"/>
      <c r="Q514" s="238"/>
      <c r="R514" s="238"/>
      <c r="S514" s="238"/>
      <c r="T514" s="23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0" t="s">
        <v>148</v>
      </c>
      <c r="AU514" s="240" t="s">
        <v>83</v>
      </c>
      <c r="AV514" s="14" t="s">
        <v>83</v>
      </c>
      <c r="AW514" s="14" t="s">
        <v>35</v>
      </c>
      <c r="AX514" s="14" t="s">
        <v>73</v>
      </c>
      <c r="AY514" s="240" t="s">
        <v>137</v>
      </c>
    </row>
    <row r="515" spans="1:51" s="13" customFormat="1" ht="12">
      <c r="A515" s="13"/>
      <c r="B515" s="219"/>
      <c r="C515" s="220"/>
      <c r="D515" s="221" t="s">
        <v>148</v>
      </c>
      <c r="E515" s="222" t="s">
        <v>19</v>
      </c>
      <c r="F515" s="223" t="s">
        <v>777</v>
      </c>
      <c r="G515" s="220"/>
      <c r="H515" s="222" t="s">
        <v>19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29" t="s">
        <v>148</v>
      </c>
      <c r="AU515" s="229" t="s">
        <v>83</v>
      </c>
      <c r="AV515" s="13" t="s">
        <v>81</v>
      </c>
      <c r="AW515" s="13" t="s">
        <v>35</v>
      </c>
      <c r="AX515" s="13" t="s">
        <v>73</v>
      </c>
      <c r="AY515" s="229" t="s">
        <v>137</v>
      </c>
    </row>
    <row r="516" spans="1:51" s="14" customFormat="1" ht="12">
      <c r="A516" s="14"/>
      <c r="B516" s="230"/>
      <c r="C516" s="231"/>
      <c r="D516" s="221" t="s">
        <v>148</v>
      </c>
      <c r="E516" s="232" t="s">
        <v>19</v>
      </c>
      <c r="F516" s="233" t="s">
        <v>778</v>
      </c>
      <c r="G516" s="231"/>
      <c r="H516" s="234">
        <v>0.015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0" t="s">
        <v>148</v>
      </c>
      <c r="AU516" s="240" t="s">
        <v>83</v>
      </c>
      <c r="AV516" s="14" t="s">
        <v>83</v>
      </c>
      <c r="AW516" s="14" t="s">
        <v>35</v>
      </c>
      <c r="AX516" s="14" t="s">
        <v>73</v>
      </c>
      <c r="AY516" s="240" t="s">
        <v>137</v>
      </c>
    </row>
    <row r="517" spans="1:51" s="15" customFormat="1" ht="12">
      <c r="A517" s="15"/>
      <c r="B517" s="251"/>
      <c r="C517" s="252"/>
      <c r="D517" s="221" t="s">
        <v>148</v>
      </c>
      <c r="E517" s="253" t="s">
        <v>19</v>
      </c>
      <c r="F517" s="254" t="s">
        <v>286</v>
      </c>
      <c r="G517" s="252"/>
      <c r="H517" s="255">
        <v>0.02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1" t="s">
        <v>148</v>
      </c>
      <c r="AU517" s="261" t="s">
        <v>83</v>
      </c>
      <c r="AV517" s="15" t="s">
        <v>144</v>
      </c>
      <c r="AW517" s="15" t="s">
        <v>35</v>
      </c>
      <c r="AX517" s="15" t="s">
        <v>81</v>
      </c>
      <c r="AY517" s="261" t="s">
        <v>137</v>
      </c>
    </row>
    <row r="518" spans="1:65" s="2" customFormat="1" ht="21.75" customHeight="1">
      <c r="A518" s="39"/>
      <c r="B518" s="40"/>
      <c r="C518" s="241" t="s">
        <v>779</v>
      </c>
      <c r="D518" s="241" t="s">
        <v>210</v>
      </c>
      <c r="E518" s="242" t="s">
        <v>780</v>
      </c>
      <c r="F518" s="243" t="s">
        <v>781</v>
      </c>
      <c r="G518" s="244" t="s">
        <v>342</v>
      </c>
      <c r="H518" s="245">
        <v>0.017</v>
      </c>
      <c r="I518" s="246"/>
      <c r="J518" s="247">
        <f>ROUND(I518*H518,2)</f>
        <v>0</v>
      </c>
      <c r="K518" s="243" t="s">
        <v>143</v>
      </c>
      <c r="L518" s="248"/>
      <c r="M518" s="249" t="s">
        <v>19</v>
      </c>
      <c r="N518" s="250" t="s">
        <v>44</v>
      </c>
      <c r="O518" s="85"/>
      <c r="P518" s="210">
        <f>O518*H518</f>
        <v>0</v>
      </c>
      <c r="Q518" s="210">
        <v>1</v>
      </c>
      <c r="R518" s="210">
        <f>Q518*H518</f>
        <v>0.017</v>
      </c>
      <c r="S518" s="210">
        <v>0</v>
      </c>
      <c r="T518" s="21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12" t="s">
        <v>357</v>
      </c>
      <c r="AT518" s="212" t="s">
        <v>210</v>
      </c>
      <c r="AU518" s="212" t="s">
        <v>83</v>
      </c>
      <c r="AY518" s="18" t="s">
        <v>137</v>
      </c>
      <c r="BE518" s="213">
        <f>IF(N518="základní",J518,0)</f>
        <v>0</v>
      </c>
      <c r="BF518" s="213">
        <f>IF(N518="snížená",J518,0)</f>
        <v>0</v>
      </c>
      <c r="BG518" s="213">
        <f>IF(N518="zákl. přenesená",J518,0)</f>
        <v>0</v>
      </c>
      <c r="BH518" s="213">
        <f>IF(N518="sníž. přenesená",J518,0)</f>
        <v>0</v>
      </c>
      <c r="BI518" s="213">
        <f>IF(N518="nulová",J518,0)</f>
        <v>0</v>
      </c>
      <c r="BJ518" s="18" t="s">
        <v>81</v>
      </c>
      <c r="BK518" s="213">
        <f>ROUND(I518*H518,2)</f>
        <v>0</v>
      </c>
      <c r="BL518" s="18" t="s">
        <v>243</v>
      </c>
      <c r="BM518" s="212" t="s">
        <v>782</v>
      </c>
    </row>
    <row r="519" spans="1:51" s="13" customFormat="1" ht="12">
      <c r="A519" s="13"/>
      <c r="B519" s="219"/>
      <c r="C519" s="220"/>
      <c r="D519" s="221" t="s">
        <v>148</v>
      </c>
      <c r="E519" s="222" t="s">
        <v>19</v>
      </c>
      <c r="F519" s="223" t="s">
        <v>783</v>
      </c>
      <c r="G519" s="220"/>
      <c r="H519" s="222" t="s">
        <v>19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9" t="s">
        <v>148</v>
      </c>
      <c r="AU519" s="229" t="s">
        <v>83</v>
      </c>
      <c r="AV519" s="13" t="s">
        <v>81</v>
      </c>
      <c r="AW519" s="13" t="s">
        <v>35</v>
      </c>
      <c r="AX519" s="13" t="s">
        <v>73</v>
      </c>
      <c r="AY519" s="229" t="s">
        <v>137</v>
      </c>
    </row>
    <row r="520" spans="1:51" s="14" customFormat="1" ht="12">
      <c r="A520" s="14"/>
      <c r="B520" s="230"/>
      <c r="C520" s="231"/>
      <c r="D520" s="221" t="s">
        <v>148</v>
      </c>
      <c r="E520" s="232" t="s">
        <v>19</v>
      </c>
      <c r="F520" s="233" t="s">
        <v>784</v>
      </c>
      <c r="G520" s="231"/>
      <c r="H520" s="234">
        <v>0.017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0" t="s">
        <v>148</v>
      </c>
      <c r="AU520" s="240" t="s">
        <v>83</v>
      </c>
      <c r="AV520" s="14" t="s">
        <v>83</v>
      </c>
      <c r="AW520" s="14" t="s">
        <v>35</v>
      </c>
      <c r="AX520" s="14" t="s">
        <v>81</v>
      </c>
      <c r="AY520" s="240" t="s">
        <v>137</v>
      </c>
    </row>
    <row r="521" spans="1:65" s="2" customFormat="1" ht="24.15" customHeight="1">
      <c r="A521" s="39"/>
      <c r="B521" s="40"/>
      <c r="C521" s="241" t="s">
        <v>785</v>
      </c>
      <c r="D521" s="241" t="s">
        <v>210</v>
      </c>
      <c r="E521" s="242" t="s">
        <v>786</v>
      </c>
      <c r="F521" s="243" t="s">
        <v>787</v>
      </c>
      <c r="G521" s="244" t="s">
        <v>342</v>
      </c>
      <c r="H521" s="245">
        <v>0.404</v>
      </c>
      <c r="I521" s="246"/>
      <c r="J521" s="247">
        <f>ROUND(I521*H521,2)</f>
        <v>0</v>
      </c>
      <c r="K521" s="243" t="s">
        <v>143</v>
      </c>
      <c r="L521" s="248"/>
      <c r="M521" s="249" t="s">
        <v>19</v>
      </c>
      <c r="N521" s="250" t="s">
        <v>44</v>
      </c>
      <c r="O521" s="85"/>
      <c r="P521" s="210">
        <f>O521*H521</f>
        <v>0</v>
      </c>
      <c r="Q521" s="210">
        <v>1</v>
      </c>
      <c r="R521" s="210">
        <f>Q521*H521</f>
        <v>0.404</v>
      </c>
      <c r="S521" s="210">
        <v>0</v>
      </c>
      <c r="T521" s="211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2" t="s">
        <v>357</v>
      </c>
      <c r="AT521" s="212" t="s">
        <v>210</v>
      </c>
      <c r="AU521" s="212" t="s">
        <v>83</v>
      </c>
      <c r="AY521" s="18" t="s">
        <v>137</v>
      </c>
      <c r="BE521" s="213">
        <f>IF(N521="základní",J521,0)</f>
        <v>0</v>
      </c>
      <c r="BF521" s="213">
        <f>IF(N521="snížená",J521,0)</f>
        <v>0</v>
      </c>
      <c r="BG521" s="213">
        <f>IF(N521="zákl. přenesená",J521,0)</f>
        <v>0</v>
      </c>
      <c r="BH521" s="213">
        <f>IF(N521="sníž. přenesená",J521,0)</f>
        <v>0</v>
      </c>
      <c r="BI521" s="213">
        <f>IF(N521="nulová",J521,0)</f>
        <v>0</v>
      </c>
      <c r="BJ521" s="18" t="s">
        <v>81</v>
      </c>
      <c r="BK521" s="213">
        <f>ROUND(I521*H521,2)</f>
        <v>0</v>
      </c>
      <c r="BL521" s="18" t="s">
        <v>243</v>
      </c>
      <c r="BM521" s="212" t="s">
        <v>788</v>
      </c>
    </row>
    <row r="522" spans="1:51" s="13" customFormat="1" ht="12">
      <c r="A522" s="13"/>
      <c r="B522" s="219"/>
      <c r="C522" s="220"/>
      <c r="D522" s="221" t="s">
        <v>148</v>
      </c>
      <c r="E522" s="222" t="s">
        <v>19</v>
      </c>
      <c r="F522" s="223" t="s">
        <v>789</v>
      </c>
      <c r="G522" s="220"/>
      <c r="H522" s="222" t="s">
        <v>19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9" t="s">
        <v>148</v>
      </c>
      <c r="AU522" s="229" t="s">
        <v>83</v>
      </c>
      <c r="AV522" s="13" t="s">
        <v>81</v>
      </c>
      <c r="AW522" s="13" t="s">
        <v>35</v>
      </c>
      <c r="AX522" s="13" t="s">
        <v>73</v>
      </c>
      <c r="AY522" s="229" t="s">
        <v>137</v>
      </c>
    </row>
    <row r="523" spans="1:51" s="14" customFormat="1" ht="12">
      <c r="A523" s="14"/>
      <c r="B523" s="230"/>
      <c r="C523" s="231"/>
      <c r="D523" s="221" t="s">
        <v>148</v>
      </c>
      <c r="E523" s="232" t="s">
        <v>19</v>
      </c>
      <c r="F523" s="233" t="s">
        <v>790</v>
      </c>
      <c r="G523" s="231"/>
      <c r="H523" s="234">
        <v>0.404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0" t="s">
        <v>148</v>
      </c>
      <c r="AU523" s="240" t="s">
        <v>83</v>
      </c>
      <c r="AV523" s="14" t="s">
        <v>83</v>
      </c>
      <c r="AW523" s="14" t="s">
        <v>35</v>
      </c>
      <c r="AX523" s="14" t="s">
        <v>81</v>
      </c>
      <c r="AY523" s="240" t="s">
        <v>137</v>
      </c>
    </row>
    <row r="524" spans="1:65" s="2" customFormat="1" ht="24.15" customHeight="1">
      <c r="A524" s="39"/>
      <c r="B524" s="40"/>
      <c r="C524" s="241" t="s">
        <v>791</v>
      </c>
      <c r="D524" s="241" t="s">
        <v>210</v>
      </c>
      <c r="E524" s="242" t="s">
        <v>792</v>
      </c>
      <c r="F524" s="243" t="s">
        <v>793</v>
      </c>
      <c r="G524" s="244" t="s">
        <v>342</v>
      </c>
      <c r="H524" s="245">
        <v>0.199</v>
      </c>
      <c r="I524" s="246"/>
      <c r="J524" s="247">
        <f>ROUND(I524*H524,2)</f>
        <v>0</v>
      </c>
      <c r="K524" s="243" t="s">
        <v>143</v>
      </c>
      <c r="L524" s="248"/>
      <c r="M524" s="249" t="s">
        <v>19</v>
      </c>
      <c r="N524" s="250" t="s">
        <v>44</v>
      </c>
      <c r="O524" s="85"/>
      <c r="P524" s="210">
        <f>O524*H524</f>
        <v>0</v>
      </c>
      <c r="Q524" s="210">
        <v>1</v>
      </c>
      <c r="R524" s="210">
        <f>Q524*H524</f>
        <v>0.199</v>
      </c>
      <c r="S524" s="210">
        <v>0</v>
      </c>
      <c r="T524" s="211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2" t="s">
        <v>357</v>
      </c>
      <c r="AT524" s="212" t="s">
        <v>210</v>
      </c>
      <c r="AU524" s="212" t="s">
        <v>83</v>
      </c>
      <c r="AY524" s="18" t="s">
        <v>137</v>
      </c>
      <c r="BE524" s="213">
        <f>IF(N524="základní",J524,0)</f>
        <v>0</v>
      </c>
      <c r="BF524" s="213">
        <f>IF(N524="snížená",J524,0)</f>
        <v>0</v>
      </c>
      <c r="BG524" s="213">
        <f>IF(N524="zákl. přenesená",J524,0)</f>
        <v>0</v>
      </c>
      <c r="BH524" s="213">
        <f>IF(N524="sníž. přenesená",J524,0)</f>
        <v>0</v>
      </c>
      <c r="BI524" s="213">
        <f>IF(N524="nulová",J524,0)</f>
        <v>0</v>
      </c>
      <c r="BJ524" s="18" t="s">
        <v>81</v>
      </c>
      <c r="BK524" s="213">
        <f>ROUND(I524*H524,2)</f>
        <v>0</v>
      </c>
      <c r="BL524" s="18" t="s">
        <v>243</v>
      </c>
      <c r="BM524" s="212" t="s">
        <v>794</v>
      </c>
    </row>
    <row r="525" spans="1:51" s="13" customFormat="1" ht="12">
      <c r="A525" s="13"/>
      <c r="B525" s="219"/>
      <c r="C525" s="220"/>
      <c r="D525" s="221" t="s">
        <v>148</v>
      </c>
      <c r="E525" s="222" t="s">
        <v>19</v>
      </c>
      <c r="F525" s="223" t="s">
        <v>795</v>
      </c>
      <c r="G525" s="220"/>
      <c r="H525" s="222" t="s">
        <v>19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29" t="s">
        <v>148</v>
      </c>
      <c r="AU525" s="229" t="s">
        <v>83</v>
      </c>
      <c r="AV525" s="13" t="s">
        <v>81</v>
      </c>
      <c r="AW525" s="13" t="s">
        <v>35</v>
      </c>
      <c r="AX525" s="13" t="s">
        <v>73</v>
      </c>
      <c r="AY525" s="229" t="s">
        <v>137</v>
      </c>
    </row>
    <row r="526" spans="1:51" s="14" customFormat="1" ht="12">
      <c r="A526" s="14"/>
      <c r="B526" s="230"/>
      <c r="C526" s="231"/>
      <c r="D526" s="221" t="s">
        <v>148</v>
      </c>
      <c r="E526" s="232" t="s">
        <v>19</v>
      </c>
      <c r="F526" s="233" t="s">
        <v>796</v>
      </c>
      <c r="G526" s="231"/>
      <c r="H526" s="234">
        <v>0.199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0" t="s">
        <v>148</v>
      </c>
      <c r="AU526" s="240" t="s">
        <v>83</v>
      </c>
      <c r="AV526" s="14" t="s">
        <v>83</v>
      </c>
      <c r="AW526" s="14" t="s">
        <v>35</v>
      </c>
      <c r="AX526" s="14" t="s">
        <v>81</v>
      </c>
      <c r="AY526" s="240" t="s">
        <v>137</v>
      </c>
    </row>
    <row r="527" spans="1:65" s="2" customFormat="1" ht="24.15" customHeight="1">
      <c r="A527" s="39"/>
      <c r="B527" s="40"/>
      <c r="C527" s="241" t="s">
        <v>797</v>
      </c>
      <c r="D527" s="241" t="s">
        <v>210</v>
      </c>
      <c r="E527" s="242" t="s">
        <v>798</v>
      </c>
      <c r="F527" s="243" t="s">
        <v>799</v>
      </c>
      <c r="G527" s="244" t="s">
        <v>342</v>
      </c>
      <c r="H527" s="245">
        <v>0.075</v>
      </c>
      <c r="I527" s="246"/>
      <c r="J527" s="247">
        <f>ROUND(I527*H527,2)</f>
        <v>0</v>
      </c>
      <c r="K527" s="243" t="s">
        <v>143</v>
      </c>
      <c r="L527" s="248"/>
      <c r="M527" s="249" t="s">
        <v>19</v>
      </c>
      <c r="N527" s="250" t="s">
        <v>44</v>
      </c>
      <c r="O527" s="85"/>
      <c r="P527" s="210">
        <f>O527*H527</f>
        <v>0</v>
      </c>
      <c r="Q527" s="210">
        <v>1</v>
      </c>
      <c r="R527" s="210">
        <f>Q527*H527</f>
        <v>0.075</v>
      </c>
      <c r="S527" s="210">
        <v>0</v>
      </c>
      <c r="T527" s="211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2" t="s">
        <v>357</v>
      </c>
      <c r="AT527" s="212" t="s">
        <v>210</v>
      </c>
      <c r="AU527" s="212" t="s">
        <v>83</v>
      </c>
      <c r="AY527" s="18" t="s">
        <v>137</v>
      </c>
      <c r="BE527" s="213">
        <f>IF(N527="základní",J527,0)</f>
        <v>0</v>
      </c>
      <c r="BF527" s="213">
        <f>IF(N527="snížená",J527,0)</f>
        <v>0</v>
      </c>
      <c r="BG527" s="213">
        <f>IF(N527="zákl. přenesená",J527,0)</f>
        <v>0</v>
      </c>
      <c r="BH527" s="213">
        <f>IF(N527="sníž. přenesená",J527,0)</f>
        <v>0</v>
      </c>
      <c r="BI527" s="213">
        <f>IF(N527="nulová",J527,0)</f>
        <v>0</v>
      </c>
      <c r="BJ527" s="18" t="s">
        <v>81</v>
      </c>
      <c r="BK527" s="213">
        <f>ROUND(I527*H527,2)</f>
        <v>0</v>
      </c>
      <c r="BL527" s="18" t="s">
        <v>243</v>
      </c>
      <c r="BM527" s="212" t="s">
        <v>800</v>
      </c>
    </row>
    <row r="528" spans="1:51" s="13" customFormat="1" ht="12">
      <c r="A528" s="13"/>
      <c r="B528" s="219"/>
      <c r="C528" s="220"/>
      <c r="D528" s="221" t="s">
        <v>148</v>
      </c>
      <c r="E528" s="222" t="s">
        <v>19</v>
      </c>
      <c r="F528" s="223" t="s">
        <v>801</v>
      </c>
      <c r="G528" s="220"/>
      <c r="H528" s="222" t="s">
        <v>19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9" t="s">
        <v>148</v>
      </c>
      <c r="AU528" s="229" t="s">
        <v>83</v>
      </c>
      <c r="AV528" s="13" t="s">
        <v>81</v>
      </c>
      <c r="AW528" s="13" t="s">
        <v>35</v>
      </c>
      <c r="AX528" s="13" t="s">
        <v>73</v>
      </c>
      <c r="AY528" s="229" t="s">
        <v>137</v>
      </c>
    </row>
    <row r="529" spans="1:51" s="14" customFormat="1" ht="12">
      <c r="A529" s="14"/>
      <c r="B529" s="230"/>
      <c r="C529" s="231"/>
      <c r="D529" s="221" t="s">
        <v>148</v>
      </c>
      <c r="E529" s="232" t="s">
        <v>19</v>
      </c>
      <c r="F529" s="233" t="s">
        <v>802</v>
      </c>
      <c r="G529" s="231"/>
      <c r="H529" s="234">
        <v>0.075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0" t="s">
        <v>148</v>
      </c>
      <c r="AU529" s="240" t="s">
        <v>83</v>
      </c>
      <c r="AV529" s="14" t="s">
        <v>83</v>
      </c>
      <c r="AW529" s="14" t="s">
        <v>35</v>
      </c>
      <c r="AX529" s="14" t="s">
        <v>81</v>
      </c>
      <c r="AY529" s="240" t="s">
        <v>137</v>
      </c>
    </row>
    <row r="530" spans="1:65" s="2" customFormat="1" ht="49.05" customHeight="1">
      <c r="A530" s="39"/>
      <c r="B530" s="40"/>
      <c r="C530" s="201" t="s">
        <v>803</v>
      </c>
      <c r="D530" s="201" t="s">
        <v>139</v>
      </c>
      <c r="E530" s="202" t="s">
        <v>804</v>
      </c>
      <c r="F530" s="203" t="s">
        <v>805</v>
      </c>
      <c r="G530" s="204" t="s">
        <v>342</v>
      </c>
      <c r="H530" s="205">
        <v>0.843</v>
      </c>
      <c r="I530" s="206"/>
      <c r="J530" s="207">
        <f>ROUND(I530*H530,2)</f>
        <v>0</v>
      </c>
      <c r="K530" s="203" t="s">
        <v>143</v>
      </c>
      <c r="L530" s="45"/>
      <c r="M530" s="208" t="s">
        <v>19</v>
      </c>
      <c r="N530" s="209" t="s">
        <v>44</v>
      </c>
      <c r="O530" s="85"/>
      <c r="P530" s="210">
        <f>O530*H530</f>
        <v>0</v>
      </c>
      <c r="Q530" s="210">
        <v>0</v>
      </c>
      <c r="R530" s="210">
        <f>Q530*H530</f>
        <v>0</v>
      </c>
      <c r="S530" s="210">
        <v>0</v>
      </c>
      <c r="T530" s="21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2" t="s">
        <v>243</v>
      </c>
      <c r="AT530" s="212" t="s">
        <v>139</v>
      </c>
      <c r="AU530" s="212" t="s">
        <v>83</v>
      </c>
      <c r="AY530" s="18" t="s">
        <v>137</v>
      </c>
      <c r="BE530" s="213">
        <f>IF(N530="základní",J530,0)</f>
        <v>0</v>
      </c>
      <c r="BF530" s="213">
        <f>IF(N530="snížená",J530,0)</f>
        <v>0</v>
      </c>
      <c r="BG530" s="213">
        <f>IF(N530="zákl. přenesená",J530,0)</f>
        <v>0</v>
      </c>
      <c r="BH530" s="213">
        <f>IF(N530="sníž. přenesená",J530,0)</f>
        <v>0</v>
      </c>
      <c r="BI530" s="213">
        <f>IF(N530="nulová",J530,0)</f>
        <v>0</v>
      </c>
      <c r="BJ530" s="18" t="s">
        <v>81</v>
      </c>
      <c r="BK530" s="213">
        <f>ROUND(I530*H530,2)</f>
        <v>0</v>
      </c>
      <c r="BL530" s="18" t="s">
        <v>243</v>
      </c>
      <c r="BM530" s="212" t="s">
        <v>806</v>
      </c>
    </row>
    <row r="531" spans="1:47" s="2" customFormat="1" ht="12">
      <c r="A531" s="39"/>
      <c r="B531" s="40"/>
      <c r="C531" s="41"/>
      <c r="D531" s="214" t="s">
        <v>146</v>
      </c>
      <c r="E531" s="41"/>
      <c r="F531" s="215" t="s">
        <v>807</v>
      </c>
      <c r="G531" s="41"/>
      <c r="H531" s="41"/>
      <c r="I531" s="216"/>
      <c r="J531" s="41"/>
      <c r="K531" s="41"/>
      <c r="L531" s="45"/>
      <c r="M531" s="217"/>
      <c r="N531" s="218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146</v>
      </c>
      <c r="AU531" s="18" t="s">
        <v>83</v>
      </c>
    </row>
    <row r="532" spans="1:63" s="12" customFormat="1" ht="22.8" customHeight="1">
      <c r="A532" s="12"/>
      <c r="B532" s="185"/>
      <c r="C532" s="186"/>
      <c r="D532" s="187" t="s">
        <v>72</v>
      </c>
      <c r="E532" s="199" t="s">
        <v>808</v>
      </c>
      <c r="F532" s="199" t="s">
        <v>809</v>
      </c>
      <c r="G532" s="186"/>
      <c r="H532" s="186"/>
      <c r="I532" s="189"/>
      <c r="J532" s="200">
        <f>BK532</f>
        <v>0</v>
      </c>
      <c r="K532" s="186"/>
      <c r="L532" s="191"/>
      <c r="M532" s="192"/>
      <c r="N532" s="193"/>
      <c r="O532" s="193"/>
      <c r="P532" s="194">
        <f>SUM(P533:P540)</f>
        <v>0</v>
      </c>
      <c r="Q532" s="193"/>
      <c r="R532" s="194">
        <f>SUM(R533:R540)</f>
        <v>0</v>
      </c>
      <c r="S532" s="193"/>
      <c r="T532" s="195">
        <f>SUM(T533:T540)</f>
        <v>3.8858138999999996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196" t="s">
        <v>83</v>
      </c>
      <c r="AT532" s="197" t="s">
        <v>72</v>
      </c>
      <c r="AU532" s="197" t="s">
        <v>81</v>
      </c>
      <c r="AY532" s="196" t="s">
        <v>137</v>
      </c>
      <c r="BK532" s="198">
        <f>SUM(BK533:BK540)</f>
        <v>0</v>
      </c>
    </row>
    <row r="533" spans="1:65" s="2" customFormat="1" ht="16.5" customHeight="1">
      <c r="A533" s="39"/>
      <c r="B533" s="40"/>
      <c r="C533" s="201" t="s">
        <v>810</v>
      </c>
      <c r="D533" s="201" t="s">
        <v>139</v>
      </c>
      <c r="E533" s="202" t="s">
        <v>811</v>
      </c>
      <c r="F533" s="203" t="s">
        <v>812</v>
      </c>
      <c r="G533" s="204" t="s">
        <v>153</v>
      </c>
      <c r="H533" s="205">
        <v>105.863</v>
      </c>
      <c r="I533" s="206"/>
      <c r="J533" s="207">
        <f>ROUND(I533*H533,2)</f>
        <v>0</v>
      </c>
      <c r="K533" s="203" t="s">
        <v>143</v>
      </c>
      <c r="L533" s="45"/>
      <c r="M533" s="208" t="s">
        <v>19</v>
      </c>
      <c r="N533" s="209" t="s">
        <v>44</v>
      </c>
      <c r="O533" s="85"/>
      <c r="P533" s="210">
        <f>O533*H533</f>
        <v>0</v>
      </c>
      <c r="Q533" s="210">
        <v>0</v>
      </c>
      <c r="R533" s="210">
        <f>Q533*H533</f>
        <v>0</v>
      </c>
      <c r="S533" s="210">
        <v>0.0353</v>
      </c>
      <c r="T533" s="211">
        <f>S533*H533</f>
        <v>3.7369638999999997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2" t="s">
        <v>243</v>
      </c>
      <c r="AT533" s="212" t="s">
        <v>139</v>
      </c>
      <c r="AU533" s="212" t="s">
        <v>83</v>
      </c>
      <c r="AY533" s="18" t="s">
        <v>137</v>
      </c>
      <c r="BE533" s="213">
        <f>IF(N533="základní",J533,0)</f>
        <v>0</v>
      </c>
      <c r="BF533" s="213">
        <f>IF(N533="snížená",J533,0)</f>
        <v>0</v>
      </c>
      <c r="BG533" s="213">
        <f>IF(N533="zákl. přenesená",J533,0)</f>
        <v>0</v>
      </c>
      <c r="BH533" s="213">
        <f>IF(N533="sníž. přenesená",J533,0)</f>
        <v>0</v>
      </c>
      <c r="BI533" s="213">
        <f>IF(N533="nulová",J533,0)</f>
        <v>0</v>
      </c>
      <c r="BJ533" s="18" t="s">
        <v>81</v>
      </c>
      <c r="BK533" s="213">
        <f>ROUND(I533*H533,2)</f>
        <v>0</v>
      </c>
      <c r="BL533" s="18" t="s">
        <v>243</v>
      </c>
      <c r="BM533" s="212" t="s">
        <v>813</v>
      </c>
    </row>
    <row r="534" spans="1:47" s="2" customFormat="1" ht="12">
      <c r="A534" s="39"/>
      <c r="B534" s="40"/>
      <c r="C534" s="41"/>
      <c r="D534" s="214" t="s">
        <v>146</v>
      </c>
      <c r="E534" s="41"/>
      <c r="F534" s="215" t="s">
        <v>814</v>
      </c>
      <c r="G534" s="41"/>
      <c r="H534" s="41"/>
      <c r="I534" s="216"/>
      <c r="J534" s="41"/>
      <c r="K534" s="41"/>
      <c r="L534" s="45"/>
      <c r="M534" s="217"/>
      <c r="N534" s="218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146</v>
      </c>
      <c r="AU534" s="18" t="s">
        <v>83</v>
      </c>
    </row>
    <row r="535" spans="1:51" s="13" customFormat="1" ht="12">
      <c r="A535" s="13"/>
      <c r="B535" s="219"/>
      <c r="C535" s="220"/>
      <c r="D535" s="221" t="s">
        <v>148</v>
      </c>
      <c r="E535" s="222" t="s">
        <v>19</v>
      </c>
      <c r="F535" s="223" t="s">
        <v>312</v>
      </c>
      <c r="G535" s="220"/>
      <c r="H535" s="222" t="s">
        <v>19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9" t="s">
        <v>148</v>
      </c>
      <c r="AU535" s="229" t="s">
        <v>83</v>
      </c>
      <c r="AV535" s="13" t="s">
        <v>81</v>
      </c>
      <c r="AW535" s="13" t="s">
        <v>35</v>
      </c>
      <c r="AX535" s="13" t="s">
        <v>73</v>
      </c>
      <c r="AY535" s="229" t="s">
        <v>137</v>
      </c>
    </row>
    <row r="536" spans="1:51" s="14" customFormat="1" ht="12">
      <c r="A536" s="14"/>
      <c r="B536" s="230"/>
      <c r="C536" s="231"/>
      <c r="D536" s="221" t="s">
        <v>148</v>
      </c>
      <c r="E536" s="232" t="s">
        <v>19</v>
      </c>
      <c r="F536" s="233" t="s">
        <v>385</v>
      </c>
      <c r="G536" s="231"/>
      <c r="H536" s="234">
        <v>105.863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0" t="s">
        <v>148</v>
      </c>
      <c r="AU536" s="240" t="s">
        <v>83</v>
      </c>
      <c r="AV536" s="14" t="s">
        <v>83</v>
      </c>
      <c r="AW536" s="14" t="s">
        <v>35</v>
      </c>
      <c r="AX536" s="14" t="s">
        <v>81</v>
      </c>
      <c r="AY536" s="240" t="s">
        <v>137</v>
      </c>
    </row>
    <row r="537" spans="1:65" s="2" customFormat="1" ht="24.15" customHeight="1">
      <c r="A537" s="39"/>
      <c r="B537" s="40"/>
      <c r="C537" s="201" t="s">
        <v>815</v>
      </c>
      <c r="D537" s="201" t="s">
        <v>139</v>
      </c>
      <c r="E537" s="202" t="s">
        <v>816</v>
      </c>
      <c r="F537" s="203" t="s">
        <v>817</v>
      </c>
      <c r="G537" s="204" t="s">
        <v>142</v>
      </c>
      <c r="H537" s="205">
        <v>45.8</v>
      </c>
      <c r="I537" s="206"/>
      <c r="J537" s="207">
        <f>ROUND(I537*H537,2)</f>
        <v>0</v>
      </c>
      <c r="K537" s="203" t="s">
        <v>143</v>
      </c>
      <c r="L537" s="45"/>
      <c r="M537" s="208" t="s">
        <v>19</v>
      </c>
      <c r="N537" s="209" t="s">
        <v>44</v>
      </c>
      <c r="O537" s="85"/>
      <c r="P537" s="210">
        <f>O537*H537</f>
        <v>0</v>
      </c>
      <c r="Q537" s="210">
        <v>0</v>
      </c>
      <c r="R537" s="210">
        <f>Q537*H537</f>
        <v>0</v>
      </c>
      <c r="S537" s="210">
        <v>0.00325</v>
      </c>
      <c r="T537" s="211">
        <f>S537*H537</f>
        <v>0.14884999999999998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2" t="s">
        <v>243</v>
      </c>
      <c r="AT537" s="212" t="s">
        <v>139</v>
      </c>
      <c r="AU537" s="212" t="s">
        <v>83</v>
      </c>
      <c r="AY537" s="18" t="s">
        <v>137</v>
      </c>
      <c r="BE537" s="213">
        <f>IF(N537="základní",J537,0)</f>
        <v>0</v>
      </c>
      <c r="BF537" s="213">
        <f>IF(N537="snížená",J537,0)</f>
        <v>0</v>
      </c>
      <c r="BG537" s="213">
        <f>IF(N537="zákl. přenesená",J537,0)</f>
        <v>0</v>
      </c>
      <c r="BH537" s="213">
        <f>IF(N537="sníž. přenesená",J537,0)</f>
        <v>0</v>
      </c>
      <c r="BI537" s="213">
        <f>IF(N537="nulová",J537,0)</f>
        <v>0</v>
      </c>
      <c r="BJ537" s="18" t="s">
        <v>81</v>
      </c>
      <c r="BK537" s="213">
        <f>ROUND(I537*H537,2)</f>
        <v>0</v>
      </c>
      <c r="BL537" s="18" t="s">
        <v>243</v>
      </c>
      <c r="BM537" s="212" t="s">
        <v>818</v>
      </c>
    </row>
    <row r="538" spans="1:47" s="2" customFormat="1" ht="12">
      <c r="A538" s="39"/>
      <c r="B538" s="40"/>
      <c r="C538" s="41"/>
      <c r="D538" s="214" t="s">
        <v>146</v>
      </c>
      <c r="E538" s="41"/>
      <c r="F538" s="215" t="s">
        <v>819</v>
      </c>
      <c r="G538" s="41"/>
      <c r="H538" s="41"/>
      <c r="I538" s="216"/>
      <c r="J538" s="41"/>
      <c r="K538" s="41"/>
      <c r="L538" s="45"/>
      <c r="M538" s="217"/>
      <c r="N538" s="218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146</v>
      </c>
      <c r="AU538" s="18" t="s">
        <v>83</v>
      </c>
    </row>
    <row r="539" spans="1:51" s="13" customFormat="1" ht="12">
      <c r="A539" s="13"/>
      <c r="B539" s="219"/>
      <c r="C539" s="220"/>
      <c r="D539" s="221" t="s">
        <v>148</v>
      </c>
      <c r="E539" s="222" t="s">
        <v>19</v>
      </c>
      <c r="F539" s="223" t="s">
        <v>820</v>
      </c>
      <c r="G539" s="220"/>
      <c r="H539" s="222" t="s">
        <v>19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9" t="s">
        <v>148</v>
      </c>
      <c r="AU539" s="229" t="s">
        <v>83</v>
      </c>
      <c r="AV539" s="13" t="s">
        <v>81</v>
      </c>
      <c r="AW539" s="13" t="s">
        <v>35</v>
      </c>
      <c r="AX539" s="13" t="s">
        <v>73</v>
      </c>
      <c r="AY539" s="229" t="s">
        <v>137</v>
      </c>
    </row>
    <row r="540" spans="1:51" s="14" customFormat="1" ht="12">
      <c r="A540" s="14"/>
      <c r="B540" s="230"/>
      <c r="C540" s="231"/>
      <c r="D540" s="221" t="s">
        <v>148</v>
      </c>
      <c r="E540" s="232" t="s">
        <v>19</v>
      </c>
      <c r="F540" s="233" t="s">
        <v>821</v>
      </c>
      <c r="G540" s="231"/>
      <c r="H540" s="234">
        <v>45.8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0" t="s">
        <v>148</v>
      </c>
      <c r="AU540" s="240" t="s">
        <v>83</v>
      </c>
      <c r="AV540" s="14" t="s">
        <v>83</v>
      </c>
      <c r="AW540" s="14" t="s">
        <v>35</v>
      </c>
      <c r="AX540" s="14" t="s">
        <v>81</v>
      </c>
      <c r="AY540" s="240" t="s">
        <v>137</v>
      </c>
    </row>
    <row r="541" spans="1:63" s="12" customFormat="1" ht="22.8" customHeight="1">
      <c r="A541" s="12"/>
      <c r="B541" s="185"/>
      <c r="C541" s="186"/>
      <c r="D541" s="187" t="s">
        <v>72</v>
      </c>
      <c r="E541" s="199" t="s">
        <v>822</v>
      </c>
      <c r="F541" s="199" t="s">
        <v>823</v>
      </c>
      <c r="G541" s="186"/>
      <c r="H541" s="186"/>
      <c r="I541" s="189"/>
      <c r="J541" s="200">
        <f>BK541</f>
        <v>0</v>
      </c>
      <c r="K541" s="186"/>
      <c r="L541" s="191"/>
      <c r="M541" s="192"/>
      <c r="N541" s="193"/>
      <c r="O541" s="193"/>
      <c r="P541" s="194">
        <f>SUM(P542:P572)</f>
        <v>0</v>
      </c>
      <c r="Q541" s="193"/>
      <c r="R541" s="194">
        <f>SUM(R542:R572)</f>
        <v>0.028125749999999998</v>
      </c>
      <c r="S541" s="193"/>
      <c r="T541" s="195">
        <f>SUM(T542:T572)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196" t="s">
        <v>83</v>
      </c>
      <c r="AT541" s="197" t="s">
        <v>72</v>
      </c>
      <c r="AU541" s="197" t="s">
        <v>81</v>
      </c>
      <c r="AY541" s="196" t="s">
        <v>137</v>
      </c>
      <c r="BK541" s="198">
        <f>SUM(BK542:BK572)</f>
        <v>0</v>
      </c>
    </row>
    <row r="542" spans="1:65" s="2" customFormat="1" ht="24.15" customHeight="1">
      <c r="A542" s="39"/>
      <c r="B542" s="40"/>
      <c r="C542" s="201" t="s">
        <v>824</v>
      </c>
      <c r="D542" s="201" t="s">
        <v>139</v>
      </c>
      <c r="E542" s="202" t="s">
        <v>825</v>
      </c>
      <c r="F542" s="203" t="s">
        <v>826</v>
      </c>
      <c r="G542" s="204" t="s">
        <v>153</v>
      </c>
      <c r="H542" s="205">
        <v>6.68</v>
      </c>
      <c r="I542" s="206"/>
      <c r="J542" s="207">
        <f>ROUND(I542*H542,2)</f>
        <v>0</v>
      </c>
      <c r="K542" s="203" t="s">
        <v>143</v>
      </c>
      <c r="L542" s="45"/>
      <c r="M542" s="208" t="s">
        <v>19</v>
      </c>
      <c r="N542" s="209" t="s">
        <v>44</v>
      </c>
      <c r="O542" s="85"/>
      <c r="P542" s="210">
        <f>O542*H542</f>
        <v>0</v>
      </c>
      <c r="Q542" s="210">
        <v>0.0003</v>
      </c>
      <c r="R542" s="210">
        <f>Q542*H542</f>
        <v>0.0020039999999999997</v>
      </c>
      <c r="S542" s="210">
        <v>0</v>
      </c>
      <c r="T542" s="21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2" t="s">
        <v>243</v>
      </c>
      <c r="AT542" s="212" t="s">
        <v>139</v>
      </c>
      <c r="AU542" s="212" t="s">
        <v>83</v>
      </c>
      <c r="AY542" s="18" t="s">
        <v>137</v>
      </c>
      <c r="BE542" s="213">
        <f>IF(N542="základní",J542,0)</f>
        <v>0</v>
      </c>
      <c r="BF542" s="213">
        <f>IF(N542="snížená",J542,0)</f>
        <v>0</v>
      </c>
      <c r="BG542" s="213">
        <f>IF(N542="zákl. přenesená",J542,0)</f>
        <v>0</v>
      </c>
      <c r="BH542" s="213">
        <f>IF(N542="sníž. přenesená",J542,0)</f>
        <v>0</v>
      </c>
      <c r="BI542" s="213">
        <f>IF(N542="nulová",J542,0)</f>
        <v>0</v>
      </c>
      <c r="BJ542" s="18" t="s">
        <v>81</v>
      </c>
      <c r="BK542" s="213">
        <f>ROUND(I542*H542,2)</f>
        <v>0</v>
      </c>
      <c r="BL542" s="18" t="s">
        <v>243</v>
      </c>
      <c r="BM542" s="212" t="s">
        <v>827</v>
      </c>
    </row>
    <row r="543" spans="1:47" s="2" customFormat="1" ht="12">
      <c r="A543" s="39"/>
      <c r="B543" s="40"/>
      <c r="C543" s="41"/>
      <c r="D543" s="214" t="s">
        <v>146</v>
      </c>
      <c r="E543" s="41"/>
      <c r="F543" s="215" t="s">
        <v>828</v>
      </c>
      <c r="G543" s="41"/>
      <c r="H543" s="41"/>
      <c r="I543" s="216"/>
      <c r="J543" s="41"/>
      <c r="K543" s="41"/>
      <c r="L543" s="45"/>
      <c r="M543" s="217"/>
      <c r="N543" s="218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146</v>
      </c>
      <c r="AU543" s="18" t="s">
        <v>83</v>
      </c>
    </row>
    <row r="544" spans="1:51" s="13" customFormat="1" ht="12">
      <c r="A544" s="13"/>
      <c r="B544" s="219"/>
      <c r="C544" s="220"/>
      <c r="D544" s="221" t="s">
        <v>148</v>
      </c>
      <c r="E544" s="222" t="s">
        <v>19</v>
      </c>
      <c r="F544" s="223" t="s">
        <v>681</v>
      </c>
      <c r="G544" s="220"/>
      <c r="H544" s="222" t="s">
        <v>19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29" t="s">
        <v>148</v>
      </c>
      <c r="AU544" s="229" t="s">
        <v>83</v>
      </c>
      <c r="AV544" s="13" t="s">
        <v>81</v>
      </c>
      <c r="AW544" s="13" t="s">
        <v>35</v>
      </c>
      <c r="AX544" s="13" t="s">
        <v>73</v>
      </c>
      <c r="AY544" s="229" t="s">
        <v>137</v>
      </c>
    </row>
    <row r="545" spans="1:51" s="14" customFormat="1" ht="12">
      <c r="A545" s="14"/>
      <c r="B545" s="230"/>
      <c r="C545" s="231"/>
      <c r="D545" s="221" t="s">
        <v>148</v>
      </c>
      <c r="E545" s="232" t="s">
        <v>19</v>
      </c>
      <c r="F545" s="233" t="s">
        <v>695</v>
      </c>
      <c r="G545" s="231"/>
      <c r="H545" s="234">
        <v>6.68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0" t="s">
        <v>148</v>
      </c>
      <c r="AU545" s="240" t="s">
        <v>83</v>
      </c>
      <c r="AV545" s="14" t="s">
        <v>83</v>
      </c>
      <c r="AW545" s="14" t="s">
        <v>35</v>
      </c>
      <c r="AX545" s="14" t="s">
        <v>81</v>
      </c>
      <c r="AY545" s="240" t="s">
        <v>137</v>
      </c>
    </row>
    <row r="546" spans="1:65" s="2" customFormat="1" ht="16.5" customHeight="1">
      <c r="A546" s="39"/>
      <c r="B546" s="40"/>
      <c r="C546" s="241" t="s">
        <v>829</v>
      </c>
      <c r="D546" s="241" t="s">
        <v>210</v>
      </c>
      <c r="E546" s="242" t="s">
        <v>830</v>
      </c>
      <c r="F546" s="243" t="s">
        <v>831</v>
      </c>
      <c r="G546" s="244" t="s">
        <v>153</v>
      </c>
      <c r="H546" s="245">
        <v>7.348</v>
      </c>
      <c r="I546" s="246"/>
      <c r="J546" s="247">
        <f>ROUND(I546*H546,2)</f>
        <v>0</v>
      </c>
      <c r="K546" s="243" t="s">
        <v>143</v>
      </c>
      <c r="L546" s="248"/>
      <c r="M546" s="249" t="s">
        <v>19</v>
      </c>
      <c r="N546" s="250" t="s">
        <v>44</v>
      </c>
      <c r="O546" s="85"/>
      <c r="P546" s="210">
        <f>O546*H546</f>
        <v>0</v>
      </c>
      <c r="Q546" s="210">
        <v>0.00283</v>
      </c>
      <c r="R546" s="210">
        <f>Q546*H546</f>
        <v>0.02079484</v>
      </c>
      <c r="S546" s="210">
        <v>0</v>
      </c>
      <c r="T546" s="211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2" t="s">
        <v>357</v>
      </c>
      <c r="AT546" s="212" t="s">
        <v>210</v>
      </c>
      <c r="AU546" s="212" t="s">
        <v>83</v>
      </c>
      <c r="AY546" s="18" t="s">
        <v>137</v>
      </c>
      <c r="BE546" s="213">
        <f>IF(N546="základní",J546,0)</f>
        <v>0</v>
      </c>
      <c r="BF546" s="213">
        <f>IF(N546="snížená",J546,0)</f>
        <v>0</v>
      </c>
      <c r="BG546" s="213">
        <f>IF(N546="zákl. přenesená",J546,0)</f>
        <v>0</v>
      </c>
      <c r="BH546" s="213">
        <f>IF(N546="sníž. přenesená",J546,0)</f>
        <v>0</v>
      </c>
      <c r="BI546" s="213">
        <f>IF(N546="nulová",J546,0)</f>
        <v>0</v>
      </c>
      <c r="BJ546" s="18" t="s">
        <v>81</v>
      </c>
      <c r="BK546" s="213">
        <f>ROUND(I546*H546,2)</f>
        <v>0</v>
      </c>
      <c r="BL546" s="18" t="s">
        <v>243</v>
      </c>
      <c r="BM546" s="212" t="s">
        <v>832</v>
      </c>
    </row>
    <row r="547" spans="1:47" s="2" customFormat="1" ht="12">
      <c r="A547" s="39"/>
      <c r="B547" s="40"/>
      <c r="C547" s="41"/>
      <c r="D547" s="221" t="s">
        <v>292</v>
      </c>
      <c r="E547" s="41"/>
      <c r="F547" s="262" t="s">
        <v>833</v>
      </c>
      <c r="G547" s="41"/>
      <c r="H547" s="41"/>
      <c r="I547" s="216"/>
      <c r="J547" s="41"/>
      <c r="K547" s="41"/>
      <c r="L547" s="45"/>
      <c r="M547" s="217"/>
      <c r="N547" s="218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292</v>
      </c>
      <c r="AU547" s="18" t="s">
        <v>83</v>
      </c>
    </row>
    <row r="548" spans="1:51" s="14" customFormat="1" ht="12">
      <c r="A548" s="14"/>
      <c r="B548" s="230"/>
      <c r="C548" s="231"/>
      <c r="D548" s="221" t="s">
        <v>148</v>
      </c>
      <c r="E548" s="231"/>
      <c r="F548" s="233" t="s">
        <v>834</v>
      </c>
      <c r="G548" s="231"/>
      <c r="H548" s="234">
        <v>7.348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0" t="s">
        <v>148</v>
      </c>
      <c r="AU548" s="240" t="s">
        <v>83</v>
      </c>
      <c r="AV548" s="14" t="s">
        <v>83</v>
      </c>
      <c r="AW548" s="14" t="s">
        <v>4</v>
      </c>
      <c r="AX548" s="14" t="s">
        <v>81</v>
      </c>
      <c r="AY548" s="240" t="s">
        <v>137</v>
      </c>
    </row>
    <row r="549" spans="1:65" s="2" customFormat="1" ht="16.5" customHeight="1">
      <c r="A549" s="39"/>
      <c r="B549" s="40"/>
      <c r="C549" s="201" t="s">
        <v>835</v>
      </c>
      <c r="D549" s="201" t="s">
        <v>139</v>
      </c>
      <c r="E549" s="202" t="s">
        <v>836</v>
      </c>
      <c r="F549" s="203" t="s">
        <v>837</v>
      </c>
      <c r="G549" s="204" t="s">
        <v>142</v>
      </c>
      <c r="H549" s="205">
        <v>7.43</v>
      </c>
      <c r="I549" s="206"/>
      <c r="J549" s="207">
        <f>ROUND(I549*H549,2)</f>
        <v>0</v>
      </c>
      <c r="K549" s="203" t="s">
        <v>143</v>
      </c>
      <c r="L549" s="45"/>
      <c r="M549" s="208" t="s">
        <v>19</v>
      </c>
      <c r="N549" s="209" t="s">
        <v>44</v>
      </c>
      <c r="O549" s="85"/>
      <c r="P549" s="210">
        <f>O549*H549</f>
        <v>0</v>
      </c>
      <c r="Q549" s="210">
        <v>1E-05</v>
      </c>
      <c r="R549" s="210">
        <f>Q549*H549</f>
        <v>7.43E-05</v>
      </c>
      <c r="S549" s="210">
        <v>0</v>
      </c>
      <c r="T549" s="211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2" t="s">
        <v>243</v>
      </c>
      <c r="AT549" s="212" t="s">
        <v>139</v>
      </c>
      <c r="AU549" s="212" t="s">
        <v>83</v>
      </c>
      <c r="AY549" s="18" t="s">
        <v>137</v>
      </c>
      <c r="BE549" s="213">
        <f>IF(N549="základní",J549,0)</f>
        <v>0</v>
      </c>
      <c r="BF549" s="213">
        <f>IF(N549="snížená",J549,0)</f>
        <v>0</v>
      </c>
      <c r="BG549" s="213">
        <f>IF(N549="zákl. přenesená",J549,0)</f>
        <v>0</v>
      </c>
      <c r="BH549" s="213">
        <f>IF(N549="sníž. přenesená",J549,0)</f>
        <v>0</v>
      </c>
      <c r="BI549" s="213">
        <f>IF(N549="nulová",J549,0)</f>
        <v>0</v>
      </c>
      <c r="BJ549" s="18" t="s">
        <v>81</v>
      </c>
      <c r="BK549" s="213">
        <f>ROUND(I549*H549,2)</f>
        <v>0</v>
      </c>
      <c r="BL549" s="18" t="s">
        <v>243</v>
      </c>
      <c r="BM549" s="212" t="s">
        <v>838</v>
      </c>
    </row>
    <row r="550" spans="1:47" s="2" customFormat="1" ht="12">
      <c r="A550" s="39"/>
      <c r="B550" s="40"/>
      <c r="C550" s="41"/>
      <c r="D550" s="214" t="s">
        <v>146</v>
      </c>
      <c r="E550" s="41"/>
      <c r="F550" s="215" t="s">
        <v>839</v>
      </c>
      <c r="G550" s="41"/>
      <c r="H550" s="41"/>
      <c r="I550" s="216"/>
      <c r="J550" s="41"/>
      <c r="K550" s="41"/>
      <c r="L550" s="45"/>
      <c r="M550" s="217"/>
      <c r="N550" s="218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146</v>
      </c>
      <c r="AU550" s="18" t="s">
        <v>83</v>
      </c>
    </row>
    <row r="551" spans="1:51" s="13" customFormat="1" ht="12">
      <c r="A551" s="13"/>
      <c r="B551" s="219"/>
      <c r="C551" s="220"/>
      <c r="D551" s="221" t="s">
        <v>148</v>
      </c>
      <c r="E551" s="222" t="s">
        <v>19</v>
      </c>
      <c r="F551" s="223" t="s">
        <v>840</v>
      </c>
      <c r="G551" s="220"/>
      <c r="H551" s="222" t="s">
        <v>19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29" t="s">
        <v>148</v>
      </c>
      <c r="AU551" s="229" t="s">
        <v>83</v>
      </c>
      <c r="AV551" s="13" t="s">
        <v>81</v>
      </c>
      <c r="AW551" s="13" t="s">
        <v>35</v>
      </c>
      <c r="AX551" s="13" t="s">
        <v>73</v>
      </c>
      <c r="AY551" s="229" t="s">
        <v>137</v>
      </c>
    </row>
    <row r="552" spans="1:51" s="14" customFormat="1" ht="12">
      <c r="A552" s="14"/>
      <c r="B552" s="230"/>
      <c r="C552" s="231"/>
      <c r="D552" s="221" t="s">
        <v>148</v>
      </c>
      <c r="E552" s="232" t="s">
        <v>19</v>
      </c>
      <c r="F552" s="233" t="s">
        <v>841</v>
      </c>
      <c r="G552" s="231"/>
      <c r="H552" s="234">
        <v>7.43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0" t="s">
        <v>148</v>
      </c>
      <c r="AU552" s="240" t="s">
        <v>83</v>
      </c>
      <c r="AV552" s="14" t="s">
        <v>83</v>
      </c>
      <c r="AW552" s="14" t="s">
        <v>35</v>
      </c>
      <c r="AX552" s="14" t="s">
        <v>81</v>
      </c>
      <c r="AY552" s="240" t="s">
        <v>137</v>
      </c>
    </row>
    <row r="553" spans="1:65" s="2" customFormat="1" ht="16.5" customHeight="1">
      <c r="A553" s="39"/>
      <c r="B553" s="40"/>
      <c r="C553" s="241" t="s">
        <v>842</v>
      </c>
      <c r="D553" s="241" t="s">
        <v>210</v>
      </c>
      <c r="E553" s="242" t="s">
        <v>843</v>
      </c>
      <c r="F553" s="243" t="s">
        <v>844</v>
      </c>
      <c r="G553" s="244" t="s">
        <v>142</v>
      </c>
      <c r="H553" s="245">
        <v>8.173</v>
      </c>
      <c r="I553" s="246"/>
      <c r="J553" s="247">
        <f>ROUND(I553*H553,2)</f>
        <v>0</v>
      </c>
      <c r="K553" s="243" t="s">
        <v>143</v>
      </c>
      <c r="L553" s="248"/>
      <c r="M553" s="249" t="s">
        <v>19</v>
      </c>
      <c r="N553" s="250" t="s">
        <v>44</v>
      </c>
      <c r="O553" s="85"/>
      <c r="P553" s="210">
        <f>O553*H553</f>
        <v>0</v>
      </c>
      <c r="Q553" s="210">
        <v>0.00028</v>
      </c>
      <c r="R553" s="210">
        <f>Q553*H553</f>
        <v>0.0022884399999999997</v>
      </c>
      <c r="S553" s="210">
        <v>0</v>
      </c>
      <c r="T553" s="211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2" t="s">
        <v>357</v>
      </c>
      <c r="AT553" s="212" t="s">
        <v>210</v>
      </c>
      <c r="AU553" s="212" t="s">
        <v>83</v>
      </c>
      <c r="AY553" s="18" t="s">
        <v>137</v>
      </c>
      <c r="BE553" s="213">
        <f>IF(N553="základní",J553,0)</f>
        <v>0</v>
      </c>
      <c r="BF553" s="213">
        <f>IF(N553="snížená",J553,0)</f>
        <v>0</v>
      </c>
      <c r="BG553" s="213">
        <f>IF(N553="zákl. přenesená",J553,0)</f>
        <v>0</v>
      </c>
      <c r="BH553" s="213">
        <f>IF(N553="sníž. přenesená",J553,0)</f>
        <v>0</v>
      </c>
      <c r="BI553" s="213">
        <f>IF(N553="nulová",J553,0)</f>
        <v>0</v>
      </c>
      <c r="BJ553" s="18" t="s">
        <v>81</v>
      </c>
      <c r="BK553" s="213">
        <f>ROUND(I553*H553,2)</f>
        <v>0</v>
      </c>
      <c r="BL553" s="18" t="s">
        <v>243</v>
      </c>
      <c r="BM553" s="212" t="s">
        <v>845</v>
      </c>
    </row>
    <row r="554" spans="1:47" s="2" customFormat="1" ht="12">
      <c r="A554" s="39"/>
      <c r="B554" s="40"/>
      <c r="C554" s="41"/>
      <c r="D554" s="221" t="s">
        <v>292</v>
      </c>
      <c r="E554" s="41"/>
      <c r="F554" s="262" t="s">
        <v>833</v>
      </c>
      <c r="G554" s="41"/>
      <c r="H554" s="41"/>
      <c r="I554" s="216"/>
      <c r="J554" s="41"/>
      <c r="K554" s="41"/>
      <c r="L554" s="45"/>
      <c r="M554" s="217"/>
      <c r="N554" s="218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292</v>
      </c>
      <c r="AU554" s="18" t="s">
        <v>83</v>
      </c>
    </row>
    <row r="555" spans="1:51" s="14" customFormat="1" ht="12">
      <c r="A555" s="14"/>
      <c r="B555" s="230"/>
      <c r="C555" s="231"/>
      <c r="D555" s="221" t="s">
        <v>148</v>
      </c>
      <c r="E555" s="231"/>
      <c r="F555" s="233" t="s">
        <v>846</v>
      </c>
      <c r="G555" s="231"/>
      <c r="H555" s="234">
        <v>8.173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0" t="s">
        <v>148</v>
      </c>
      <c r="AU555" s="240" t="s">
        <v>83</v>
      </c>
      <c r="AV555" s="14" t="s">
        <v>83</v>
      </c>
      <c r="AW555" s="14" t="s">
        <v>4</v>
      </c>
      <c r="AX555" s="14" t="s">
        <v>81</v>
      </c>
      <c r="AY555" s="240" t="s">
        <v>137</v>
      </c>
    </row>
    <row r="556" spans="1:65" s="2" customFormat="1" ht="24.15" customHeight="1">
      <c r="A556" s="39"/>
      <c r="B556" s="40"/>
      <c r="C556" s="201" t="s">
        <v>847</v>
      </c>
      <c r="D556" s="201" t="s">
        <v>139</v>
      </c>
      <c r="E556" s="202" t="s">
        <v>848</v>
      </c>
      <c r="F556" s="203" t="s">
        <v>849</v>
      </c>
      <c r="G556" s="204" t="s">
        <v>142</v>
      </c>
      <c r="H556" s="205">
        <v>3.56</v>
      </c>
      <c r="I556" s="206"/>
      <c r="J556" s="207">
        <f>ROUND(I556*H556,2)</f>
        <v>0</v>
      </c>
      <c r="K556" s="203" t="s">
        <v>143</v>
      </c>
      <c r="L556" s="45"/>
      <c r="M556" s="208" t="s">
        <v>19</v>
      </c>
      <c r="N556" s="209" t="s">
        <v>44</v>
      </c>
      <c r="O556" s="85"/>
      <c r="P556" s="210">
        <f>O556*H556</f>
        <v>0</v>
      </c>
      <c r="Q556" s="210">
        <v>8E-05</v>
      </c>
      <c r="R556" s="210">
        <f>Q556*H556</f>
        <v>0.00028480000000000004</v>
      </c>
      <c r="S556" s="210">
        <v>0</v>
      </c>
      <c r="T556" s="211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2" t="s">
        <v>243</v>
      </c>
      <c r="AT556" s="212" t="s">
        <v>139</v>
      </c>
      <c r="AU556" s="212" t="s">
        <v>83</v>
      </c>
      <c r="AY556" s="18" t="s">
        <v>137</v>
      </c>
      <c r="BE556" s="213">
        <f>IF(N556="základní",J556,0)</f>
        <v>0</v>
      </c>
      <c r="BF556" s="213">
        <f>IF(N556="snížená",J556,0)</f>
        <v>0</v>
      </c>
      <c r="BG556" s="213">
        <f>IF(N556="zákl. přenesená",J556,0)</f>
        <v>0</v>
      </c>
      <c r="BH556" s="213">
        <f>IF(N556="sníž. přenesená",J556,0)</f>
        <v>0</v>
      </c>
      <c r="BI556" s="213">
        <f>IF(N556="nulová",J556,0)</f>
        <v>0</v>
      </c>
      <c r="BJ556" s="18" t="s">
        <v>81</v>
      </c>
      <c r="BK556" s="213">
        <f>ROUND(I556*H556,2)</f>
        <v>0</v>
      </c>
      <c r="BL556" s="18" t="s">
        <v>243</v>
      </c>
      <c r="BM556" s="212" t="s">
        <v>850</v>
      </c>
    </row>
    <row r="557" spans="1:47" s="2" customFormat="1" ht="12">
      <c r="A557" s="39"/>
      <c r="B557" s="40"/>
      <c r="C557" s="41"/>
      <c r="D557" s="214" t="s">
        <v>146</v>
      </c>
      <c r="E557" s="41"/>
      <c r="F557" s="215" t="s">
        <v>851</v>
      </c>
      <c r="G557" s="41"/>
      <c r="H557" s="41"/>
      <c r="I557" s="216"/>
      <c r="J557" s="41"/>
      <c r="K557" s="41"/>
      <c r="L557" s="45"/>
      <c r="M557" s="217"/>
      <c r="N557" s="218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146</v>
      </c>
      <c r="AU557" s="18" t="s">
        <v>83</v>
      </c>
    </row>
    <row r="558" spans="1:51" s="13" customFormat="1" ht="12">
      <c r="A558" s="13"/>
      <c r="B558" s="219"/>
      <c r="C558" s="220"/>
      <c r="D558" s="221" t="s">
        <v>148</v>
      </c>
      <c r="E558" s="222" t="s">
        <v>19</v>
      </c>
      <c r="F558" s="223" t="s">
        <v>852</v>
      </c>
      <c r="G558" s="220"/>
      <c r="H558" s="222" t="s">
        <v>19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29" t="s">
        <v>148</v>
      </c>
      <c r="AU558" s="229" t="s">
        <v>83</v>
      </c>
      <c r="AV558" s="13" t="s">
        <v>81</v>
      </c>
      <c r="AW558" s="13" t="s">
        <v>35</v>
      </c>
      <c r="AX558" s="13" t="s">
        <v>73</v>
      </c>
      <c r="AY558" s="229" t="s">
        <v>137</v>
      </c>
    </row>
    <row r="559" spans="1:51" s="14" customFormat="1" ht="12">
      <c r="A559" s="14"/>
      <c r="B559" s="230"/>
      <c r="C559" s="231"/>
      <c r="D559" s="221" t="s">
        <v>148</v>
      </c>
      <c r="E559" s="232" t="s">
        <v>19</v>
      </c>
      <c r="F559" s="233" t="s">
        <v>853</v>
      </c>
      <c r="G559" s="231"/>
      <c r="H559" s="234">
        <v>3.56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0" t="s">
        <v>148</v>
      </c>
      <c r="AU559" s="240" t="s">
        <v>83</v>
      </c>
      <c r="AV559" s="14" t="s">
        <v>83</v>
      </c>
      <c r="AW559" s="14" t="s">
        <v>35</v>
      </c>
      <c r="AX559" s="14" t="s">
        <v>81</v>
      </c>
      <c r="AY559" s="240" t="s">
        <v>137</v>
      </c>
    </row>
    <row r="560" spans="1:65" s="2" customFormat="1" ht="16.5" customHeight="1">
      <c r="A560" s="39"/>
      <c r="B560" s="40"/>
      <c r="C560" s="241" t="s">
        <v>854</v>
      </c>
      <c r="D560" s="241" t="s">
        <v>210</v>
      </c>
      <c r="E560" s="242" t="s">
        <v>830</v>
      </c>
      <c r="F560" s="243" t="s">
        <v>831</v>
      </c>
      <c r="G560" s="244" t="s">
        <v>153</v>
      </c>
      <c r="H560" s="245">
        <v>0.587</v>
      </c>
      <c r="I560" s="246"/>
      <c r="J560" s="247">
        <f>ROUND(I560*H560,2)</f>
        <v>0</v>
      </c>
      <c r="K560" s="243" t="s">
        <v>143</v>
      </c>
      <c r="L560" s="248"/>
      <c r="M560" s="249" t="s">
        <v>19</v>
      </c>
      <c r="N560" s="250" t="s">
        <v>44</v>
      </c>
      <c r="O560" s="85"/>
      <c r="P560" s="210">
        <f>O560*H560</f>
        <v>0</v>
      </c>
      <c r="Q560" s="210">
        <v>0.00283</v>
      </c>
      <c r="R560" s="210">
        <f>Q560*H560</f>
        <v>0.00166121</v>
      </c>
      <c r="S560" s="210">
        <v>0</v>
      </c>
      <c r="T560" s="21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2" t="s">
        <v>357</v>
      </c>
      <c r="AT560" s="212" t="s">
        <v>210</v>
      </c>
      <c r="AU560" s="212" t="s">
        <v>83</v>
      </c>
      <c r="AY560" s="18" t="s">
        <v>137</v>
      </c>
      <c r="BE560" s="213">
        <f>IF(N560="základní",J560,0)</f>
        <v>0</v>
      </c>
      <c r="BF560" s="213">
        <f>IF(N560="snížená",J560,0)</f>
        <v>0</v>
      </c>
      <c r="BG560" s="213">
        <f>IF(N560="zákl. přenesená",J560,0)</f>
        <v>0</v>
      </c>
      <c r="BH560" s="213">
        <f>IF(N560="sníž. přenesená",J560,0)</f>
        <v>0</v>
      </c>
      <c r="BI560" s="213">
        <f>IF(N560="nulová",J560,0)</f>
        <v>0</v>
      </c>
      <c r="BJ560" s="18" t="s">
        <v>81</v>
      </c>
      <c r="BK560" s="213">
        <f>ROUND(I560*H560,2)</f>
        <v>0</v>
      </c>
      <c r="BL560" s="18" t="s">
        <v>243</v>
      </c>
      <c r="BM560" s="212" t="s">
        <v>855</v>
      </c>
    </row>
    <row r="561" spans="1:47" s="2" customFormat="1" ht="12">
      <c r="A561" s="39"/>
      <c r="B561" s="40"/>
      <c r="C561" s="41"/>
      <c r="D561" s="221" t="s">
        <v>292</v>
      </c>
      <c r="E561" s="41"/>
      <c r="F561" s="262" t="s">
        <v>833</v>
      </c>
      <c r="G561" s="41"/>
      <c r="H561" s="41"/>
      <c r="I561" s="216"/>
      <c r="J561" s="41"/>
      <c r="K561" s="41"/>
      <c r="L561" s="45"/>
      <c r="M561" s="217"/>
      <c r="N561" s="218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292</v>
      </c>
      <c r="AU561" s="18" t="s">
        <v>83</v>
      </c>
    </row>
    <row r="562" spans="1:51" s="14" customFormat="1" ht="12">
      <c r="A562" s="14"/>
      <c r="B562" s="230"/>
      <c r="C562" s="231"/>
      <c r="D562" s="221" t="s">
        <v>148</v>
      </c>
      <c r="E562" s="232" t="s">
        <v>19</v>
      </c>
      <c r="F562" s="233" t="s">
        <v>856</v>
      </c>
      <c r="G562" s="231"/>
      <c r="H562" s="234">
        <v>0.534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0" t="s">
        <v>148</v>
      </c>
      <c r="AU562" s="240" t="s">
        <v>83</v>
      </c>
      <c r="AV562" s="14" t="s">
        <v>83</v>
      </c>
      <c r="AW562" s="14" t="s">
        <v>35</v>
      </c>
      <c r="AX562" s="14" t="s">
        <v>81</v>
      </c>
      <c r="AY562" s="240" t="s">
        <v>137</v>
      </c>
    </row>
    <row r="563" spans="1:51" s="14" customFormat="1" ht="12">
      <c r="A563" s="14"/>
      <c r="B563" s="230"/>
      <c r="C563" s="231"/>
      <c r="D563" s="221" t="s">
        <v>148</v>
      </c>
      <c r="E563" s="231"/>
      <c r="F563" s="233" t="s">
        <v>857</v>
      </c>
      <c r="G563" s="231"/>
      <c r="H563" s="234">
        <v>0.587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0" t="s">
        <v>148</v>
      </c>
      <c r="AU563" s="240" t="s">
        <v>83</v>
      </c>
      <c r="AV563" s="14" t="s">
        <v>83</v>
      </c>
      <c r="AW563" s="14" t="s">
        <v>4</v>
      </c>
      <c r="AX563" s="14" t="s">
        <v>81</v>
      </c>
      <c r="AY563" s="240" t="s">
        <v>137</v>
      </c>
    </row>
    <row r="564" spans="1:65" s="2" customFormat="1" ht="16.5" customHeight="1">
      <c r="A564" s="39"/>
      <c r="B564" s="40"/>
      <c r="C564" s="201" t="s">
        <v>858</v>
      </c>
      <c r="D564" s="201" t="s">
        <v>139</v>
      </c>
      <c r="E564" s="202" t="s">
        <v>859</v>
      </c>
      <c r="F564" s="203" t="s">
        <v>860</v>
      </c>
      <c r="G564" s="204" t="s">
        <v>142</v>
      </c>
      <c r="H564" s="205">
        <v>3.56</v>
      </c>
      <c r="I564" s="206"/>
      <c r="J564" s="207">
        <f>ROUND(I564*H564,2)</f>
        <v>0</v>
      </c>
      <c r="K564" s="203" t="s">
        <v>143</v>
      </c>
      <c r="L564" s="45"/>
      <c r="M564" s="208" t="s">
        <v>19</v>
      </c>
      <c r="N564" s="209" t="s">
        <v>44</v>
      </c>
      <c r="O564" s="85"/>
      <c r="P564" s="210">
        <f>O564*H564</f>
        <v>0</v>
      </c>
      <c r="Q564" s="210">
        <v>0</v>
      </c>
      <c r="R564" s="210">
        <f>Q564*H564</f>
        <v>0</v>
      </c>
      <c r="S564" s="210">
        <v>0</v>
      </c>
      <c r="T564" s="211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12" t="s">
        <v>243</v>
      </c>
      <c r="AT564" s="212" t="s">
        <v>139</v>
      </c>
      <c r="AU564" s="212" t="s">
        <v>83</v>
      </c>
      <c r="AY564" s="18" t="s">
        <v>137</v>
      </c>
      <c r="BE564" s="213">
        <f>IF(N564="základní",J564,0)</f>
        <v>0</v>
      </c>
      <c r="BF564" s="213">
        <f>IF(N564="snížená",J564,0)</f>
        <v>0</v>
      </c>
      <c r="BG564" s="213">
        <f>IF(N564="zákl. přenesená",J564,0)</f>
        <v>0</v>
      </c>
      <c r="BH564" s="213">
        <f>IF(N564="sníž. přenesená",J564,0)</f>
        <v>0</v>
      </c>
      <c r="BI564" s="213">
        <f>IF(N564="nulová",J564,0)</f>
        <v>0</v>
      </c>
      <c r="BJ564" s="18" t="s">
        <v>81</v>
      </c>
      <c r="BK564" s="213">
        <f>ROUND(I564*H564,2)</f>
        <v>0</v>
      </c>
      <c r="BL564" s="18" t="s">
        <v>243</v>
      </c>
      <c r="BM564" s="212" t="s">
        <v>861</v>
      </c>
    </row>
    <row r="565" spans="1:47" s="2" customFormat="1" ht="12">
      <c r="A565" s="39"/>
      <c r="B565" s="40"/>
      <c r="C565" s="41"/>
      <c r="D565" s="214" t="s">
        <v>146</v>
      </c>
      <c r="E565" s="41"/>
      <c r="F565" s="215" t="s">
        <v>862</v>
      </c>
      <c r="G565" s="41"/>
      <c r="H565" s="41"/>
      <c r="I565" s="216"/>
      <c r="J565" s="41"/>
      <c r="K565" s="41"/>
      <c r="L565" s="45"/>
      <c r="M565" s="217"/>
      <c r="N565" s="218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146</v>
      </c>
      <c r="AU565" s="18" t="s">
        <v>83</v>
      </c>
    </row>
    <row r="566" spans="1:51" s="13" customFormat="1" ht="12">
      <c r="A566" s="13"/>
      <c r="B566" s="219"/>
      <c r="C566" s="220"/>
      <c r="D566" s="221" t="s">
        <v>148</v>
      </c>
      <c r="E566" s="222" t="s">
        <v>19</v>
      </c>
      <c r="F566" s="223" t="s">
        <v>863</v>
      </c>
      <c r="G566" s="220"/>
      <c r="H566" s="222" t="s">
        <v>19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29" t="s">
        <v>148</v>
      </c>
      <c r="AU566" s="229" t="s">
        <v>83</v>
      </c>
      <c r="AV566" s="13" t="s">
        <v>81</v>
      </c>
      <c r="AW566" s="13" t="s">
        <v>35</v>
      </c>
      <c r="AX566" s="13" t="s">
        <v>73</v>
      </c>
      <c r="AY566" s="229" t="s">
        <v>137</v>
      </c>
    </row>
    <row r="567" spans="1:51" s="14" customFormat="1" ht="12">
      <c r="A567" s="14"/>
      <c r="B567" s="230"/>
      <c r="C567" s="231"/>
      <c r="D567" s="221" t="s">
        <v>148</v>
      </c>
      <c r="E567" s="232" t="s">
        <v>19</v>
      </c>
      <c r="F567" s="233" t="s">
        <v>853</v>
      </c>
      <c r="G567" s="231"/>
      <c r="H567" s="234">
        <v>3.56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0" t="s">
        <v>148</v>
      </c>
      <c r="AU567" s="240" t="s">
        <v>83</v>
      </c>
      <c r="AV567" s="14" t="s">
        <v>83</v>
      </c>
      <c r="AW567" s="14" t="s">
        <v>35</v>
      </c>
      <c r="AX567" s="14" t="s">
        <v>81</v>
      </c>
      <c r="AY567" s="240" t="s">
        <v>137</v>
      </c>
    </row>
    <row r="568" spans="1:65" s="2" customFormat="1" ht="16.5" customHeight="1">
      <c r="A568" s="39"/>
      <c r="B568" s="40"/>
      <c r="C568" s="241" t="s">
        <v>864</v>
      </c>
      <c r="D568" s="241" t="s">
        <v>210</v>
      </c>
      <c r="E568" s="242" t="s">
        <v>865</v>
      </c>
      <c r="F568" s="243" t="s">
        <v>866</v>
      </c>
      <c r="G568" s="244" t="s">
        <v>142</v>
      </c>
      <c r="H568" s="245">
        <v>3.916</v>
      </c>
      <c r="I568" s="246"/>
      <c r="J568" s="247">
        <f>ROUND(I568*H568,2)</f>
        <v>0</v>
      </c>
      <c r="K568" s="243" t="s">
        <v>143</v>
      </c>
      <c r="L568" s="248"/>
      <c r="M568" s="249" t="s">
        <v>19</v>
      </c>
      <c r="N568" s="250" t="s">
        <v>44</v>
      </c>
      <c r="O568" s="85"/>
      <c r="P568" s="210">
        <f>O568*H568</f>
        <v>0</v>
      </c>
      <c r="Q568" s="210">
        <v>0.00026</v>
      </c>
      <c r="R568" s="210">
        <f>Q568*H568</f>
        <v>0.00101816</v>
      </c>
      <c r="S568" s="210">
        <v>0</v>
      </c>
      <c r="T568" s="211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2" t="s">
        <v>357</v>
      </c>
      <c r="AT568" s="212" t="s">
        <v>210</v>
      </c>
      <c r="AU568" s="212" t="s">
        <v>83</v>
      </c>
      <c r="AY568" s="18" t="s">
        <v>137</v>
      </c>
      <c r="BE568" s="213">
        <f>IF(N568="základní",J568,0)</f>
        <v>0</v>
      </c>
      <c r="BF568" s="213">
        <f>IF(N568="snížená",J568,0)</f>
        <v>0</v>
      </c>
      <c r="BG568" s="213">
        <f>IF(N568="zákl. přenesená",J568,0)</f>
        <v>0</v>
      </c>
      <c r="BH568" s="213">
        <f>IF(N568="sníž. přenesená",J568,0)</f>
        <v>0</v>
      </c>
      <c r="BI568" s="213">
        <f>IF(N568="nulová",J568,0)</f>
        <v>0</v>
      </c>
      <c r="BJ568" s="18" t="s">
        <v>81</v>
      </c>
      <c r="BK568" s="213">
        <f>ROUND(I568*H568,2)</f>
        <v>0</v>
      </c>
      <c r="BL568" s="18" t="s">
        <v>243</v>
      </c>
      <c r="BM568" s="212" t="s">
        <v>867</v>
      </c>
    </row>
    <row r="569" spans="1:47" s="2" customFormat="1" ht="12">
      <c r="A569" s="39"/>
      <c r="B569" s="40"/>
      <c r="C569" s="41"/>
      <c r="D569" s="221" t="s">
        <v>292</v>
      </c>
      <c r="E569" s="41"/>
      <c r="F569" s="262" t="s">
        <v>833</v>
      </c>
      <c r="G569" s="41"/>
      <c r="H569" s="41"/>
      <c r="I569" s="216"/>
      <c r="J569" s="41"/>
      <c r="K569" s="41"/>
      <c r="L569" s="45"/>
      <c r="M569" s="217"/>
      <c r="N569" s="218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292</v>
      </c>
      <c r="AU569" s="18" t="s">
        <v>83</v>
      </c>
    </row>
    <row r="570" spans="1:51" s="14" customFormat="1" ht="12">
      <c r="A570" s="14"/>
      <c r="B570" s="230"/>
      <c r="C570" s="231"/>
      <c r="D570" s="221" t="s">
        <v>148</v>
      </c>
      <c r="E570" s="231"/>
      <c r="F570" s="233" t="s">
        <v>868</v>
      </c>
      <c r="G570" s="231"/>
      <c r="H570" s="234">
        <v>3.916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0" t="s">
        <v>148</v>
      </c>
      <c r="AU570" s="240" t="s">
        <v>83</v>
      </c>
      <c r="AV570" s="14" t="s">
        <v>83</v>
      </c>
      <c r="AW570" s="14" t="s">
        <v>4</v>
      </c>
      <c r="AX570" s="14" t="s">
        <v>81</v>
      </c>
      <c r="AY570" s="240" t="s">
        <v>137</v>
      </c>
    </row>
    <row r="571" spans="1:65" s="2" customFormat="1" ht="49.05" customHeight="1">
      <c r="A571" s="39"/>
      <c r="B571" s="40"/>
      <c r="C571" s="201" t="s">
        <v>869</v>
      </c>
      <c r="D571" s="201" t="s">
        <v>139</v>
      </c>
      <c r="E571" s="202" t="s">
        <v>870</v>
      </c>
      <c r="F571" s="203" t="s">
        <v>871</v>
      </c>
      <c r="G571" s="204" t="s">
        <v>342</v>
      </c>
      <c r="H571" s="205">
        <v>0.028</v>
      </c>
      <c r="I571" s="206"/>
      <c r="J571" s="207">
        <f>ROUND(I571*H571,2)</f>
        <v>0</v>
      </c>
      <c r="K571" s="203" t="s">
        <v>143</v>
      </c>
      <c r="L571" s="45"/>
      <c r="M571" s="208" t="s">
        <v>19</v>
      </c>
      <c r="N571" s="209" t="s">
        <v>44</v>
      </c>
      <c r="O571" s="85"/>
      <c r="P571" s="210">
        <f>O571*H571</f>
        <v>0</v>
      </c>
      <c r="Q571" s="210">
        <v>0</v>
      </c>
      <c r="R571" s="210">
        <f>Q571*H571</f>
        <v>0</v>
      </c>
      <c r="S571" s="210">
        <v>0</v>
      </c>
      <c r="T571" s="211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2" t="s">
        <v>243</v>
      </c>
      <c r="AT571" s="212" t="s">
        <v>139</v>
      </c>
      <c r="AU571" s="212" t="s">
        <v>83</v>
      </c>
      <c r="AY571" s="18" t="s">
        <v>137</v>
      </c>
      <c r="BE571" s="213">
        <f>IF(N571="základní",J571,0)</f>
        <v>0</v>
      </c>
      <c r="BF571" s="213">
        <f>IF(N571="snížená",J571,0)</f>
        <v>0</v>
      </c>
      <c r="BG571" s="213">
        <f>IF(N571="zákl. přenesená",J571,0)</f>
        <v>0</v>
      </c>
      <c r="BH571" s="213">
        <f>IF(N571="sníž. přenesená",J571,0)</f>
        <v>0</v>
      </c>
      <c r="BI571" s="213">
        <f>IF(N571="nulová",J571,0)</f>
        <v>0</v>
      </c>
      <c r="BJ571" s="18" t="s">
        <v>81</v>
      </c>
      <c r="BK571" s="213">
        <f>ROUND(I571*H571,2)</f>
        <v>0</v>
      </c>
      <c r="BL571" s="18" t="s">
        <v>243</v>
      </c>
      <c r="BM571" s="212" t="s">
        <v>872</v>
      </c>
    </row>
    <row r="572" spans="1:47" s="2" customFormat="1" ht="12">
      <c r="A572" s="39"/>
      <c r="B572" s="40"/>
      <c r="C572" s="41"/>
      <c r="D572" s="214" t="s">
        <v>146</v>
      </c>
      <c r="E572" s="41"/>
      <c r="F572" s="215" t="s">
        <v>873</v>
      </c>
      <c r="G572" s="41"/>
      <c r="H572" s="41"/>
      <c r="I572" s="216"/>
      <c r="J572" s="41"/>
      <c r="K572" s="41"/>
      <c r="L572" s="45"/>
      <c r="M572" s="217"/>
      <c r="N572" s="218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146</v>
      </c>
      <c r="AU572" s="18" t="s">
        <v>83</v>
      </c>
    </row>
    <row r="573" spans="1:63" s="12" customFormat="1" ht="22.8" customHeight="1">
      <c r="A573" s="12"/>
      <c r="B573" s="185"/>
      <c r="C573" s="186"/>
      <c r="D573" s="187" t="s">
        <v>72</v>
      </c>
      <c r="E573" s="199" t="s">
        <v>874</v>
      </c>
      <c r="F573" s="199" t="s">
        <v>875</v>
      </c>
      <c r="G573" s="186"/>
      <c r="H573" s="186"/>
      <c r="I573" s="189"/>
      <c r="J573" s="200">
        <f>BK573</f>
        <v>0</v>
      </c>
      <c r="K573" s="186"/>
      <c r="L573" s="191"/>
      <c r="M573" s="192"/>
      <c r="N573" s="193"/>
      <c r="O573" s="193"/>
      <c r="P573" s="194">
        <f>SUM(P574:P577)</f>
        <v>0</v>
      </c>
      <c r="Q573" s="193"/>
      <c r="R573" s="194">
        <f>SUM(R574:R577)</f>
        <v>0.026163799999999997</v>
      </c>
      <c r="S573" s="193"/>
      <c r="T573" s="195">
        <f>SUM(T574:T577)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196" t="s">
        <v>83</v>
      </c>
      <c r="AT573" s="197" t="s">
        <v>72</v>
      </c>
      <c r="AU573" s="197" t="s">
        <v>81</v>
      </c>
      <c r="AY573" s="196" t="s">
        <v>137</v>
      </c>
      <c r="BK573" s="198">
        <f>SUM(BK574:BK577)</f>
        <v>0</v>
      </c>
    </row>
    <row r="574" spans="1:65" s="2" customFormat="1" ht="37.8" customHeight="1">
      <c r="A574" s="39"/>
      <c r="B574" s="40"/>
      <c r="C574" s="201" t="s">
        <v>876</v>
      </c>
      <c r="D574" s="201" t="s">
        <v>139</v>
      </c>
      <c r="E574" s="202" t="s">
        <v>877</v>
      </c>
      <c r="F574" s="203" t="s">
        <v>878</v>
      </c>
      <c r="G574" s="204" t="s">
        <v>153</v>
      </c>
      <c r="H574" s="205">
        <v>100.63</v>
      </c>
      <c r="I574" s="206"/>
      <c r="J574" s="207">
        <f>ROUND(I574*H574,2)</f>
        <v>0</v>
      </c>
      <c r="K574" s="203" t="s">
        <v>143</v>
      </c>
      <c r="L574" s="45"/>
      <c r="M574" s="208" t="s">
        <v>19</v>
      </c>
      <c r="N574" s="209" t="s">
        <v>44</v>
      </c>
      <c r="O574" s="85"/>
      <c r="P574" s="210">
        <f>O574*H574</f>
        <v>0</v>
      </c>
      <c r="Q574" s="210">
        <v>0.00026</v>
      </c>
      <c r="R574" s="210">
        <f>Q574*H574</f>
        <v>0.026163799999999997</v>
      </c>
      <c r="S574" s="210">
        <v>0</v>
      </c>
      <c r="T574" s="211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12" t="s">
        <v>243</v>
      </c>
      <c r="AT574" s="212" t="s">
        <v>139</v>
      </c>
      <c r="AU574" s="212" t="s">
        <v>83</v>
      </c>
      <c r="AY574" s="18" t="s">
        <v>137</v>
      </c>
      <c r="BE574" s="213">
        <f>IF(N574="základní",J574,0)</f>
        <v>0</v>
      </c>
      <c r="BF574" s="213">
        <f>IF(N574="snížená",J574,0)</f>
        <v>0</v>
      </c>
      <c r="BG574" s="213">
        <f>IF(N574="zákl. přenesená",J574,0)</f>
        <v>0</v>
      </c>
      <c r="BH574" s="213">
        <f>IF(N574="sníž. přenesená",J574,0)</f>
        <v>0</v>
      </c>
      <c r="BI574" s="213">
        <f>IF(N574="nulová",J574,0)</f>
        <v>0</v>
      </c>
      <c r="BJ574" s="18" t="s">
        <v>81</v>
      </c>
      <c r="BK574" s="213">
        <f>ROUND(I574*H574,2)</f>
        <v>0</v>
      </c>
      <c r="BL574" s="18" t="s">
        <v>243</v>
      </c>
      <c r="BM574" s="212" t="s">
        <v>879</v>
      </c>
    </row>
    <row r="575" spans="1:47" s="2" customFormat="1" ht="12">
      <c r="A575" s="39"/>
      <c r="B575" s="40"/>
      <c r="C575" s="41"/>
      <c r="D575" s="214" t="s">
        <v>146</v>
      </c>
      <c r="E575" s="41"/>
      <c r="F575" s="215" t="s">
        <v>880</v>
      </c>
      <c r="G575" s="41"/>
      <c r="H575" s="41"/>
      <c r="I575" s="216"/>
      <c r="J575" s="41"/>
      <c r="K575" s="41"/>
      <c r="L575" s="45"/>
      <c r="M575" s="217"/>
      <c r="N575" s="218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146</v>
      </c>
      <c r="AU575" s="18" t="s">
        <v>83</v>
      </c>
    </row>
    <row r="576" spans="1:51" s="13" customFormat="1" ht="12">
      <c r="A576" s="13"/>
      <c r="B576" s="219"/>
      <c r="C576" s="220"/>
      <c r="D576" s="221" t="s">
        <v>148</v>
      </c>
      <c r="E576" s="222" t="s">
        <v>19</v>
      </c>
      <c r="F576" s="223" t="s">
        <v>881</v>
      </c>
      <c r="G576" s="220"/>
      <c r="H576" s="222" t="s">
        <v>19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29" t="s">
        <v>148</v>
      </c>
      <c r="AU576" s="229" t="s">
        <v>83</v>
      </c>
      <c r="AV576" s="13" t="s">
        <v>81</v>
      </c>
      <c r="AW576" s="13" t="s">
        <v>35</v>
      </c>
      <c r="AX576" s="13" t="s">
        <v>73</v>
      </c>
      <c r="AY576" s="229" t="s">
        <v>137</v>
      </c>
    </row>
    <row r="577" spans="1:51" s="14" customFormat="1" ht="12">
      <c r="A577" s="14"/>
      <c r="B577" s="230"/>
      <c r="C577" s="231"/>
      <c r="D577" s="221" t="s">
        <v>148</v>
      </c>
      <c r="E577" s="232" t="s">
        <v>19</v>
      </c>
      <c r="F577" s="233" t="s">
        <v>194</v>
      </c>
      <c r="G577" s="231"/>
      <c r="H577" s="234">
        <v>100.63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0" t="s">
        <v>148</v>
      </c>
      <c r="AU577" s="240" t="s">
        <v>83</v>
      </c>
      <c r="AV577" s="14" t="s">
        <v>83</v>
      </c>
      <c r="AW577" s="14" t="s">
        <v>35</v>
      </c>
      <c r="AX577" s="14" t="s">
        <v>81</v>
      </c>
      <c r="AY577" s="240" t="s">
        <v>137</v>
      </c>
    </row>
    <row r="578" spans="1:63" s="12" customFormat="1" ht="22.8" customHeight="1">
      <c r="A578" s="12"/>
      <c r="B578" s="185"/>
      <c r="C578" s="186"/>
      <c r="D578" s="187" t="s">
        <v>72</v>
      </c>
      <c r="E578" s="199" t="s">
        <v>882</v>
      </c>
      <c r="F578" s="199" t="s">
        <v>883</v>
      </c>
      <c r="G578" s="186"/>
      <c r="H578" s="186"/>
      <c r="I578" s="189"/>
      <c r="J578" s="200">
        <f>BK578</f>
        <v>0</v>
      </c>
      <c r="K578" s="186"/>
      <c r="L578" s="191"/>
      <c r="M578" s="192"/>
      <c r="N578" s="193"/>
      <c r="O578" s="193"/>
      <c r="P578" s="194">
        <f>SUM(P579:P594)</f>
        <v>0</v>
      </c>
      <c r="Q578" s="193"/>
      <c r="R578" s="194">
        <f>SUM(R579:R594)</f>
        <v>0.08683668</v>
      </c>
      <c r="S578" s="193"/>
      <c r="T578" s="195">
        <f>SUM(T579:T594)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196" t="s">
        <v>83</v>
      </c>
      <c r="AT578" s="197" t="s">
        <v>72</v>
      </c>
      <c r="AU578" s="197" t="s">
        <v>81</v>
      </c>
      <c r="AY578" s="196" t="s">
        <v>137</v>
      </c>
      <c r="BK578" s="198">
        <f>SUM(BK579:BK594)</f>
        <v>0</v>
      </c>
    </row>
    <row r="579" spans="1:65" s="2" customFormat="1" ht="24.15" customHeight="1">
      <c r="A579" s="39"/>
      <c r="B579" s="40"/>
      <c r="C579" s="201" t="s">
        <v>884</v>
      </c>
      <c r="D579" s="201" t="s">
        <v>139</v>
      </c>
      <c r="E579" s="202" t="s">
        <v>885</v>
      </c>
      <c r="F579" s="203" t="s">
        <v>886</v>
      </c>
      <c r="G579" s="204" t="s">
        <v>153</v>
      </c>
      <c r="H579" s="205">
        <v>36.486</v>
      </c>
      <c r="I579" s="206"/>
      <c r="J579" s="207">
        <f>ROUND(I579*H579,2)</f>
        <v>0</v>
      </c>
      <c r="K579" s="203" t="s">
        <v>143</v>
      </c>
      <c r="L579" s="45"/>
      <c r="M579" s="208" t="s">
        <v>19</v>
      </c>
      <c r="N579" s="209" t="s">
        <v>44</v>
      </c>
      <c r="O579" s="85"/>
      <c r="P579" s="210">
        <f>O579*H579</f>
        <v>0</v>
      </c>
      <c r="Q579" s="210">
        <v>0.00238</v>
      </c>
      <c r="R579" s="210">
        <f>Q579*H579</f>
        <v>0.08683668</v>
      </c>
      <c r="S579" s="210">
        <v>0</v>
      </c>
      <c r="T579" s="211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2" t="s">
        <v>243</v>
      </c>
      <c r="AT579" s="212" t="s">
        <v>139</v>
      </c>
      <c r="AU579" s="212" t="s">
        <v>83</v>
      </c>
      <c r="AY579" s="18" t="s">
        <v>137</v>
      </c>
      <c r="BE579" s="213">
        <f>IF(N579="základní",J579,0)</f>
        <v>0</v>
      </c>
      <c r="BF579" s="213">
        <f>IF(N579="snížená",J579,0)</f>
        <v>0</v>
      </c>
      <c r="BG579" s="213">
        <f>IF(N579="zákl. přenesená",J579,0)</f>
        <v>0</v>
      </c>
      <c r="BH579" s="213">
        <f>IF(N579="sníž. přenesená",J579,0)</f>
        <v>0</v>
      </c>
      <c r="BI579" s="213">
        <f>IF(N579="nulová",J579,0)</f>
        <v>0</v>
      </c>
      <c r="BJ579" s="18" t="s">
        <v>81</v>
      </c>
      <c r="BK579" s="213">
        <f>ROUND(I579*H579,2)</f>
        <v>0</v>
      </c>
      <c r="BL579" s="18" t="s">
        <v>243</v>
      </c>
      <c r="BM579" s="212" t="s">
        <v>887</v>
      </c>
    </row>
    <row r="580" spans="1:47" s="2" customFormat="1" ht="12">
      <c r="A580" s="39"/>
      <c r="B580" s="40"/>
      <c r="C580" s="41"/>
      <c r="D580" s="214" t="s">
        <v>146</v>
      </c>
      <c r="E580" s="41"/>
      <c r="F580" s="215" t="s">
        <v>888</v>
      </c>
      <c r="G580" s="41"/>
      <c r="H580" s="41"/>
      <c r="I580" s="216"/>
      <c r="J580" s="41"/>
      <c r="K580" s="41"/>
      <c r="L580" s="45"/>
      <c r="M580" s="217"/>
      <c r="N580" s="218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146</v>
      </c>
      <c r="AU580" s="18" t="s">
        <v>83</v>
      </c>
    </row>
    <row r="581" spans="1:51" s="13" customFormat="1" ht="12">
      <c r="A581" s="13"/>
      <c r="B581" s="219"/>
      <c r="C581" s="220"/>
      <c r="D581" s="221" t="s">
        <v>148</v>
      </c>
      <c r="E581" s="222" t="s">
        <v>19</v>
      </c>
      <c r="F581" s="223" t="s">
        <v>889</v>
      </c>
      <c r="G581" s="220"/>
      <c r="H581" s="222" t="s">
        <v>19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29" t="s">
        <v>148</v>
      </c>
      <c r="AU581" s="229" t="s">
        <v>83</v>
      </c>
      <c r="AV581" s="13" t="s">
        <v>81</v>
      </c>
      <c r="AW581" s="13" t="s">
        <v>35</v>
      </c>
      <c r="AX581" s="13" t="s">
        <v>73</v>
      </c>
      <c r="AY581" s="229" t="s">
        <v>137</v>
      </c>
    </row>
    <row r="582" spans="1:51" s="13" customFormat="1" ht="12">
      <c r="A582" s="13"/>
      <c r="B582" s="219"/>
      <c r="C582" s="220"/>
      <c r="D582" s="221" t="s">
        <v>148</v>
      </c>
      <c r="E582" s="222" t="s">
        <v>19</v>
      </c>
      <c r="F582" s="223" t="s">
        <v>769</v>
      </c>
      <c r="G582" s="220"/>
      <c r="H582" s="222" t="s">
        <v>19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9" t="s">
        <v>148</v>
      </c>
      <c r="AU582" s="229" t="s">
        <v>83</v>
      </c>
      <c r="AV582" s="13" t="s">
        <v>81</v>
      </c>
      <c r="AW582" s="13" t="s">
        <v>35</v>
      </c>
      <c r="AX582" s="13" t="s">
        <v>73</v>
      </c>
      <c r="AY582" s="229" t="s">
        <v>137</v>
      </c>
    </row>
    <row r="583" spans="1:51" s="14" customFormat="1" ht="12">
      <c r="A583" s="14"/>
      <c r="B583" s="230"/>
      <c r="C583" s="231"/>
      <c r="D583" s="221" t="s">
        <v>148</v>
      </c>
      <c r="E583" s="232" t="s">
        <v>19</v>
      </c>
      <c r="F583" s="233" t="s">
        <v>890</v>
      </c>
      <c r="G583" s="231"/>
      <c r="H583" s="234">
        <v>2.706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0" t="s">
        <v>148</v>
      </c>
      <c r="AU583" s="240" t="s">
        <v>83</v>
      </c>
      <c r="AV583" s="14" t="s">
        <v>83</v>
      </c>
      <c r="AW583" s="14" t="s">
        <v>35</v>
      </c>
      <c r="AX583" s="14" t="s">
        <v>73</v>
      </c>
      <c r="AY583" s="240" t="s">
        <v>137</v>
      </c>
    </row>
    <row r="584" spans="1:51" s="13" customFormat="1" ht="12">
      <c r="A584" s="13"/>
      <c r="B584" s="219"/>
      <c r="C584" s="220"/>
      <c r="D584" s="221" t="s">
        <v>148</v>
      </c>
      <c r="E584" s="222" t="s">
        <v>19</v>
      </c>
      <c r="F584" s="223" t="s">
        <v>775</v>
      </c>
      <c r="G584" s="220"/>
      <c r="H584" s="222" t="s">
        <v>19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29" t="s">
        <v>148</v>
      </c>
      <c r="AU584" s="229" t="s">
        <v>83</v>
      </c>
      <c r="AV584" s="13" t="s">
        <v>81</v>
      </c>
      <c r="AW584" s="13" t="s">
        <v>35</v>
      </c>
      <c r="AX584" s="13" t="s">
        <v>73</v>
      </c>
      <c r="AY584" s="229" t="s">
        <v>137</v>
      </c>
    </row>
    <row r="585" spans="1:51" s="14" customFormat="1" ht="12">
      <c r="A585" s="14"/>
      <c r="B585" s="230"/>
      <c r="C585" s="231"/>
      <c r="D585" s="221" t="s">
        <v>148</v>
      </c>
      <c r="E585" s="232" t="s">
        <v>19</v>
      </c>
      <c r="F585" s="233" t="s">
        <v>891</v>
      </c>
      <c r="G585" s="231"/>
      <c r="H585" s="234">
        <v>0.228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0" t="s">
        <v>148</v>
      </c>
      <c r="AU585" s="240" t="s">
        <v>83</v>
      </c>
      <c r="AV585" s="14" t="s">
        <v>83</v>
      </c>
      <c r="AW585" s="14" t="s">
        <v>35</v>
      </c>
      <c r="AX585" s="14" t="s">
        <v>73</v>
      </c>
      <c r="AY585" s="240" t="s">
        <v>137</v>
      </c>
    </row>
    <row r="586" spans="1:51" s="13" customFormat="1" ht="12">
      <c r="A586" s="13"/>
      <c r="B586" s="219"/>
      <c r="C586" s="220"/>
      <c r="D586" s="221" t="s">
        <v>148</v>
      </c>
      <c r="E586" s="222" t="s">
        <v>19</v>
      </c>
      <c r="F586" s="223" t="s">
        <v>777</v>
      </c>
      <c r="G586" s="220"/>
      <c r="H586" s="222" t="s">
        <v>19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29" t="s">
        <v>148</v>
      </c>
      <c r="AU586" s="229" t="s">
        <v>83</v>
      </c>
      <c r="AV586" s="13" t="s">
        <v>81</v>
      </c>
      <c r="AW586" s="13" t="s">
        <v>35</v>
      </c>
      <c r="AX586" s="13" t="s">
        <v>73</v>
      </c>
      <c r="AY586" s="229" t="s">
        <v>137</v>
      </c>
    </row>
    <row r="587" spans="1:51" s="14" customFormat="1" ht="12">
      <c r="A587" s="14"/>
      <c r="B587" s="230"/>
      <c r="C587" s="231"/>
      <c r="D587" s="221" t="s">
        <v>148</v>
      </c>
      <c r="E587" s="232" t="s">
        <v>19</v>
      </c>
      <c r="F587" s="233" t="s">
        <v>892</v>
      </c>
      <c r="G587" s="231"/>
      <c r="H587" s="234">
        <v>0.72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0" t="s">
        <v>148</v>
      </c>
      <c r="AU587" s="240" t="s">
        <v>83</v>
      </c>
      <c r="AV587" s="14" t="s">
        <v>83</v>
      </c>
      <c r="AW587" s="14" t="s">
        <v>35</v>
      </c>
      <c r="AX587" s="14" t="s">
        <v>73</v>
      </c>
      <c r="AY587" s="240" t="s">
        <v>137</v>
      </c>
    </row>
    <row r="588" spans="1:51" s="13" customFormat="1" ht="12">
      <c r="A588" s="13"/>
      <c r="B588" s="219"/>
      <c r="C588" s="220"/>
      <c r="D588" s="221" t="s">
        <v>148</v>
      </c>
      <c r="E588" s="222" t="s">
        <v>19</v>
      </c>
      <c r="F588" s="223" t="s">
        <v>783</v>
      </c>
      <c r="G588" s="220"/>
      <c r="H588" s="222" t="s">
        <v>19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29" t="s">
        <v>148</v>
      </c>
      <c r="AU588" s="229" t="s">
        <v>83</v>
      </c>
      <c r="AV588" s="13" t="s">
        <v>81</v>
      </c>
      <c r="AW588" s="13" t="s">
        <v>35</v>
      </c>
      <c r="AX588" s="13" t="s">
        <v>73</v>
      </c>
      <c r="AY588" s="229" t="s">
        <v>137</v>
      </c>
    </row>
    <row r="589" spans="1:51" s="14" customFormat="1" ht="12">
      <c r="A589" s="14"/>
      <c r="B589" s="230"/>
      <c r="C589" s="231"/>
      <c r="D589" s="221" t="s">
        <v>148</v>
      </c>
      <c r="E589" s="232" t="s">
        <v>19</v>
      </c>
      <c r="F589" s="233" t="s">
        <v>893</v>
      </c>
      <c r="G589" s="231"/>
      <c r="H589" s="234">
        <v>0.864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0" t="s">
        <v>148</v>
      </c>
      <c r="AU589" s="240" t="s">
        <v>83</v>
      </c>
      <c r="AV589" s="14" t="s">
        <v>83</v>
      </c>
      <c r="AW589" s="14" t="s">
        <v>35</v>
      </c>
      <c r="AX589" s="14" t="s">
        <v>73</v>
      </c>
      <c r="AY589" s="240" t="s">
        <v>137</v>
      </c>
    </row>
    <row r="590" spans="1:51" s="13" customFormat="1" ht="12">
      <c r="A590" s="13"/>
      <c r="B590" s="219"/>
      <c r="C590" s="220"/>
      <c r="D590" s="221" t="s">
        <v>148</v>
      </c>
      <c r="E590" s="222" t="s">
        <v>19</v>
      </c>
      <c r="F590" s="223" t="s">
        <v>789</v>
      </c>
      <c r="G590" s="220"/>
      <c r="H590" s="222" t="s">
        <v>19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9" t="s">
        <v>148</v>
      </c>
      <c r="AU590" s="229" t="s">
        <v>83</v>
      </c>
      <c r="AV590" s="13" t="s">
        <v>81</v>
      </c>
      <c r="AW590" s="13" t="s">
        <v>35</v>
      </c>
      <c r="AX590" s="13" t="s">
        <v>73</v>
      </c>
      <c r="AY590" s="229" t="s">
        <v>137</v>
      </c>
    </row>
    <row r="591" spans="1:51" s="14" customFormat="1" ht="12">
      <c r="A591" s="14"/>
      <c r="B591" s="230"/>
      <c r="C591" s="231"/>
      <c r="D591" s="221" t="s">
        <v>148</v>
      </c>
      <c r="E591" s="232" t="s">
        <v>19</v>
      </c>
      <c r="F591" s="233" t="s">
        <v>894</v>
      </c>
      <c r="G591" s="231"/>
      <c r="H591" s="234">
        <v>15.552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0" t="s">
        <v>148</v>
      </c>
      <c r="AU591" s="240" t="s">
        <v>83</v>
      </c>
      <c r="AV591" s="14" t="s">
        <v>83</v>
      </c>
      <c r="AW591" s="14" t="s">
        <v>35</v>
      </c>
      <c r="AX591" s="14" t="s">
        <v>73</v>
      </c>
      <c r="AY591" s="240" t="s">
        <v>137</v>
      </c>
    </row>
    <row r="592" spans="1:51" s="13" customFormat="1" ht="12">
      <c r="A592" s="13"/>
      <c r="B592" s="219"/>
      <c r="C592" s="220"/>
      <c r="D592" s="221" t="s">
        <v>148</v>
      </c>
      <c r="E592" s="222" t="s">
        <v>19</v>
      </c>
      <c r="F592" s="223" t="s">
        <v>795</v>
      </c>
      <c r="G592" s="220"/>
      <c r="H592" s="222" t="s">
        <v>19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29" t="s">
        <v>148</v>
      </c>
      <c r="AU592" s="229" t="s">
        <v>83</v>
      </c>
      <c r="AV592" s="13" t="s">
        <v>81</v>
      </c>
      <c r="AW592" s="13" t="s">
        <v>35</v>
      </c>
      <c r="AX592" s="13" t="s">
        <v>73</v>
      </c>
      <c r="AY592" s="229" t="s">
        <v>137</v>
      </c>
    </row>
    <row r="593" spans="1:51" s="14" customFormat="1" ht="12">
      <c r="A593" s="14"/>
      <c r="B593" s="230"/>
      <c r="C593" s="231"/>
      <c r="D593" s="221" t="s">
        <v>148</v>
      </c>
      <c r="E593" s="232" t="s">
        <v>19</v>
      </c>
      <c r="F593" s="233" t="s">
        <v>895</v>
      </c>
      <c r="G593" s="231"/>
      <c r="H593" s="234">
        <v>16.416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0" t="s">
        <v>148</v>
      </c>
      <c r="AU593" s="240" t="s">
        <v>83</v>
      </c>
      <c r="AV593" s="14" t="s">
        <v>83</v>
      </c>
      <c r="AW593" s="14" t="s">
        <v>35</v>
      </c>
      <c r="AX593" s="14" t="s">
        <v>73</v>
      </c>
      <c r="AY593" s="240" t="s">
        <v>137</v>
      </c>
    </row>
    <row r="594" spans="1:51" s="15" customFormat="1" ht="12">
      <c r="A594" s="15"/>
      <c r="B594" s="251"/>
      <c r="C594" s="252"/>
      <c r="D594" s="221" t="s">
        <v>148</v>
      </c>
      <c r="E594" s="253" t="s">
        <v>19</v>
      </c>
      <c r="F594" s="254" t="s">
        <v>286</v>
      </c>
      <c r="G594" s="252"/>
      <c r="H594" s="255">
        <v>36.486</v>
      </c>
      <c r="I594" s="256"/>
      <c r="J594" s="252"/>
      <c r="K594" s="252"/>
      <c r="L594" s="257"/>
      <c r="M594" s="258"/>
      <c r="N594" s="259"/>
      <c r="O594" s="259"/>
      <c r="P594" s="259"/>
      <c r="Q594" s="259"/>
      <c r="R594" s="259"/>
      <c r="S594" s="259"/>
      <c r="T594" s="260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1" t="s">
        <v>148</v>
      </c>
      <c r="AU594" s="261" t="s">
        <v>83</v>
      </c>
      <c r="AV594" s="15" t="s">
        <v>144</v>
      </c>
      <c r="AW594" s="15" t="s">
        <v>35</v>
      </c>
      <c r="AX594" s="15" t="s">
        <v>81</v>
      </c>
      <c r="AY594" s="261" t="s">
        <v>137</v>
      </c>
    </row>
    <row r="595" spans="1:63" s="12" customFormat="1" ht="25.9" customHeight="1">
      <c r="A595" s="12"/>
      <c r="B595" s="185"/>
      <c r="C595" s="186"/>
      <c r="D595" s="187" t="s">
        <v>72</v>
      </c>
      <c r="E595" s="188" t="s">
        <v>896</v>
      </c>
      <c r="F595" s="188" t="s">
        <v>897</v>
      </c>
      <c r="G595" s="186"/>
      <c r="H595" s="186"/>
      <c r="I595" s="189"/>
      <c r="J595" s="190">
        <f>BK595</f>
        <v>0</v>
      </c>
      <c r="K595" s="186"/>
      <c r="L595" s="191"/>
      <c r="M595" s="192"/>
      <c r="N595" s="193"/>
      <c r="O595" s="193"/>
      <c r="P595" s="194">
        <f>P596+P601+P606+P609</f>
        <v>0</v>
      </c>
      <c r="Q595" s="193"/>
      <c r="R595" s="194">
        <f>R596+R601+R606+R609</f>
        <v>0</v>
      </c>
      <c r="S595" s="193"/>
      <c r="T595" s="195">
        <f>T596+T601+T606+T609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196" t="s">
        <v>170</v>
      </c>
      <c r="AT595" s="197" t="s">
        <v>72</v>
      </c>
      <c r="AU595" s="197" t="s">
        <v>73</v>
      </c>
      <c r="AY595" s="196" t="s">
        <v>137</v>
      </c>
      <c r="BK595" s="198">
        <f>BK596+BK601+BK606+BK609</f>
        <v>0</v>
      </c>
    </row>
    <row r="596" spans="1:63" s="12" customFormat="1" ht="22.8" customHeight="1">
      <c r="A596" s="12"/>
      <c r="B596" s="185"/>
      <c r="C596" s="186"/>
      <c r="D596" s="187" t="s">
        <v>72</v>
      </c>
      <c r="E596" s="199" t="s">
        <v>898</v>
      </c>
      <c r="F596" s="199" t="s">
        <v>899</v>
      </c>
      <c r="G596" s="186"/>
      <c r="H596" s="186"/>
      <c r="I596" s="189"/>
      <c r="J596" s="200">
        <f>BK596</f>
        <v>0</v>
      </c>
      <c r="K596" s="186"/>
      <c r="L596" s="191"/>
      <c r="M596" s="192"/>
      <c r="N596" s="193"/>
      <c r="O596" s="193"/>
      <c r="P596" s="194">
        <f>SUM(P597:P600)</f>
        <v>0</v>
      </c>
      <c r="Q596" s="193"/>
      <c r="R596" s="194">
        <f>SUM(R597:R600)</f>
        <v>0</v>
      </c>
      <c r="S596" s="193"/>
      <c r="T596" s="195">
        <f>SUM(T597:T600)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196" t="s">
        <v>170</v>
      </c>
      <c r="AT596" s="197" t="s">
        <v>72</v>
      </c>
      <c r="AU596" s="197" t="s">
        <v>81</v>
      </c>
      <c r="AY596" s="196" t="s">
        <v>137</v>
      </c>
      <c r="BK596" s="198">
        <f>SUM(BK597:BK600)</f>
        <v>0</v>
      </c>
    </row>
    <row r="597" spans="1:65" s="2" customFormat="1" ht="16.5" customHeight="1">
      <c r="A597" s="39"/>
      <c r="B597" s="40"/>
      <c r="C597" s="201" t="s">
        <v>900</v>
      </c>
      <c r="D597" s="201" t="s">
        <v>139</v>
      </c>
      <c r="E597" s="202" t="s">
        <v>901</v>
      </c>
      <c r="F597" s="203" t="s">
        <v>902</v>
      </c>
      <c r="G597" s="204" t="s">
        <v>903</v>
      </c>
      <c r="H597" s="205">
        <v>1</v>
      </c>
      <c r="I597" s="206"/>
      <c r="J597" s="207">
        <f>ROUND(I597*H597,2)</f>
        <v>0</v>
      </c>
      <c r="K597" s="203" t="s">
        <v>19</v>
      </c>
      <c r="L597" s="45"/>
      <c r="M597" s="208" t="s">
        <v>19</v>
      </c>
      <c r="N597" s="209" t="s">
        <v>44</v>
      </c>
      <c r="O597" s="85"/>
      <c r="P597" s="210">
        <f>O597*H597</f>
        <v>0</v>
      </c>
      <c r="Q597" s="210">
        <v>0</v>
      </c>
      <c r="R597" s="210">
        <f>Q597*H597</f>
        <v>0</v>
      </c>
      <c r="S597" s="210">
        <v>0</v>
      </c>
      <c r="T597" s="211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2" t="s">
        <v>904</v>
      </c>
      <c r="AT597" s="212" t="s">
        <v>139</v>
      </c>
      <c r="AU597" s="212" t="s">
        <v>83</v>
      </c>
      <c r="AY597" s="18" t="s">
        <v>137</v>
      </c>
      <c r="BE597" s="213">
        <f>IF(N597="základní",J597,0)</f>
        <v>0</v>
      </c>
      <c r="BF597" s="213">
        <f>IF(N597="snížená",J597,0)</f>
        <v>0</v>
      </c>
      <c r="BG597" s="213">
        <f>IF(N597="zákl. přenesená",J597,0)</f>
        <v>0</v>
      </c>
      <c r="BH597" s="213">
        <f>IF(N597="sníž. přenesená",J597,0)</f>
        <v>0</v>
      </c>
      <c r="BI597" s="213">
        <f>IF(N597="nulová",J597,0)</f>
        <v>0</v>
      </c>
      <c r="BJ597" s="18" t="s">
        <v>81</v>
      </c>
      <c r="BK597" s="213">
        <f>ROUND(I597*H597,2)</f>
        <v>0</v>
      </c>
      <c r="BL597" s="18" t="s">
        <v>904</v>
      </c>
      <c r="BM597" s="212" t="s">
        <v>905</v>
      </c>
    </row>
    <row r="598" spans="1:47" s="2" customFormat="1" ht="12">
      <c r="A598" s="39"/>
      <c r="B598" s="40"/>
      <c r="C598" s="41"/>
      <c r="D598" s="221" t="s">
        <v>292</v>
      </c>
      <c r="E598" s="41"/>
      <c r="F598" s="262" t="s">
        <v>906</v>
      </c>
      <c r="G598" s="41"/>
      <c r="H598" s="41"/>
      <c r="I598" s="216"/>
      <c r="J598" s="41"/>
      <c r="K598" s="41"/>
      <c r="L598" s="45"/>
      <c r="M598" s="217"/>
      <c r="N598" s="218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292</v>
      </c>
      <c r="AU598" s="18" t="s">
        <v>83</v>
      </c>
    </row>
    <row r="599" spans="1:65" s="2" customFormat="1" ht="16.5" customHeight="1">
      <c r="A599" s="39"/>
      <c r="B599" s="40"/>
      <c r="C599" s="201" t="s">
        <v>907</v>
      </c>
      <c r="D599" s="201" t="s">
        <v>139</v>
      </c>
      <c r="E599" s="202" t="s">
        <v>908</v>
      </c>
      <c r="F599" s="203" t="s">
        <v>909</v>
      </c>
      <c r="G599" s="204" t="s">
        <v>903</v>
      </c>
      <c r="H599" s="205">
        <v>1</v>
      </c>
      <c r="I599" s="206"/>
      <c r="J599" s="207">
        <f>ROUND(I599*H599,2)</f>
        <v>0</v>
      </c>
      <c r="K599" s="203" t="s">
        <v>19</v>
      </c>
      <c r="L599" s="45"/>
      <c r="M599" s="208" t="s">
        <v>19</v>
      </c>
      <c r="N599" s="209" t="s">
        <v>44</v>
      </c>
      <c r="O599" s="85"/>
      <c r="P599" s="210">
        <f>O599*H599</f>
        <v>0</v>
      </c>
      <c r="Q599" s="210">
        <v>0</v>
      </c>
      <c r="R599" s="210">
        <f>Q599*H599</f>
        <v>0</v>
      </c>
      <c r="S599" s="210">
        <v>0</v>
      </c>
      <c r="T599" s="211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2" t="s">
        <v>144</v>
      </c>
      <c r="AT599" s="212" t="s">
        <v>139</v>
      </c>
      <c r="AU599" s="212" t="s">
        <v>83</v>
      </c>
      <c r="AY599" s="18" t="s">
        <v>137</v>
      </c>
      <c r="BE599" s="213">
        <f>IF(N599="základní",J599,0)</f>
        <v>0</v>
      </c>
      <c r="BF599" s="213">
        <f>IF(N599="snížená",J599,0)</f>
        <v>0</v>
      </c>
      <c r="BG599" s="213">
        <f>IF(N599="zákl. přenesená",J599,0)</f>
        <v>0</v>
      </c>
      <c r="BH599" s="213">
        <f>IF(N599="sníž. přenesená",J599,0)</f>
        <v>0</v>
      </c>
      <c r="BI599" s="213">
        <f>IF(N599="nulová",J599,0)</f>
        <v>0</v>
      </c>
      <c r="BJ599" s="18" t="s">
        <v>81</v>
      </c>
      <c r="BK599" s="213">
        <f>ROUND(I599*H599,2)</f>
        <v>0</v>
      </c>
      <c r="BL599" s="18" t="s">
        <v>144</v>
      </c>
      <c r="BM599" s="212" t="s">
        <v>910</v>
      </c>
    </row>
    <row r="600" spans="1:65" s="2" customFormat="1" ht="21.75" customHeight="1">
      <c r="A600" s="39"/>
      <c r="B600" s="40"/>
      <c r="C600" s="201" t="s">
        <v>911</v>
      </c>
      <c r="D600" s="201" t="s">
        <v>139</v>
      </c>
      <c r="E600" s="202" t="s">
        <v>912</v>
      </c>
      <c r="F600" s="203" t="s">
        <v>913</v>
      </c>
      <c r="G600" s="204" t="s">
        <v>903</v>
      </c>
      <c r="H600" s="205">
        <v>1</v>
      </c>
      <c r="I600" s="206"/>
      <c r="J600" s="207">
        <f>ROUND(I600*H600,2)</f>
        <v>0</v>
      </c>
      <c r="K600" s="203" t="s">
        <v>19</v>
      </c>
      <c r="L600" s="45"/>
      <c r="M600" s="208" t="s">
        <v>19</v>
      </c>
      <c r="N600" s="209" t="s">
        <v>44</v>
      </c>
      <c r="O600" s="85"/>
      <c r="P600" s="210">
        <f>O600*H600</f>
        <v>0</v>
      </c>
      <c r="Q600" s="210">
        <v>0</v>
      </c>
      <c r="R600" s="210">
        <f>Q600*H600</f>
        <v>0</v>
      </c>
      <c r="S600" s="210">
        <v>0</v>
      </c>
      <c r="T600" s="211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12" t="s">
        <v>144</v>
      </c>
      <c r="AT600" s="212" t="s">
        <v>139</v>
      </c>
      <c r="AU600" s="212" t="s">
        <v>83</v>
      </c>
      <c r="AY600" s="18" t="s">
        <v>137</v>
      </c>
      <c r="BE600" s="213">
        <f>IF(N600="základní",J600,0)</f>
        <v>0</v>
      </c>
      <c r="BF600" s="213">
        <f>IF(N600="snížená",J600,0)</f>
        <v>0</v>
      </c>
      <c r="BG600" s="213">
        <f>IF(N600="zákl. přenesená",J600,0)</f>
        <v>0</v>
      </c>
      <c r="BH600" s="213">
        <f>IF(N600="sníž. přenesená",J600,0)</f>
        <v>0</v>
      </c>
      <c r="BI600" s="213">
        <f>IF(N600="nulová",J600,0)</f>
        <v>0</v>
      </c>
      <c r="BJ600" s="18" t="s">
        <v>81</v>
      </c>
      <c r="BK600" s="213">
        <f>ROUND(I600*H600,2)</f>
        <v>0</v>
      </c>
      <c r="BL600" s="18" t="s">
        <v>144</v>
      </c>
      <c r="BM600" s="212" t="s">
        <v>914</v>
      </c>
    </row>
    <row r="601" spans="1:63" s="12" customFormat="1" ht="22.8" customHeight="1">
      <c r="A601" s="12"/>
      <c r="B601" s="185"/>
      <c r="C601" s="186"/>
      <c r="D601" s="187" t="s">
        <v>72</v>
      </c>
      <c r="E601" s="199" t="s">
        <v>915</v>
      </c>
      <c r="F601" s="199" t="s">
        <v>916</v>
      </c>
      <c r="G601" s="186"/>
      <c r="H601" s="186"/>
      <c r="I601" s="189"/>
      <c r="J601" s="200">
        <f>BK601</f>
        <v>0</v>
      </c>
      <c r="K601" s="186"/>
      <c r="L601" s="191"/>
      <c r="M601" s="192"/>
      <c r="N601" s="193"/>
      <c r="O601" s="193"/>
      <c r="P601" s="194">
        <f>SUM(P602:P605)</f>
        <v>0</v>
      </c>
      <c r="Q601" s="193"/>
      <c r="R601" s="194">
        <f>SUM(R602:R605)</f>
        <v>0</v>
      </c>
      <c r="S601" s="193"/>
      <c r="T601" s="195">
        <f>SUM(T602:T605)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196" t="s">
        <v>170</v>
      </c>
      <c r="AT601" s="197" t="s">
        <v>72</v>
      </c>
      <c r="AU601" s="197" t="s">
        <v>81</v>
      </c>
      <c r="AY601" s="196" t="s">
        <v>137</v>
      </c>
      <c r="BK601" s="198">
        <f>SUM(BK602:BK605)</f>
        <v>0</v>
      </c>
    </row>
    <row r="602" spans="1:65" s="2" customFormat="1" ht="16.5" customHeight="1">
      <c r="A602" s="39"/>
      <c r="B602" s="40"/>
      <c r="C602" s="201" t="s">
        <v>917</v>
      </c>
      <c r="D602" s="201" t="s">
        <v>139</v>
      </c>
      <c r="E602" s="202" t="s">
        <v>918</v>
      </c>
      <c r="F602" s="203" t="s">
        <v>916</v>
      </c>
      <c r="G602" s="204" t="s">
        <v>903</v>
      </c>
      <c r="H602" s="205">
        <v>1</v>
      </c>
      <c r="I602" s="206"/>
      <c r="J602" s="207">
        <f>ROUND(I602*H602,2)</f>
        <v>0</v>
      </c>
      <c r="K602" s="203" t="s">
        <v>143</v>
      </c>
      <c r="L602" s="45"/>
      <c r="M602" s="208" t="s">
        <v>19</v>
      </c>
      <c r="N602" s="209" t="s">
        <v>44</v>
      </c>
      <c r="O602" s="85"/>
      <c r="P602" s="210">
        <f>O602*H602</f>
        <v>0</v>
      </c>
      <c r="Q602" s="210">
        <v>0</v>
      </c>
      <c r="R602" s="210">
        <f>Q602*H602</f>
        <v>0</v>
      </c>
      <c r="S602" s="210">
        <v>0</v>
      </c>
      <c r="T602" s="211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2" t="s">
        <v>904</v>
      </c>
      <c r="AT602" s="212" t="s">
        <v>139</v>
      </c>
      <c r="AU602" s="212" t="s">
        <v>83</v>
      </c>
      <c r="AY602" s="18" t="s">
        <v>137</v>
      </c>
      <c r="BE602" s="213">
        <f>IF(N602="základní",J602,0)</f>
        <v>0</v>
      </c>
      <c r="BF602" s="213">
        <f>IF(N602="snížená",J602,0)</f>
        <v>0</v>
      </c>
      <c r="BG602" s="213">
        <f>IF(N602="zákl. přenesená",J602,0)</f>
        <v>0</v>
      </c>
      <c r="BH602" s="213">
        <f>IF(N602="sníž. přenesená",J602,0)</f>
        <v>0</v>
      </c>
      <c r="BI602" s="213">
        <f>IF(N602="nulová",J602,0)</f>
        <v>0</v>
      </c>
      <c r="BJ602" s="18" t="s">
        <v>81</v>
      </c>
      <c r="BK602" s="213">
        <f>ROUND(I602*H602,2)</f>
        <v>0</v>
      </c>
      <c r="BL602" s="18" t="s">
        <v>904</v>
      </c>
      <c r="BM602" s="212" t="s">
        <v>919</v>
      </c>
    </row>
    <row r="603" spans="1:47" s="2" customFormat="1" ht="12">
      <c r="A603" s="39"/>
      <c r="B603" s="40"/>
      <c r="C603" s="41"/>
      <c r="D603" s="214" t="s">
        <v>146</v>
      </c>
      <c r="E603" s="41"/>
      <c r="F603" s="215" t="s">
        <v>920</v>
      </c>
      <c r="G603" s="41"/>
      <c r="H603" s="41"/>
      <c r="I603" s="216"/>
      <c r="J603" s="41"/>
      <c r="K603" s="41"/>
      <c r="L603" s="45"/>
      <c r="M603" s="217"/>
      <c r="N603" s="218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146</v>
      </c>
      <c r="AU603" s="18" t="s">
        <v>83</v>
      </c>
    </row>
    <row r="604" spans="1:47" s="2" customFormat="1" ht="12">
      <c r="A604" s="39"/>
      <c r="B604" s="40"/>
      <c r="C604" s="41"/>
      <c r="D604" s="221" t="s">
        <v>292</v>
      </c>
      <c r="E604" s="41"/>
      <c r="F604" s="262" t="s">
        <v>921</v>
      </c>
      <c r="G604" s="41"/>
      <c r="H604" s="41"/>
      <c r="I604" s="216"/>
      <c r="J604" s="41"/>
      <c r="K604" s="41"/>
      <c r="L604" s="45"/>
      <c r="M604" s="217"/>
      <c r="N604" s="218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292</v>
      </c>
      <c r="AU604" s="18" t="s">
        <v>83</v>
      </c>
    </row>
    <row r="605" spans="1:65" s="2" customFormat="1" ht="16.5" customHeight="1">
      <c r="A605" s="39"/>
      <c r="B605" s="40"/>
      <c r="C605" s="201" t="s">
        <v>922</v>
      </c>
      <c r="D605" s="201" t="s">
        <v>139</v>
      </c>
      <c r="E605" s="202" t="s">
        <v>923</v>
      </c>
      <c r="F605" s="203" t="s">
        <v>924</v>
      </c>
      <c r="G605" s="204" t="s">
        <v>903</v>
      </c>
      <c r="H605" s="205">
        <v>1</v>
      </c>
      <c r="I605" s="206"/>
      <c r="J605" s="207">
        <f>ROUND(I605*H605,2)</f>
        <v>0</v>
      </c>
      <c r="K605" s="203" t="s">
        <v>19</v>
      </c>
      <c r="L605" s="45"/>
      <c r="M605" s="208" t="s">
        <v>19</v>
      </c>
      <c r="N605" s="209" t="s">
        <v>44</v>
      </c>
      <c r="O605" s="85"/>
      <c r="P605" s="210">
        <f>O605*H605</f>
        <v>0</v>
      </c>
      <c r="Q605" s="210">
        <v>0</v>
      </c>
      <c r="R605" s="210">
        <f>Q605*H605</f>
        <v>0</v>
      </c>
      <c r="S605" s="210">
        <v>0</v>
      </c>
      <c r="T605" s="211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2" t="s">
        <v>904</v>
      </c>
      <c r="AT605" s="212" t="s">
        <v>139</v>
      </c>
      <c r="AU605" s="212" t="s">
        <v>83</v>
      </c>
      <c r="AY605" s="18" t="s">
        <v>137</v>
      </c>
      <c r="BE605" s="213">
        <f>IF(N605="základní",J605,0)</f>
        <v>0</v>
      </c>
      <c r="BF605" s="213">
        <f>IF(N605="snížená",J605,0)</f>
        <v>0</v>
      </c>
      <c r="BG605" s="213">
        <f>IF(N605="zákl. přenesená",J605,0)</f>
        <v>0</v>
      </c>
      <c r="BH605" s="213">
        <f>IF(N605="sníž. přenesená",J605,0)</f>
        <v>0</v>
      </c>
      <c r="BI605" s="213">
        <f>IF(N605="nulová",J605,0)</f>
        <v>0</v>
      </c>
      <c r="BJ605" s="18" t="s">
        <v>81</v>
      </c>
      <c r="BK605" s="213">
        <f>ROUND(I605*H605,2)</f>
        <v>0</v>
      </c>
      <c r="BL605" s="18" t="s">
        <v>904</v>
      </c>
      <c r="BM605" s="212" t="s">
        <v>925</v>
      </c>
    </row>
    <row r="606" spans="1:63" s="12" customFormat="1" ht="22.8" customHeight="1">
      <c r="A606" s="12"/>
      <c r="B606" s="185"/>
      <c r="C606" s="186"/>
      <c r="D606" s="187" t="s">
        <v>72</v>
      </c>
      <c r="E606" s="199" t="s">
        <v>926</v>
      </c>
      <c r="F606" s="199" t="s">
        <v>927</v>
      </c>
      <c r="G606" s="186"/>
      <c r="H606" s="186"/>
      <c r="I606" s="189"/>
      <c r="J606" s="200">
        <f>BK606</f>
        <v>0</v>
      </c>
      <c r="K606" s="186"/>
      <c r="L606" s="191"/>
      <c r="M606" s="192"/>
      <c r="N606" s="193"/>
      <c r="O606" s="193"/>
      <c r="P606" s="194">
        <f>SUM(P607:P608)</f>
        <v>0</v>
      </c>
      <c r="Q606" s="193"/>
      <c r="R606" s="194">
        <f>SUM(R607:R608)</f>
        <v>0</v>
      </c>
      <c r="S606" s="193"/>
      <c r="T606" s="195">
        <f>SUM(T607:T608)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196" t="s">
        <v>170</v>
      </c>
      <c r="AT606" s="197" t="s">
        <v>72</v>
      </c>
      <c r="AU606" s="197" t="s">
        <v>81</v>
      </c>
      <c r="AY606" s="196" t="s">
        <v>137</v>
      </c>
      <c r="BK606" s="198">
        <f>SUM(BK607:BK608)</f>
        <v>0</v>
      </c>
    </row>
    <row r="607" spans="1:65" s="2" customFormat="1" ht="16.5" customHeight="1">
      <c r="A607" s="39"/>
      <c r="B607" s="40"/>
      <c r="C607" s="201" t="s">
        <v>928</v>
      </c>
      <c r="D607" s="201" t="s">
        <v>139</v>
      </c>
      <c r="E607" s="202" t="s">
        <v>929</v>
      </c>
      <c r="F607" s="203" t="s">
        <v>930</v>
      </c>
      <c r="G607" s="204" t="s">
        <v>903</v>
      </c>
      <c r="H607" s="205">
        <v>1</v>
      </c>
      <c r="I607" s="206"/>
      <c r="J607" s="207">
        <f>ROUND(I607*H607,2)</f>
        <v>0</v>
      </c>
      <c r="K607" s="203" t="s">
        <v>143</v>
      </c>
      <c r="L607" s="45"/>
      <c r="M607" s="208" t="s">
        <v>19</v>
      </c>
      <c r="N607" s="209" t="s">
        <v>44</v>
      </c>
      <c r="O607" s="85"/>
      <c r="P607" s="210">
        <f>O607*H607</f>
        <v>0</v>
      </c>
      <c r="Q607" s="210">
        <v>0</v>
      </c>
      <c r="R607" s="210">
        <f>Q607*H607</f>
        <v>0</v>
      </c>
      <c r="S607" s="210">
        <v>0</v>
      </c>
      <c r="T607" s="211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12" t="s">
        <v>904</v>
      </c>
      <c r="AT607" s="212" t="s">
        <v>139</v>
      </c>
      <c r="AU607" s="212" t="s">
        <v>83</v>
      </c>
      <c r="AY607" s="18" t="s">
        <v>137</v>
      </c>
      <c r="BE607" s="213">
        <f>IF(N607="základní",J607,0)</f>
        <v>0</v>
      </c>
      <c r="BF607" s="213">
        <f>IF(N607="snížená",J607,0)</f>
        <v>0</v>
      </c>
      <c r="BG607" s="213">
        <f>IF(N607="zákl. přenesená",J607,0)</f>
        <v>0</v>
      </c>
      <c r="BH607" s="213">
        <f>IF(N607="sníž. přenesená",J607,0)</f>
        <v>0</v>
      </c>
      <c r="BI607" s="213">
        <f>IF(N607="nulová",J607,0)</f>
        <v>0</v>
      </c>
      <c r="BJ607" s="18" t="s">
        <v>81</v>
      </c>
      <c r="BK607" s="213">
        <f>ROUND(I607*H607,2)</f>
        <v>0</v>
      </c>
      <c r="BL607" s="18" t="s">
        <v>904</v>
      </c>
      <c r="BM607" s="212" t="s">
        <v>931</v>
      </c>
    </row>
    <row r="608" spans="1:47" s="2" customFormat="1" ht="12">
      <c r="A608" s="39"/>
      <c r="B608" s="40"/>
      <c r="C608" s="41"/>
      <c r="D608" s="214" t="s">
        <v>146</v>
      </c>
      <c r="E608" s="41"/>
      <c r="F608" s="215" t="s">
        <v>932</v>
      </c>
      <c r="G608" s="41"/>
      <c r="H608" s="41"/>
      <c r="I608" s="216"/>
      <c r="J608" s="41"/>
      <c r="K608" s="41"/>
      <c r="L608" s="45"/>
      <c r="M608" s="217"/>
      <c r="N608" s="218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146</v>
      </c>
      <c r="AU608" s="18" t="s">
        <v>83</v>
      </c>
    </row>
    <row r="609" spans="1:63" s="12" customFormat="1" ht="22.8" customHeight="1">
      <c r="A609" s="12"/>
      <c r="B609" s="185"/>
      <c r="C609" s="186"/>
      <c r="D609" s="187" t="s">
        <v>72</v>
      </c>
      <c r="E609" s="199" t="s">
        <v>933</v>
      </c>
      <c r="F609" s="199" t="s">
        <v>934</v>
      </c>
      <c r="G609" s="186"/>
      <c r="H609" s="186"/>
      <c r="I609" s="189"/>
      <c r="J609" s="200">
        <f>BK609</f>
        <v>0</v>
      </c>
      <c r="K609" s="186"/>
      <c r="L609" s="191"/>
      <c r="M609" s="192"/>
      <c r="N609" s="193"/>
      <c r="O609" s="193"/>
      <c r="P609" s="194">
        <f>SUM(P610:P611)</f>
        <v>0</v>
      </c>
      <c r="Q609" s="193"/>
      <c r="R609" s="194">
        <f>SUM(R610:R611)</f>
        <v>0</v>
      </c>
      <c r="S609" s="193"/>
      <c r="T609" s="195">
        <f>SUM(T610:T611)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196" t="s">
        <v>170</v>
      </c>
      <c r="AT609" s="197" t="s">
        <v>72</v>
      </c>
      <c r="AU609" s="197" t="s">
        <v>81</v>
      </c>
      <c r="AY609" s="196" t="s">
        <v>137</v>
      </c>
      <c r="BK609" s="198">
        <f>SUM(BK610:BK611)</f>
        <v>0</v>
      </c>
    </row>
    <row r="610" spans="1:65" s="2" customFormat="1" ht="16.5" customHeight="1">
      <c r="A610" s="39"/>
      <c r="B610" s="40"/>
      <c r="C610" s="201" t="s">
        <v>935</v>
      </c>
      <c r="D610" s="201" t="s">
        <v>139</v>
      </c>
      <c r="E610" s="202" t="s">
        <v>936</v>
      </c>
      <c r="F610" s="203" t="s">
        <v>937</v>
      </c>
      <c r="G610" s="204" t="s">
        <v>903</v>
      </c>
      <c r="H610" s="205">
        <v>1</v>
      </c>
      <c r="I610" s="206"/>
      <c r="J610" s="207">
        <f>ROUND(I610*H610,2)</f>
        <v>0</v>
      </c>
      <c r="K610" s="203" t="s">
        <v>143</v>
      </c>
      <c r="L610" s="45"/>
      <c r="M610" s="208" t="s">
        <v>19</v>
      </c>
      <c r="N610" s="209" t="s">
        <v>44</v>
      </c>
      <c r="O610" s="85"/>
      <c r="P610" s="210">
        <f>O610*H610</f>
        <v>0</v>
      </c>
      <c r="Q610" s="210">
        <v>0</v>
      </c>
      <c r="R610" s="210">
        <f>Q610*H610</f>
        <v>0</v>
      </c>
      <c r="S610" s="210">
        <v>0</v>
      </c>
      <c r="T610" s="211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12" t="s">
        <v>904</v>
      </c>
      <c r="AT610" s="212" t="s">
        <v>139</v>
      </c>
      <c r="AU610" s="212" t="s">
        <v>83</v>
      </c>
      <c r="AY610" s="18" t="s">
        <v>137</v>
      </c>
      <c r="BE610" s="213">
        <f>IF(N610="základní",J610,0)</f>
        <v>0</v>
      </c>
      <c r="BF610" s="213">
        <f>IF(N610="snížená",J610,0)</f>
        <v>0</v>
      </c>
      <c r="BG610" s="213">
        <f>IF(N610="zákl. přenesená",J610,0)</f>
        <v>0</v>
      </c>
      <c r="BH610" s="213">
        <f>IF(N610="sníž. přenesená",J610,0)</f>
        <v>0</v>
      </c>
      <c r="BI610" s="213">
        <f>IF(N610="nulová",J610,0)</f>
        <v>0</v>
      </c>
      <c r="BJ610" s="18" t="s">
        <v>81</v>
      </c>
      <c r="BK610" s="213">
        <f>ROUND(I610*H610,2)</f>
        <v>0</v>
      </c>
      <c r="BL610" s="18" t="s">
        <v>904</v>
      </c>
      <c r="BM610" s="212" t="s">
        <v>938</v>
      </c>
    </row>
    <row r="611" spans="1:47" s="2" customFormat="1" ht="12">
      <c r="A611" s="39"/>
      <c r="B611" s="40"/>
      <c r="C611" s="41"/>
      <c r="D611" s="214" t="s">
        <v>146</v>
      </c>
      <c r="E611" s="41"/>
      <c r="F611" s="215" t="s">
        <v>939</v>
      </c>
      <c r="G611" s="41"/>
      <c r="H611" s="41"/>
      <c r="I611" s="216"/>
      <c r="J611" s="41"/>
      <c r="K611" s="41"/>
      <c r="L611" s="45"/>
      <c r="M611" s="264"/>
      <c r="N611" s="265"/>
      <c r="O611" s="266"/>
      <c r="P611" s="266"/>
      <c r="Q611" s="266"/>
      <c r="R611" s="266"/>
      <c r="S611" s="266"/>
      <c r="T611" s="267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146</v>
      </c>
      <c r="AU611" s="18" t="s">
        <v>83</v>
      </c>
    </row>
    <row r="612" spans="1:31" s="2" customFormat="1" ht="6.95" customHeight="1">
      <c r="A612" s="39"/>
      <c r="B612" s="60"/>
      <c r="C612" s="61"/>
      <c r="D612" s="61"/>
      <c r="E612" s="61"/>
      <c r="F612" s="61"/>
      <c r="G612" s="61"/>
      <c r="H612" s="61"/>
      <c r="I612" s="61"/>
      <c r="J612" s="61"/>
      <c r="K612" s="61"/>
      <c r="L612" s="45"/>
      <c r="M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</row>
  </sheetData>
  <sheetProtection password="CC35" sheet="1" objects="1" scenarios="1" formatColumns="0" formatRows="0" autoFilter="0"/>
  <autoFilter ref="C109:K611"/>
  <mergeCells count="9">
    <mergeCell ref="E7:H7"/>
    <mergeCell ref="E9:H9"/>
    <mergeCell ref="E18:H18"/>
    <mergeCell ref="E27:H27"/>
    <mergeCell ref="E48:H48"/>
    <mergeCell ref="E50:H50"/>
    <mergeCell ref="E100:H100"/>
    <mergeCell ref="E102:H102"/>
    <mergeCell ref="L2:V2"/>
  </mergeCells>
  <hyperlinks>
    <hyperlink ref="F114" r:id="rId1" display="https://podminky.urs.cz/item/CS_URS_2023_02/919735111"/>
    <hyperlink ref="F118" r:id="rId2" display="https://podminky.urs.cz/item/CS_URS_2023_02/113107041"/>
    <hyperlink ref="F122" r:id="rId3" display="https://podminky.urs.cz/item/CS_URS_2023_02/113107021"/>
    <hyperlink ref="F126" r:id="rId4" display="https://podminky.urs.cz/item/CS_URS_2023_02/132112231"/>
    <hyperlink ref="F130" r:id="rId5" display="https://podminky.urs.cz/item/CS_URS_2023_02/174112101"/>
    <hyperlink ref="F136" r:id="rId6" display="https://podminky.urs.cz/item/CS_URS_2023_02/576136111"/>
    <hyperlink ref="F142" r:id="rId7" display="https://podminky.urs.cz/item/CS_URS_2023_02/619991001"/>
    <hyperlink ref="F147" r:id="rId8" display="https://podminky.urs.cz/item/CS_URS_2023_02/622131121"/>
    <hyperlink ref="F149" r:id="rId9" display="https://podminky.urs.cz/item/CS_URS_2023_02/622211011"/>
    <hyperlink ref="F155" r:id="rId10" display="https://podminky.urs.cz/item/CS_URS_2023_02/622211041"/>
    <hyperlink ref="F161" r:id="rId11" display="https://podminky.urs.cz/item/CS_URS_2023_02/622151031"/>
    <hyperlink ref="F165" r:id="rId12" display="https://podminky.urs.cz/item/CS_URS_2023_02/622531012"/>
    <hyperlink ref="F169" r:id="rId13" display="https://podminky.urs.cz/item/CS_URS_2023_02/622252001"/>
    <hyperlink ref="F175" r:id="rId14" display="https://podminky.urs.cz/item/CS_URS_2023_02/629991001"/>
    <hyperlink ref="F180" r:id="rId15" display="https://podminky.urs.cz/item/CS_URS_2023_02/636311122"/>
    <hyperlink ref="F187" r:id="rId16" display="https://podminky.urs.cz/item/CS_URS_2023_02/871275211"/>
    <hyperlink ref="F193" r:id="rId17" display="https://podminky.urs.cz/item/CS_URS_2023_02/941211111"/>
    <hyperlink ref="F200" r:id="rId18" display="https://podminky.urs.cz/item/CS_URS_2023_02/941211211"/>
    <hyperlink ref="F204" r:id="rId19" display="https://podminky.urs.cz/item/CS_URS_2023_02/941211811"/>
    <hyperlink ref="F206" r:id="rId20" display="https://podminky.urs.cz/item/CS_URS_2023_02/949101112"/>
    <hyperlink ref="F211" r:id="rId21" display="https://podminky.urs.cz/item/CS_URS_2023_02/965042141"/>
    <hyperlink ref="F219" r:id="rId22" display="https://podminky.urs.cz/item/CS_URS_2023_02/965049111"/>
    <hyperlink ref="F222" r:id="rId23" display="https://podminky.urs.cz/item/CS_URS_2023_02/977151119"/>
    <hyperlink ref="F226" r:id="rId24" display="https://podminky.urs.cz/item/CS_URS_2023_02/978012191"/>
    <hyperlink ref="F231" r:id="rId25" display="https://podminky.urs.cz/item/CS_URS_2023_02/997013152"/>
    <hyperlink ref="F233" r:id="rId26" display="https://podminky.urs.cz/item/CS_URS_2023_02/997013501"/>
    <hyperlink ref="F235" r:id="rId27" display="https://podminky.urs.cz/item/CS_URS_2023_02/997013509"/>
    <hyperlink ref="F239" r:id="rId28" display="https://podminky.urs.cz/item/CS_URS_2023_02/997013631"/>
    <hyperlink ref="F242" r:id="rId29" display="https://podminky.urs.cz/item/CS_URS_2023_02/998017002"/>
    <hyperlink ref="F246" r:id="rId30" display="https://podminky.urs.cz/item/CS_URS_2023_02/712331801"/>
    <hyperlink ref="F251" r:id="rId31" display="https://podminky.urs.cz/item/CS_URS_2023_02/712361801"/>
    <hyperlink ref="F259" r:id="rId32" display="https://podminky.urs.cz/item/CS_URS_2023_02/712340831"/>
    <hyperlink ref="F264" r:id="rId33" display="https://podminky.urs.cz/item/CS_URS_2023_02/712363001"/>
    <hyperlink ref="F270" r:id="rId34" display="https://podminky.urs.cz/item/CS_URS_2023_02/712363003"/>
    <hyperlink ref="F272" r:id="rId35" display="https://podminky.urs.cz/item/CS_URS_2023_02/712341559"/>
    <hyperlink ref="F278" r:id="rId36" display="https://podminky.urs.cz/item/CS_URS_2023_02/712311101"/>
    <hyperlink ref="F284" r:id="rId37" display="https://podminky.urs.cz/item/CS_URS_2023_02/712861705"/>
    <hyperlink ref="F296" r:id="rId38" display="https://podminky.urs.cz/item/CS_URS_2023_02/712831101"/>
    <hyperlink ref="F308" r:id="rId39" display="https://podminky.urs.cz/item/CS_URS_2023_02/712841559"/>
    <hyperlink ref="F319" r:id="rId40" display="https://podminky.urs.cz/item/CS_URS_2023_02/712811101"/>
    <hyperlink ref="F330" r:id="rId41" display="https://podminky.urs.cz/item/CS_URS_2023_02/712998004"/>
    <hyperlink ref="F335" r:id="rId42" display="https://podminky.urs.cz/item/CS_URS_2023_02/712998201"/>
    <hyperlink ref="F340" r:id="rId43" display="https://podminky.urs.cz/item/CS_URS_2023_02/712363352"/>
    <hyperlink ref="F344" r:id="rId44" display="https://podminky.urs.cz/item/CS_URS_2023_02/712363353"/>
    <hyperlink ref="F348" r:id="rId45" display="https://podminky.urs.cz/item/CS_URS_2023_02/712363354"/>
    <hyperlink ref="F352" r:id="rId46" display="https://podminky.urs.cz/item/CS_URS_2023_02/712363355"/>
    <hyperlink ref="F356" r:id="rId47" display="https://podminky.urs.cz/item/CS_URS_2023_02/712363358"/>
    <hyperlink ref="F360" r:id="rId48" display="https://podminky.urs.cz/item/CS_URS_2023_02/712363384"/>
    <hyperlink ref="F364" r:id="rId49" display="https://podminky.urs.cz/item/CS_URS_2023_02/712363385"/>
    <hyperlink ref="F368" r:id="rId50" display="https://podminky.urs.cz/item/CS_URS_2023_02/712363351"/>
    <hyperlink ref="F372" r:id="rId51" display="https://podminky.urs.cz/item/CS_URS_2023_02/998712102"/>
    <hyperlink ref="F375" r:id="rId52" display="https://podminky.urs.cz/item/CS_URS_2023_02/713140843"/>
    <hyperlink ref="F380" r:id="rId53" display="https://podminky.urs.cz/item/CS_URS_2023_02/713141151"/>
    <hyperlink ref="F386" r:id="rId54" display="https://podminky.urs.cz/item/CS_URS_2023_02/713141253"/>
    <hyperlink ref="F388" r:id="rId55" display="https://podminky.urs.cz/item/CS_URS_2023_02/713141151"/>
    <hyperlink ref="F397" r:id="rId56" display="https://podminky.urs.cz/item/CS_URS_2023_02/713141223"/>
    <hyperlink ref="F399" r:id="rId57" display="https://podminky.urs.cz/item/CS_URS_2023_02/713141336"/>
    <hyperlink ref="F406" r:id="rId58" display="https://podminky.urs.cz/item/CS_URS_2023_02/713141358"/>
    <hyperlink ref="F413" r:id="rId59" display="https://podminky.urs.cz/item/CS_URS_2023_02/713131341"/>
    <hyperlink ref="F424" r:id="rId60" display="https://podminky.urs.cz/item/CS_URS_2023_02/998713102"/>
    <hyperlink ref="F427" r:id="rId61" display="https://podminky.urs.cz/item/CS_URS_2023_02/721242106"/>
    <hyperlink ref="F431" r:id="rId62" display="https://podminky.urs.cz/item/CS_URS_2023_02/721210822"/>
    <hyperlink ref="F435" r:id="rId63" display="https://podminky.urs.cz/item/CS_URS_2023_02/721239114"/>
    <hyperlink ref="F441" r:id="rId64" display="https://podminky.urs.cz/item/CS_URS_2023_02/998721102"/>
    <hyperlink ref="F444" r:id="rId65" display="https://podminky.urs.cz/item/CS_URS_2023_02/762841812"/>
    <hyperlink ref="F448" r:id="rId66" display="https://podminky.urs.cz/item/CS_URS_2023_02/762341670"/>
    <hyperlink ref="F454" r:id="rId67" display="https://podminky.urs.cz/item/CS_URS_2023_02/762395000"/>
    <hyperlink ref="F457" r:id="rId68" display="https://podminky.urs.cz/item/CS_URS_2023_02/762512261"/>
    <hyperlink ref="F467" r:id="rId69" display="https://podminky.urs.cz/item/CS_URS_2023_02/762511277"/>
    <hyperlink ref="F474" r:id="rId70" display="https://podminky.urs.cz/item/CS_URS_2023_02/762595001"/>
    <hyperlink ref="F476" r:id="rId71" display="https://podminky.urs.cz/item/CS_URS_2023_02/998762102"/>
    <hyperlink ref="F479" r:id="rId72" display="https://podminky.urs.cz/item/CS_URS_2023_02/763131431"/>
    <hyperlink ref="F484" r:id="rId73" display="https://podminky.urs.cz/item/CS_URS_2023_02/763131714"/>
    <hyperlink ref="F486" r:id="rId74" display="https://podminky.urs.cz/item/CS_URS_2023_02/998763302"/>
    <hyperlink ref="F495" r:id="rId75" display="https://podminky.urs.cz/item/CS_URS_2023_02/764518422"/>
    <hyperlink ref="F499" r:id="rId76" display="https://podminky.urs.cz/item/CS_URS_2023_02/998764202"/>
    <hyperlink ref="F502" r:id="rId77" display="https://podminky.urs.cz/item/CS_URS_2023_02/767163121"/>
    <hyperlink ref="F506" r:id="rId78" display="https://podminky.urs.cz/item/CS_URS_2023_02/767995114"/>
    <hyperlink ref="F531" r:id="rId79" display="https://podminky.urs.cz/item/CS_URS_2023_02/998767102"/>
    <hyperlink ref="F534" r:id="rId80" display="https://podminky.urs.cz/item/CS_URS_2023_02/771573810"/>
    <hyperlink ref="F538" r:id="rId81" display="https://podminky.urs.cz/item/CS_URS_2023_02/771473810"/>
    <hyperlink ref="F543" r:id="rId82" display="https://podminky.urs.cz/item/CS_URS_2023_02/776231111"/>
    <hyperlink ref="F550" r:id="rId83" display="https://podminky.urs.cz/item/CS_URS_2023_02/776421111"/>
    <hyperlink ref="F557" r:id="rId84" display="https://podminky.urs.cz/item/CS_URS_2023_02/776321211"/>
    <hyperlink ref="F565" r:id="rId85" display="https://podminky.urs.cz/item/CS_URS_2023_02/776421211"/>
    <hyperlink ref="F572" r:id="rId86" display="https://podminky.urs.cz/item/CS_URS_2023_02/998776102"/>
    <hyperlink ref="F575" r:id="rId87" display="https://podminky.urs.cz/item/CS_URS_2023_02/784211101"/>
    <hyperlink ref="F580" r:id="rId88" display="https://podminky.urs.cz/item/CS_URS_2023_02/789421532"/>
    <hyperlink ref="F603" r:id="rId89" display="https://podminky.urs.cz/item/CS_URS_2023_02/030001000"/>
    <hyperlink ref="F608" r:id="rId90" display="https://podminky.urs.cz/item/CS_URS_2023_02/045002000"/>
    <hyperlink ref="F611" r:id="rId91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940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941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942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943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944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945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946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947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948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949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950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80</v>
      </c>
      <c r="F18" s="279" t="s">
        <v>951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952</v>
      </c>
      <c r="F19" s="279" t="s">
        <v>953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954</v>
      </c>
      <c r="F20" s="279" t="s">
        <v>955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956</v>
      </c>
      <c r="F21" s="279" t="s">
        <v>957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958</v>
      </c>
      <c r="F22" s="279" t="s">
        <v>959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960</v>
      </c>
      <c r="F23" s="279" t="s">
        <v>961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962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963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964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965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966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967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968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969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970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123</v>
      </c>
      <c r="F36" s="279"/>
      <c r="G36" s="279" t="s">
        <v>971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972</v>
      </c>
      <c r="F37" s="279"/>
      <c r="G37" s="279" t="s">
        <v>973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54</v>
      </c>
      <c r="F38" s="279"/>
      <c r="G38" s="279" t="s">
        <v>974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55</v>
      </c>
      <c r="F39" s="279"/>
      <c r="G39" s="279" t="s">
        <v>975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124</v>
      </c>
      <c r="F40" s="279"/>
      <c r="G40" s="279" t="s">
        <v>976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125</v>
      </c>
      <c r="F41" s="279"/>
      <c r="G41" s="279" t="s">
        <v>977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978</v>
      </c>
      <c r="F42" s="279"/>
      <c r="G42" s="279" t="s">
        <v>979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980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981</v>
      </c>
      <c r="F44" s="279"/>
      <c r="G44" s="279" t="s">
        <v>982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127</v>
      </c>
      <c r="F45" s="279"/>
      <c r="G45" s="279" t="s">
        <v>983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984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985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986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987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988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989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990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991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992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993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994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995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996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997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998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999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1000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1001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1002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1003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1004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1005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1006</v>
      </c>
      <c r="D76" s="297"/>
      <c r="E76" s="297"/>
      <c r="F76" s="297" t="s">
        <v>1007</v>
      </c>
      <c r="G76" s="298"/>
      <c r="H76" s="297" t="s">
        <v>55</v>
      </c>
      <c r="I76" s="297" t="s">
        <v>58</v>
      </c>
      <c r="J76" s="297" t="s">
        <v>1008</v>
      </c>
      <c r="K76" s="296"/>
    </row>
    <row r="77" spans="2:11" s="1" customFormat="1" ht="17.25" customHeight="1">
      <c r="B77" s="294"/>
      <c r="C77" s="299" t="s">
        <v>1009</v>
      </c>
      <c r="D77" s="299"/>
      <c r="E77" s="299"/>
      <c r="F77" s="300" t="s">
        <v>1010</v>
      </c>
      <c r="G77" s="301"/>
      <c r="H77" s="299"/>
      <c r="I77" s="299"/>
      <c r="J77" s="299" t="s">
        <v>1011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54</v>
      </c>
      <c r="D79" s="304"/>
      <c r="E79" s="304"/>
      <c r="F79" s="305" t="s">
        <v>1012</v>
      </c>
      <c r="G79" s="306"/>
      <c r="H79" s="282" t="s">
        <v>1013</v>
      </c>
      <c r="I79" s="282" t="s">
        <v>1014</v>
      </c>
      <c r="J79" s="282">
        <v>20</v>
      </c>
      <c r="K79" s="296"/>
    </row>
    <row r="80" spans="2:11" s="1" customFormat="1" ht="15" customHeight="1">
      <c r="B80" s="294"/>
      <c r="C80" s="282" t="s">
        <v>1015</v>
      </c>
      <c r="D80" s="282"/>
      <c r="E80" s="282"/>
      <c r="F80" s="305" t="s">
        <v>1012</v>
      </c>
      <c r="G80" s="306"/>
      <c r="H80" s="282" t="s">
        <v>1016</v>
      </c>
      <c r="I80" s="282" t="s">
        <v>1014</v>
      </c>
      <c r="J80" s="282">
        <v>120</v>
      </c>
      <c r="K80" s="296"/>
    </row>
    <row r="81" spans="2:11" s="1" customFormat="1" ht="15" customHeight="1">
      <c r="B81" s="307"/>
      <c r="C81" s="282" t="s">
        <v>1017</v>
      </c>
      <c r="D81" s="282"/>
      <c r="E81" s="282"/>
      <c r="F81" s="305" t="s">
        <v>1018</v>
      </c>
      <c r="G81" s="306"/>
      <c r="H81" s="282" t="s">
        <v>1019</v>
      </c>
      <c r="I81" s="282" t="s">
        <v>1014</v>
      </c>
      <c r="J81" s="282">
        <v>50</v>
      </c>
      <c r="K81" s="296"/>
    </row>
    <row r="82" spans="2:11" s="1" customFormat="1" ht="15" customHeight="1">
      <c r="B82" s="307"/>
      <c r="C82" s="282" t="s">
        <v>1020</v>
      </c>
      <c r="D82" s="282"/>
      <c r="E82" s="282"/>
      <c r="F82" s="305" t="s">
        <v>1012</v>
      </c>
      <c r="G82" s="306"/>
      <c r="H82" s="282" t="s">
        <v>1021</v>
      </c>
      <c r="I82" s="282" t="s">
        <v>1022</v>
      </c>
      <c r="J82" s="282"/>
      <c r="K82" s="296"/>
    </row>
    <row r="83" spans="2:11" s="1" customFormat="1" ht="15" customHeight="1">
      <c r="B83" s="307"/>
      <c r="C83" s="308" t="s">
        <v>1023</v>
      </c>
      <c r="D83" s="308"/>
      <c r="E83" s="308"/>
      <c r="F83" s="309" t="s">
        <v>1018</v>
      </c>
      <c r="G83" s="308"/>
      <c r="H83" s="308" t="s">
        <v>1024</v>
      </c>
      <c r="I83" s="308" t="s">
        <v>1014</v>
      </c>
      <c r="J83" s="308">
        <v>15</v>
      </c>
      <c r="K83" s="296"/>
    </row>
    <row r="84" spans="2:11" s="1" customFormat="1" ht="15" customHeight="1">
      <c r="B84" s="307"/>
      <c r="C84" s="308" t="s">
        <v>1025</v>
      </c>
      <c r="D84" s="308"/>
      <c r="E84" s="308"/>
      <c r="F84" s="309" t="s">
        <v>1018</v>
      </c>
      <c r="G84" s="308"/>
      <c r="H84" s="308" t="s">
        <v>1026</v>
      </c>
      <c r="I84" s="308" t="s">
        <v>1014</v>
      </c>
      <c r="J84" s="308">
        <v>15</v>
      </c>
      <c r="K84" s="296"/>
    </row>
    <row r="85" spans="2:11" s="1" customFormat="1" ht="15" customHeight="1">
      <c r="B85" s="307"/>
      <c r="C85" s="308" t="s">
        <v>1027</v>
      </c>
      <c r="D85" s="308"/>
      <c r="E85" s="308"/>
      <c r="F85" s="309" t="s">
        <v>1018</v>
      </c>
      <c r="G85" s="308"/>
      <c r="H85" s="308" t="s">
        <v>1028</v>
      </c>
      <c r="I85" s="308" t="s">
        <v>1014</v>
      </c>
      <c r="J85" s="308">
        <v>20</v>
      </c>
      <c r="K85" s="296"/>
    </row>
    <row r="86" spans="2:11" s="1" customFormat="1" ht="15" customHeight="1">
      <c r="B86" s="307"/>
      <c r="C86" s="308" t="s">
        <v>1029</v>
      </c>
      <c r="D86" s="308"/>
      <c r="E86" s="308"/>
      <c r="F86" s="309" t="s">
        <v>1018</v>
      </c>
      <c r="G86" s="308"/>
      <c r="H86" s="308" t="s">
        <v>1030</v>
      </c>
      <c r="I86" s="308" t="s">
        <v>1014</v>
      </c>
      <c r="J86" s="308">
        <v>20</v>
      </c>
      <c r="K86" s="296"/>
    </row>
    <row r="87" spans="2:11" s="1" customFormat="1" ht="15" customHeight="1">
      <c r="B87" s="307"/>
      <c r="C87" s="282" t="s">
        <v>1031</v>
      </c>
      <c r="D87" s="282"/>
      <c r="E87" s="282"/>
      <c r="F87" s="305" t="s">
        <v>1018</v>
      </c>
      <c r="G87" s="306"/>
      <c r="H87" s="282" t="s">
        <v>1032</v>
      </c>
      <c r="I87" s="282" t="s">
        <v>1014</v>
      </c>
      <c r="J87" s="282">
        <v>50</v>
      </c>
      <c r="K87" s="296"/>
    </row>
    <row r="88" spans="2:11" s="1" customFormat="1" ht="15" customHeight="1">
      <c r="B88" s="307"/>
      <c r="C88" s="282" t="s">
        <v>1033</v>
      </c>
      <c r="D88" s="282"/>
      <c r="E88" s="282"/>
      <c r="F88" s="305" t="s">
        <v>1018</v>
      </c>
      <c r="G88" s="306"/>
      <c r="H88" s="282" t="s">
        <v>1034</v>
      </c>
      <c r="I88" s="282" t="s">
        <v>1014</v>
      </c>
      <c r="J88" s="282">
        <v>20</v>
      </c>
      <c r="K88" s="296"/>
    </row>
    <row r="89" spans="2:11" s="1" customFormat="1" ht="15" customHeight="1">
      <c r="B89" s="307"/>
      <c r="C89" s="282" t="s">
        <v>1035</v>
      </c>
      <c r="D89" s="282"/>
      <c r="E89" s="282"/>
      <c r="F89" s="305" t="s">
        <v>1018</v>
      </c>
      <c r="G89" s="306"/>
      <c r="H89" s="282" t="s">
        <v>1036</v>
      </c>
      <c r="I89" s="282" t="s">
        <v>1014</v>
      </c>
      <c r="J89" s="282">
        <v>20</v>
      </c>
      <c r="K89" s="296"/>
    </row>
    <row r="90" spans="2:11" s="1" customFormat="1" ht="15" customHeight="1">
      <c r="B90" s="307"/>
      <c r="C90" s="282" t="s">
        <v>1037</v>
      </c>
      <c r="D90" s="282"/>
      <c r="E90" s="282"/>
      <c r="F90" s="305" t="s">
        <v>1018</v>
      </c>
      <c r="G90" s="306"/>
      <c r="H90" s="282" t="s">
        <v>1038</v>
      </c>
      <c r="I90" s="282" t="s">
        <v>1014</v>
      </c>
      <c r="J90" s="282">
        <v>50</v>
      </c>
      <c r="K90" s="296"/>
    </row>
    <row r="91" spans="2:11" s="1" customFormat="1" ht="15" customHeight="1">
      <c r="B91" s="307"/>
      <c r="C91" s="282" t="s">
        <v>1039</v>
      </c>
      <c r="D91" s="282"/>
      <c r="E91" s="282"/>
      <c r="F91" s="305" t="s">
        <v>1018</v>
      </c>
      <c r="G91" s="306"/>
      <c r="H91" s="282" t="s">
        <v>1039</v>
      </c>
      <c r="I91" s="282" t="s">
        <v>1014</v>
      </c>
      <c r="J91" s="282">
        <v>50</v>
      </c>
      <c r="K91" s="296"/>
    </row>
    <row r="92" spans="2:11" s="1" customFormat="1" ht="15" customHeight="1">
      <c r="B92" s="307"/>
      <c r="C92" s="282" t="s">
        <v>1040</v>
      </c>
      <c r="D92" s="282"/>
      <c r="E92" s="282"/>
      <c r="F92" s="305" t="s">
        <v>1018</v>
      </c>
      <c r="G92" s="306"/>
      <c r="H92" s="282" t="s">
        <v>1041</v>
      </c>
      <c r="I92" s="282" t="s">
        <v>1014</v>
      </c>
      <c r="J92" s="282">
        <v>255</v>
      </c>
      <c r="K92" s="296"/>
    </row>
    <row r="93" spans="2:11" s="1" customFormat="1" ht="15" customHeight="1">
      <c r="B93" s="307"/>
      <c r="C93" s="282" t="s">
        <v>1042</v>
      </c>
      <c r="D93" s="282"/>
      <c r="E93" s="282"/>
      <c r="F93" s="305" t="s">
        <v>1012</v>
      </c>
      <c r="G93" s="306"/>
      <c r="H93" s="282" t="s">
        <v>1043</v>
      </c>
      <c r="I93" s="282" t="s">
        <v>1044</v>
      </c>
      <c r="J93" s="282"/>
      <c r="K93" s="296"/>
    </row>
    <row r="94" spans="2:11" s="1" customFormat="1" ht="15" customHeight="1">
      <c r="B94" s="307"/>
      <c r="C94" s="282" t="s">
        <v>1045</v>
      </c>
      <c r="D94" s="282"/>
      <c r="E94" s="282"/>
      <c r="F94" s="305" t="s">
        <v>1012</v>
      </c>
      <c r="G94" s="306"/>
      <c r="H94" s="282" t="s">
        <v>1046</v>
      </c>
      <c r="I94" s="282" t="s">
        <v>1047</v>
      </c>
      <c r="J94" s="282"/>
      <c r="K94" s="296"/>
    </row>
    <row r="95" spans="2:11" s="1" customFormat="1" ht="15" customHeight="1">
      <c r="B95" s="307"/>
      <c r="C95" s="282" t="s">
        <v>1048</v>
      </c>
      <c r="D95" s="282"/>
      <c r="E95" s="282"/>
      <c r="F95" s="305" t="s">
        <v>1012</v>
      </c>
      <c r="G95" s="306"/>
      <c r="H95" s="282" t="s">
        <v>1048</v>
      </c>
      <c r="I95" s="282" t="s">
        <v>1047</v>
      </c>
      <c r="J95" s="282"/>
      <c r="K95" s="296"/>
    </row>
    <row r="96" spans="2:11" s="1" customFormat="1" ht="15" customHeight="1">
      <c r="B96" s="307"/>
      <c r="C96" s="282" t="s">
        <v>39</v>
      </c>
      <c r="D96" s="282"/>
      <c r="E96" s="282"/>
      <c r="F96" s="305" t="s">
        <v>1012</v>
      </c>
      <c r="G96" s="306"/>
      <c r="H96" s="282" t="s">
        <v>1049</v>
      </c>
      <c r="I96" s="282" t="s">
        <v>1047</v>
      </c>
      <c r="J96" s="282"/>
      <c r="K96" s="296"/>
    </row>
    <row r="97" spans="2:11" s="1" customFormat="1" ht="15" customHeight="1">
      <c r="B97" s="307"/>
      <c r="C97" s="282" t="s">
        <v>49</v>
      </c>
      <c r="D97" s="282"/>
      <c r="E97" s="282"/>
      <c r="F97" s="305" t="s">
        <v>1012</v>
      </c>
      <c r="G97" s="306"/>
      <c r="H97" s="282" t="s">
        <v>1050</v>
      </c>
      <c r="I97" s="282" t="s">
        <v>1047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1051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1006</v>
      </c>
      <c r="D103" s="297"/>
      <c r="E103" s="297"/>
      <c r="F103" s="297" t="s">
        <v>1007</v>
      </c>
      <c r="G103" s="298"/>
      <c r="H103" s="297" t="s">
        <v>55</v>
      </c>
      <c r="I103" s="297" t="s">
        <v>58</v>
      </c>
      <c r="J103" s="297" t="s">
        <v>1008</v>
      </c>
      <c r="K103" s="296"/>
    </row>
    <row r="104" spans="2:11" s="1" customFormat="1" ht="17.25" customHeight="1">
      <c r="B104" s="294"/>
      <c r="C104" s="299" t="s">
        <v>1009</v>
      </c>
      <c r="D104" s="299"/>
      <c r="E104" s="299"/>
      <c r="F104" s="300" t="s">
        <v>1010</v>
      </c>
      <c r="G104" s="301"/>
      <c r="H104" s="299"/>
      <c r="I104" s="299"/>
      <c r="J104" s="299" t="s">
        <v>1011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54</v>
      </c>
      <c r="D106" s="304"/>
      <c r="E106" s="304"/>
      <c r="F106" s="305" t="s">
        <v>1012</v>
      </c>
      <c r="G106" s="282"/>
      <c r="H106" s="282" t="s">
        <v>1052</v>
      </c>
      <c r="I106" s="282" t="s">
        <v>1014</v>
      </c>
      <c r="J106" s="282">
        <v>20</v>
      </c>
      <c r="K106" s="296"/>
    </row>
    <row r="107" spans="2:11" s="1" customFormat="1" ht="15" customHeight="1">
      <c r="B107" s="294"/>
      <c r="C107" s="282" t="s">
        <v>1015</v>
      </c>
      <c r="D107" s="282"/>
      <c r="E107" s="282"/>
      <c r="F107" s="305" t="s">
        <v>1012</v>
      </c>
      <c r="G107" s="282"/>
      <c r="H107" s="282" t="s">
        <v>1052</v>
      </c>
      <c r="I107" s="282" t="s">
        <v>1014</v>
      </c>
      <c r="J107" s="282">
        <v>120</v>
      </c>
      <c r="K107" s="296"/>
    </row>
    <row r="108" spans="2:11" s="1" customFormat="1" ht="15" customHeight="1">
      <c r="B108" s="307"/>
      <c r="C108" s="282" t="s">
        <v>1017</v>
      </c>
      <c r="D108" s="282"/>
      <c r="E108" s="282"/>
      <c r="F108" s="305" t="s">
        <v>1018</v>
      </c>
      <c r="G108" s="282"/>
      <c r="H108" s="282" t="s">
        <v>1052</v>
      </c>
      <c r="I108" s="282" t="s">
        <v>1014</v>
      </c>
      <c r="J108" s="282">
        <v>50</v>
      </c>
      <c r="K108" s="296"/>
    </row>
    <row r="109" spans="2:11" s="1" customFormat="1" ht="15" customHeight="1">
      <c r="B109" s="307"/>
      <c r="C109" s="282" t="s">
        <v>1020</v>
      </c>
      <c r="D109" s="282"/>
      <c r="E109" s="282"/>
      <c r="F109" s="305" t="s">
        <v>1012</v>
      </c>
      <c r="G109" s="282"/>
      <c r="H109" s="282" t="s">
        <v>1052</v>
      </c>
      <c r="I109" s="282" t="s">
        <v>1022</v>
      </c>
      <c r="J109" s="282"/>
      <c r="K109" s="296"/>
    </row>
    <row r="110" spans="2:11" s="1" customFormat="1" ht="15" customHeight="1">
      <c r="B110" s="307"/>
      <c r="C110" s="282" t="s">
        <v>1031</v>
      </c>
      <c r="D110" s="282"/>
      <c r="E110" s="282"/>
      <c r="F110" s="305" t="s">
        <v>1018</v>
      </c>
      <c r="G110" s="282"/>
      <c r="H110" s="282" t="s">
        <v>1052</v>
      </c>
      <c r="I110" s="282" t="s">
        <v>1014</v>
      </c>
      <c r="J110" s="282">
        <v>50</v>
      </c>
      <c r="K110" s="296"/>
    </row>
    <row r="111" spans="2:11" s="1" customFormat="1" ht="15" customHeight="1">
      <c r="B111" s="307"/>
      <c r="C111" s="282" t="s">
        <v>1039</v>
      </c>
      <c r="D111" s="282"/>
      <c r="E111" s="282"/>
      <c r="F111" s="305" t="s">
        <v>1018</v>
      </c>
      <c r="G111" s="282"/>
      <c r="H111" s="282" t="s">
        <v>1052</v>
      </c>
      <c r="I111" s="282" t="s">
        <v>1014</v>
      </c>
      <c r="J111" s="282">
        <v>50</v>
      </c>
      <c r="K111" s="296"/>
    </row>
    <row r="112" spans="2:11" s="1" customFormat="1" ht="15" customHeight="1">
      <c r="B112" s="307"/>
      <c r="C112" s="282" t="s">
        <v>1037</v>
      </c>
      <c r="D112" s="282"/>
      <c r="E112" s="282"/>
      <c r="F112" s="305" t="s">
        <v>1018</v>
      </c>
      <c r="G112" s="282"/>
      <c r="H112" s="282" t="s">
        <v>1052</v>
      </c>
      <c r="I112" s="282" t="s">
        <v>1014</v>
      </c>
      <c r="J112" s="282">
        <v>50</v>
      </c>
      <c r="K112" s="296"/>
    </row>
    <row r="113" spans="2:11" s="1" customFormat="1" ht="15" customHeight="1">
      <c r="B113" s="307"/>
      <c r="C113" s="282" t="s">
        <v>54</v>
      </c>
      <c r="D113" s="282"/>
      <c r="E113" s="282"/>
      <c r="F113" s="305" t="s">
        <v>1012</v>
      </c>
      <c r="G113" s="282"/>
      <c r="H113" s="282" t="s">
        <v>1053</v>
      </c>
      <c r="I113" s="282" t="s">
        <v>1014</v>
      </c>
      <c r="J113" s="282">
        <v>20</v>
      </c>
      <c r="K113" s="296"/>
    </row>
    <row r="114" spans="2:11" s="1" customFormat="1" ht="15" customHeight="1">
      <c r="B114" s="307"/>
      <c r="C114" s="282" t="s">
        <v>1054</v>
      </c>
      <c r="D114" s="282"/>
      <c r="E114" s="282"/>
      <c r="F114" s="305" t="s">
        <v>1012</v>
      </c>
      <c r="G114" s="282"/>
      <c r="H114" s="282" t="s">
        <v>1055</v>
      </c>
      <c r="I114" s="282" t="s">
        <v>1014</v>
      </c>
      <c r="J114" s="282">
        <v>120</v>
      </c>
      <c r="K114" s="296"/>
    </row>
    <row r="115" spans="2:11" s="1" customFormat="1" ht="15" customHeight="1">
      <c r="B115" s="307"/>
      <c r="C115" s="282" t="s">
        <v>39</v>
      </c>
      <c r="D115" s="282"/>
      <c r="E115" s="282"/>
      <c r="F115" s="305" t="s">
        <v>1012</v>
      </c>
      <c r="G115" s="282"/>
      <c r="H115" s="282" t="s">
        <v>1056</v>
      </c>
      <c r="I115" s="282" t="s">
        <v>1047</v>
      </c>
      <c r="J115" s="282"/>
      <c r="K115" s="296"/>
    </row>
    <row r="116" spans="2:11" s="1" customFormat="1" ht="15" customHeight="1">
      <c r="B116" s="307"/>
      <c r="C116" s="282" t="s">
        <v>49</v>
      </c>
      <c r="D116" s="282"/>
      <c r="E116" s="282"/>
      <c r="F116" s="305" t="s">
        <v>1012</v>
      </c>
      <c r="G116" s="282"/>
      <c r="H116" s="282" t="s">
        <v>1057</v>
      </c>
      <c r="I116" s="282" t="s">
        <v>1047</v>
      </c>
      <c r="J116" s="282"/>
      <c r="K116" s="296"/>
    </row>
    <row r="117" spans="2:11" s="1" customFormat="1" ht="15" customHeight="1">
      <c r="B117" s="307"/>
      <c r="C117" s="282" t="s">
        <v>58</v>
      </c>
      <c r="D117" s="282"/>
      <c r="E117" s="282"/>
      <c r="F117" s="305" t="s">
        <v>1012</v>
      </c>
      <c r="G117" s="282"/>
      <c r="H117" s="282" t="s">
        <v>1058</v>
      </c>
      <c r="I117" s="282" t="s">
        <v>1059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1060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1006</v>
      </c>
      <c r="D123" s="297"/>
      <c r="E123" s="297"/>
      <c r="F123" s="297" t="s">
        <v>1007</v>
      </c>
      <c r="G123" s="298"/>
      <c r="H123" s="297" t="s">
        <v>55</v>
      </c>
      <c r="I123" s="297" t="s">
        <v>58</v>
      </c>
      <c r="J123" s="297" t="s">
        <v>1008</v>
      </c>
      <c r="K123" s="326"/>
    </row>
    <row r="124" spans="2:11" s="1" customFormat="1" ht="17.25" customHeight="1">
      <c r="B124" s="325"/>
      <c r="C124" s="299" t="s">
        <v>1009</v>
      </c>
      <c r="D124" s="299"/>
      <c r="E124" s="299"/>
      <c r="F124" s="300" t="s">
        <v>1010</v>
      </c>
      <c r="G124" s="301"/>
      <c r="H124" s="299"/>
      <c r="I124" s="299"/>
      <c r="J124" s="299" t="s">
        <v>1011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1015</v>
      </c>
      <c r="D126" s="304"/>
      <c r="E126" s="304"/>
      <c r="F126" s="305" t="s">
        <v>1012</v>
      </c>
      <c r="G126" s="282"/>
      <c r="H126" s="282" t="s">
        <v>1052</v>
      </c>
      <c r="I126" s="282" t="s">
        <v>1014</v>
      </c>
      <c r="J126" s="282">
        <v>120</v>
      </c>
      <c r="K126" s="330"/>
    </row>
    <row r="127" spans="2:11" s="1" customFormat="1" ht="15" customHeight="1">
      <c r="B127" s="327"/>
      <c r="C127" s="282" t="s">
        <v>1061</v>
      </c>
      <c r="D127" s="282"/>
      <c r="E127" s="282"/>
      <c r="F127" s="305" t="s">
        <v>1012</v>
      </c>
      <c r="G127" s="282"/>
      <c r="H127" s="282" t="s">
        <v>1062</v>
      </c>
      <c r="I127" s="282" t="s">
        <v>1014</v>
      </c>
      <c r="J127" s="282" t="s">
        <v>1063</v>
      </c>
      <c r="K127" s="330"/>
    </row>
    <row r="128" spans="2:11" s="1" customFormat="1" ht="15" customHeight="1">
      <c r="B128" s="327"/>
      <c r="C128" s="282" t="s">
        <v>960</v>
      </c>
      <c r="D128" s="282"/>
      <c r="E128" s="282"/>
      <c r="F128" s="305" t="s">
        <v>1012</v>
      </c>
      <c r="G128" s="282"/>
      <c r="H128" s="282" t="s">
        <v>1064</v>
      </c>
      <c r="I128" s="282" t="s">
        <v>1014</v>
      </c>
      <c r="J128" s="282" t="s">
        <v>1063</v>
      </c>
      <c r="K128" s="330"/>
    </row>
    <row r="129" spans="2:11" s="1" customFormat="1" ht="15" customHeight="1">
      <c r="B129" s="327"/>
      <c r="C129" s="282" t="s">
        <v>1023</v>
      </c>
      <c r="D129" s="282"/>
      <c r="E129" s="282"/>
      <c r="F129" s="305" t="s">
        <v>1018</v>
      </c>
      <c r="G129" s="282"/>
      <c r="H129" s="282" t="s">
        <v>1024</v>
      </c>
      <c r="I129" s="282" t="s">
        <v>1014</v>
      </c>
      <c r="J129" s="282">
        <v>15</v>
      </c>
      <c r="K129" s="330"/>
    </row>
    <row r="130" spans="2:11" s="1" customFormat="1" ht="15" customHeight="1">
      <c r="B130" s="327"/>
      <c r="C130" s="308" t="s">
        <v>1025</v>
      </c>
      <c r="D130" s="308"/>
      <c r="E130" s="308"/>
      <c r="F130" s="309" t="s">
        <v>1018</v>
      </c>
      <c r="G130" s="308"/>
      <c r="H130" s="308" t="s">
        <v>1026</v>
      </c>
      <c r="I130" s="308" t="s">
        <v>1014</v>
      </c>
      <c r="J130" s="308">
        <v>15</v>
      </c>
      <c r="K130" s="330"/>
    </row>
    <row r="131" spans="2:11" s="1" customFormat="1" ht="15" customHeight="1">
      <c r="B131" s="327"/>
      <c r="C131" s="308" t="s">
        <v>1027</v>
      </c>
      <c r="D131" s="308"/>
      <c r="E131" s="308"/>
      <c r="F131" s="309" t="s">
        <v>1018</v>
      </c>
      <c r="G131" s="308"/>
      <c r="H131" s="308" t="s">
        <v>1028</v>
      </c>
      <c r="I131" s="308" t="s">
        <v>1014</v>
      </c>
      <c r="J131" s="308">
        <v>20</v>
      </c>
      <c r="K131" s="330"/>
    </row>
    <row r="132" spans="2:11" s="1" customFormat="1" ht="15" customHeight="1">
      <c r="B132" s="327"/>
      <c r="C132" s="308" t="s">
        <v>1029</v>
      </c>
      <c r="D132" s="308"/>
      <c r="E132" s="308"/>
      <c r="F132" s="309" t="s">
        <v>1018</v>
      </c>
      <c r="G132" s="308"/>
      <c r="H132" s="308" t="s">
        <v>1030</v>
      </c>
      <c r="I132" s="308" t="s">
        <v>1014</v>
      </c>
      <c r="J132" s="308">
        <v>20</v>
      </c>
      <c r="K132" s="330"/>
    </row>
    <row r="133" spans="2:11" s="1" customFormat="1" ht="15" customHeight="1">
      <c r="B133" s="327"/>
      <c r="C133" s="282" t="s">
        <v>1017</v>
      </c>
      <c r="D133" s="282"/>
      <c r="E133" s="282"/>
      <c r="F133" s="305" t="s">
        <v>1018</v>
      </c>
      <c r="G133" s="282"/>
      <c r="H133" s="282" t="s">
        <v>1052</v>
      </c>
      <c r="I133" s="282" t="s">
        <v>1014</v>
      </c>
      <c r="J133" s="282">
        <v>50</v>
      </c>
      <c r="K133" s="330"/>
    </row>
    <row r="134" spans="2:11" s="1" customFormat="1" ht="15" customHeight="1">
      <c r="B134" s="327"/>
      <c r="C134" s="282" t="s">
        <v>1031</v>
      </c>
      <c r="D134" s="282"/>
      <c r="E134" s="282"/>
      <c r="F134" s="305" t="s">
        <v>1018</v>
      </c>
      <c r="G134" s="282"/>
      <c r="H134" s="282" t="s">
        <v>1052</v>
      </c>
      <c r="I134" s="282" t="s">
        <v>1014</v>
      </c>
      <c r="J134" s="282">
        <v>50</v>
      </c>
      <c r="K134" s="330"/>
    </row>
    <row r="135" spans="2:11" s="1" customFormat="1" ht="15" customHeight="1">
      <c r="B135" s="327"/>
      <c r="C135" s="282" t="s">
        <v>1037</v>
      </c>
      <c r="D135" s="282"/>
      <c r="E135" s="282"/>
      <c r="F135" s="305" t="s">
        <v>1018</v>
      </c>
      <c r="G135" s="282"/>
      <c r="H135" s="282" t="s">
        <v>1052</v>
      </c>
      <c r="I135" s="282" t="s">
        <v>1014</v>
      </c>
      <c r="J135" s="282">
        <v>50</v>
      </c>
      <c r="K135" s="330"/>
    </row>
    <row r="136" spans="2:11" s="1" customFormat="1" ht="15" customHeight="1">
      <c r="B136" s="327"/>
      <c r="C136" s="282" t="s">
        <v>1039</v>
      </c>
      <c r="D136" s="282"/>
      <c r="E136" s="282"/>
      <c r="F136" s="305" t="s">
        <v>1018</v>
      </c>
      <c r="G136" s="282"/>
      <c r="H136" s="282" t="s">
        <v>1052</v>
      </c>
      <c r="I136" s="282" t="s">
        <v>1014</v>
      </c>
      <c r="J136" s="282">
        <v>50</v>
      </c>
      <c r="K136" s="330"/>
    </row>
    <row r="137" spans="2:11" s="1" customFormat="1" ht="15" customHeight="1">
      <c r="B137" s="327"/>
      <c r="C137" s="282" t="s">
        <v>1040</v>
      </c>
      <c r="D137" s="282"/>
      <c r="E137" s="282"/>
      <c r="F137" s="305" t="s">
        <v>1018</v>
      </c>
      <c r="G137" s="282"/>
      <c r="H137" s="282" t="s">
        <v>1065</v>
      </c>
      <c r="I137" s="282" t="s">
        <v>1014</v>
      </c>
      <c r="J137" s="282">
        <v>255</v>
      </c>
      <c r="K137" s="330"/>
    </row>
    <row r="138" spans="2:11" s="1" customFormat="1" ht="15" customHeight="1">
      <c r="B138" s="327"/>
      <c r="C138" s="282" t="s">
        <v>1042</v>
      </c>
      <c r="D138" s="282"/>
      <c r="E138" s="282"/>
      <c r="F138" s="305" t="s">
        <v>1012</v>
      </c>
      <c r="G138" s="282"/>
      <c r="H138" s="282" t="s">
        <v>1066</v>
      </c>
      <c r="I138" s="282" t="s">
        <v>1044</v>
      </c>
      <c r="J138" s="282"/>
      <c r="K138" s="330"/>
    </row>
    <row r="139" spans="2:11" s="1" customFormat="1" ht="15" customHeight="1">
      <c r="B139" s="327"/>
      <c r="C139" s="282" t="s">
        <v>1045</v>
      </c>
      <c r="D139" s="282"/>
      <c r="E139" s="282"/>
      <c r="F139" s="305" t="s">
        <v>1012</v>
      </c>
      <c r="G139" s="282"/>
      <c r="H139" s="282" t="s">
        <v>1067</v>
      </c>
      <c r="I139" s="282" t="s">
        <v>1047</v>
      </c>
      <c r="J139" s="282"/>
      <c r="K139" s="330"/>
    </row>
    <row r="140" spans="2:11" s="1" customFormat="1" ht="15" customHeight="1">
      <c r="B140" s="327"/>
      <c r="C140" s="282" t="s">
        <v>1048</v>
      </c>
      <c r="D140" s="282"/>
      <c r="E140" s="282"/>
      <c r="F140" s="305" t="s">
        <v>1012</v>
      </c>
      <c r="G140" s="282"/>
      <c r="H140" s="282" t="s">
        <v>1048</v>
      </c>
      <c r="I140" s="282" t="s">
        <v>1047</v>
      </c>
      <c r="J140" s="282"/>
      <c r="K140" s="330"/>
    </row>
    <row r="141" spans="2:11" s="1" customFormat="1" ht="15" customHeight="1">
      <c r="B141" s="327"/>
      <c r="C141" s="282" t="s">
        <v>39</v>
      </c>
      <c r="D141" s="282"/>
      <c r="E141" s="282"/>
      <c r="F141" s="305" t="s">
        <v>1012</v>
      </c>
      <c r="G141" s="282"/>
      <c r="H141" s="282" t="s">
        <v>1068</v>
      </c>
      <c r="I141" s="282" t="s">
        <v>1047</v>
      </c>
      <c r="J141" s="282"/>
      <c r="K141" s="330"/>
    </row>
    <row r="142" spans="2:11" s="1" customFormat="1" ht="15" customHeight="1">
      <c r="B142" s="327"/>
      <c r="C142" s="282" t="s">
        <v>1069</v>
      </c>
      <c r="D142" s="282"/>
      <c r="E142" s="282"/>
      <c r="F142" s="305" t="s">
        <v>1012</v>
      </c>
      <c r="G142" s="282"/>
      <c r="H142" s="282" t="s">
        <v>1070</v>
      </c>
      <c r="I142" s="282" t="s">
        <v>1047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1071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1006</v>
      </c>
      <c r="D148" s="297"/>
      <c r="E148" s="297"/>
      <c r="F148" s="297" t="s">
        <v>1007</v>
      </c>
      <c r="G148" s="298"/>
      <c r="H148" s="297" t="s">
        <v>55</v>
      </c>
      <c r="I148" s="297" t="s">
        <v>58</v>
      </c>
      <c r="J148" s="297" t="s">
        <v>1008</v>
      </c>
      <c r="K148" s="296"/>
    </row>
    <row r="149" spans="2:11" s="1" customFormat="1" ht="17.25" customHeight="1">
      <c r="B149" s="294"/>
      <c r="C149" s="299" t="s">
        <v>1009</v>
      </c>
      <c r="D149" s="299"/>
      <c r="E149" s="299"/>
      <c r="F149" s="300" t="s">
        <v>1010</v>
      </c>
      <c r="G149" s="301"/>
      <c r="H149" s="299"/>
      <c r="I149" s="299"/>
      <c r="J149" s="299" t="s">
        <v>1011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1015</v>
      </c>
      <c r="D151" s="282"/>
      <c r="E151" s="282"/>
      <c r="F151" s="335" t="s">
        <v>1012</v>
      </c>
      <c r="G151" s="282"/>
      <c r="H151" s="334" t="s">
        <v>1052</v>
      </c>
      <c r="I151" s="334" t="s">
        <v>1014</v>
      </c>
      <c r="J151" s="334">
        <v>120</v>
      </c>
      <c r="K151" s="330"/>
    </row>
    <row r="152" spans="2:11" s="1" customFormat="1" ht="15" customHeight="1">
      <c r="B152" s="307"/>
      <c r="C152" s="334" t="s">
        <v>1061</v>
      </c>
      <c r="D152" s="282"/>
      <c r="E152" s="282"/>
      <c r="F152" s="335" t="s">
        <v>1012</v>
      </c>
      <c r="G152" s="282"/>
      <c r="H152" s="334" t="s">
        <v>1072</v>
      </c>
      <c r="I152" s="334" t="s">
        <v>1014</v>
      </c>
      <c r="J152" s="334" t="s">
        <v>1063</v>
      </c>
      <c r="K152" s="330"/>
    </row>
    <row r="153" spans="2:11" s="1" customFormat="1" ht="15" customHeight="1">
      <c r="B153" s="307"/>
      <c r="C153" s="334" t="s">
        <v>960</v>
      </c>
      <c r="D153" s="282"/>
      <c r="E153" s="282"/>
      <c r="F153" s="335" t="s">
        <v>1012</v>
      </c>
      <c r="G153" s="282"/>
      <c r="H153" s="334" t="s">
        <v>1073</v>
      </c>
      <c r="I153" s="334" t="s">
        <v>1014</v>
      </c>
      <c r="J153" s="334" t="s">
        <v>1063</v>
      </c>
      <c r="K153" s="330"/>
    </row>
    <row r="154" spans="2:11" s="1" customFormat="1" ht="15" customHeight="1">
      <c r="B154" s="307"/>
      <c r="C154" s="334" t="s">
        <v>1017</v>
      </c>
      <c r="D154" s="282"/>
      <c r="E154" s="282"/>
      <c r="F154" s="335" t="s">
        <v>1018</v>
      </c>
      <c r="G154" s="282"/>
      <c r="H154" s="334" t="s">
        <v>1052</v>
      </c>
      <c r="I154" s="334" t="s">
        <v>1014</v>
      </c>
      <c r="J154" s="334">
        <v>50</v>
      </c>
      <c r="K154" s="330"/>
    </row>
    <row r="155" spans="2:11" s="1" customFormat="1" ht="15" customHeight="1">
      <c r="B155" s="307"/>
      <c r="C155" s="334" t="s">
        <v>1020</v>
      </c>
      <c r="D155" s="282"/>
      <c r="E155" s="282"/>
      <c r="F155" s="335" t="s">
        <v>1012</v>
      </c>
      <c r="G155" s="282"/>
      <c r="H155" s="334" t="s">
        <v>1052</v>
      </c>
      <c r="I155" s="334" t="s">
        <v>1022</v>
      </c>
      <c r="J155" s="334"/>
      <c r="K155" s="330"/>
    </row>
    <row r="156" spans="2:11" s="1" customFormat="1" ht="15" customHeight="1">
      <c r="B156" s="307"/>
      <c r="C156" s="334" t="s">
        <v>1031</v>
      </c>
      <c r="D156" s="282"/>
      <c r="E156" s="282"/>
      <c r="F156" s="335" t="s">
        <v>1018</v>
      </c>
      <c r="G156" s="282"/>
      <c r="H156" s="334" t="s">
        <v>1052</v>
      </c>
      <c r="I156" s="334" t="s">
        <v>1014</v>
      </c>
      <c r="J156" s="334">
        <v>50</v>
      </c>
      <c r="K156" s="330"/>
    </row>
    <row r="157" spans="2:11" s="1" customFormat="1" ht="15" customHeight="1">
      <c r="B157" s="307"/>
      <c r="C157" s="334" t="s">
        <v>1039</v>
      </c>
      <c r="D157" s="282"/>
      <c r="E157" s="282"/>
      <c r="F157" s="335" t="s">
        <v>1018</v>
      </c>
      <c r="G157" s="282"/>
      <c r="H157" s="334" t="s">
        <v>1052</v>
      </c>
      <c r="I157" s="334" t="s">
        <v>1014</v>
      </c>
      <c r="J157" s="334">
        <v>50</v>
      </c>
      <c r="K157" s="330"/>
    </row>
    <row r="158" spans="2:11" s="1" customFormat="1" ht="15" customHeight="1">
      <c r="B158" s="307"/>
      <c r="C158" s="334" t="s">
        <v>1037</v>
      </c>
      <c r="D158" s="282"/>
      <c r="E158" s="282"/>
      <c r="F158" s="335" t="s">
        <v>1018</v>
      </c>
      <c r="G158" s="282"/>
      <c r="H158" s="334" t="s">
        <v>1052</v>
      </c>
      <c r="I158" s="334" t="s">
        <v>1014</v>
      </c>
      <c r="J158" s="334">
        <v>50</v>
      </c>
      <c r="K158" s="330"/>
    </row>
    <row r="159" spans="2:11" s="1" customFormat="1" ht="15" customHeight="1">
      <c r="B159" s="307"/>
      <c r="C159" s="334" t="s">
        <v>88</v>
      </c>
      <c r="D159" s="282"/>
      <c r="E159" s="282"/>
      <c r="F159" s="335" t="s">
        <v>1012</v>
      </c>
      <c r="G159" s="282"/>
      <c r="H159" s="334" t="s">
        <v>1074</v>
      </c>
      <c r="I159" s="334" t="s">
        <v>1014</v>
      </c>
      <c r="J159" s="334" t="s">
        <v>1075</v>
      </c>
      <c r="K159" s="330"/>
    </row>
    <row r="160" spans="2:11" s="1" customFormat="1" ht="15" customHeight="1">
      <c r="B160" s="307"/>
      <c r="C160" s="334" t="s">
        <v>1076</v>
      </c>
      <c r="D160" s="282"/>
      <c r="E160" s="282"/>
      <c r="F160" s="335" t="s">
        <v>1012</v>
      </c>
      <c r="G160" s="282"/>
      <c r="H160" s="334" t="s">
        <v>1077</v>
      </c>
      <c r="I160" s="334" t="s">
        <v>1047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1078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1006</v>
      </c>
      <c r="D166" s="297"/>
      <c r="E166" s="297"/>
      <c r="F166" s="297" t="s">
        <v>1007</v>
      </c>
      <c r="G166" s="339"/>
      <c r="H166" s="340" t="s">
        <v>55</v>
      </c>
      <c r="I166" s="340" t="s">
        <v>58</v>
      </c>
      <c r="J166" s="297" t="s">
        <v>1008</v>
      </c>
      <c r="K166" s="274"/>
    </row>
    <row r="167" spans="2:11" s="1" customFormat="1" ht="17.25" customHeight="1">
      <c r="B167" s="275"/>
      <c r="C167" s="299" t="s">
        <v>1009</v>
      </c>
      <c r="D167" s="299"/>
      <c r="E167" s="299"/>
      <c r="F167" s="300" t="s">
        <v>1010</v>
      </c>
      <c r="G167" s="341"/>
      <c r="H167" s="342"/>
      <c r="I167" s="342"/>
      <c r="J167" s="299" t="s">
        <v>1011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1015</v>
      </c>
      <c r="D169" s="282"/>
      <c r="E169" s="282"/>
      <c r="F169" s="305" t="s">
        <v>1012</v>
      </c>
      <c r="G169" s="282"/>
      <c r="H169" s="282" t="s">
        <v>1052</v>
      </c>
      <c r="I169" s="282" t="s">
        <v>1014</v>
      </c>
      <c r="J169" s="282">
        <v>120</v>
      </c>
      <c r="K169" s="330"/>
    </row>
    <row r="170" spans="2:11" s="1" customFormat="1" ht="15" customHeight="1">
      <c r="B170" s="307"/>
      <c r="C170" s="282" t="s">
        <v>1061</v>
      </c>
      <c r="D170" s="282"/>
      <c r="E170" s="282"/>
      <c r="F170" s="305" t="s">
        <v>1012</v>
      </c>
      <c r="G170" s="282"/>
      <c r="H170" s="282" t="s">
        <v>1062</v>
      </c>
      <c r="I170" s="282" t="s">
        <v>1014</v>
      </c>
      <c r="J170" s="282" t="s">
        <v>1063</v>
      </c>
      <c r="K170" s="330"/>
    </row>
    <row r="171" spans="2:11" s="1" customFormat="1" ht="15" customHeight="1">
      <c r="B171" s="307"/>
      <c r="C171" s="282" t="s">
        <v>960</v>
      </c>
      <c r="D171" s="282"/>
      <c r="E171" s="282"/>
      <c r="F171" s="305" t="s">
        <v>1012</v>
      </c>
      <c r="G171" s="282"/>
      <c r="H171" s="282" t="s">
        <v>1079</v>
      </c>
      <c r="I171" s="282" t="s">
        <v>1014</v>
      </c>
      <c r="J171" s="282" t="s">
        <v>1063</v>
      </c>
      <c r="K171" s="330"/>
    </row>
    <row r="172" spans="2:11" s="1" customFormat="1" ht="15" customHeight="1">
      <c r="B172" s="307"/>
      <c r="C172" s="282" t="s">
        <v>1017</v>
      </c>
      <c r="D172" s="282"/>
      <c r="E172" s="282"/>
      <c r="F172" s="305" t="s">
        <v>1018</v>
      </c>
      <c r="G172" s="282"/>
      <c r="H172" s="282" t="s">
        <v>1079</v>
      </c>
      <c r="I172" s="282" t="s">
        <v>1014</v>
      </c>
      <c r="J172" s="282">
        <v>50</v>
      </c>
      <c r="K172" s="330"/>
    </row>
    <row r="173" spans="2:11" s="1" customFormat="1" ht="15" customHeight="1">
      <c r="B173" s="307"/>
      <c r="C173" s="282" t="s">
        <v>1020</v>
      </c>
      <c r="D173" s="282"/>
      <c r="E173" s="282"/>
      <c r="F173" s="305" t="s">
        <v>1012</v>
      </c>
      <c r="G173" s="282"/>
      <c r="H173" s="282" t="s">
        <v>1079</v>
      </c>
      <c r="I173" s="282" t="s">
        <v>1022</v>
      </c>
      <c r="J173" s="282"/>
      <c r="K173" s="330"/>
    </row>
    <row r="174" spans="2:11" s="1" customFormat="1" ht="15" customHeight="1">
      <c r="B174" s="307"/>
      <c r="C174" s="282" t="s">
        <v>1031</v>
      </c>
      <c r="D174" s="282"/>
      <c r="E174" s="282"/>
      <c r="F174" s="305" t="s">
        <v>1018</v>
      </c>
      <c r="G174" s="282"/>
      <c r="H174" s="282" t="s">
        <v>1079</v>
      </c>
      <c r="I174" s="282" t="s">
        <v>1014</v>
      </c>
      <c r="J174" s="282">
        <v>50</v>
      </c>
      <c r="K174" s="330"/>
    </row>
    <row r="175" spans="2:11" s="1" customFormat="1" ht="15" customHeight="1">
      <c r="B175" s="307"/>
      <c r="C175" s="282" t="s">
        <v>1039</v>
      </c>
      <c r="D175" s="282"/>
      <c r="E175" s="282"/>
      <c r="F175" s="305" t="s">
        <v>1018</v>
      </c>
      <c r="G175" s="282"/>
      <c r="H175" s="282" t="s">
        <v>1079</v>
      </c>
      <c r="I175" s="282" t="s">
        <v>1014</v>
      </c>
      <c r="J175" s="282">
        <v>50</v>
      </c>
      <c r="K175" s="330"/>
    </row>
    <row r="176" spans="2:11" s="1" customFormat="1" ht="15" customHeight="1">
      <c r="B176" s="307"/>
      <c r="C176" s="282" t="s">
        <v>1037</v>
      </c>
      <c r="D176" s="282"/>
      <c r="E176" s="282"/>
      <c r="F176" s="305" t="s">
        <v>1018</v>
      </c>
      <c r="G176" s="282"/>
      <c r="H176" s="282" t="s">
        <v>1079</v>
      </c>
      <c r="I176" s="282" t="s">
        <v>1014</v>
      </c>
      <c r="J176" s="282">
        <v>50</v>
      </c>
      <c r="K176" s="330"/>
    </row>
    <row r="177" spans="2:11" s="1" customFormat="1" ht="15" customHeight="1">
      <c r="B177" s="307"/>
      <c r="C177" s="282" t="s">
        <v>123</v>
      </c>
      <c r="D177" s="282"/>
      <c r="E177" s="282"/>
      <c r="F177" s="305" t="s">
        <v>1012</v>
      </c>
      <c r="G177" s="282"/>
      <c r="H177" s="282" t="s">
        <v>1080</v>
      </c>
      <c r="I177" s="282" t="s">
        <v>1081</v>
      </c>
      <c r="J177" s="282"/>
      <c r="K177" s="330"/>
    </row>
    <row r="178" spans="2:11" s="1" customFormat="1" ht="15" customHeight="1">
      <c r="B178" s="307"/>
      <c r="C178" s="282" t="s">
        <v>58</v>
      </c>
      <c r="D178" s="282"/>
      <c r="E178" s="282"/>
      <c r="F178" s="305" t="s">
        <v>1012</v>
      </c>
      <c r="G178" s="282"/>
      <c r="H178" s="282" t="s">
        <v>1082</v>
      </c>
      <c r="I178" s="282" t="s">
        <v>1083</v>
      </c>
      <c r="J178" s="282">
        <v>1</v>
      </c>
      <c r="K178" s="330"/>
    </row>
    <row r="179" spans="2:11" s="1" customFormat="1" ht="15" customHeight="1">
      <c r="B179" s="307"/>
      <c r="C179" s="282" t="s">
        <v>54</v>
      </c>
      <c r="D179" s="282"/>
      <c r="E179" s="282"/>
      <c r="F179" s="305" t="s">
        <v>1012</v>
      </c>
      <c r="G179" s="282"/>
      <c r="H179" s="282" t="s">
        <v>1084</v>
      </c>
      <c r="I179" s="282" t="s">
        <v>1014</v>
      </c>
      <c r="J179" s="282">
        <v>20</v>
      </c>
      <c r="K179" s="330"/>
    </row>
    <row r="180" spans="2:11" s="1" customFormat="1" ht="15" customHeight="1">
      <c r="B180" s="307"/>
      <c r="C180" s="282" t="s">
        <v>55</v>
      </c>
      <c r="D180" s="282"/>
      <c r="E180" s="282"/>
      <c r="F180" s="305" t="s">
        <v>1012</v>
      </c>
      <c r="G180" s="282"/>
      <c r="H180" s="282" t="s">
        <v>1085</v>
      </c>
      <c r="I180" s="282" t="s">
        <v>1014</v>
      </c>
      <c r="J180" s="282">
        <v>255</v>
      </c>
      <c r="K180" s="330"/>
    </row>
    <row r="181" spans="2:11" s="1" customFormat="1" ht="15" customHeight="1">
      <c r="B181" s="307"/>
      <c r="C181" s="282" t="s">
        <v>124</v>
      </c>
      <c r="D181" s="282"/>
      <c r="E181" s="282"/>
      <c r="F181" s="305" t="s">
        <v>1012</v>
      </c>
      <c r="G181" s="282"/>
      <c r="H181" s="282" t="s">
        <v>976</v>
      </c>
      <c r="I181" s="282" t="s">
        <v>1014</v>
      </c>
      <c r="J181" s="282">
        <v>10</v>
      </c>
      <c r="K181" s="330"/>
    </row>
    <row r="182" spans="2:11" s="1" customFormat="1" ht="15" customHeight="1">
      <c r="B182" s="307"/>
      <c r="C182" s="282" t="s">
        <v>125</v>
      </c>
      <c r="D182" s="282"/>
      <c r="E182" s="282"/>
      <c r="F182" s="305" t="s">
        <v>1012</v>
      </c>
      <c r="G182" s="282"/>
      <c r="H182" s="282" t="s">
        <v>1086</v>
      </c>
      <c r="I182" s="282" t="s">
        <v>1047</v>
      </c>
      <c r="J182" s="282"/>
      <c r="K182" s="330"/>
    </row>
    <row r="183" spans="2:11" s="1" customFormat="1" ht="15" customHeight="1">
      <c r="B183" s="307"/>
      <c r="C183" s="282" t="s">
        <v>1087</v>
      </c>
      <c r="D183" s="282"/>
      <c r="E183" s="282"/>
      <c r="F183" s="305" t="s">
        <v>1012</v>
      </c>
      <c r="G183" s="282"/>
      <c r="H183" s="282" t="s">
        <v>1088</v>
      </c>
      <c r="I183" s="282" t="s">
        <v>1047</v>
      </c>
      <c r="J183" s="282"/>
      <c r="K183" s="330"/>
    </row>
    <row r="184" spans="2:11" s="1" customFormat="1" ht="15" customHeight="1">
      <c r="B184" s="307"/>
      <c r="C184" s="282" t="s">
        <v>1076</v>
      </c>
      <c r="D184" s="282"/>
      <c r="E184" s="282"/>
      <c r="F184" s="305" t="s">
        <v>1012</v>
      </c>
      <c r="G184" s="282"/>
      <c r="H184" s="282" t="s">
        <v>1089</v>
      </c>
      <c r="I184" s="282" t="s">
        <v>1047</v>
      </c>
      <c r="J184" s="282"/>
      <c r="K184" s="330"/>
    </row>
    <row r="185" spans="2:11" s="1" customFormat="1" ht="15" customHeight="1">
      <c r="B185" s="307"/>
      <c r="C185" s="282" t="s">
        <v>127</v>
      </c>
      <c r="D185" s="282"/>
      <c r="E185" s="282"/>
      <c r="F185" s="305" t="s">
        <v>1018</v>
      </c>
      <c r="G185" s="282"/>
      <c r="H185" s="282" t="s">
        <v>1090</v>
      </c>
      <c r="I185" s="282" t="s">
        <v>1014</v>
      </c>
      <c r="J185" s="282">
        <v>50</v>
      </c>
      <c r="K185" s="330"/>
    </row>
    <row r="186" spans="2:11" s="1" customFormat="1" ht="15" customHeight="1">
      <c r="B186" s="307"/>
      <c r="C186" s="282" t="s">
        <v>1091</v>
      </c>
      <c r="D186" s="282"/>
      <c r="E186" s="282"/>
      <c r="F186" s="305" t="s">
        <v>1018</v>
      </c>
      <c r="G186" s="282"/>
      <c r="H186" s="282" t="s">
        <v>1092</v>
      </c>
      <c r="I186" s="282" t="s">
        <v>1093</v>
      </c>
      <c r="J186" s="282"/>
      <c r="K186" s="330"/>
    </row>
    <row r="187" spans="2:11" s="1" customFormat="1" ht="15" customHeight="1">
      <c r="B187" s="307"/>
      <c r="C187" s="282" t="s">
        <v>1094</v>
      </c>
      <c r="D187" s="282"/>
      <c r="E187" s="282"/>
      <c r="F187" s="305" t="s">
        <v>1018</v>
      </c>
      <c r="G187" s="282"/>
      <c r="H187" s="282" t="s">
        <v>1095</v>
      </c>
      <c r="I187" s="282" t="s">
        <v>1093</v>
      </c>
      <c r="J187" s="282"/>
      <c r="K187" s="330"/>
    </row>
    <row r="188" spans="2:11" s="1" customFormat="1" ht="15" customHeight="1">
      <c r="B188" s="307"/>
      <c r="C188" s="282" t="s">
        <v>1096</v>
      </c>
      <c r="D188" s="282"/>
      <c r="E188" s="282"/>
      <c r="F188" s="305" t="s">
        <v>1018</v>
      </c>
      <c r="G188" s="282"/>
      <c r="H188" s="282" t="s">
        <v>1097</v>
      </c>
      <c r="I188" s="282" t="s">
        <v>1093</v>
      </c>
      <c r="J188" s="282"/>
      <c r="K188" s="330"/>
    </row>
    <row r="189" spans="2:11" s="1" customFormat="1" ht="15" customHeight="1">
      <c r="B189" s="307"/>
      <c r="C189" s="343" t="s">
        <v>1098</v>
      </c>
      <c r="D189" s="282"/>
      <c r="E189" s="282"/>
      <c r="F189" s="305" t="s">
        <v>1018</v>
      </c>
      <c r="G189" s="282"/>
      <c r="H189" s="282" t="s">
        <v>1099</v>
      </c>
      <c r="I189" s="282" t="s">
        <v>1100</v>
      </c>
      <c r="J189" s="344" t="s">
        <v>1101</v>
      </c>
      <c r="K189" s="330"/>
    </row>
    <row r="190" spans="2:11" s="1" customFormat="1" ht="15" customHeight="1">
      <c r="B190" s="307"/>
      <c r="C190" s="343" t="s">
        <v>43</v>
      </c>
      <c r="D190" s="282"/>
      <c r="E190" s="282"/>
      <c r="F190" s="305" t="s">
        <v>1012</v>
      </c>
      <c r="G190" s="282"/>
      <c r="H190" s="279" t="s">
        <v>1102</v>
      </c>
      <c r="I190" s="282" t="s">
        <v>1103</v>
      </c>
      <c r="J190" s="282"/>
      <c r="K190" s="330"/>
    </row>
    <row r="191" spans="2:11" s="1" customFormat="1" ht="15" customHeight="1">
      <c r="B191" s="307"/>
      <c r="C191" s="343" t="s">
        <v>1104</v>
      </c>
      <c r="D191" s="282"/>
      <c r="E191" s="282"/>
      <c r="F191" s="305" t="s">
        <v>1012</v>
      </c>
      <c r="G191" s="282"/>
      <c r="H191" s="282" t="s">
        <v>1105</v>
      </c>
      <c r="I191" s="282" t="s">
        <v>1047</v>
      </c>
      <c r="J191" s="282"/>
      <c r="K191" s="330"/>
    </row>
    <row r="192" spans="2:11" s="1" customFormat="1" ht="15" customHeight="1">
      <c r="B192" s="307"/>
      <c r="C192" s="343" t="s">
        <v>1106</v>
      </c>
      <c r="D192" s="282"/>
      <c r="E192" s="282"/>
      <c r="F192" s="305" t="s">
        <v>1012</v>
      </c>
      <c r="G192" s="282"/>
      <c r="H192" s="282" t="s">
        <v>1107</v>
      </c>
      <c r="I192" s="282" t="s">
        <v>1047</v>
      </c>
      <c r="J192" s="282"/>
      <c r="K192" s="330"/>
    </row>
    <row r="193" spans="2:11" s="1" customFormat="1" ht="15" customHeight="1">
      <c r="B193" s="307"/>
      <c r="C193" s="343" t="s">
        <v>1108</v>
      </c>
      <c r="D193" s="282"/>
      <c r="E193" s="282"/>
      <c r="F193" s="305" t="s">
        <v>1018</v>
      </c>
      <c r="G193" s="282"/>
      <c r="H193" s="282" t="s">
        <v>1109</v>
      </c>
      <c r="I193" s="282" t="s">
        <v>1047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1110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1111</v>
      </c>
      <c r="D200" s="346"/>
      <c r="E200" s="346"/>
      <c r="F200" s="346" t="s">
        <v>1112</v>
      </c>
      <c r="G200" s="347"/>
      <c r="H200" s="346" t="s">
        <v>1113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1103</v>
      </c>
      <c r="D202" s="282"/>
      <c r="E202" s="282"/>
      <c r="F202" s="305" t="s">
        <v>44</v>
      </c>
      <c r="G202" s="282"/>
      <c r="H202" s="282" t="s">
        <v>1114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45</v>
      </c>
      <c r="G203" s="282"/>
      <c r="H203" s="282" t="s">
        <v>1115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48</v>
      </c>
      <c r="G204" s="282"/>
      <c r="H204" s="282" t="s">
        <v>1116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46</v>
      </c>
      <c r="G205" s="282"/>
      <c r="H205" s="282" t="s">
        <v>1117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47</v>
      </c>
      <c r="G206" s="282"/>
      <c r="H206" s="282" t="s">
        <v>1118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1059</v>
      </c>
      <c r="D208" s="282"/>
      <c r="E208" s="282"/>
      <c r="F208" s="305" t="s">
        <v>80</v>
      </c>
      <c r="G208" s="282"/>
      <c r="H208" s="282" t="s">
        <v>1119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954</v>
      </c>
      <c r="G209" s="282"/>
      <c r="H209" s="282" t="s">
        <v>955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952</v>
      </c>
      <c r="G210" s="282"/>
      <c r="H210" s="282" t="s">
        <v>1120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956</v>
      </c>
      <c r="G211" s="343"/>
      <c r="H211" s="334" t="s">
        <v>957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958</v>
      </c>
      <c r="G212" s="343"/>
      <c r="H212" s="334" t="s">
        <v>1121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1083</v>
      </c>
      <c r="D214" s="282"/>
      <c r="E214" s="282"/>
      <c r="F214" s="305">
        <v>1</v>
      </c>
      <c r="G214" s="343"/>
      <c r="H214" s="334" t="s">
        <v>1122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1123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1124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1125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Jan Procházka</cp:lastModifiedBy>
  <dcterms:created xsi:type="dcterms:W3CDTF">2023-10-31T09:43:12Z</dcterms:created>
  <dcterms:modified xsi:type="dcterms:W3CDTF">2023-10-31T09:43:20Z</dcterms:modified>
  <cp:category/>
  <cp:version/>
  <cp:contentType/>
  <cp:contentStatus/>
</cp:coreProperties>
</file>