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0730" windowHeight="1176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Pol'!$A$1:$Y$73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7" i="1" l="1"/>
  <c r="I56" i="1"/>
  <c r="I55" i="1"/>
  <c r="I54" i="1"/>
  <c r="I53" i="1"/>
  <c r="I52" i="1"/>
  <c r="I51" i="1"/>
  <c r="I50" i="1"/>
  <c r="I49" i="1"/>
  <c r="G41" i="1"/>
  <c r="F41" i="1"/>
  <c r="G40" i="1"/>
  <c r="F40" i="1"/>
  <c r="G39" i="1"/>
  <c r="F39" i="1"/>
  <c r="G63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1" i="12"/>
  <c r="I11" i="12"/>
  <c r="K11" i="12"/>
  <c r="M11" i="12"/>
  <c r="O11" i="12"/>
  <c r="Q11" i="12"/>
  <c r="V11" i="12"/>
  <c r="G17" i="12"/>
  <c r="K17" i="12"/>
  <c r="O17" i="12"/>
  <c r="G18" i="12"/>
  <c r="M18" i="12" s="1"/>
  <c r="M17" i="12" s="1"/>
  <c r="I18" i="12"/>
  <c r="I17" i="12" s="1"/>
  <c r="K18" i="12"/>
  <c r="O18" i="12"/>
  <c r="Q18" i="12"/>
  <c r="Q17" i="12" s="1"/>
  <c r="V18" i="12"/>
  <c r="V17" i="12" s="1"/>
  <c r="I20" i="12"/>
  <c r="K20" i="12"/>
  <c r="Q20" i="12"/>
  <c r="V20" i="12"/>
  <c r="G21" i="12"/>
  <c r="I21" i="12"/>
  <c r="K21" i="12"/>
  <c r="M21" i="12"/>
  <c r="O21" i="12"/>
  <c r="Q21" i="12"/>
  <c r="V21" i="12"/>
  <c r="G23" i="12"/>
  <c r="M23" i="12" s="1"/>
  <c r="I23" i="12"/>
  <c r="K23" i="12"/>
  <c r="O23" i="12"/>
  <c r="O20" i="12" s="1"/>
  <c r="Q23" i="12"/>
  <c r="V23" i="12"/>
  <c r="G25" i="12"/>
  <c r="I25" i="12"/>
  <c r="O25" i="12"/>
  <c r="Q25" i="12"/>
  <c r="G26" i="12"/>
  <c r="M26" i="12" s="1"/>
  <c r="M25" i="12" s="1"/>
  <c r="I26" i="12"/>
  <c r="K26" i="12"/>
  <c r="K25" i="12" s="1"/>
  <c r="O26" i="12"/>
  <c r="Q26" i="12"/>
  <c r="V26" i="12"/>
  <c r="V25" i="12" s="1"/>
  <c r="G28" i="12"/>
  <c r="M28" i="12" s="1"/>
  <c r="I28" i="12"/>
  <c r="K28" i="12"/>
  <c r="O28" i="12"/>
  <c r="O27" i="12" s="1"/>
  <c r="Q28" i="12"/>
  <c r="V28" i="12"/>
  <c r="G30" i="12"/>
  <c r="M30" i="12" s="1"/>
  <c r="I30" i="12"/>
  <c r="I27" i="12" s="1"/>
  <c r="K30" i="12"/>
  <c r="O30" i="12"/>
  <c r="Q30" i="12"/>
  <c r="Q27" i="12" s="1"/>
  <c r="V30" i="12"/>
  <c r="G32" i="12"/>
  <c r="M32" i="12" s="1"/>
  <c r="I32" i="12"/>
  <c r="K32" i="12"/>
  <c r="K27" i="12" s="1"/>
  <c r="O32" i="12"/>
  <c r="Q32" i="12"/>
  <c r="V32" i="12"/>
  <c r="V27" i="12" s="1"/>
  <c r="G34" i="12"/>
  <c r="M34" i="12" s="1"/>
  <c r="I34" i="12"/>
  <c r="I33" i="12" s="1"/>
  <c r="K34" i="12"/>
  <c r="O34" i="12"/>
  <c r="O33" i="12" s="1"/>
  <c r="Q34" i="12"/>
  <c r="Q33" i="12" s="1"/>
  <c r="V34" i="12"/>
  <c r="G36" i="12"/>
  <c r="M36" i="12" s="1"/>
  <c r="I36" i="12"/>
  <c r="K36" i="12"/>
  <c r="O36" i="12"/>
  <c r="Q36" i="12"/>
  <c r="V36" i="12"/>
  <c r="G38" i="12"/>
  <c r="M38" i="12" s="1"/>
  <c r="I38" i="12"/>
  <c r="K38" i="12"/>
  <c r="K33" i="12" s="1"/>
  <c r="O38" i="12"/>
  <c r="Q38" i="12"/>
  <c r="V38" i="12"/>
  <c r="V33" i="12" s="1"/>
  <c r="G40" i="12"/>
  <c r="G39" i="12" s="1"/>
  <c r="I40" i="12"/>
  <c r="I39" i="12" s="1"/>
  <c r="K40" i="12"/>
  <c r="M40" i="12"/>
  <c r="O40" i="12"/>
  <c r="O39" i="12" s="1"/>
  <c r="Q40" i="12"/>
  <c r="Q39" i="12" s="1"/>
  <c r="V40" i="12"/>
  <c r="G42" i="12"/>
  <c r="M42" i="12" s="1"/>
  <c r="I42" i="12"/>
  <c r="K42" i="12"/>
  <c r="O42" i="12"/>
  <c r="Q42" i="12"/>
  <c r="V42" i="12"/>
  <c r="G44" i="12"/>
  <c r="I44" i="12"/>
  <c r="K44" i="12"/>
  <c r="K39" i="12" s="1"/>
  <c r="M44" i="12"/>
  <c r="O44" i="12"/>
  <c r="Q44" i="12"/>
  <c r="V44" i="12"/>
  <c r="V39" i="12" s="1"/>
  <c r="G46" i="12"/>
  <c r="I46" i="12"/>
  <c r="K46" i="12"/>
  <c r="M46" i="12"/>
  <c r="O46" i="12"/>
  <c r="Q46" i="12"/>
  <c r="V46" i="12"/>
  <c r="G48" i="12"/>
  <c r="I48" i="12"/>
  <c r="K48" i="12"/>
  <c r="M48" i="12"/>
  <c r="O48" i="12"/>
  <c r="Q48" i="12"/>
  <c r="V48" i="12"/>
  <c r="G50" i="12"/>
  <c r="M50" i="12" s="1"/>
  <c r="I50" i="12"/>
  <c r="K50" i="12"/>
  <c r="O50" i="12"/>
  <c r="Q50" i="12"/>
  <c r="V50" i="12"/>
  <c r="G52" i="12"/>
  <c r="I52" i="12"/>
  <c r="K52" i="12"/>
  <c r="M52" i="12"/>
  <c r="O52" i="12"/>
  <c r="Q52" i="12"/>
  <c r="V52" i="12"/>
  <c r="G55" i="12"/>
  <c r="G54" i="12" s="1"/>
  <c r="I55" i="12"/>
  <c r="I54" i="12" s="1"/>
  <c r="K55" i="12"/>
  <c r="M55" i="12"/>
  <c r="O55" i="12"/>
  <c r="O54" i="12" s="1"/>
  <c r="Q55" i="12"/>
  <c r="Q54" i="12" s="1"/>
  <c r="V55" i="12"/>
  <c r="G56" i="12"/>
  <c r="M56" i="12" s="1"/>
  <c r="I56" i="12"/>
  <c r="K56" i="12"/>
  <c r="O56" i="12"/>
  <c r="Q56" i="12"/>
  <c r="V56" i="12"/>
  <c r="G57" i="12"/>
  <c r="I57" i="12"/>
  <c r="K57" i="12"/>
  <c r="K54" i="12" s="1"/>
  <c r="M57" i="12"/>
  <c r="O57" i="12"/>
  <c r="Q57" i="12"/>
  <c r="V57" i="12"/>
  <c r="V54" i="12" s="1"/>
  <c r="G59" i="12"/>
  <c r="G58" i="12" s="1"/>
  <c r="I59" i="12"/>
  <c r="I58" i="12" s="1"/>
  <c r="K59" i="12"/>
  <c r="M59" i="12"/>
  <c r="O59" i="12"/>
  <c r="O58" i="12" s="1"/>
  <c r="Q59" i="12"/>
  <c r="Q58" i="12" s="1"/>
  <c r="V59" i="12"/>
  <c r="G60" i="12"/>
  <c r="M60" i="12" s="1"/>
  <c r="I60" i="12"/>
  <c r="K60" i="12"/>
  <c r="O60" i="12"/>
  <c r="Q60" i="12"/>
  <c r="V60" i="12"/>
  <c r="G61" i="12"/>
  <c r="I61" i="12"/>
  <c r="K61" i="12"/>
  <c r="K58" i="12" s="1"/>
  <c r="M61" i="12"/>
  <c r="O61" i="12"/>
  <c r="Q61" i="12"/>
  <c r="V61" i="12"/>
  <c r="V58" i="12" s="1"/>
  <c r="AE63" i="12"/>
  <c r="I20" i="1"/>
  <c r="I19" i="1"/>
  <c r="I18" i="1"/>
  <c r="I17" i="1"/>
  <c r="I16" i="1"/>
  <c r="I58" i="1"/>
  <c r="J57" i="1" s="1"/>
  <c r="F42" i="1"/>
  <c r="G42" i="1"/>
  <c r="G25" i="1" s="1"/>
  <c r="A25" i="1" s="1"/>
  <c r="A26" i="1" s="1"/>
  <c r="G26" i="1" s="1"/>
  <c r="H41" i="1"/>
  <c r="I41" i="1" s="1"/>
  <c r="H40" i="1"/>
  <c r="I40" i="1" s="1"/>
  <c r="H39" i="1"/>
  <c r="I39" i="1" s="1"/>
  <c r="I42" i="1" s="1"/>
  <c r="J49" i="1" l="1"/>
  <c r="J55" i="1"/>
  <c r="J51" i="1"/>
  <c r="J50" i="1"/>
  <c r="J53" i="1"/>
  <c r="J52" i="1"/>
  <c r="J54" i="1"/>
  <c r="J56" i="1"/>
  <c r="G28" i="1"/>
  <c r="G23" i="1"/>
  <c r="M27" i="12"/>
  <c r="M20" i="12"/>
  <c r="M39" i="12"/>
  <c r="M33" i="12"/>
  <c r="M58" i="12"/>
  <c r="M54" i="12"/>
  <c r="AF63" i="12"/>
  <c r="G20" i="12"/>
  <c r="G33" i="12"/>
  <c r="G27" i="12"/>
  <c r="J40" i="1"/>
  <c r="J41" i="1"/>
  <c r="J39" i="1"/>
  <c r="J42" i="1" s="1"/>
  <c r="H42" i="1"/>
  <c r="I21" i="1"/>
  <c r="J28" i="1"/>
  <c r="J26" i="1"/>
  <c r="G38" i="1"/>
  <c r="F38" i="1"/>
  <c r="J23" i="1"/>
  <c r="J24" i="1"/>
  <c r="J25" i="1"/>
  <c r="J27" i="1"/>
  <c r="E24" i="1"/>
  <c r="E26" i="1"/>
  <c r="J58" i="1" l="1"/>
  <c r="A23" i="1"/>
  <c r="A24" i="1" s="1"/>
  <c r="G24" i="1" s="1"/>
  <c r="A27" i="1" s="1"/>
  <c r="A29" i="1" s="1"/>
  <c r="G29" i="1" s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Boráň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<sst xmlns="http://schemas.openxmlformats.org/spreadsheetml/2006/main" count="433" uniqueCount="199">
  <si>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</si>
  <si>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</si>
  <si>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</si>
  <si>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</si>
  <si>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</si>
  <si>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</si>
  <si>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</si>
  <si>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</si>
  <si>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</si>
  <si>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</si>
  <si>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</si>
  <si>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</si>
  <si>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</si>
  <si>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</si>
  <si>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</si>
  <si>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</si>
  <si>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</si>
  <si>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</si>
  <si>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</si>
  <si>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</si>
  <si>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</si>
  <si>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</si>
  <si>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</si>
  <si>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</si>
  <si>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</si>
  <si>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</si>
  <si>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</si>
  <si>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</si>
  <si>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</si>
  <si>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</si>
  <si>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</si>
  <si>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</si>
  <si>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</si>
  <si>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</si>
  <si>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</si>
  <si>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</si>
  <si>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</si>
  <si>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</si>
  <si>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</si>
  <si>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</si>
  <si>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</si>
  <si>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</si>
  <si>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</si>
  <si>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</si>
  <si>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Nutné havarijní opravy</t>
  </si>
  <si>
    <t>01</t>
  </si>
  <si>
    <t>Lávka pro pěší, propojení KOC-NC s parkem Sacre-Coeur, bez ev.č.</t>
  </si>
  <si>
    <t>Objekt:</t>
  </si>
  <si>
    <t>Rozpočet:</t>
  </si>
  <si>
    <t>4.10.2023</t>
  </si>
  <si>
    <t xml:space="preserve"> Lávka pro pěší, Praha 5</t>
  </si>
  <si>
    <t>Městská část Praha 5</t>
  </si>
  <si>
    <t>náměstí 14. října 1381/4</t>
  </si>
  <si>
    <t>Praha-Smíchov</t>
  </si>
  <si>
    <t>15000</t>
  </si>
  <si>
    <t>00063631</t>
  </si>
  <si>
    <t>CZ00063631</t>
  </si>
  <si>
    <t>Stavba</t>
  </si>
  <si>
    <t>Celkem za stavbu</t>
  </si>
  <si>
    <t>CZK</t>
  </si>
  <si>
    <t>Rekapitulace dílů</t>
  </si>
  <si>
    <t>Typ dílu</t>
  </si>
  <si>
    <t>4</t>
  </si>
  <si>
    <t>Vodorovné konstrukce</t>
  </si>
  <si>
    <t>93</t>
  </si>
  <si>
    <t>Dokončovací práce inženýrských staveb</t>
  </si>
  <si>
    <t>94</t>
  </si>
  <si>
    <t>Lešení a stavební výtahy</t>
  </si>
  <si>
    <t>99</t>
  </si>
  <si>
    <t>Staveništní přesun hmot</t>
  </si>
  <si>
    <t>762</t>
  </si>
  <si>
    <t>Konstrukce tesařské</t>
  </si>
  <si>
    <t>766</t>
  </si>
  <si>
    <t>Konstrukce truhlářské</t>
  </si>
  <si>
    <t>783</t>
  </si>
  <si>
    <t>Nátěry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</si>
  <si>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</si>
  <si>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</si>
  <si>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</si>
  <si>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</si>
  <si>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</si>
  <si>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</si>
  <si>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</si>
  <si>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</si>
  <si>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</si>
  <si>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</si>
  <si>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</si>
  <si>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</si>
  <si>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</si>
  <si>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</si>
  <si>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</si>
  <si>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</si>
  <si>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</si>
  <si>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</si>
  <si>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</si>
  <si>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</si>
  <si>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</si>
  <si>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</si>
  <si>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</si>
  <si>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</si>
  <si>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</si>
  <si>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</si>
  <si>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</si>
  <si>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</si>
  <si>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</si>
  <si>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</si>
  <si>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42.1</t>
  </si>
  <si>
    <t>Podlaha lávky ze sibiřského modřínu</t>
  </si>
  <si>
    <t>m3</t>
  </si>
  <si>
    <t>Vlastní</t>
  </si>
  <si>
    <t>Indiv</t>
  </si>
  <si>
    <t>Práce</t>
  </si>
  <si>
    <t>Běžná</t>
  </si>
  <si>
    <t>POL1_</t>
  </si>
  <si>
    <t>1,0*20*0,05</t>
  </si>
  <si>
    <t>VV</t>
  </si>
  <si>
    <t>909      R00</t>
  </si>
  <si>
    <t>Hzs-nezmeritelne stavebni prace</t>
  </si>
  <si>
    <t>h</t>
  </si>
  <si>
    <t>Prav.M</t>
  </si>
  <si>
    <t>RTS 23/ II</t>
  </si>
  <si>
    <t>HZS</t>
  </si>
  <si>
    <t>POL10_</t>
  </si>
  <si>
    <t>Odstranění zbytků lan a úvazů : 6</t>
  </si>
  <si>
    <t>Opravit a vyměnit vyhnilá madla zábradlí, doplnit madla : 20</t>
  </si>
  <si>
    <t>Vyčistit úložné prahy a mostní konstrukci od spadu a zbytků drog : 9</t>
  </si>
  <si>
    <t>Odstranit vegetaci ze svahů : 12</t>
  </si>
  <si>
    <t>Vyčistit pilíře od nečistot : 8</t>
  </si>
  <si>
    <t>938907121R00</t>
  </si>
  <si>
    <t xml:space="preserve">Očištění konstrukcí tlakovou teplou vodou(150 barů, 60°C) </t>
  </si>
  <si>
    <t>m2</t>
  </si>
  <si>
    <t>1,0*20</t>
  </si>
  <si>
    <t>949942101R00</t>
  </si>
  <si>
    <t>Nájem za hydraulickou zvedací plošinu, H do 27 m</t>
  </si>
  <si>
    <t>48</t>
  </si>
  <si>
    <t>94.1</t>
  </si>
  <si>
    <t>Dovoz a odvoz zvedací plošiny</t>
  </si>
  <si>
    <t>soubor</t>
  </si>
  <si>
    <t>999281148R00</t>
  </si>
  <si>
    <t>Přesun hmot pro opravy a údržbu do v. 12 m,nošením</t>
  </si>
  <si>
    <t>t</t>
  </si>
  <si>
    <t>Přesun hmot</t>
  </si>
  <si>
    <t>POL7_</t>
  </si>
  <si>
    <t>762521108R00</t>
  </si>
  <si>
    <t>Položení podlah nehoblovaných na sraz, hrubé fošny</t>
  </si>
  <si>
    <t>762521812R00</t>
  </si>
  <si>
    <t>Demontáž podlah bez polštářů z prken tl. do 50 mm</t>
  </si>
  <si>
    <t>Odkaz na mn. položky pořadí 7 : 20,00000</t>
  </si>
  <si>
    <t>998762202R00</t>
  </si>
  <si>
    <t>Přesun hmot pro tesařské konstrukce, výšky do 12 m</t>
  </si>
  <si>
    <t>766211100R00</t>
  </si>
  <si>
    <t>Montáž madel schodišťových dřevěných dílčích</t>
  </si>
  <si>
    <t>m</t>
  </si>
  <si>
    <t>30</t>
  </si>
  <si>
    <t>61.1</t>
  </si>
  <si>
    <t>Madlo ze sibiřského modřínu</t>
  </si>
  <si>
    <t>Specifikace</t>
  </si>
  <si>
    <t>POL3_</t>
  </si>
  <si>
    <t>Odkaz na mn. položky pořadí 10 : 30,00000*1,15</t>
  </si>
  <si>
    <t>998766202R00</t>
  </si>
  <si>
    <t>Přesun hmot pro truhlářské konstr., výšky do 12 m</t>
  </si>
  <si>
    <t>783201811R00</t>
  </si>
  <si>
    <t>Odstranění nátěrů z kovových konstrukcí oškrábáním</t>
  </si>
  <si>
    <t>25</t>
  </si>
  <si>
    <t>783782422RT2</t>
  </si>
  <si>
    <t>Nátěr tesařských konstrukcí Rokobiostop  ochrana dřeva v exteriéru</t>
  </si>
  <si>
    <t>783903811R00</t>
  </si>
  <si>
    <t>Odmaštění chemickými rozpouštědly</t>
  </si>
  <si>
    <t>Odkaz na mn. položky pořadí 13 : 25,00000</t>
  </si>
  <si>
    <t>783904811R00</t>
  </si>
  <si>
    <t>Odrezivění kovových konstrukcí</t>
  </si>
  <si>
    <t>783.1</t>
  </si>
  <si>
    <t>Vysušení povrchu k-cí před aplikací opravných nátěrů</t>
  </si>
  <si>
    <t xml:space="preserve">m2    </t>
  </si>
  <si>
    <t>783.2</t>
  </si>
  <si>
    <t>Penetrační nátěr kvalitním štětcem např. nátěrovou hmotou Hempadur 15570(odstín červenohnědý 50630) naředěný na cca 20%, aby došlo k zatečení nátěrové hmoty do všech spár</t>
  </si>
  <si>
    <t>Odkaz na mn. položky pořadí 17 : 25,00000</t>
  </si>
  <si>
    <t>783.3</t>
  </si>
  <si>
    <t>Sanační nátěr vysokosušinovou nátěr. hmotou např. Hempaprime Multi 500 v suché tloušťce 2x100µm ředěnou do 5% a nanášenou štětcem</t>
  </si>
  <si>
    <t>Odkaz na mn. položky pořadí 18 : 25,00000</t>
  </si>
  <si>
    <t>005121 R</t>
  </si>
  <si>
    <t>Zařízení staveniště</t>
  </si>
  <si>
    <t>Soubor</t>
  </si>
  <si>
    <t>VRN</t>
  </si>
  <si>
    <t>POL99_8</t>
  </si>
  <si>
    <t>005122020R</t>
  </si>
  <si>
    <t xml:space="preserve">Silniční, železniční či kolejový provoz  </t>
  </si>
  <si>
    <t>005124010R</t>
  </si>
  <si>
    <t>Koordinační činnost</t>
  </si>
  <si>
    <t>005211030R</t>
  </si>
  <si>
    <t>Dočasná dopravní opatření včetně vyřízení a projednání</t>
  </si>
  <si>
    <t>005211040R</t>
  </si>
  <si>
    <t xml:space="preserve">Užívání veřejných ploch a prostranství  </t>
  </si>
  <si>
    <t>005211080R</t>
  </si>
  <si>
    <t xml:space="preserve">Bezpečnostní a hygienická opatření na staveništi 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</si>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</sst>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topLeftCell="A13"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sheetProtection password="CC3D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1"/>
  <sheetViews>
    <sheetView showGridLines="0" topLeftCell="B14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24</v>
      </c>
      <c r="C2" s="112"/>
      <c r="D2" s="113" t="s">
        <v>49</v>
      </c>
      <c r="E2" s="114" t="s">
        <v>50</v>
      </c>
      <c r="F2" s="115"/>
      <c r="G2" s="115"/>
      <c r="H2" s="115"/>
      <c r="I2" s="115"/>
      <c r="J2" s="116"/>
      <c r="O2" s="1"/>
    </row>
    <row r="3" spans="1:15" ht="27" customHeight="1" x14ac:dyDescent="0.2">
      <c r="A3" s="2"/>
      <c r="B3" s="117" t="s">
        <v>47</v>
      </c>
      <c r="C3" s="112"/>
      <c r="D3" s="118" t="s">
        <v>45</v>
      </c>
      <c r="E3" s="119" t="s">
        <v>46</v>
      </c>
      <c r="F3" s="120"/>
      <c r="G3" s="120"/>
      <c r="H3" s="120"/>
      <c r="I3" s="120"/>
      <c r="J3" s="121"/>
    </row>
    <row r="4" spans="1:15" ht="23.25" customHeight="1" x14ac:dyDescent="0.2">
      <c r="A4" s="108">
        <v>1142</v>
      </c>
      <c r="B4" s="122" t="s">
        <v>48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 x14ac:dyDescent="0.2">
      <c r="A5" s="2"/>
      <c r="B5" s="31" t="s">
        <v>23</v>
      </c>
      <c r="D5" s="128" t="s">
        <v>51</v>
      </c>
      <c r="E5" s="91"/>
      <c r="F5" s="91"/>
      <c r="G5" s="91"/>
      <c r="H5" s="18" t="s">
        <v>42</v>
      </c>
      <c r="I5" s="130" t="s">
        <v>55</v>
      </c>
      <c r="J5" s="8"/>
    </row>
    <row r="6" spans="1:15" ht="15.75" customHeight="1" x14ac:dyDescent="0.2">
      <c r="A6" s="2"/>
      <c r="B6" s="28"/>
      <c r="C6" s="55"/>
      <c r="D6" s="110" t="s">
        <v>52</v>
      </c>
      <c r="E6" s="92"/>
      <c r="F6" s="92"/>
      <c r="G6" s="92"/>
      <c r="H6" s="18" t="s">
        <v>36</v>
      </c>
      <c r="I6" s="130" t="s">
        <v>56</v>
      </c>
      <c r="J6" s="8"/>
    </row>
    <row r="7" spans="1:15" ht="15.75" customHeight="1" x14ac:dyDescent="0.2">
      <c r="A7" s="2"/>
      <c r="B7" s="29"/>
      <c r="C7" s="56"/>
      <c r="D7" s="109" t="s">
        <v>54</v>
      </c>
      <c r="E7" s="129" t="s">
        <v>53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31"/>
      <c r="E11" s="131"/>
      <c r="F11" s="131"/>
      <c r="G11" s="131"/>
      <c r="H11" s="18" t="s">
        <v>42</v>
      </c>
      <c r="I11" s="136"/>
      <c r="J11" s="8"/>
    </row>
    <row r="12" spans="1:15" ht="15.75" customHeight="1" x14ac:dyDescent="0.2">
      <c r="A12" s="2"/>
      <c r="B12" s="28"/>
      <c r="C12" s="55"/>
      <c r="D12" s="132"/>
      <c r="E12" s="132"/>
      <c r="F12" s="132"/>
      <c r="G12" s="132"/>
      <c r="H12" s="18" t="s">
        <v>36</v>
      </c>
      <c r="I12" s="136"/>
      <c r="J12" s="8"/>
    </row>
    <row r="13" spans="1:15" ht="15.75" customHeight="1" x14ac:dyDescent="0.2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 x14ac:dyDescent="0.2">
      <c r="A16" s="198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SUMIF(F49:F57,A16,I49:I57)+SUMIF(F49:F57,"PSU",I49:I57)</f>
        <v>0</v>
      </c>
      <c r="J16" s="85"/>
    </row>
    <row r="17" spans="1:10" ht="23.25" customHeight="1" x14ac:dyDescent="0.2">
      <c r="A17" s="198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SUMIF(F49:F57,A17,I49:I57)</f>
        <v>0</v>
      </c>
      <c r="J17" s="85"/>
    </row>
    <row r="18" spans="1:10" ht="23.25" customHeight="1" x14ac:dyDescent="0.2">
      <c r="A18" s="198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SUMIF(F49:F57,A18,I49:I57)</f>
        <v>0</v>
      </c>
      <c r="J18" s="85"/>
    </row>
    <row r="19" spans="1:10" ht="23.25" customHeight="1" x14ac:dyDescent="0.2">
      <c r="A19" s="198" t="s">
        <v>76</v>
      </c>
      <c r="B19" s="38" t="s">
        <v>29</v>
      </c>
      <c r="C19" s="62"/>
      <c r="D19" s="63"/>
      <c r="E19" s="83"/>
      <c r="F19" s="84"/>
      <c r="G19" s="83"/>
      <c r="H19" s="84"/>
      <c r="I19" s="83">
        <f>SUMIF(F49:F57,A19,I49:I57)</f>
        <v>0</v>
      </c>
      <c r="J19" s="85"/>
    </row>
    <row r="20" spans="1:10" ht="23.25" customHeight="1" x14ac:dyDescent="0.2">
      <c r="A20" s="198" t="s">
        <v>77</v>
      </c>
      <c r="B20" s="38" t="s">
        <v>30</v>
      </c>
      <c r="C20" s="62"/>
      <c r="D20" s="63"/>
      <c r="E20" s="83"/>
      <c r="F20" s="84"/>
      <c r="G20" s="83"/>
      <c r="H20" s="84"/>
      <c r="I20" s="83">
        <f>SUMIF(F49:F57,A20,I49:I57)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5">
        <f>IF(A24&gt;50, ROUNDUP(A23, 0), ROUNDDOWN(A23, 0))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IF(A26&gt;50, ROUNDUP(A25, 0), ROUNDDOWN(A25, 0))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7" t="s">
        <v>25</v>
      </c>
      <c r="C28" s="168"/>
      <c r="D28" s="168"/>
      <c r="E28" s="169"/>
      <c r="F28" s="170"/>
      <c r="G28" s="171">
        <f>ZakladDPHSniVypocet+ZakladDPHZaklVypocet</f>
        <v>0</v>
      </c>
      <c r="H28" s="171"/>
      <c r="I28" s="171"/>
      <c r="J28" s="172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7" t="s">
        <v>37</v>
      </c>
      <c r="C29" s="173"/>
      <c r="D29" s="173"/>
      <c r="E29" s="173"/>
      <c r="F29" s="174"/>
      <c r="G29" s="175">
        <f>IF(A29&gt;50, ROUNDUP(A27, 0), ROUNDDOWN(A27, 0))</f>
        <v>0</v>
      </c>
      <c r="H29" s="175"/>
      <c r="I29" s="175"/>
      <c r="J29" s="176" t="s">
        <v>59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9" t="s">
        <v>17</v>
      </c>
      <c r="C37" s="140"/>
      <c r="D37" s="140"/>
      <c r="E37" s="140"/>
      <c r="F37" s="141"/>
      <c r="G37" s="141"/>
      <c r="H37" s="141"/>
      <c r="I37" s="141"/>
      <c r="J37" s="142"/>
    </row>
    <row r="38" spans="1:10" ht="25.5" hidden="1" customHeight="1" x14ac:dyDescent="0.2">
      <c r="A38" s="138" t="s">
        <v>39</v>
      </c>
      <c r="B38" s="143" t="s">
        <v>18</v>
      </c>
      <c r="C38" s="144" t="s">
        <v>6</v>
      </c>
      <c r="D38" s="144"/>
      <c r="E38" s="144"/>
      <c r="F38" s="145" t="str">
        <f>B23</f>
        <v>Základ pro sníženou DPH</v>
      </c>
      <c r="G38" s="145" t="str">
        <f>B25</f>
        <v>Základ pro základní DPH</v>
      </c>
      <c r="H38" s="146" t="s">
        <v>19</v>
      </c>
      <c r="I38" s="146" t="s">
        <v>1</v>
      </c>
      <c r="J38" s="147" t="s">
        <v>0</v>
      </c>
    </row>
    <row r="39" spans="1:10" ht="25.5" hidden="1" customHeight="1" x14ac:dyDescent="0.2">
      <c r="A39" s="138">
        <v>1</v>
      </c>
      <c r="B39" s="148" t="s">
        <v>57</v>
      </c>
      <c r="C39" s="149"/>
      <c r="D39" s="149"/>
      <c r="E39" s="149"/>
      <c r="F39" s="150">
        <f>'01 02 Pol'!AE63</f>
        <v>0</v>
      </c>
      <c r="G39" s="151">
        <f>'01 02 Pol'!AF63</f>
        <v>0</v>
      </c>
      <c r="H39" s="152">
        <f>(F39*SazbaDPH1/100)+(G39*SazbaDPH2/100)</f>
        <v>0</v>
      </c>
      <c r="I39" s="152">
        <f>F39+G39+H39</f>
        <v>0</v>
      </c>
      <c r="J39" s="153" t="str">
        <f>IF(CenaCelkemVypocet=0,"",I39/CenaCelkemVypocet*100)</f>
        <v/>
      </c>
    </row>
    <row r="40" spans="1:10" ht="25.5" hidden="1" customHeight="1" x14ac:dyDescent="0.2">
      <c r="A40" s="138">
        <v>2</v>
      </c>
      <c r="B40" s="154" t="s">
        <v>45</v>
      </c>
      <c r="C40" s="155" t="s">
        <v>46</v>
      </c>
      <c r="D40" s="155"/>
      <c r="E40" s="155"/>
      <c r="F40" s="156">
        <f>'01 02 Pol'!AE63</f>
        <v>0</v>
      </c>
      <c r="G40" s="157">
        <f>'01 02 Pol'!AF63</f>
        <v>0</v>
      </c>
      <c r="H40" s="157">
        <f>(F40*SazbaDPH1/100)+(G40*SazbaDPH2/100)</f>
        <v>0</v>
      </c>
      <c r="I40" s="157">
        <f>F40+G40+H40</f>
        <v>0</v>
      </c>
      <c r="J40" s="158" t="str">
        <f>IF(CenaCelkemVypocet=0,"",I40/CenaCelkemVypocet*100)</f>
        <v/>
      </c>
    </row>
    <row r="41" spans="1:10" ht="25.5" hidden="1" customHeight="1" x14ac:dyDescent="0.2">
      <c r="A41" s="138">
        <v>3</v>
      </c>
      <c r="B41" s="159" t="s">
        <v>43</v>
      </c>
      <c r="C41" s="149" t="s">
        <v>44</v>
      </c>
      <c r="D41" s="149"/>
      <c r="E41" s="149"/>
      <c r="F41" s="160">
        <f>'01 02 Pol'!AE63</f>
        <v>0</v>
      </c>
      <c r="G41" s="152">
        <f>'01 02 Pol'!AF63</f>
        <v>0</v>
      </c>
      <c r="H41" s="152">
        <f>(F41*SazbaDPH1/100)+(G41*SazbaDPH2/100)</f>
        <v>0</v>
      </c>
      <c r="I41" s="152">
        <f>F41+G41+H41</f>
        <v>0</v>
      </c>
      <c r="J41" s="153" t="str">
        <f>IF(CenaCelkemVypocet=0,"",I41/CenaCelkemVypocet*100)</f>
        <v/>
      </c>
    </row>
    <row r="42" spans="1:10" ht="25.5" hidden="1" customHeight="1" x14ac:dyDescent="0.2">
      <c r="A42" s="138"/>
      <c r="B42" s="161" t="s">
        <v>58</v>
      </c>
      <c r="C42" s="162"/>
      <c r="D42" s="162"/>
      <c r="E42" s="163"/>
      <c r="F42" s="164">
        <f>SUMIF(A39:A41,"=1",F39:F41)</f>
        <v>0</v>
      </c>
      <c r="G42" s="165">
        <f>SUMIF(A39:A41,"=1",G39:G41)</f>
        <v>0</v>
      </c>
      <c r="H42" s="165">
        <f>SUMIF(A39:A41,"=1",H39:H41)</f>
        <v>0</v>
      </c>
      <c r="I42" s="165">
        <f>SUMIF(A39:A41,"=1",I39:I41)</f>
        <v>0</v>
      </c>
      <c r="J42" s="166">
        <f>SUMIF(A39:A41,"=1",J39:J41)</f>
        <v>0</v>
      </c>
    </row>
    <row r="46" spans="1:10" ht="15.75" x14ac:dyDescent="0.25">
      <c r="B46" s="177" t="s">
        <v>60</v>
      </c>
    </row>
    <row r="48" spans="1:10" ht="25.5" customHeight="1" x14ac:dyDescent="0.2">
      <c r="A48" s="179"/>
      <c r="B48" s="182" t="s">
        <v>18</v>
      </c>
      <c r="C48" s="182" t="s">
        <v>6</v>
      </c>
      <c r="D48" s="183"/>
      <c r="E48" s="183"/>
      <c r="F48" s="184" t="s">
        <v>61</v>
      </c>
      <c r="G48" s="184"/>
      <c r="H48" s="184"/>
      <c r="I48" s="184" t="s">
        <v>31</v>
      </c>
      <c r="J48" s="184" t="s">
        <v>0</v>
      </c>
    </row>
    <row r="49" spans="1:10" ht="36.75" customHeight="1" x14ac:dyDescent="0.2">
      <c r="A49" s="180"/>
      <c r="B49" s="185" t="s">
        <v>62</v>
      </c>
      <c r="C49" s="186" t="s">
        <v>63</v>
      </c>
      <c r="D49" s="187"/>
      <c r="E49" s="187"/>
      <c r="F49" s="194" t="s">
        <v>26</v>
      </c>
      <c r="G49" s="195"/>
      <c r="H49" s="195"/>
      <c r="I49" s="195">
        <f>'01 02 Pol'!G8</f>
        <v>0</v>
      </c>
      <c r="J49" s="191" t="str">
        <f>IF(I58=0,"",I49/I58*100)</f>
        <v/>
      </c>
    </row>
    <row r="50" spans="1:10" ht="36.75" customHeight="1" x14ac:dyDescent="0.2">
      <c r="A50" s="180"/>
      <c r="B50" s="185" t="s">
        <v>64</v>
      </c>
      <c r="C50" s="186" t="s">
        <v>65</v>
      </c>
      <c r="D50" s="187"/>
      <c r="E50" s="187"/>
      <c r="F50" s="194" t="s">
        <v>26</v>
      </c>
      <c r="G50" s="195"/>
      <c r="H50" s="195"/>
      <c r="I50" s="195">
        <f>'01 02 Pol'!G17</f>
        <v>0</v>
      </c>
      <c r="J50" s="191" t="str">
        <f>IF(I58=0,"",I50/I58*100)</f>
        <v/>
      </c>
    </row>
    <row r="51" spans="1:10" ht="36.75" customHeight="1" x14ac:dyDescent="0.2">
      <c r="A51" s="180"/>
      <c r="B51" s="185" t="s">
        <v>66</v>
      </c>
      <c r="C51" s="186" t="s">
        <v>67</v>
      </c>
      <c r="D51" s="187"/>
      <c r="E51" s="187"/>
      <c r="F51" s="194" t="s">
        <v>26</v>
      </c>
      <c r="G51" s="195"/>
      <c r="H51" s="195"/>
      <c r="I51" s="195">
        <f>'01 02 Pol'!G20</f>
        <v>0</v>
      </c>
      <c r="J51" s="191" t="str">
        <f>IF(I58=0,"",I51/I58*100)</f>
        <v/>
      </c>
    </row>
    <row r="52" spans="1:10" ht="36.75" customHeight="1" x14ac:dyDescent="0.2">
      <c r="A52" s="180"/>
      <c r="B52" s="185" t="s">
        <v>68</v>
      </c>
      <c r="C52" s="186" t="s">
        <v>69</v>
      </c>
      <c r="D52" s="187"/>
      <c r="E52" s="187"/>
      <c r="F52" s="194" t="s">
        <v>26</v>
      </c>
      <c r="G52" s="195"/>
      <c r="H52" s="195"/>
      <c r="I52" s="195">
        <f>'01 02 Pol'!G25</f>
        <v>0</v>
      </c>
      <c r="J52" s="191" t="str">
        <f>IF(I58=0,"",I52/I58*100)</f>
        <v/>
      </c>
    </row>
    <row r="53" spans="1:10" ht="36.75" customHeight="1" x14ac:dyDescent="0.2">
      <c r="A53" s="180"/>
      <c r="B53" s="185" t="s">
        <v>70</v>
      </c>
      <c r="C53" s="186" t="s">
        <v>71</v>
      </c>
      <c r="D53" s="187"/>
      <c r="E53" s="187"/>
      <c r="F53" s="194" t="s">
        <v>27</v>
      </c>
      <c r="G53" s="195"/>
      <c r="H53" s="195"/>
      <c r="I53" s="195">
        <f>'01 02 Pol'!G27</f>
        <v>0</v>
      </c>
      <c r="J53" s="191" t="str">
        <f>IF(I58=0,"",I53/I58*100)</f>
        <v/>
      </c>
    </row>
    <row r="54" spans="1:10" ht="36.75" customHeight="1" x14ac:dyDescent="0.2">
      <c r="A54" s="180"/>
      <c r="B54" s="185" t="s">
        <v>72</v>
      </c>
      <c r="C54" s="186" t="s">
        <v>73</v>
      </c>
      <c r="D54" s="187"/>
      <c r="E54" s="187"/>
      <c r="F54" s="194" t="s">
        <v>27</v>
      </c>
      <c r="G54" s="195"/>
      <c r="H54" s="195"/>
      <c r="I54" s="195">
        <f>'01 02 Pol'!G33</f>
        <v>0</v>
      </c>
      <c r="J54" s="191" t="str">
        <f>IF(I58=0,"",I54/I58*100)</f>
        <v/>
      </c>
    </row>
    <row r="55" spans="1:10" ht="36.75" customHeight="1" x14ac:dyDescent="0.2">
      <c r="A55" s="180"/>
      <c r="B55" s="185" t="s">
        <v>74</v>
      </c>
      <c r="C55" s="186" t="s">
        <v>75</v>
      </c>
      <c r="D55" s="187"/>
      <c r="E55" s="187"/>
      <c r="F55" s="194" t="s">
        <v>27</v>
      </c>
      <c r="G55" s="195"/>
      <c r="H55" s="195"/>
      <c r="I55" s="195">
        <f>'01 02 Pol'!G39</f>
        <v>0</v>
      </c>
      <c r="J55" s="191" t="str">
        <f>IF(I58=0,"",I55/I58*100)</f>
        <v/>
      </c>
    </row>
    <row r="56" spans="1:10" ht="36.75" customHeight="1" x14ac:dyDescent="0.2">
      <c r="A56" s="180"/>
      <c r="B56" s="185" t="s">
        <v>76</v>
      </c>
      <c r="C56" s="186" t="s">
        <v>29</v>
      </c>
      <c r="D56" s="187"/>
      <c r="E56" s="187"/>
      <c r="F56" s="194" t="s">
        <v>76</v>
      </c>
      <c r="G56" s="195"/>
      <c r="H56" s="195"/>
      <c r="I56" s="195">
        <f>'01 02 Pol'!G54</f>
        <v>0</v>
      </c>
      <c r="J56" s="191" t="str">
        <f>IF(I58=0,"",I56/I58*100)</f>
        <v/>
      </c>
    </row>
    <row r="57" spans="1:10" ht="36.75" customHeight="1" x14ac:dyDescent="0.2">
      <c r="A57" s="180"/>
      <c r="B57" s="185" t="s">
        <v>77</v>
      </c>
      <c r="C57" s="186" t="s">
        <v>30</v>
      </c>
      <c r="D57" s="187"/>
      <c r="E57" s="187"/>
      <c r="F57" s="194" t="s">
        <v>77</v>
      </c>
      <c r="G57" s="195"/>
      <c r="H57" s="195"/>
      <c r="I57" s="195">
        <f>'01 02 Pol'!G58</f>
        <v>0</v>
      </c>
      <c r="J57" s="191" t="str">
        <f>IF(I58=0,"",I57/I58*100)</f>
        <v/>
      </c>
    </row>
    <row r="58" spans="1:10" ht="25.5" customHeight="1" x14ac:dyDescent="0.2">
      <c r="A58" s="181"/>
      <c r="B58" s="188" t="s">
        <v>1</v>
      </c>
      <c r="C58" s="189"/>
      <c r="D58" s="190"/>
      <c r="E58" s="190"/>
      <c r="F58" s="196"/>
      <c r="G58" s="197"/>
      <c r="H58" s="197"/>
      <c r="I58" s="197">
        <f>SUM(I49:I57)</f>
        <v>0</v>
      </c>
      <c r="J58" s="192">
        <f>SUM(J49:J57)</f>
        <v>0</v>
      </c>
    </row>
    <row r="59" spans="1:10" x14ac:dyDescent="0.2">
      <c r="F59" s="137"/>
      <c r="G59" s="137"/>
      <c r="H59" s="137"/>
      <c r="I59" s="137"/>
      <c r="J59" s="193"/>
    </row>
    <row r="60" spans="1:10" x14ac:dyDescent="0.2">
      <c r="F60" s="137"/>
      <c r="G60" s="137"/>
      <c r="H60" s="137"/>
      <c r="I60" s="137"/>
      <c r="J60" s="193"/>
    </row>
    <row r="61" spans="1:10" x14ac:dyDescent="0.2">
      <c r="F61" s="137"/>
      <c r="G61" s="137"/>
      <c r="H61" s="137"/>
      <c r="I61" s="137"/>
      <c r="J61" s="193"/>
    </row>
  </sheetData>
  <sheetProtection password="CC3D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C55:E55"/>
    <mergeCell ref="C56:E56"/>
    <mergeCell ref="C57:E57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7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8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9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10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password="CC3D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8" customWidth="1"/>
    <col min="3" max="3" width="38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9" t="s">
        <v>7</v>
      </c>
      <c r="B1" s="199"/>
      <c r="C1" s="199"/>
      <c r="D1" s="199"/>
      <c r="E1" s="199"/>
      <c r="F1" s="199"/>
      <c r="G1" s="199"/>
      <c r="AG1" t="s">
        <v>78</v>
      </c>
    </row>
    <row r="2" spans="1:60" ht="24.95" customHeight="1" x14ac:dyDescent="0.2">
      <c r="A2" s="200" t="s">
        <v>8</v>
      </c>
      <c r="B2" s="49" t="s">
        <v>49</v>
      </c>
      <c r="C2" s="203" t="s">
        <v>50</v>
      </c>
      <c r="D2" s="201"/>
      <c r="E2" s="201"/>
      <c r="F2" s="201"/>
      <c r="G2" s="202"/>
      <c r="AG2" t="s">
        <v>79</v>
      </c>
    </row>
    <row r="3" spans="1:60" ht="24.95" customHeight="1" x14ac:dyDescent="0.2">
      <c r="A3" s="200" t="s">
        <v>9</v>
      </c>
      <c r="B3" s="49" t="s">
        <v>45</v>
      </c>
      <c r="C3" s="203" t="s">
        <v>46</v>
      </c>
      <c r="D3" s="201"/>
      <c r="E3" s="201"/>
      <c r="F3" s="201"/>
      <c r="G3" s="202"/>
      <c r="AC3" s="178" t="s">
        <v>79</v>
      </c>
      <c r="AG3" t="s">
        <v>80</v>
      </c>
    </row>
    <row r="4" spans="1:60" ht="24.95" customHeight="1" x14ac:dyDescent="0.2">
      <c r="A4" s="204" t="s">
        <v>10</v>
      </c>
      <c r="B4" s="205" t="s">
        <v>43</v>
      </c>
      <c r="C4" s="206" t="s">
        <v>44</v>
      </c>
      <c r="D4" s="207"/>
      <c r="E4" s="207"/>
      <c r="F4" s="207"/>
      <c r="G4" s="208"/>
      <c r="AG4" t="s">
        <v>81</v>
      </c>
    </row>
    <row r="5" spans="1:60" x14ac:dyDescent="0.2">
      <c r="D5" s="10"/>
    </row>
    <row r="6" spans="1:60" ht="38.25" x14ac:dyDescent="0.2">
      <c r="A6" s="210" t="s">
        <v>82</v>
      </c>
      <c r="B6" s="212" t="s">
        <v>83</v>
      </c>
      <c r="C6" s="212" t="s">
        <v>84</v>
      </c>
      <c r="D6" s="211" t="s">
        <v>85</v>
      </c>
      <c r="E6" s="210" t="s">
        <v>86</v>
      </c>
      <c r="F6" s="209" t="s">
        <v>87</v>
      </c>
      <c r="G6" s="210" t="s">
        <v>31</v>
      </c>
      <c r="H6" s="213" t="s">
        <v>32</v>
      </c>
      <c r="I6" s="213" t="s">
        <v>88</v>
      </c>
      <c r="J6" s="213" t="s">
        <v>33</v>
      </c>
      <c r="K6" s="213" t="s">
        <v>89</v>
      </c>
      <c r="L6" s="213" t="s">
        <v>90</v>
      </c>
      <c r="M6" s="213" t="s">
        <v>91</v>
      </c>
      <c r="N6" s="213" t="s">
        <v>92</v>
      </c>
      <c r="O6" s="213" t="s">
        <v>93</v>
      </c>
      <c r="P6" s="213" t="s">
        <v>94</v>
      </c>
      <c r="Q6" s="213" t="s">
        <v>95</v>
      </c>
      <c r="R6" s="213" t="s">
        <v>96</v>
      </c>
      <c r="S6" s="213" t="s">
        <v>97</v>
      </c>
      <c r="T6" s="213" t="s">
        <v>98</v>
      </c>
      <c r="U6" s="213" t="s">
        <v>99</v>
      </c>
      <c r="V6" s="213" t="s">
        <v>100</v>
      </c>
      <c r="W6" s="213" t="s">
        <v>101</v>
      </c>
      <c r="X6" s="213" t="s">
        <v>102</v>
      </c>
      <c r="Y6" s="213" t="s">
        <v>103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41" t="s">
        <v>104</v>
      </c>
      <c r="B8" s="242" t="s">
        <v>62</v>
      </c>
      <c r="C8" s="261" t="s">
        <v>63</v>
      </c>
      <c r="D8" s="243"/>
      <c r="E8" s="244"/>
      <c r="F8" s="245"/>
      <c r="G8" s="246">
        <f>SUMIF(AG9:AG16,"&lt;&gt;NOR",G9:G16)</f>
        <v>0</v>
      </c>
      <c r="H8" s="240"/>
      <c r="I8" s="240">
        <f>SUM(I9:I16)</f>
        <v>0</v>
      </c>
      <c r="J8" s="240"/>
      <c r="K8" s="240">
        <f>SUM(K9:K16)</f>
        <v>0</v>
      </c>
      <c r="L8" s="240"/>
      <c r="M8" s="240">
        <f>SUM(M9:M16)</f>
        <v>0</v>
      </c>
      <c r="N8" s="239"/>
      <c r="O8" s="239">
        <f>SUM(O9:O16)</f>
        <v>0.76</v>
      </c>
      <c r="P8" s="239"/>
      <c r="Q8" s="239">
        <f>SUM(Q9:Q16)</f>
        <v>0</v>
      </c>
      <c r="R8" s="240"/>
      <c r="S8" s="240"/>
      <c r="T8" s="240"/>
      <c r="U8" s="240"/>
      <c r="V8" s="240">
        <f>SUM(V9:V16)</f>
        <v>60.5</v>
      </c>
      <c r="W8" s="240"/>
      <c r="X8" s="240"/>
      <c r="Y8" s="240"/>
      <c r="AG8" t="s">
        <v>105</v>
      </c>
    </row>
    <row r="9" spans="1:60" outlineLevel="1" x14ac:dyDescent="0.2">
      <c r="A9" s="248">
        <v>1</v>
      </c>
      <c r="B9" s="249" t="s">
        <v>106</v>
      </c>
      <c r="C9" s="262" t="s">
        <v>107</v>
      </c>
      <c r="D9" s="250" t="s">
        <v>108</v>
      </c>
      <c r="E9" s="251">
        <v>1</v>
      </c>
      <c r="F9" s="252"/>
      <c r="G9" s="253">
        <f>ROUND(E9*F9,2)</f>
        <v>0</v>
      </c>
      <c r="H9" s="236"/>
      <c r="I9" s="235">
        <f>ROUND(E9*H9,2)</f>
        <v>0</v>
      </c>
      <c r="J9" s="236"/>
      <c r="K9" s="235">
        <f>ROUND(E9*J9,2)</f>
        <v>0</v>
      </c>
      <c r="L9" s="235">
        <v>21</v>
      </c>
      <c r="M9" s="235">
        <f>G9*(1+L9/100)</f>
        <v>0</v>
      </c>
      <c r="N9" s="234">
        <v>0.76024999999999998</v>
      </c>
      <c r="O9" s="234">
        <f>ROUND(E9*N9,2)</f>
        <v>0.76</v>
      </c>
      <c r="P9" s="234">
        <v>0</v>
      </c>
      <c r="Q9" s="234">
        <f>ROUND(E9*P9,2)</f>
        <v>0</v>
      </c>
      <c r="R9" s="235"/>
      <c r="S9" s="235" t="s">
        <v>109</v>
      </c>
      <c r="T9" s="235" t="s">
        <v>110</v>
      </c>
      <c r="U9" s="235">
        <v>5.5</v>
      </c>
      <c r="V9" s="235">
        <f>ROUND(E9*U9,2)</f>
        <v>5.5</v>
      </c>
      <c r="W9" s="235"/>
      <c r="X9" s="235" t="s">
        <v>111</v>
      </c>
      <c r="Y9" s="235" t="s">
        <v>112</v>
      </c>
      <c r="Z9" s="214"/>
      <c r="AA9" s="214"/>
      <c r="AB9" s="214"/>
      <c r="AC9" s="214"/>
      <c r="AD9" s="214"/>
      <c r="AE9" s="214"/>
      <c r="AF9" s="214"/>
      <c r="AG9" s="214" t="s">
        <v>113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 x14ac:dyDescent="0.2">
      <c r="A10" s="231"/>
      <c r="B10" s="232"/>
      <c r="C10" s="263" t="s">
        <v>114</v>
      </c>
      <c r="D10" s="237"/>
      <c r="E10" s="238">
        <v>1</v>
      </c>
      <c r="F10" s="235"/>
      <c r="G10" s="235"/>
      <c r="H10" s="235"/>
      <c r="I10" s="235"/>
      <c r="J10" s="235"/>
      <c r="K10" s="235"/>
      <c r="L10" s="235"/>
      <c r="M10" s="235"/>
      <c r="N10" s="234"/>
      <c r="O10" s="234"/>
      <c r="P10" s="234"/>
      <c r="Q10" s="234"/>
      <c r="R10" s="235"/>
      <c r="S10" s="235"/>
      <c r="T10" s="235"/>
      <c r="U10" s="235"/>
      <c r="V10" s="235"/>
      <c r="W10" s="235"/>
      <c r="X10" s="235"/>
      <c r="Y10" s="235"/>
      <c r="Z10" s="214"/>
      <c r="AA10" s="214"/>
      <c r="AB10" s="214"/>
      <c r="AC10" s="214"/>
      <c r="AD10" s="214"/>
      <c r="AE10" s="214"/>
      <c r="AF10" s="214"/>
      <c r="AG10" s="214" t="s">
        <v>115</v>
      </c>
      <c r="AH10" s="214">
        <v>0</v>
      </c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48">
        <v>2</v>
      </c>
      <c r="B11" s="249" t="s">
        <v>116</v>
      </c>
      <c r="C11" s="262" t="s">
        <v>117</v>
      </c>
      <c r="D11" s="250" t="s">
        <v>118</v>
      </c>
      <c r="E11" s="251">
        <v>55</v>
      </c>
      <c r="F11" s="252"/>
      <c r="G11" s="253">
        <f>ROUND(E11*F11,2)</f>
        <v>0</v>
      </c>
      <c r="H11" s="236"/>
      <c r="I11" s="235">
        <f>ROUND(E11*H11,2)</f>
        <v>0</v>
      </c>
      <c r="J11" s="236"/>
      <c r="K11" s="235">
        <f>ROUND(E11*J11,2)</f>
        <v>0</v>
      </c>
      <c r="L11" s="235">
        <v>21</v>
      </c>
      <c r="M11" s="235">
        <f>G11*(1+L11/100)</f>
        <v>0</v>
      </c>
      <c r="N11" s="234">
        <v>0</v>
      </c>
      <c r="O11" s="234">
        <f>ROUND(E11*N11,2)</f>
        <v>0</v>
      </c>
      <c r="P11" s="234">
        <v>0</v>
      </c>
      <c r="Q11" s="234">
        <f>ROUND(E11*P11,2)</f>
        <v>0</v>
      </c>
      <c r="R11" s="235" t="s">
        <v>119</v>
      </c>
      <c r="S11" s="235" t="s">
        <v>120</v>
      </c>
      <c r="T11" s="235" t="s">
        <v>110</v>
      </c>
      <c r="U11" s="235">
        <v>1</v>
      </c>
      <c r="V11" s="235">
        <f>ROUND(E11*U11,2)</f>
        <v>55</v>
      </c>
      <c r="W11" s="235"/>
      <c r="X11" s="235" t="s">
        <v>121</v>
      </c>
      <c r="Y11" s="235" t="s">
        <v>112</v>
      </c>
      <c r="Z11" s="214"/>
      <c r="AA11" s="214"/>
      <c r="AB11" s="214"/>
      <c r="AC11" s="214"/>
      <c r="AD11" s="214"/>
      <c r="AE11" s="214"/>
      <c r="AF11" s="214"/>
      <c r="AG11" s="214" t="s">
        <v>122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2" x14ac:dyDescent="0.2">
      <c r="A12" s="231"/>
      <c r="B12" s="232"/>
      <c r="C12" s="263" t="s">
        <v>123</v>
      </c>
      <c r="D12" s="237"/>
      <c r="E12" s="238">
        <v>6</v>
      </c>
      <c r="F12" s="235"/>
      <c r="G12" s="235"/>
      <c r="H12" s="235"/>
      <c r="I12" s="235"/>
      <c r="J12" s="235"/>
      <c r="K12" s="235"/>
      <c r="L12" s="235"/>
      <c r="M12" s="235"/>
      <c r="N12" s="234"/>
      <c r="O12" s="234"/>
      <c r="P12" s="234"/>
      <c r="Q12" s="234"/>
      <c r="R12" s="235"/>
      <c r="S12" s="235"/>
      <c r="T12" s="235"/>
      <c r="U12" s="235"/>
      <c r="V12" s="235"/>
      <c r="W12" s="235"/>
      <c r="X12" s="235"/>
      <c r="Y12" s="235"/>
      <c r="Z12" s="214"/>
      <c r="AA12" s="214"/>
      <c r="AB12" s="214"/>
      <c r="AC12" s="214"/>
      <c r="AD12" s="214"/>
      <c r="AE12" s="214"/>
      <c r="AF12" s="214"/>
      <c r="AG12" s="214" t="s">
        <v>115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ht="22.5" outlineLevel="3" x14ac:dyDescent="0.2">
      <c r="A13" s="231"/>
      <c r="B13" s="232"/>
      <c r="C13" s="263" t="s">
        <v>124</v>
      </c>
      <c r="D13" s="237"/>
      <c r="E13" s="238">
        <v>20</v>
      </c>
      <c r="F13" s="235"/>
      <c r="G13" s="235"/>
      <c r="H13" s="235"/>
      <c r="I13" s="235"/>
      <c r="J13" s="235"/>
      <c r="K13" s="235"/>
      <c r="L13" s="235"/>
      <c r="M13" s="235"/>
      <c r="N13" s="234"/>
      <c r="O13" s="234"/>
      <c r="P13" s="234"/>
      <c r="Q13" s="234"/>
      <c r="R13" s="235"/>
      <c r="S13" s="235"/>
      <c r="T13" s="235"/>
      <c r="U13" s="235"/>
      <c r="V13" s="235"/>
      <c r="W13" s="235"/>
      <c r="X13" s="235"/>
      <c r="Y13" s="235"/>
      <c r="Z13" s="214"/>
      <c r="AA13" s="214"/>
      <c r="AB13" s="214"/>
      <c r="AC13" s="214"/>
      <c r="AD13" s="214"/>
      <c r="AE13" s="214"/>
      <c r="AF13" s="214"/>
      <c r="AG13" s="214" t="s">
        <v>115</v>
      </c>
      <c r="AH13" s="214">
        <v>0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ht="22.5" outlineLevel="3" x14ac:dyDescent="0.2">
      <c r="A14" s="231"/>
      <c r="B14" s="232"/>
      <c r="C14" s="263" t="s">
        <v>125</v>
      </c>
      <c r="D14" s="237"/>
      <c r="E14" s="238">
        <v>9</v>
      </c>
      <c r="F14" s="235"/>
      <c r="G14" s="235"/>
      <c r="H14" s="235"/>
      <c r="I14" s="235"/>
      <c r="J14" s="235"/>
      <c r="K14" s="235"/>
      <c r="L14" s="235"/>
      <c r="M14" s="235"/>
      <c r="N14" s="234"/>
      <c r="O14" s="234"/>
      <c r="P14" s="234"/>
      <c r="Q14" s="234"/>
      <c r="R14" s="235"/>
      <c r="S14" s="235"/>
      <c r="T14" s="235"/>
      <c r="U14" s="235"/>
      <c r="V14" s="235"/>
      <c r="W14" s="235"/>
      <c r="X14" s="235"/>
      <c r="Y14" s="235"/>
      <c r="Z14" s="214"/>
      <c r="AA14" s="214"/>
      <c r="AB14" s="214"/>
      <c r="AC14" s="214"/>
      <c r="AD14" s="214"/>
      <c r="AE14" s="214"/>
      <c r="AF14" s="214"/>
      <c r="AG14" s="214" t="s">
        <v>115</v>
      </c>
      <c r="AH14" s="214">
        <v>0</v>
      </c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3" x14ac:dyDescent="0.2">
      <c r="A15" s="231"/>
      <c r="B15" s="232"/>
      <c r="C15" s="263" t="s">
        <v>126</v>
      </c>
      <c r="D15" s="237"/>
      <c r="E15" s="238">
        <v>12</v>
      </c>
      <c r="F15" s="235"/>
      <c r="G15" s="235"/>
      <c r="H15" s="235"/>
      <c r="I15" s="235"/>
      <c r="J15" s="235"/>
      <c r="K15" s="235"/>
      <c r="L15" s="235"/>
      <c r="M15" s="235"/>
      <c r="N15" s="234"/>
      <c r="O15" s="234"/>
      <c r="P15" s="234"/>
      <c r="Q15" s="234"/>
      <c r="R15" s="235"/>
      <c r="S15" s="235"/>
      <c r="T15" s="235"/>
      <c r="U15" s="235"/>
      <c r="V15" s="235"/>
      <c r="W15" s="235"/>
      <c r="X15" s="235"/>
      <c r="Y15" s="235"/>
      <c r="Z15" s="214"/>
      <c r="AA15" s="214"/>
      <c r="AB15" s="214"/>
      <c r="AC15" s="214"/>
      <c r="AD15" s="214"/>
      <c r="AE15" s="214"/>
      <c r="AF15" s="214"/>
      <c r="AG15" s="214" t="s">
        <v>115</v>
      </c>
      <c r="AH15" s="214">
        <v>0</v>
      </c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3" x14ac:dyDescent="0.2">
      <c r="A16" s="231"/>
      <c r="B16" s="232"/>
      <c r="C16" s="263" t="s">
        <v>127</v>
      </c>
      <c r="D16" s="237"/>
      <c r="E16" s="238">
        <v>8</v>
      </c>
      <c r="F16" s="235"/>
      <c r="G16" s="235"/>
      <c r="H16" s="235"/>
      <c r="I16" s="235"/>
      <c r="J16" s="235"/>
      <c r="K16" s="235"/>
      <c r="L16" s="235"/>
      <c r="M16" s="235"/>
      <c r="N16" s="234"/>
      <c r="O16" s="234"/>
      <c r="P16" s="234"/>
      <c r="Q16" s="234"/>
      <c r="R16" s="235"/>
      <c r="S16" s="235"/>
      <c r="T16" s="235"/>
      <c r="U16" s="235"/>
      <c r="V16" s="235"/>
      <c r="W16" s="235"/>
      <c r="X16" s="235"/>
      <c r="Y16" s="235"/>
      <c r="Z16" s="214"/>
      <c r="AA16" s="214"/>
      <c r="AB16" s="214"/>
      <c r="AC16" s="214"/>
      <c r="AD16" s="214"/>
      <c r="AE16" s="214"/>
      <c r="AF16" s="214"/>
      <c r="AG16" s="214" t="s">
        <v>115</v>
      </c>
      <c r="AH16" s="214">
        <v>0</v>
      </c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x14ac:dyDescent="0.2">
      <c r="A17" s="241" t="s">
        <v>104</v>
      </c>
      <c r="B17" s="242" t="s">
        <v>64</v>
      </c>
      <c r="C17" s="261" t="s">
        <v>65</v>
      </c>
      <c r="D17" s="243"/>
      <c r="E17" s="244"/>
      <c r="F17" s="245"/>
      <c r="G17" s="246">
        <f>SUMIF(AG18:AG19,"&lt;&gt;NOR",G18:G19)</f>
        <v>0</v>
      </c>
      <c r="H17" s="240"/>
      <c r="I17" s="240">
        <f>SUM(I18:I19)</f>
        <v>0</v>
      </c>
      <c r="J17" s="240"/>
      <c r="K17" s="240">
        <f>SUM(K18:K19)</f>
        <v>0</v>
      </c>
      <c r="L17" s="240"/>
      <c r="M17" s="240">
        <f>SUM(M18:M19)</f>
        <v>0</v>
      </c>
      <c r="N17" s="239"/>
      <c r="O17" s="239">
        <f>SUM(O18:O19)</f>
        <v>0</v>
      </c>
      <c r="P17" s="239"/>
      <c r="Q17" s="239">
        <f>SUM(Q18:Q19)</f>
        <v>0</v>
      </c>
      <c r="R17" s="240"/>
      <c r="S17" s="240"/>
      <c r="T17" s="240"/>
      <c r="U17" s="240"/>
      <c r="V17" s="240">
        <f>SUM(V18:V19)</f>
        <v>0.8</v>
      </c>
      <c r="W17" s="240"/>
      <c r="X17" s="240"/>
      <c r="Y17" s="240"/>
      <c r="AG17" t="s">
        <v>105</v>
      </c>
    </row>
    <row r="18" spans="1:60" ht="22.5" outlineLevel="1" x14ac:dyDescent="0.2">
      <c r="A18" s="248">
        <v>3</v>
      </c>
      <c r="B18" s="249" t="s">
        <v>128</v>
      </c>
      <c r="C18" s="262" t="s">
        <v>129</v>
      </c>
      <c r="D18" s="250" t="s">
        <v>130</v>
      </c>
      <c r="E18" s="251">
        <v>20</v>
      </c>
      <c r="F18" s="252"/>
      <c r="G18" s="253">
        <f>ROUND(E18*F18,2)</f>
        <v>0</v>
      </c>
      <c r="H18" s="236"/>
      <c r="I18" s="235">
        <f>ROUND(E18*H18,2)</f>
        <v>0</v>
      </c>
      <c r="J18" s="236"/>
      <c r="K18" s="235">
        <f>ROUND(E18*J18,2)</f>
        <v>0</v>
      </c>
      <c r="L18" s="235">
        <v>21</v>
      </c>
      <c r="M18" s="235">
        <f>G18*(1+L18/100)</f>
        <v>0</v>
      </c>
      <c r="N18" s="234">
        <v>0</v>
      </c>
      <c r="O18" s="234">
        <f>ROUND(E18*N18,2)</f>
        <v>0</v>
      </c>
      <c r="P18" s="234">
        <v>0</v>
      </c>
      <c r="Q18" s="234">
        <f>ROUND(E18*P18,2)</f>
        <v>0</v>
      </c>
      <c r="R18" s="235"/>
      <c r="S18" s="235" t="s">
        <v>120</v>
      </c>
      <c r="T18" s="235" t="s">
        <v>110</v>
      </c>
      <c r="U18" s="235">
        <v>0.04</v>
      </c>
      <c r="V18" s="235">
        <f>ROUND(E18*U18,2)</f>
        <v>0.8</v>
      </c>
      <c r="W18" s="235"/>
      <c r="X18" s="235" t="s">
        <v>111</v>
      </c>
      <c r="Y18" s="235" t="s">
        <v>112</v>
      </c>
      <c r="Z18" s="214"/>
      <c r="AA18" s="214"/>
      <c r="AB18" s="214"/>
      <c r="AC18" s="214"/>
      <c r="AD18" s="214"/>
      <c r="AE18" s="214"/>
      <c r="AF18" s="214"/>
      <c r="AG18" s="214" t="s">
        <v>113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2" x14ac:dyDescent="0.2">
      <c r="A19" s="231"/>
      <c r="B19" s="232"/>
      <c r="C19" s="263" t="s">
        <v>131</v>
      </c>
      <c r="D19" s="237"/>
      <c r="E19" s="238">
        <v>20</v>
      </c>
      <c r="F19" s="235"/>
      <c r="G19" s="235"/>
      <c r="H19" s="235"/>
      <c r="I19" s="235"/>
      <c r="J19" s="235"/>
      <c r="K19" s="235"/>
      <c r="L19" s="235"/>
      <c r="M19" s="235"/>
      <c r="N19" s="234"/>
      <c r="O19" s="234"/>
      <c r="P19" s="234"/>
      <c r="Q19" s="234"/>
      <c r="R19" s="235"/>
      <c r="S19" s="235"/>
      <c r="T19" s="235"/>
      <c r="U19" s="235"/>
      <c r="V19" s="235"/>
      <c r="W19" s="235"/>
      <c r="X19" s="235"/>
      <c r="Y19" s="235"/>
      <c r="Z19" s="214"/>
      <c r="AA19" s="214"/>
      <c r="AB19" s="214"/>
      <c r="AC19" s="214"/>
      <c r="AD19" s="214"/>
      <c r="AE19" s="214"/>
      <c r="AF19" s="214"/>
      <c r="AG19" s="214" t="s">
        <v>115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x14ac:dyDescent="0.2">
      <c r="A20" s="241" t="s">
        <v>104</v>
      </c>
      <c r="B20" s="242" t="s">
        <v>66</v>
      </c>
      <c r="C20" s="261" t="s">
        <v>67</v>
      </c>
      <c r="D20" s="243"/>
      <c r="E20" s="244"/>
      <c r="F20" s="245"/>
      <c r="G20" s="246">
        <f>SUMIF(AG21:AG24,"&lt;&gt;NOR",G21:G24)</f>
        <v>0</v>
      </c>
      <c r="H20" s="240"/>
      <c r="I20" s="240">
        <f>SUM(I21:I24)</f>
        <v>0</v>
      </c>
      <c r="J20" s="240"/>
      <c r="K20" s="240">
        <f>SUM(K21:K24)</f>
        <v>0</v>
      </c>
      <c r="L20" s="240"/>
      <c r="M20" s="240">
        <f>SUM(M21:M24)</f>
        <v>0</v>
      </c>
      <c r="N20" s="239"/>
      <c r="O20" s="239">
        <f>SUM(O21:O24)</f>
        <v>0</v>
      </c>
      <c r="P20" s="239"/>
      <c r="Q20" s="239">
        <f>SUM(Q21:Q24)</f>
        <v>0</v>
      </c>
      <c r="R20" s="240"/>
      <c r="S20" s="240"/>
      <c r="T20" s="240"/>
      <c r="U20" s="240"/>
      <c r="V20" s="240">
        <f>SUM(V21:V24)</f>
        <v>96</v>
      </c>
      <c r="W20" s="240"/>
      <c r="X20" s="240"/>
      <c r="Y20" s="240"/>
      <c r="AG20" t="s">
        <v>105</v>
      </c>
    </row>
    <row r="21" spans="1:60" outlineLevel="1" x14ac:dyDescent="0.2">
      <c r="A21" s="248">
        <v>4</v>
      </c>
      <c r="B21" s="249" t="s">
        <v>132</v>
      </c>
      <c r="C21" s="262" t="s">
        <v>133</v>
      </c>
      <c r="D21" s="250" t="s">
        <v>118</v>
      </c>
      <c r="E21" s="251">
        <v>48</v>
      </c>
      <c r="F21" s="252"/>
      <c r="G21" s="253">
        <f>ROUND(E21*F21,2)</f>
        <v>0</v>
      </c>
      <c r="H21" s="236"/>
      <c r="I21" s="235">
        <f>ROUND(E21*H21,2)</f>
        <v>0</v>
      </c>
      <c r="J21" s="236"/>
      <c r="K21" s="235">
        <f>ROUND(E21*J21,2)</f>
        <v>0</v>
      </c>
      <c r="L21" s="235">
        <v>21</v>
      </c>
      <c r="M21" s="235">
        <f>G21*(1+L21/100)</f>
        <v>0</v>
      </c>
      <c r="N21" s="234">
        <v>0</v>
      </c>
      <c r="O21" s="234">
        <f>ROUND(E21*N21,2)</f>
        <v>0</v>
      </c>
      <c r="P21" s="234">
        <v>0</v>
      </c>
      <c r="Q21" s="234">
        <f>ROUND(E21*P21,2)</f>
        <v>0</v>
      </c>
      <c r="R21" s="235"/>
      <c r="S21" s="235" t="s">
        <v>120</v>
      </c>
      <c r="T21" s="235" t="s">
        <v>110</v>
      </c>
      <c r="U21" s="235">
        <v>2</v>
      </c>
      <c r="V21" s="235">
        <f>ROUND(E21*U21,2)</f>
        <v>96</v>
      </c>
      <c r="W21" s="235"/>
      <c r="X21" s="235" t="s">
        <v>111</v>
      </c>
      <c r="Y21" s="235" t="s">
        <v>112</v>
      </c>
      <c r="Z21" s="214"/>
      <c r="AA21" s="214"/>
      <c r="AB21" s="214"/>
      <c r="AC21" s="214"/>
      <c r="AD21" s="214"/>
      <c r="AE21" s="214"/>
      <c r="AF21" s="214"/>
      <c r="AG21" s="214" t="s">
        <v>113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2" x14ac:dyDescent="0.2">
      <c r="A22" s="231"/>
      <c r="B22" s="232"/>
      <c r="C22" s="263" t="s">
        <v>134</v>
      </c>
      <c r="D22" s="237"/>
      <c r="E22" s="238">
        <v>48</v>
      </c>
      <c r="F22" s="235"/>
      <c r="G22" s="235"/>
      <c r="H22" s="235"/>
      <c r="I22" s="235"/>
      <c r="J22" s="235"/>
      <c r="K22" s="235"/>
      <c r="L22" s="235"/>
      <c r="M22" s="235"/>
      <c r="N22" s="234"/>
      <c r="O22" s="234"/>
      <c r="P22" s="234"/>
      <c r="Q22" s="234"/>
      <c r="R22" s="235"/>
      <c r="S22" s="235"/>
      <c r="T22" s="235"/>
      <c r="U22" s="235"/>
      <c r="V22" s="235"/>
      <c r="W22" s="235"/>
      <c r="X22" s="235"/>
      <c r="Y22" s="235"/>
      <c r="Z22" s="214"/>
      <c r="AA22" s="214"/>
      <c r="AB22" s="214"/>
      <c r="AC22" s="214"/>
      <c r="AD22" s="214"/>
      <c r="AE22" s="214"/>
      <c r="AF22" s="214"/>
      <c r="AG22" s="214" t="s">
        <v>115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">
      <c r="A23" s="248">
        <v>5</v>
      </c>
      <c r="B23" s="249" t="s">
        <v>135</v>
      </c>
      <c r="C23" s="262" t="s">
        <v>136</v>
      </c>
      <c r="D23" s="250" t="s">
        <v>137</v>
      </c>
      <c r="E23" s="251">
        <v>4</v>
      </c>
      <c r="F23" s="252"/>
      <c r="G23" s="253">
        <f>ROUND(E23*F23,2)</f>
        <v>0</v>
      </c>
      <c r="H23" s="236"/>
      <c r="I23" s="235">
        <f>ROUND(E23*H23,2)</f>
        <v>0</v>
      </c>
      <c r="J23" s="236"/>
      <c r="K23" s="235">
        <f>ROUND(E23*J23,2)</f>
        <v>0</v>
      </c>
      <c r="L23" s="235">
        <v>21</v>
      </c>
      <c r="M23" s="235">
        <f>G23*(1+L23/100)</f>
        <v>0</v>
      </c>
      <c r="N23" s="234">
        <v>0</v>
      </c>
      <c r="O23" s="234">
        <f>ROUND(E23*N23,2)</f>
        <v>0</v>
      </c>
      <c r="P23" s="234">
        <v>0</v>
      </c>
      <c r="Q23" s="234">
        <f>ROUND(E23*P23,2)</f>
        <v>0</v>
      </c>
      <c r="R23" s="235"/>
      <c r="S23" s="235" t="s">
        <v>109</v>
      </c>
      <c r="T23" s="235" t="s">
        <v>110</v>
      </c>
      <c r="U23" s="235">
        <v>0</v>
      </c>
      <c r="V23" s="235">
        <f>ROUND(E23*U23,2)</f>
        <v>0</v>
      </c>
      <c r="W23" s="235"/>
      <c r="X23" s="235" t="s">
        <v>111</v>
      </c>
      <c r="Y23" s="235" t="s">
        <v>112</v>
      </c>
      <c r="Z23" s="214"/>
      <c r="AA23" s="214"/>
      <c r="AB23" s="214"/>
      <c r="AC23" s="214"/>
      <c r="AD23" s="214"/>
      <c r="AE23" s="214"/>
      <c r="AF23" s="214"/>
      <c r="AG23" s="214" t="s">
        <v>113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2" x14ac:dyDescent="0.2">
      <c r="A24" s="231"/>
      <c r="B24" s="232"/>
      <c r="C24" s="263" t="s">
        <v>62</v>
      </c>
      <c r="D24" s="237"/>
      <c r="E24" s="238">
        <v>4</v>
      </c>
      <c r="F24" s="235"/>
      <c r="G24" s="235"/>
      <c r="H24" s="235"/>
      <c r="I24" s="235"/>
      <c r="J24" s="235"/>
      <c r="K24" s="235"/>
      <c r="L24" s="235"/>
      <c r="M24" s="235"/>
      <c r="N24" s="234"/>
      <c r="O24" s="234"/>
      <c r="P24" s="234"/>
      <c r="Q24" s="234"/>
      <c r="R24" s="235"/>
      <c r="S24" s="235"/>
      <c r="T24" s="235"/>
      <c r="U24" s="235"/>
      <c r="V24" s="235"/>
      <c r="W24" s="235"/>
      <c r="X24" s="235"/>
      <c r="Y24" s="235"/>
      <c r="Z24" s="214"/>
      <c r="AA24" s="214"/>
      <c r="AB24" s="214"/>
      <c r="AC24" s="214"/>
      <c r="AD24" s="214"/>
      <c r="AE24" s="214"/>
      <c r="AF24" s="214"/>
      <c r="AG24" s="214" t="s">
        <v>115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x14ac:dyDescent="0.2">
      <c r="A25" s="241" t="s">
        <v>104</v>
      </c>
      <c r="B25" s="242" t="s">
        <v>68</v>
      </c>
      <c r="C25" s="261" t="s">
        <v>69</v>
      </c>
      <c r="D25" s="243"/>
      <c r="E25" s="244"/>
      <c r="F25" s="245"/>
      <c r="G25" s="246">
        <f>SUMIF(AG26:AG26,"&lt;&gt;NOR",G26:G26)</f>
        <v>0</v>
      </c>
      <c r="H25" s="240"/>
      <c r="I25" s="240">
        <f>SUM(I26:I26)</f>
        <v>0</v>
      </c>
      <c r="J25" s="240"/>
      <c r="K25" s="240">
        <f>SUM(K26:K26)</f>
        <v>0</v>
      </c>
      <c r="L25" s="240"/>
      <c r="M25" s="240">
        <f>SUM(M26:M26)</f>
        <v>0</v>
      </c>
      <c r="N25" s="239"/>
      <c r="O25" s="239">
        <f>SUM(O26:O26)</f>
        <v>0</v>
      </c>
      <c r="P25" s="239"/>
      <c r="Q25" s="239">
        <f>SUM(Q26:Q26)</f>
        <v>0</v>
      </c>
      <c r="R25" s="240"/>
      <c r="S25" s="240"/>
      <c r="T25" s="240"/>
      <c r="U25" s="240"/>
      <c r="V25" s="240">
        <f>SUM(V26:V26)</f>
        <v>2.39</v>
      </c>
      <c r="W25" s="240"/>
      <c r="X25" s="240"/>
      <c r="Y25" s="240"/>
      <c r="AG25" t="s">
        <v>105</v>
      </c>
    </row>
    <row r="26" spans="1:60" ht="22.5" outlineLevel="1" x14ac:dyDescent="0.2">
      <c r="A26" s="254">
        <v>6</v>
      </c>
      <c r="B26" s="255" t="s">
        <v>138</v>
      </c>
      <c r="C26" s="264" t="s">
        <v>139</v>
      </c>
      <c r="D26" s="256" t="s">
        <v>140</v>
      </c>
      <c r="E26" s="257">
        <v>0.76024999999999998</v>
      </c>
      <c r="F26" s="258"/>
      <c r="G26" s="259">
        <f>ROUND(E26*F26,2)</f>
        <v>0</v>
      </c>
      <c r="H26" s="236"/>
      <c r="I26" s="235">
        <f>ROUND(E26*H26,2)</f>
        <v>0</v>
      </c>
      <c r="J26" s="236"/>
      <c r="K26" s="235">
        <f>ROUND(E26*J26,2)</f>
        <v>0</v>
      </c>
      <c r="L26" s="235">
        <v>21</v>
      </c>
      <c r="M26" s="235">
        <f>G26*(1+L26/100)</f>
        <v>0</v>
      </c>
      <c r="N26" s="234">
        <v>0</v>
      </c>
      <c r="O26" s="234">
        <f>ROUND(E26*N26,2)</f>
        <v>0</v>
      </c>
      <c r="P26" s="234">
        <v>0</v>
      </c>
      <c r="Q26" s="234">
        <f>ROUND(E26*P26,2)</f>
        <v>0</v>
      </c>
      <c r="R26" s="235"/>
      <c r="S26" s="235" t="s">
        <v>120</v>
      </c>
      <c r="T26" s="235" t="s">
        <v>110</v>
      </c>
      <c r="U26" s="235">
        <v>3.15</v>
      </c>
      <c r="V26" s="235">
        <f>ROUND(E26*U26,2)</f>
        <v>2.39</v>
      </c>
      <c r="W26" s="235"/>
      <c r="X26" s="235" t="s">
        <v>141</v>
      </c>
      <c r="Y26" s="235" t="s">
        <v>112</v>
      </c>
      <c r="Z26" s="214"/>
      <c r="AA26" s="214"/>
      <c r="AB26" s="214"/>
      <c r="AC26" s="214"/>
      <c r="AD26" s="214"/>
      <c r="AE26" s="214"/>
      <c r="AF26" s="214"/>
      <c r="AG26" s="214" t="s">
        <v>142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x14ac:dyDescent="0.2">
      <c r="A27" s="241" t="s">
        <v>104</v>
      </c>
      <c r="B27" s="242" t="s">
        <v>70</v>
      </c>
      <c r="C27" s="261" t="s">
        <v>71</v>
      </c>
      <c r="D27" s="243"/>
      <c r="E27" s="244"/>
      <c r="F27" s="245"/>
      <c r="G27" s="246">
        <f>SUMIF(AG28:AG32,"&lt;&gt;NOR",G28:G32)</f>
        <v>0</v>
      </c>
      <c r="H27" s="240"/>
      <c r="I27" s="240">
        <f>SUM(I28:I32)</f>
        <v>0</v>
      </c>
      <c r="J27" s="240"/>
      <c r="K27" s="240">
        <f>SUM(K28:K32)</f>
        <v>0</v>
      </c>
      <c r="L27" s="240"/>
      <c r="M27" s="240">
        <f>SUM(M28:M32)</f>
        <v>0</v>
      </c>
      <c r="N27" s="239"/>
      <c r="O27" s="239">
        <f>SUM(O28:O32)</f>
        <v>0</v>
      </c>
      <c r="P27" s="239"/>
      <c r="Q27" s="239">
        <f>SUM(Q28:Q32)</f>
        <v>0.48</v>
      </c>
      <c r="R27" s="240"/>
      <c r="S27" s="240"/>
      <c r="T27" s="240"/>
      <c r="U27" s="240"/>
      <c r="V27" s="240">
        <f>SUM(V28:V32)</f>
        <v>9.4</v>
      </c>
      <c r="W27" s="240"/>
      <c r="X27" s="240"/>
      <c r="Y27" s="240"/>
      <c r="AG27" t="s">
        <v>105</v>
      </c>
    </row>
    <row r="28" spans="1:60" ht="22.5" outlineLevel="1" x14ac:dyDescent="0.2">
      <c r="A28" s="248">
        <v>7</v>
      </c>
      <c r="B28" s="249" t="s">
        <v>143</v>
      </c>
      <c r="C28" s="262" t="s">
        <v>144</v>
      </c>
      <c r="D28" s="250" t="s">
        <v>130</v>
      </c>
      <c r="E28" s="251">
        <v>20</v>
      </c>
      <c r="F28" s="252"/>
      <c r="G28" s="253">
        <f>ROUND(E28*F28,2)</f>
        <v>0</v>
      </c>
      <c r="H28" s="236"/>
      <c r="I28" s="235">
        <f>ROUND(E28*H28,2)</f>
        <v>0</v>
      </c>
      <c r="J28" s="236"/>
      <c r="K28" s="235">
        <f>ROUND(E28*J28,2)</f>
        <v>0</v>
      </c>
      <c r="L28" s="235">
        <v>21</v>
      </c>
      <c r="M28" s="235">
        <f>G28*(1+L28/100)</f>
        <v>0</v>
      </c>
      <c r="N28" s="234">
        <v>0</v>
      </c>
      <c r="O28" s="234">
        <f>ROUND(E28*N28,2)</f>
        <v>0</v>
      </c>
      <c r="P28" s="234">
        <v>0</v>
      </c>
      <c r="Q28" s="234">
        <f>ROUND(E28*P28,2)</f>
        <v>0</v>
      </c>
      <c r="R28" s="235"/>
      <c r="S28" s="235" t="s">
        <v>120</v>
      </c>
      <c r="T28" s="235" t="s">
        <v>110</v>
      </c>
      <c r="U28" s="235">
        <v>0.28999999999999998</v>
      </c>
      <c r="V28" s="235">
        <f>ROUND(E28*U28,2)</f>
        <v>5.8</v>
      </c>
      <c r="W28" s="235"/>
      <c r="X28" s="235" t="s">
        <v>111</v>
      </c>
      <c r="Y28" s="235" t="s">
        <v>112</v>
      </c>
      <c r="Z28" s="214"/>
      <c r="AA28" s="214"/>
      <c r="AB28" s="214"/>
      <c r="AC28" s="214"/>
      <c r="AD28" s="214"/>
      <c r="AE28" s="214"/>
      <c r="AF28" s="214"/>
      <c r="AG28" s="214" t="s">
        <v>113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2" x14ac:dyDescent="0.2">
      <c r="A29" s="231"/>
      <c r="B29" s="232"/>
      <c r="C29" s="263" t="s">
        <v>131</v>
      </c>
      <c r="D29" s="237"/>
      <c r="E29" s="238">
        <v>20</v>
      </c>
      <c r="F29" s="235"/>
      <c r="G29" s="235"/>
      <c r="H29" s="235"/>
      <c r="I29" s="235"/>
      <c r="J29" s="235"/>
      <c r="K29" s="235"/>
      <c r="L29" s="235"/>
      <c r="M29" s="235"/>
      <c r="N29" s="234"/>
      <c r="O29" s="234"/>
      <c r="P29" s="234"/>
      <c r="Q29" s="234"/>
      <c r="R29" s="235"/>
      <c r="S29" s="235"/>
      <c r="T29" s="235"/>
      <c r="U29" s="235"/>
      <c r="V29" s="235"/>
      <c r="W29" s="235"/>
      <c r="X29" s="235"/>
      <c r="Y29" s="235"/>
      <c r="Z29" s="214"/>
      <c r="AA29" s="214"/>
      <c r="AB29" s="214"/>
      <c r="AC29" s="214"/>
      <c r="AD29" s="214"/>
      <c r="AE29" s="214"/>
      <c r="AF29" s="214"/>
      <c r="AG29" s="214" t="s">
        <v>115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">
      <c r="A30" s="248">
        <v>8</v>
      </c>
      <c r="B30" s="249" t="s">
        <v>145</v>
      </c>
      <c r="C30" s="262" t="s">
        <v>146</v>
      </c>
      <c r="D30" s="250" t="s">
        <v>130</v>
      </c>
      <c r="E30" s="251">
        <v>20</v>
      </c>
      <c r="F30" s="252"/>
      <c r="G30" s="253">
        <f>ROUND(E30*F30,2)</f>
        <v>0</v>
      </c>
      <c r="H30" s="236"/>
      <c r="I30" s="235">
        <f>ROUND(E30*H30,2)</f>
        <v>0</v>
      </c>
      <c r="J30" s="236"/>
      <c r="K30" s="235">
        <f>ROUND(E30*J30,2)</f>
        <v>0</v>
      </c>
      <c r="L30" s="235">
        <v>21</v>
      </c>
      <c r="M30" s="235">
        <f>G30*(1+L30/100)</f>
        <v>0</v>
      </c>
      <c r="N30" s="234">
        <v>0</v>
      </c>
      <c r="O30" s="234">
        <f>ROUND(E30*N30,2)</f>
        <v>0</v>
      </c>
      <c r="P30" s="234">
        <v>2.4E-2</v>
      </c>
      <c r="Q30" s="234">
        <f>ROUND(E30*P30,2)</f>
        <v>0.48</v>
      </c>
      <c r="R30" s="235"/>
      <c r="S30" s="235" t="s">
        <v>120</v>
      </c>
      <c r="T30" s="235" t="s">
        <v>110</v>
      </c>
      <c r="U30" s="235">
        <v>0.18</v>
      </c>
      <c r="V30" s="235">
        <f>ROUND(E30*U30,2)</f>
        <v>3.6</v>
      </c>
      <c r="W30" s="235"/>
      <c r="X30" s="235" t="s">
        <v>111</v>
      </c>
      <c r="Y30" s="235" t="s">
        <v>112</v>
      </c>
      <c r="Z30" s="214"/>
      <c r="AA30" s="214"/>
      <c r="AB30" s="214"/>
      <c r="AC30" s="214"/>
      <c r="AD30" s="214"/>
      <c r="AE30" s="214"/>
      <c r="AF30" s="214"/>
      <c r="AG30" s="214" t="s">
        <v>113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2" x14ac:dyDescent="0.2">
      <c r="A31" s="231"/>
      <c r="B31" s="232"/>
      <c r="C31" s="263" t="s">
        <v>147</v>
      </c>
      <c r="D31" s="237"/>
      <c r="E31" s="238">
        <v>20</v>
      </c>
      <c r="F31" s="235"/>
      <c r="G31" s="235"/>
      <c r="H31" s="235"/>
      <c r="I31" s="235"/>
      <c r="J31" s="235"/>
      <c r="K31" s="235"/>
      <c r="L31" s="235"/>
      <c r="M31" s="235"/>
      <c r="N31" s="234"/>
      <c r="O31" s="234"/>
      <c r="P31" s="234"/>
      <c r="Q31" s="234"/>
      <c r="R31" s="235"/>
      <c r="S31" s="235"/>
      <c r="T31" s="235"/>
      <c r="U31" s="235"/>
      <c r="V31" s="235"/>
      <c r="W31" s="235"/>
      <c r="X31" s="235"/>
      <c r="Y31" s="235"/>
      <c r="Z31" s="214"/>
      <c r="AA31" s="214"/>
      <c r="AB31" s="214"/>
      <c r="AC31" s="214"/>
      <c r="AD31" s="214"/>
      <c r="AE31" s="214"/>
      <c r="AF31" s="214"/>
      <c r="AG31" s="214" t="s">
        <v>115</v>
      </c>
      <c r="AH31" s="214">
        <v>5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ht="22.5" outlineLevel="1" x14ac:dyDescent="0.2">
      <c r="A32" s="231">
        <v>9</v>
      </c>
      <c r="B32" s="232" t="s">
        <v>148</v>
      </c>
      <c r="C32" s="265" t="s">
        <v>149</v>
      </c>
      <c r="D32" s="233" t="s">
        <v>0</v>
      </c>
      <c r="E32" s="260"/>
      <c r="F32" s="236"/>
      <c r="G32" s="235">
        <f>ROUND(E32*F32,2)</f>
        <v>0</v>
      </c>
      <c r="H32" s="236"/>
      <c r="I32" s="235">
        <f>ROUND(E32*H32,2)</f>
        <v>0</v>
      </c>
      <c r="J32" s="236"/>
      <c r="K32" s="235">
        <f>ROUND(E32*J32,2)</f>
        <v>0</v>
      </c>
      <c r="L32" s="235">
        <v>21</v>
      </c>
      <c r="M32" s="235">
        <f>G32*(1+L32/100)</f>
        <v>0</v>
      </c>
      <c r="N32" s="234">
        <v>0</v>
      </c>
      <c r="O32" s="234">
        <f>ROUND(E32*N32,2)</f>
        <v>0</v>
      </c>
      <c r="P32" s="234">
        <v>0</v>
      </c>
      <c r="Q32" s="234">
        <f>ROUND(E32*P32,2)</f>
        <v>0</v>
      </c>
      <c r="R32" s="235"/>
      <c r="S32" s="235" t="s">
        <v>120</v>
      </c>
      <c r="T32" s="235" t="s">
        <v>110</v>
      </c>
      <c r="U32" s="235">
        <v>0</v>
      </c>
      <c r="V32" s="235">
        <f>ROUND(E32*U32,2)</f>
        <v>0</v>
      </c>
      <c r="W32" s="235"/>
      <c r="X32" s="235" t="s">
        <v>141</v>
      </c>
      <c r="Y32" s="235" t="s">
        <v>112</v>
      </c>
      <c r="Z32" s="214"/>
      <c r="AA32" s="214"/>
      <c r="AB32" s="214"/>
      <c r="AC32" s="214"/>
      <c r="AD32" s="214"/>
      <c r="AE32" s="214"/>
      <c r="AF32" s="214"/>
      <c r="AG32" s="214" t="s">
        <v>142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x14ac:dyDescent="0.2">
      <c r="A33" s="241" t="s">
        <v>104</v>
      </c>
      <c r="B33" s="242" t="s">
        <v>72</v>
      </c>
      <c r="C33" s="261" t="s">
        <v>73</v>
      </c>
      <c r="D33" s="243"/>
      <c r="E33" s="244"/>
      <c r="F33" s="245"/>
      <c r="G33" s="246">
        <f>SUMIF(AG34:AG38,"&lt;&gt;NOR",G34:G38)</f>
        <v>0</v>
      </c>
      <c r="H33" s="240"/>
      <c r="I33" s="240">
        <f>SUM(I34:I38)</f>
        <v>0</v>
      </c>
      <c r="J33" s="240"/>
      <c r="K33" s="240">
        <f>SUM(K34:K38)</f>
        <v>0</v>
      </c>
      <c r="L33" s="240"/>
      <c r="M33" s="240">
        <f>SUM(M34:M38)</f>
        <v>0</v>
      </c>
      <c r="N33" s="239"/>
      <c r="O33" s="239">
        <f>SUM(O34:O38)</f>
        <v>0.03</v>
      </c>
      <c r="P33" s="239"/>
      <c r="Q33" s="239">
        <f>SUM(Q34:Q38)</f>
        <v>0</v>
      </c>
      <c r="R33" s="240"/>
      <c r="S33" s="240"/>
      <c r="T33" s="240"/>
      <c r="U33" s="240"/>
      <c r="V33" s="240">
        <f>SUM(V34:V38)</f>
        <v>4.5</v>
      </c>
      <c r="W33" s="240"/>
      <c r="X33" s="240"/>
      <c r="Y33" s="240"/>
      <c r="AG33" t="s">
        <v>105</v>
      </c>
    </row>
    <row r="34" spans="1:60" outlineLevel="1" x14ac:dyDescent="0.2">
      <c r="A34" s="248">
        <v>10</v>
      </c>
      <c r="B34" s="249" t="s">
        <v>150</v>
      </c>
      <c r="C34" s="262" t="s">
        <v>151</v>
      </c>
      <c r="D34" s="250" t="s">
        <v>152</v>
      </c>
      <c r="E34" s="251">
        <v>30</v>
      </c>
      <c r="F34" s="252"/>
      <c r="G34" s="253">
        <f>ROUND(E34*F34,2)</f>
        <v>0</v>
      </c>
      <c r="H34" s="236"/>
      <c r="I34" s="235">
        <f>ROUND(E34*H34,2)</f>
        <v>0</v>
      </c>
      <c r="J34" s="236"/>
      <c r="K34" s="235">
        <f>ROUND(E34*J34,2)</f>
        <v>0</v>
      </c>
      <c r="L34" s="235">
        <v>21</v>
      </c>
      <c r="M34" s="235">
        <f>G34*(1+L34/100)</f>
        <v>0</v>
      </c>
      <c r="N34" s="234">
        <v>1.0000000000000001E-5</v>
      </c>
      <c r="O34" s="234">
        <f>ROUND(E34*N34,2)</f>
        <v>0</v>
      </c>
      <c r="P34" s="234">
        <v>0</v>
      </c>
      <c r="Q34" s="234">
        <f>ROUND(E34*P34,2)</f>
        <v>0</v>
      </c>
      <c r="R34" s="235"/>
      <c r="S34" s="235" t="s">
        <v>120</v>
      </c>
      <c r="T34" s="235" t="s">
        <v>110</v>
      </c>
      <c r="U34" s="235">
        <v>0.15</v>
      </c>
      <c r="V34" s="235">
        <f>ROUND(E34*U34,2)</f>
        <v>4.5</v>
      </c>
      <c r="W34" s="235"/>
      <c r="X34" s="235" t="s">
        <v>111</v>
      </c>
      <c r="Y34" s="235" t="s">
        <v>112</v>
      </c>
      <c r="Z34" s="214"/>
      <c r="AA34" s="214"/>
      <c r="AB34" s="214"/>
      <c r="AC34" s="214"/>
      <c r="AD34" s="214"/>
      <c r="AE34" s="214"/>
      <c r="AF34" s="214"/>
      <c r="AG34" s="214" t="s">
        <v>113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2" x14ac:dyDescent="0.2">
      <c r="A35" s="231"/>
      <c r="B35" s="232"/>
      <c r="C35" s="263" t="s">
        <v>153</v>
      </c>
      <c r="D35" s="237"/>
      <c r="E35" s="238">
        <v>30</v>
      </c>
      <c r="F35" s="235"/>
      <c r="G35" s="235"/>
      <c r="H35" s="235"/>
      <c r="I35" s="235"/>
      <c r="J35" s="235"/>
      <c r="K35" s="235"/>
      <c r="L35" s="235"/>
      <c r="M35" s="235"/>
      <c r="N35" s="234"/>
      <c r="O35" s="234"/>
      <c r="P35" s="234"/>
      <c r="Q35" s="234"/>
      <c r="R35" s="235"/>
      <c r="S35" s="235"/>
      <c r="T35" s="235"/>
      <c r="U35" s="235"/>
      <c r="V35" s="235"/>
      <c r="W35" s="235"/>
      <c r="X35" s="235"/>
      <c r="Y35" s="235"/>
      <c r="Z35" s="214"/>
      <c r="AA35" s="214"/>
      <c r="AB35" s="214"/>
      <c r="AC35" s="214"/>
      <c r="AD35" s="214"/>
      <c r="AE35" s="214"/>
      <c r="AF35" s="214"/>
      <c r="AG35" s="214" t="s">
        <v>115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">
      <c r="A36" s="248">
        <v>11</v>
      </c>
      <c r="B36" s="249" t="s">
        <v>154</v>
      </c>
      <c r="C36" s="262" t="s">
        <v>155</v>
      </c>
      <c r="D36" s="250" t="s">
        <v>152</v>
      </c>
      <c r="E36" s="251">
        <v>34.5</v>
      </c>
      <c r="F36" s="252"/>
      <c r="G36" s="253">
        <f>ROUND(E36*F36,2)</f>
        <v>0</v>
      </c>
      <c r="H36" s="236"/>
      <c r="I36" s="235">
        <f>ROUND(E36*H36,2)</f>
        <v>0</v>
      </c>
      <c r="J36" s="236"/>
      <c r="K36" s="235">
        <f>ROUND(E36*J36,2)</f>
        <v>0</v>
      </c>
      <c r="L36" s="235">
        <v>21</v>
      </c>
      <c r="M36" s="235">
        <f>G36*(1+L36/100)</f>
        <v>0</v>
      </c>
      <c r="N36" s="234">
        <v>1E-3</v>
      </c>
      <c r="O36" s="234">
        <f>ROUND(E36*N36,2)</f>
        <v>0.03</v>
      </c>
      <c r="P36" s="234">
        <v>0</v>
      </c>
      <c r="Q36" s="234">
        <f>ROUND(E36*P36,2)</f>
        <v>0</v>
      </c>
      <c r="R36" s="235"/>
      <c r="S36" s="235" t="s">
        <v>109</v>
      </c>
      <c r="T36" s="235" t="s">
        <v>110</v>
      </c>
      <c r="U36" s="235">
        <v>0</v>
      </c>
      <c r="V36" s="235">
        <f>ROUND(E36*U36,2)</f>
        <v>0</v>
      </c>
      <c r="W36" s="235"/>
      <c r="X36" s="235" t="s">
        <v>156</v>
      </c>
      <c r="Y36" s="235" t="s">
        <v>112</v>
      </c>
      <c r="Z36" s="214"/>
      <c r="AA36" s="214"/>
      <c r="AB36" s="214"/>
      <c r="AC36" s="214"/>
      <c r="AD36" s="214"/>
      <c r="AE36" s="214"/>
      <c r="AF36" s="214"/>
      <c r="AG36" s="214" t="s">
        <v>157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2" x14ac:dyDescent="0.2">
      <c r="A37" s="231"/>
      <c r="B37" s="232"/>
      <c r="C37" s="263" t="s">
        <v>158</v>
      </c>
      <c r="D37" s="237"/>
      <c r="E37" s="238">
        <v>34.5</v>
      </c>
      <c r="F37" s="235"/>
      <c r="G37" s="235"/>
      <c r="H37" s="235"/>
      <c r="I37" s="235"/>
      <c r="J37" s="235"/>
      <c r="K37" s="235"/>
      <c r="L37" s="235"/>
      <c r="M37" s="235"/>
      <c r="N37" s="234"/>
      <c r="O37" s="234"/>
      <c r="P37" s="234"/>
      <c r="Q37" s="234"/>
      <c r="R37" s="235"/>
      <c r="S37" s="235"/>
      <c r="T37" s="235"/>
      <c r="U37" s="235"/>
      <c r="V37" s="235"/>
      <c r="W37" s="235"/>
      <c r="X37" s="235"/>
      <c r="Y37" s="235"/>
      <c r="Z37" s="214"/>
      <c r="AA37" s="214"/>
      <c r="AB37" s="214"/>
      <c r="AC37" s="214"/>
      <c r="AD37" s="214"/>
      <c r="AE37" s="214"/>
      <c r="AF37" s="214"/>
      <c r="AG37" s="214" t="s">
        <v>115</v>
      </c>
      <c r="AH37" s="214">
        <v>5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">
      <c r="A38" s="231">
        <v>12</v>
      </c>
      <c r="B38" s="232" t="s">
        <v>159</v>
      </c>
      <c r="C38" s="265" t="s">
        <v>160</v>
      </c>
      <c r="D38" s="233" t="s">
        <v>0</v>
      </c>
      <c r="E38" s="260"/>
      <c r="F38" s="236"/>
      <c r="G38" s="235">
        <f>ROUND(E38*F38,2)</f>
        <v>0</v>
      </c>
      <c r="H38" s="236"/>
      <c r="I38" s="235">
        <f>ROUND(E38*H38,2)</f>
        <v>0</v>
      </c>
      <c r="J38" s="236"/>
      <c r="K38" s="235">
        <f>ROUND(E38*J38,2)</f>
        <v>0</v>
      </c>
      <c r="L38" s="235">
        <v>21</v>
      </c>
      <c r="M38" s="235">
        <f>G38*(1+L38/100)</f>
        <v>0</v>
      </c>
      <c r="N38" s="234">
        <v>0</v>
      </c>
      <c r="O38" s="234">
        <f>ROUND(E38*N38,2)</f>
        <v>0</v>
      </c>
      <c r="P38" s="234">
        <v>0</v>
      </c>
      <c r="Q38" s="234">
        <f>ROUND(E38*P38,2)</f>
        <v>0</v>
      </c>
      <c r="R38" s="235"/>
      <c r="S38" s="235" t="s">
        <v>120</v>
      </c>
      <c r="T38" s="235" t="s">
        <v>110</v>
      </c>
      <c r="U38" s="235">
        <v>0</v>
      </c>
      <c r="V38" s="235">
        <f>ROUND(E38*U38,2)</f>
        <v>0</v>
      </c>
      <c r="W38" s="235"/>
      <c r="X38" s="235" t="s">
        <v>141</v>
      </c>
      <c r="Y38" s="235" t="s">
        <v>112</v>
      </c>
      <c r="Z38" s="214"/>
      <c r="AA38" s="214"/>
      <c r="AB38" s="214"/>
      <c r="AC38" s="214"/>
      <c r="AD38" s="214"/>
      <c r="AE38" s="214"/>
      <c r="AF38" s="214"/>
      <c r="AG38" s="214" t="s">
        <v>142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x14ac:dyDescent="0.2">
      <c r="A39" s="241" t="s">
        <v>104</v>
      </c>
      <c r="B39" s="242" t="s">
        <v>74</v>
      </c>
      <c r="C39" s="261" t="s">
        <v>75</v>
      </c>
      <c r="D39" s="243"/>
      <c r="E39" s="244"/>
      <c r="F39" s="245"/>
      <c r="G39" s="246">
        <f>SUMIF(AG40:AG53,"&lt;&gt;NOR",G40:G53)</f>
        <v>0</v>
      </c>
      <c r="H39" s="240"/>
      <c r="I39" s="240">
        <f>SUM(I40:I53)</f>
        <v>0</v>
      </c>
      <c r="J39" s="240"/>
      <c r="K39" s="240">
        <f>SUM(K40:K53)</f>
        <v>0</v>
      </c>
      <c r="L39" s="240"/>
      <c r="M39" s="240">
        <f>SUM(M40:M53)</f>
        <v>0</v>
      </c>
      <c r="N39" s="239"/>
      <c r="O39" s="239">
        <f>SUM(O40:O53)</f>
        <v>0.01</v>
      </c>
      <c r="P39" s="239"/>
      <c r="Q39" s="239">
        <f>SUM(Q40:Q53)</f>
        <v>0</v>
      </c>
      <c r="R39" s="240"/>
      <c r="S39" s="240"/>
      <c r="T39" s="240"/>
      <c r="U39" s="240"/>
      <c r="V39" s="240">
        <f>SUM(V40:V53)</f>
        <v>11.559999999999999</v>
      </c>
      <c r="W39" s="240"/>
      <c r="X39" s="240"/>
      <c r="Y39" s="240"/>
      <c r="AG39" t="s">
        <v>105</v>
      </c>
    </row>
    <row r="40" spans="1:60" ht="22.5" outlineLevel="1" x14ac:dyDescent="0.2">
      <c r="A40" s="248">
        <v>13</v>
      </c>
      <c r="B40" s="249" t="s">
        <v>161</v>
      </c>
      <c r="C40" s="262" t="s">
        <v>162</v>
      </c>
      <c r="D40" s="250" t="s">
        <v>130</v>
      </c>
      <c r="E40" s="251">
        <v>25</v>
      </c>
      <c r="F40" s="252"/>
      <c r="G40" s="253">
        <f>ROUND(E40*F40,2)</f>
        <v>0</v>
      </c>
      <c r="H40" s="236"/>
      <c r="I40" s="235">
        <f>ROUND(E40*H40,2)</f>
        <v>0</v>
      </c>
      <c r="J40" s="236"/>
      <c r="K40" s="235">
        <f>ROUND(E40*J40,2)</f>
        <v>0</v>
      </c>
      <c r="L40" s="235">
        <v>21</v>
      </c>
      <c r="M40" s="235">
        <f>G40*(1+L40/100)</f>
        <v>0</v>
      </c>
      <c r="N40" s="234">
        <v>1.0000000000000001E-5</v>
      </c>
      <c r="O40" s="234">
        <f>ROUND(E40*N40,2)</f>
        <v>0</v>
      </c>
      <c r="P40" s="234">
        <v>0</v>
      </c>
      <c r="Q40" s="234">
        <f>ROUND(E40*P40,2)</f>
        <v>0</v>
      </c>
      <c r="R40" s="235"/>
      <c r="S40" s="235" t="s">
        <v>120</v>
      </c>
      <c r="T40" s="235" t="s">
        <v>110</v>
      </c>
      <c r="U40" s="235">
        <v>7.1999999999999995E-2</v>
      </c>
      <c r="V40" s="235">
        <f>ROUND(E40*U40,2)</f>
        <v>1.8</v>
      </c>
      <c r="W40" s="235"/>
      <c r="X40" s="235" t="s">
        <v>111</v>
      </c>
      <c r="Y40" s="235" t="s">
        <v>112</v>
      </c>
      <c r="Z40" s="214"/>
      <c r="AA40" s="214"/>
      <c r="AB40" s="214"/>
      <c r="AC40" s="214"/>
      <c r="AD40" s="214"/>
      <c r="AE40" s="214"/>
      <c r="AF40" s="214"/>
      <c r="AG40" s="214" t="s">
        <v>113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2" x14ac:dyDescent="0.2">
      <c r="A41" s="231"/>
      <c r="B41" s="232"/>
      <c r="C41" s="263" t="s">
        <v>163</v>
      </c>
      <c r="D41" s="237"/>
      <c r="E41" s="238">
        <v>25</v>
      </c>
      <c r="F41" s="235"/>
      <c r="G41" s="235"/>
      <c r="H41" s="235"/>
      <c r="I41" s="235"/>
      <c r="J41" s="235"/>
      <c r="K41" s="235"/>
      <c r="L41" s="235"/>
      <c r="M41" s="235"/>
      <c r="N41" s="234"/>
      <c r="O41" s="234"/>
      <c r="P41" s="234"/>
      <c r="Q41" s="234"/>
      <c r="R41" s="235"/>
      <c r="S41" s="235"/>
      <c r="T41" s="235"/>
      <c r="U41" s="235"/>
      <c r="V41" s="235"/>
      <c r="W41" s="235"/>
      <c r="X41" s="235"/>
      <c r="Y41" s="235"/>
      <c r="Z41" s="214"/>
      <c r="AA41" s="214"/>
      <c r="AB41" s="214"/>
      <c r="AC41" s="214"/>
      <c r="AD41" s="214"/>
      <c r="AE41" s="214"/>
      <c r="AF41" s="214"/>
      <c r="AG41" s="214" t="s">
        <v>115</v>
      </c>
      <c r="AH41" s="214">
        <v>0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ht="22.5" outlineLevel="1" x14ac:dyDescent="0.2">
      <c r="A42" s="248">
        <v>14</v>
      </c>
      <c r="B42" s="249" t="s">
        <v>164</v>
      </c>
      <c r="C42" s="262" t="s">
        <v>165</v>
      </c>
      <c r="D42" s="250" t="s">
        <v>130</v>
      </c>
      <c r="E42" s="251">
        <v>25</v>
      </c>
      <c r="F42" s="252"/>
      <c r="G42" s="253">
        <f>ROUND(E42*F42,2)</f>
        <v>0</v>
      </c>
      <c r="H42" s="236"/>
      <c r="I42" s="235">
        <f>ROUND(E42*H42,2)</f>
        <v>0</v>
      </c>
      <c r="J42" s="236"/>
      <c r="K42" s="235">
        <f>ROUND(E42*J42,2)</f>
        <v>0</v>
      </c>
      <c r="L42" s="235">
        <v>21</v>
      </c>
      <c r="M42" s="235">
        <f>G42*(1+L42/100)</f>
        <v>0</v>
      </c>
      <c r="N42" s="234">
        <v>2.7E-4</v>
      </c>
      <c r="O42" s="234">
        <f>ROUND(E42*N42,2)</f>
        <v>0.01</v>
      </c>
      <c r="P42" s="234">
        <v>0</v>
      </c>
      <c r="Q42" s="234">
        <f>ROUND(E42*P42,2)</f>
        <v>0</v>
      </c>
      <c r="R42" s="235"/>
      <c r="S42" s="235" t="s">
        <v>120</v>
      </c>
      <c r="T42" s="235" t="s">
        <v>110</v>
      </c>
      <c r="U42" s="235">
        <v>0.20100000000000001</v>
      </c>
      <c r="V42" s="235">
        <f>ROUND(E42*U42,2)</f>
        <v>5.03</v>
      </c>
      <c r="W42" s="235"/>
      <c r="X42" s="235" t="s">
        <v>111</v>
      </c>
      <c r="Y42" s="235" t="s">
        <v>112</v>
      </c>
      <c r="Z42" s="214"/>
      <c r="AA42" s="214"/>
      <c r="AB42" s="214"/>
      <c r="AC42" s="214"/>
      <c r="AD42" s="214"/>
      <c r="AE42" s="214"/>
      <c r="AF42" s="214"/>
      <c r="AG42" s="214" t="s">
        <v>113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2" x14ac:dyDescent="0.2">
      <c r="A43" s="231"/>
      <c r="B43" s="232"/>
      <c r="C43" s="263" t="s">
        <v>163</v>
      </c>
      <c r="D43" s="237"/>
      <c r="E43" s="238">
        <v>25</v>
      </c>
      <c r="F43" s="235"/>
      <c r="G43" s="235"/>
      <c r="H43" s="235"/>
      <c r="I43" s="235"/>
      <c r="J43" s="235"/>
      <c r="K43" s="235"/>
      <c r="L43" s="235"/>
      <c r="M43" s="235"/>
      <c r="N43" s="234"/>
      <c r="O43" s="234"/>
      <c r="P43" s="234"/>
      <c r="Q43" s="234"/>
      <c r="R43" s="235"/>
      <c r="S43" s="235"/>
      <c r="T43" s="235"/>
      <c r="U43" s="235"/>
      <c r="V43" s="235"/>
      <c r="W43" s="235"/>
      <c r="X43" s="235"/>
      <c r="Y43" s="235"/>
      <c r="Z43" s="214"/>
      <c r="AA43" s="214"/>
      <c r="AB43" s="214"/>
      <c r="AC43" s="214"/>
      <c r="AD43" s="214"/>
      <c r="AE43" s="214"/>
      <c r="AF43" s="214"/>
      <c r="AG43" s="214" t="s">
        <v>115</v>
      </c>
      <c r="AH43" s="214">
        <v>0</v>
      </c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">
      <c r="A44" s="248">
        <v>15</v>
      </c>
      <c r="B44" s="249" t="s">
        <v>166</v>
      </c>
      <c r="C44" s="262" t="s">
        <v>167</v>
      </c>
      <c r="D44" s="250" t="s">
        <v>130</v>
      </c>
      <c r="E44" s="251">
        <v>25</v>
      </c>
      <c r="F44" s="252"/>
      <c r="G44" s="253">
        <f>ROUND(E44*F44,2)</f>
        <v>0</v>
      </c>
      <c r="H44" s="236"/>
      <c r="I44" s="235">
        <f>ROUND(E44*H44,2)</f>
        <v>0</v>
      </c>
      <c r="J44" s="236"/>
      <c r="K44" s="235">
        <f>ROUND(E44*J44,2)</f>
        <v>0</v>
      </c>
      <c r="L44" s="235">
        <v>21</v>
      </c>
      <c r="M44" s="235">
        <f>G44*(1+L44/100)</f>
        <v>0</v>
      </c>
      <c r="N44" s="234">
        <v>6.9999999999999994E-5</v>
      </c>
      <c r="O44" s="234">
        <f>ROUND(E44*N44,2)</f>
        <v>0</v>
      </c>
      <c r="P44" s="234">
        <v>0</v>
      </c>
      <c r="Q44" s="234">
        <f>ROUND(E44*P44,2)</f>
        <v>0</v>
      </c>
      <c r="R44" s="235"/>
      <c r="S44" s="235" t="s">
        <v>120</v>
      </c>
      <c r="T44" s="235" t="s">
        <v>110</v>
      </c>
      <c r="U44" s="235">
        <v>0.14399999999999999</v>
      </c>
      <c r="V44" s="235">
        <f>ROUND(E44*U44,2)</f>
        <v>3.6</v>
      </c>
      <c r="W44" s="235"/>
      <c r="X44" s="235" t="s">
        <v>111</v>
      </c>
      <c r="Y44" s="235" t="s">
        <v>112</v>
      </c>
      <c r="Z44" s="214"/>
      <c r="AA44" s="214"/>
      <c r="AB44" s="214"/>
      <c r="AC44" s="214"/>
      <c r="AD44" s="214"/>
      <c r="AE44" s="214"/>
      <c r="AF44" s="214"/>
      <c r="AG44" s="214" t="s">
        <v>113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2" x14ac:dyDescent="0.2">
      <c r="A45" s="231"/>
      <c r="B45" s="232"/>
      <c r="C45" s="263" t="s">
        <v>168</v>
      </c>
      <c r="D45" s="237"/>
      <c r="E45" s="238">
        <v>25</v>
      </c>
      <c r="F45" s="235"/>
      <c r="G45" s="235"/>
      <c r="H45" s="235"/>
      <c r="I45" s="235"/>
      <c r="J45" s="235"/>
      <c r="K45" s="235"/>
      <c r="L45" s="235"/>
      <c r="M45" s="235"/>
      <c r="N45" s="234"/>
      <c r="O45" s="234"/>
      <c r="P45" s="234"/>
      <c r="Q45" s="234"/>
      <c r="R45" s="235"/>
      <c r="S45" s="235"/>
      <c r="T45" s="235"/>
      <c r="U45" s="235"/>
      <c r="V45" s="235"/>
      <c r="W45" s="235"/>
      <c r="X45" s="235"/>
      <c r="Y45" s="235"/>
      <c r="Z45" s="214"/>
      <c r="AA45" s="214"/>
      <c r="AB45" s="214"/>
      <c r="AC45" s="214"/>
      <c r="AD45" s="214"/>
      <c r="AE45" s="214"/>
      <c r="AF45" s="214"/>
      <c r="AG45" s="214" t="s">
        <v>115</v>
      </c>
      <c r="AH45" s="214">
        <v>5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">
      <c r="A46" s="248">
        <v>16</v>
      </c>
      <c r="B46" s="249" t="s">
        <v>169</v>
      </c>
      <c r="C46" s="262" t="s">
        <v>170</v>
      </c>
      <c r="D46" s="250" t="s">
        <v>130</v>
      </c>
      <c r="E46" s="251">
        <v>25</v>
      </c>
      <c r="F46" s="252"/>
      <c r="G46" s="253">
        <f>ROUND(E46*F46,2)</f>
        <v>0</v>
      </c>
      <c r="H46" s="236"/>
      <c r="I46" s="235">
        <f>ROUND(E46*H46,2)</f>
        <v>0</v>
      </c>
      <c r="J46" s="236"/>
      <c r="K46" s="235">
        <f>ROUND(E46*J46,2)</f>
        <v>0</v>
      </c>
      <c r="L46" s="235">
        <v>21</v>
      </c>
      <c r="M46" s="235">
        <f>G46*(1+L46/100)</f>
        <v>0</v>
      </c>
      <c r="N46" s="234">
        <v>1.0000000000000001E-5</v>
      </c>
      <c r="O46" s="234">
        <f>ROUND(E46*N46,2)</f>
        <v>0</v>
      </c>
      <c r="P46" s="234">
        <v>0</v>
      </c>
      <c r="Q46" s="234">
        <f>ROUND(E46*P46,2)</f>
        <v>0</v>
      </c>
      <c r="R46" s="235"/>
      <c r="S46" s="235" t="s">
        <v>120</v>
      </c>
      <c r="T46" s="235" t="s">
        <v>110</v>
      </c>
      <c r="U46" s="235">
        <v>4.4999999999999998E-2</v>
      </c>
      <c r="V46" s="235">
        <f>ROUND(E46*U46,2)</f>
        <v>1.1299999999999999</v>
      </c>
      <c r="W46" s="235"/>
      <c r="X46" s="235" t="s">
        <v>111</v>
      </c>
      <c r="Y46" s="235" t="s">
        <v>112</v>
      </c>
      <c r="Z46" s="214"/>
      <c r="AA46" s="214"/>
      <c r="AB46" s="214"/>
      <c r="AC46" s="214"/>
      <c r="AD46" s="214"/>
      <c r="AE46" s="214"/>
      <c r="AF46" s="214"/>
      <c r="AG46" s="214" t="s">
        <v>113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2" x14ac:dyDescent="0.2">
      <c r="A47" s="231"/>
      <c r="B47" s="232"/>
      <c r="C47" s="263" t="s">
        <v>168</v>
      </c>
      <c r="D47" s="237"/>
      <c r="E47" s="238">
        <v>25</v>
      </c>
      <c r="F47" s="235"/>
      <c r="G47" s="235"/>
      <c r="H47" s="235"/>
      <c r="I47" s="235"/>
      <c r="J47" s="235"/>
      <c r="K47" s="235"/>
      <c r="L47" s="235"/>
      <c r="M47" s="235"/>
      <c r="N47" s="234"/>
      <c r="O47" s="234"/>
      <c r="P47" s="234"/>
      <c r="Q47" s="234"/>
      <c r="R47" s="235"/>
      <c r="S47" s="235"/>
      <c r="T47" s="235"/>
      <c r="U47" s="235"/>
      <c r="V47" s="235"/>
      <c r="W47" s="235"/>
      <c r="X47" s="235"/>
      <c r="Y47" s="235"/>
      <c r="Z47" s="214"/>
      <c r="AA47" s="214"/>
      <c r="AB47" s="214"/>
      <c r="AC47" s="214"/>
      <c r="AD47" s="214"/>
      <c r="AE47" s="214"/>
      <c r="AF47" s="214"/>
      <c r="AG47" s="214" t="s">
        <v>115</v>
      </c>
      <c r="AH47" s="214">
        <v>5</v>
      </c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ht="22.5" outlineLevel="1" x14ac:dyDescent="0.2">
      <c r="A48" s="248">
        <v>17</v>
      </c>
      <c r="B48" s="249" t="s">
        <v>171</v>
      </c>
      <c r="C48" s="262" t="s">
        <v>172</v>
      </c>
      <c r="D48" s="250" t="s">
        <v>173</v>
      </c>
      <c r="E48" s="251">
        <v>25</v>
      </c>
      <c r="F48" s="252"/>
      <c r="G48" s="253">
        <f>ROUND(E48*F48,2)</f>
        <v>0</v>
      </c>
      <c r="H48" s="236"/>
      <c r="I48" s="235">
        <f>ROUND(E48*H48,2)</f>
        <v>0</v>
      </c>
      <c r="J48" s="236"/>
      <c r="K48" s="235">
        <f>ROUND(E48*J48,2)</f>
        <v>0</v>
      </c>
      <c r="L48" s="235">
        <v>21</v>
      </c>
      <c r="M48" s="235">
        <f>G48*(1+L48/100)</f>
        <v>0</v>
      </c>
      <c r="N48" s="234">
        <v>0</v>
      </c>
      <c r="O48" s="234">
        <f>ROUND(E48*N48,2)</f>
        <v>0</v>
      </c>
      <c r="P48" s="234">
        <v>0</v>
      </c>
      <c r="Q48" s="234">
        <f>ROUND(E48*P48,2)</f>
        <v>0</v>
      </c>
      <c r="R48" s="235"/>
      <c r="S48" s="235" t="s">
        <v>109</v>
      </c>
      <c r="T48" s="235" t="s">
        <v>110</v>
      </c>
      <c r="U48" s="235">
        <v>0</v>
      </c>
      <c r="V48" s="235">
        <f>ROUND(E48*U48,2)</f>
        <v>0</v>
      </c>
      <c r="W48" s="235"/>
      <c r="X48" s="235" t="s">
        <v>111</v>
      </c>
      <c r="Y48" s="235" t="s">
        <v>112</v>
      </c>
      <c r="Z48" s="214"/>
      <c r="AA48" s="214"/>
      <c r="AB48" s="214"/>
      <c r="AC48" s="214"/>
      <c r="AD48" s="214"/>
      <c r="AE48" s="214"/>
      <c r="AF48" s="214"/>
      <c r="AG48" s="214" t="s">
        <v>113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2" x14ac:dyDescent="0.2">
      <c r="A49" s="231"/>
      <c r="B49" s="232"/>
      <c r="C49" s="263" t="s">
        <v>168</v>
      </c>
      <c r="D49" s="237"/>
      <c r="E49" s="238">
        <v>25</v>
      </c>
      <c r="F49" s="235"/>
      <c r="G49" s="235"/>
      <c r="H49" s="235"/>
      <c r="I49" s="235"/>
      <c r="J49" s="235"/>
      <c r="K49" s="235"/>
      <c r="L49" s="235"/>
      <c r="M49" s="235"/>
      <c r="N49" s="234"/>
      <c r="O49" s="234"/>
      <c r="P49" s="234"/>
      <c r="Q49" s="234"/>
      <c r="R49" s="235"/>
      <c r="S49" s="235"/>
      <c r="T49" s="235"/>
      <c r="U49" s="235"/>
      <c r="V49" s="235"/>
      <c r="W49" s="235"/>
      <c r="X49" s="235"/>
      <c r="Y49" s="235"/>
      <c r="Z49" s="214"/>
      <c r="AA49" s="214"/>
      <c r="AB49" s="214"/>
      <c r="AC49" s="214"/>
      <c r="AD49" s="214"/>
      <c r="AE49" s="214"/>
      <c r="AF49" s="214"/>
      <c r="AG49" s="214" t="s">
        <v>115</v>
      </c>
      <c r="AH49" s="214">
        <v>5</v>
      </c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ht="45" outlineLevel="1" x14ac:dyDescent="0.2">
      <c r="A50" s="248">
        <v>18</v>
      </c>
      <c r="B50" s="249" t="s">
        <v>174</v>
      </c>
      <c r="C50" s="262" t="s">
        <v>175</v>
      </c>
      <c r="D50" s="250" t="s">
        <v>173</v>
      </c>
      <c r="E50" s="251">
        <v>25</v>
      </c>
      <c r="F50" s="252"/>
      <c r="G50" s="253">
        <f>ROUND(E50*F50,2)</f>
        <v>0</v>
      </c>
      <c r="H50" s="236"/>
      <c r="I50" s="235">
        <f>ROUND(E50*H50,2)</f>
        <v>0</v>
      </c>
      <c r="J50" s="236"/>
      <c r="K50" s="235">
        <f>ROUND(E50*J50,2)</f>
        <v>0</v>
      </c>
      <c r="L50" s="235">
        <v>21</v>
      </c>
      <c r="M50" s="235">
        <f>G50*(1+L50/100)</f>
        <v>0</v>
      </c>
      <c r="N50" s="234">
        <v>0</v>
      </c>
      <c r="O50" s="234">
        <f>ROUND(E50*N50,2)</f>
        <v>0</v>
      </c>
      <c r="P50" s="234">
        <v>0</v>
      </c>
      <c r="Q50" s="234">
        <f>ROUND(E50*P50,2)</f>
        <v>0</v>
      </c>
      <c r="R50" s="235"/>
      <c r="S50" s="235" t="s">
        <v>109</v>
      </c>
      <c r="T50" s="235" t="s">
        <v>110</v>
      </c>
      <c r="U50" s="235">
        <v>0</v>
      </c>
      <c r="V50" s="235">
        <f>ROUND(E50*U50,2)</f>
        <v>0</v>
      </c>
      <c r="W50" s="235"/>
      <c r="X50" s="235" t="s">
        <v>111</v>
      </c>
      <c r="Y50" s="235" t="s">
        <v>112</v>
      </c>
      <c r="Z50" s="214"/>
      <c r="AA50" s="214"/>
      <c r="AB50" s="214"/>
      <c r="AC50" s="214"/>
      <c r="AD50" s="214"/>
      <c r="AE50" s="214"/>
      <c r="AF50" s="214"/>
      <c r="AG50" s="214" t="s">
        <v>113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2" x14ac:dyDescent="0.2">
      <c r="A51" s="231"/>
      <c r="B51" s="232"/>
      <c r="C51" s="263" t="s">
        <v>176</v>
      </c>
      <c r="D51" s="237"/>
      <c r="E51" s="238">
        <v>25</v>
      </c>
      <c r="F51" s="235"/>
      <c r="G51" s="235"/>
      <c r="H51" s="235"/>
      <c r="I51" s="235"/>
      <c r="J51" s="235"/>
      <c r="K51" s="235"/>
      <c r="L51" s="235"/>
      <c r="M51" s="235"/>
      <c r="N51" s="234"/>
      <c r="O51" s="234"/>
      <c r="P51" s="234"/>
      <c r="Q51" s="234"/>
      <c r="R51" s="235"/>
      <c r="S51" s="235"/>
      <c r="T51" s="235"/>
      <c r="U51" s="235"/>
      <c r="V51" s="235"/>
      <c r="W51" s="235"/>
      <c r="X51" s="235"/>
      <c r="Y51" s="235"/>
      <c r="Z51" s="214"/>
      <c r="AA51" s="214"/>
      <c r="AB51" s="214"/>
      <c r="AC51" s="214"/>
      <c r="AD51" s="214"/>
      <c r="AE51" s="214"/>
      <c r="AF51" s="214"/>
      <c r="AG51" s="214" t="s">
        <v>115</v>
      </c>
      <c r="AH51" s="214">
        <v>5</v>
      </c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ht="33.75" outlineLevel="1" x14ac:dyDescent="0.2">
      <c r="A52" s="248">
        <v>19</v>
      </c>
      <c r="B52" s="249" t="s">
        <v>177</v>
      </c>
      <c r="C52" s="262" t="s">
        <v>178</v>
      </c>
      <c r="D52" s="250" t="s">
        <v>173</v>
      </c>
      <c r="E52" s="251">
        <v>25</v>
      </c>
      <c r="F52" s="252"/>
      <c r="G52" s="253">
        <f>ROUND(E52*F52,2)</f>
        <v>0</v>
      </c>
      <c r="H52" s="236"/>
      <c r="I52" s="235">
        <f>ROUND(E52*H52,2)</f>
        <v>0</v>
      </c>
      <c r="J52" s="236"/>
      <c r="K52" s="235">
        <f>ROUND(E52*J52,2)</f>
        <v>0</v>
      </c>
      <c r="L52" s="235">
        <v>21</v>
      </c>
      <c r="M52" s="235">
        <f>G52*(1+L52/100)</f>
        <v>0</v>
      </c>
      <c r="N52" s="234">
        <v>0</v>
      </c>
      <c r="O52" s="234">
        <f>ROUND(E52*N52,2)</f>
        <v>0</v>
      </c>
      <c r="P52" s="234">
        <v>0</v>
      </c>
      <c r="Q52" s="234">
        <f>ROUND(E52*P52,2)</f>
        <v>0</v>
      </c>
      <c r="R52" s="235"/>
      <c r="S52" s="235" t="s">
        <v>109</v>
      </c>
      <c r="T52" s="235" t="s">
        <v>110</v>
      </c>
      <c r="U52" s="235">
        <v>0</v>
      </c>
      <c r="V52" s="235">
        <f>ROUND(E52*U52,2)</f>
        <v>0</v>
      </c>
      <c r="W52" s="235"/>
      <c r="X52" s="235" t="s">
        <v>111</v>
      </c>
      <c r="Y52" s="235" t="s">
        <v>112</v>
      </c>
      <c r="Z52" s="214"/>
      <c r="AA52" s="214"/>
      <c r="AB52" s="214"/>
      <c r="AC52" s="214"/>
      <c r="AD52" s="214"/>
      <c r="AE52" s="214"/>
      <c r="AF52" s="214"/>
      <c r="AG52" s="214" t="s">
        <v>113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2" x14ac:dyDescent="0.2">
      <c r="A53" s="231"/>
      <c r="B53" s="232"/>
      <c r="C53" s="263" t="s">
        <v>179</v>
      </c>
      <c r="D53" s="237"/>
      <c r="E53" s="238">
        <v>25</v>
      </c>
      <c r="F53" s="235"/>
      <c r="G53" s="235"/>
      <c r="H53" s="235"/>
      <c r="I53" s="235"/>
      <c r="J53" s="235"/>
      <c r="K53" s="235"/>
      <c r="L53" s="235"/>
      <c r="M53" s="235"/>
      <c r="N53" s="234"/>
      <c r="O53" s="234"/>
      <c r="P53" s="234"/>
      <c r="Q53" s="234"/>
      <c r="R53" s="235"/>
      <c r="S53" s="235"/>
      <c r="T53" s="235"/>
      <c r="U53" s="235"/>
      <c r="V53" s="235"/>
      <c r="W53" s="235"/>
      <c r="X53" s="235"/>
      <c r="Y53" s="235"/>
      <c r="Z53" s="214"/>
      <c r="AA53" s="214"/>
      <c r="AB53" s="214"/>
      <c r="AC53" s="214"/>
      <c r="AD53" s="214"/>
      <c r="AE53" s="214"/>
      <c r="AF53" s="214"/>
      <c r="AG53" s="214" t="s">
        <v>115</v>
      </c>
      <c r="AH53" s="214">
        <v>5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x14ac:dyDescent="0.2">
      <c r="A54" s="241" t="s">
        <v>104</v>
      </c>
      <c r="B54" s="242" t="s">
        <v>76</v>
      </c>
      <c r="C54" s="261" t="s">
        <v>29</v>
      </c>
      <c r="D54" s="243"/>
      <c r="E54" s="244"/>
      <c r="F54" s="245"/>
      <c r="G54" s="246">
        <f>SUMIF(AG55:AG57,"&lt;&gt;NOR",G55:G57)</f>
        <v>0</v>
      </c>
      <c r="H54" s="240"/>
      <c r="I54" s="240">
        <f>SUM(I55:I57)</f>
        <v>0</v>
      </c>
      <c r="J54" s="240"/>
      <c r="K54" s="240">
        <f>SUM(K55:K57)</f>
        <v>0</v>
      </c>
      <c r="L54" s="240"/>
      <c r="M54" s="240">
        <f>SUM(M55:M57)</f>
        <v>0</v>
      </c>
      <c r="N54" s="239"/>
      <c r="O54" s="239">
        <f>SUM(O55:O57)</f>
        <v>0</v>
      </c>
      <c r="P54" s="239"/>
      <c r="Q54" s="239">
        <f>SUM(Q55:Q57)</f>
        <v>0</v>
      </c>
      <c r="R54" s="240"/>
      <c r="S54" s="240"/>
      <c r="T54" s="240"/>
      <c r="U54" s="240"/>
      <c r="V54" s="240">
        <f>SUM(V55:V57)</f>
        <v>0</v>
      </c>
      <c r="W54" s="240"/>
      <c r="X54" s="240"/>
      <c r="Y54" s="240"/>
      <c r="AG54" t="s">
        <v>105</v>
      </c>
    </row>
    <row r="55" spans="1:60" outlineLevel="1" x14ac:dyDescent="0.2">
      <c r="A55" s="254">
        <v>20</v>
      </c>
      <c r="B55" s="255" t="s">
        <v>180</v>
      </c>
      <c r="C55" s="264" t="s">
        <v>181</v>
      </c>
      <c r="D55" s="256" t="s">
        <v>182</v>
      </c>
      <c r="E55" s="257">
        <v>1</v>
      </c>
      <c r="F55" s="258"/>
      <c r="G55" s="259">
        <f>ROUND(E55*F55,2)</f>
        <v>0</v>
      </c>
      <c r="H55" s="236"/>
      <c r="I55" s="235">
        <f>ROUND(E55*H55,2)</f>
        <v>0</v>
      </c>
      <c r="J55" s="236"/>
      <c r="K55" s="235">
        <f>ROUND(E55*J55,2)</f>
        <v>0</v>
      </c>
      <c r="L55" s="235">
        <v>21</v>
      </c>
      <c r="M55" s="235">
        <f>G55*(1+L55/100)</f>
        <v>0</v>
      </c>
      <c r="N55" s="234">
        <v>0</v>
      </c>
      <c r="O55" s="234">
        <f>ROUND(E55*N55,2)</f>
        <v>0</v>
      </c>
      <c r="P55" s="234">
        <v>0</v>
      </c>
      <c r="Q55" s="234">
        <f>ROUND(E55*P55,2)</f>
        <v>0</v>
      </c>
      <c r="R55" s="235"/>
      <c r="S55" s="235" t="s">
        <v>120</v>
      </c>
      <c r="T55" s="235" t="s">
        <v>110</v>
      </c>
      <c r="U55" s="235">
        <v>0</v>
      </c>
      <c r="V55" s="235">
        <f>ROUND(E55*U55,2)</f>
        <v>0</v>
      </c>
      <c r="W55" s="235"/>
      <c r="X55" s="235" t="s">
        <v>183</v>
      </c>
      <c r="Y55" s="235" t="s">
        <v>112</v>
      </c>
      <c r="Z55" s="214"/>
      <c r="AA55" s="214"/>
      <c r="AB55" s="214"/>
      <c r="AC55" s="214"/>
      <c r="AD55" s="214"/>
      <c r="AE55" s="214"/>
      <c r="AF55" s="214"/>
      <c r="AG55" s="214" t="s">
        <v>184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">
      <c r="A56" s="254">
        <v>21</v>
      </c>
      <c r="B56" s="255" t="s">
        <v>185</v>
      </c>
      <c r="C56" s="264" t="s">
        <v>186</v>
      </c>
      <c r="D56" s="256" t="s">
        <v>182</v>
      </c>
      <c r="E56" s="257">
        <v>1</v>
      </c>
      <c r="F56" s="258"/>
      <c r="G56" s="259">
        <f>ROUND(E56*F56,2)</f>
        <v>0</v>
      </c>
      <c r="H56" s="236"/>
      <c r="I56" s="235">
        <f>ROUND(E56*H56,2)</f>
        <v>0</v>
      </c>
      <c r="J56" s="236"/>
      <c r="K56" s="235">
        <f>ROUND(E56*J56,2)</f>
        <v>0</v>
      </c>
      <c r="L56" s="235">
        <v>21</v>
      </c>
      <c r="M56" s="235">
        <f>G56*(1+L56/100)</f>
        <v>0</v>
      </c>
      <c r="N56" s="234">
        <v>0</v>
      </c>
      <c r="O56" s="234">
        <f>ROUND(E56*N56,2)</f>
        <v>0</v>
      </c>
      <c r="P56" s="234">
        <v>0</v>
      </c>
      <c r="Q56" s="234">
        <f>ROUND(E56*P56,2)</f>
        <v>0</v>
      </c>
      <c r="R56" s="235"/>
      <c r="S56" s="235" t="s">
        <v>120</v>
      </c>
      <c r="T56" s="235" t="s">
        <v>110</v>
      </c>
      <c r="U56" s="235">
        <v>0</v>
      </c>
      <c r="V56" s="235">
        <f>ROUND(E56*U56,2)</f>
        <v>0</v>
      </c>
      <c r="W56" s="235"/>
      <c r="X56" s="235" t="s">
        <v>183</v>
      </c>
      <c r="Y56" s="235" t="s">
        <v>112</v>
      </c>
      <c r="Z56" s="214"/>
      <c r="AA56" s="214"/>
      <c r="AB56" s="214"/>
      <c r="AC56" s="214"/>
      <c r="AD56" s="214"/>
      <c r="AE56" s="214"/>
      <c r="AF56" s="214"/>
      <c r="AG56" s="214" t="s">
        <v>184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">
      <c r="A57" s="254">
        <v>22</v>
      </c>
      <c r="B57" s="255" t="s">
        <v>187</v>
      </c>
      <c r="C57" s="264" t="s">
        <v>188</v>
      </c>
      <c r="D57" s="256" t="s">
        <v>182</v>
      </c>
      <c r="E57" s="257">
        <v>1</v>
      </c>
      <c r="F57" s="258"/>
      <c r="G57" s="259">
        <f>ROUND(E57*F57,2)</f>
        <v>0</v>
      </c>
      <c r="H57" s="236"/>
      <c r="I57" s="235">
        <f>ROUND(E57*H57,2)</f>
        <v>0</v>
      </c>
      <c r="J57" s="236"/>
      <c r="K57" s="235">
        <f>ROUND(E57*J57,2)</f>
        <v>0</v>
      </c>
      <c r="L57" s="235">
        <v>21</v>
      </c>
      <c r="M57" s="235">
        <f>G57*(1+L57/100)</f>
        <v>0</v>
      </c>
      <c r="N57" s="234">
        <v>0</v>
      </c>
      <c r="O57" s="234">
        <f>ROUND(E57*N57,2)</f>
        <v>0</v>
      </c>
      <c r="P57" s="234">
        <v>0</v>
      </c>
      <c r="Q57" s="234">
        <f>ROUND(E57*P57,2)</f>
        <v>0</v>
      </c>
      <c r="R57" s="235"/>
      <c r="S57" s="235" t="s">
        <v>120</v>
      </c>
      <c r="T57" s="235" t="s">
        <v>110</v>
      </c>
      <c r="U57" s="235">
        <v>0</v>
      </c>
      <c r="V57" s="235">
        <f>ROUND(E57*U57,2)</f>
        <v>0</v>
      </c>
      <c r="W57" s="235"/>
      <c r="X57" s="235" t="s">
        <v>183</v>
      </c>
      <c r="Y57" s="235" t="s">
        <v>112</v>
      </c>
      <c r="Z57" s="214"/>
      <c r="AA57" s="214"/>
      <c r="AB57" s="214"/>
      <c r="AC57" s="214"/>
      <c r="AD57" s="214"/>
      <c r="AE57" s="214"/>
      <c r="AF57" s="214"/>
      <c r="AG57" s="214" t="s">
        <v>184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x14ac:dyDescent="0.2">
      <c r="A58" s="241" t="s">
        <v>104</v>
      </c>
      <c r="B58" s="242" t="s">
        <v>77</v>
      </c>
      <c r="C58" s="261" t="s">
        <v>30</v>
      </c>
      <c r="D58" s="243"/>
      <c r="E58" s="244"/>
      <c r="F58" s="245"/>
      <c r="G58" s="246">
        <f>SUMIF(AG59:AG61,"&lt;&gt;NOR",G59:G61)</f>
        <v>0</v>
      </c>
      <c r="H58" s="240"/>
      <c r="I58" s="240">
        <f>SUM(I59:I61)</f>
        <v>0</v>
      </c>
      <c r="J58" s="240"/>
      <c r="K58" s="240">
        <f>SUM(K59:K61)</f>
        <v>0</v>
      </c>
      <c r="L58" s="240"/>
      <c r="M58" s="240">
        <f>SUM(M59:M61)</f>
        <v>0</v>
      </c>
      <c r="N58" s="239"/>
      <c r="O58" s="239">
        <f>SUM(O59:O61)</f>
        <v>0</v>
      </c>
      <c r="P58" s="239"/>
      <c r="Q58" s="239">
        <f>SUM(Q59:Q61)</f>
        <v>0</v>
      </c>
      <c r="R58" s="240"/>
      <c r="S58" s="240"/>
      <c r="T58" s="240"/>
      <c r="U58" s="240"/>
      <c r="V58" s="240">
        <f>SUM(V59:V61)</f>
        <v>0</v>
      </c>
      <c r="W58" s="240"/>
      <c r="X58" s="240"/>
      <c r="Y58" s="240"/>
      <c r="AG58" t="s">
        <v>105</v>
      </c>
    </row>
    <row r="59" spans="1:60" ht="22.5" outlineLevel="1" x14ac:dyDescent="0.2">
      <c r="A59" s="254">
        <v>23</v>
      </c>
      <c r="B59" s="255" t="s">
        <v>189</v>
      </c>
      <c r="C59" s="264" t="s">
        <v>190</v>
      </c>
      <c r="D59" s="256" t="s">
        <v>182</v>
      </c>
      <c r="E59" s="257">
        <v>1</v>
      </c>
      <c r="F59" s="258"/>
      <c r="G59" s="259">
        <f>ROUND(E59*F59,2)</f>
        <v>0</v>
      </c>
      <c r="H59" s="236"/>
      <c r="I59" s="235">
        <f>ROUND(E59*H59,2)</f>
        <v>0</v>
      </c>
      <c r="J59" s="236"/>
      <c r="K59" s="235">
        <f>ROUND(E59*J59,2)</f>
        <v>0</v>
      </c>
      <c r="L59" s="235">
        <v>21</v>
      </c>
      <c r="M59" s="235">
        <f>G59*(1+L59/100)</f>
        <v>0</v>
      </c>
      <c r="N59" s="234">
        <v>0</v>
      </c>
      <c r="O59" s="234">
        <f>ROUND(E59*N59,2)</f>
        <v>0</v>
      </c>
      <c r="P59" s="234">
        <v>0</v>
      </c>
      <c r="Q59" s="234">
        <f>ROUND(E59*P59,2)</f>
        <v>0</v>
      </c>
      <c r="R59" s="235"/>
      <c r="S59" s="235" t="s">
        <v>120</v>
      </c>
      <c r="T59" s="235" t="s">
        <v>110</v>
      </c>
      <c r="U59" s="235">
        <v>0</v>
      </c>
      <c r="V59" s="235">
        <f>ROUND(E59*U59,2)</f>
        <v>0</v>
      </c>
      <c r="W59" s="235"/>
      <c r="X59" s="235" t="s">
        <v>183</v>
      </c>
      <c r="Y59" s="235" t="s">
        <v>112</v>
      </c>
      <c r="Z59" s="214"/>
      <c r="AA59" s="214"/>
      <c r="AB59" s="214"/>
      <c r="AC59" s="214"/>
      <c r="AD59" s="214"/>
      <c r="AE59" s="214"/>
      <c r="AF59" s="214"/>
      <c r="AG59" s="214" t="s">
        <v>184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">
      <c r="A60" s="254">
        <v>24</v>
      </c>
      <c r="B60" s="255" t="s">
        <v>191</v>
      </c>
      <c r="C60" s="264" t="s">
        <v>192</v>
      </c>
      <c r="D60" s="256" t="s">
        <v>182</v>
      </c>
      <c r="E60" s="257">
        <v>1</v>
      </c>
      <c r="F60" s="258"/>
      <c r="G60" s="259">
        <f>ROUND(E60*F60,2)</f>
        <v>0</v>
      </c>
      <c r="H60" s="236"/>
      <c r="I60" s="235">
        <f>ROUND(E60*H60,2)</f>
        <v>0</v>
      </c>
      <c r="J60" s="236"/>
      <c r="K60" s="235">
        <f>ROUND(E60*J60,2)</f>
        <v>0</v>
      </c>
      <c r="L60" s="235">
        <v>21</v>
      </c>
      <c r="M60" s="235">
        <f>G60*(1+L60/100)</f>
        <v>0</v>
      </c>
      <c r="N60" s="234">
        <v>0</v>
      </c>
      <c r="O60" s="234">
        <f>ROUND(E60*N60,2)</f>
        <v>0</v>
      </c>
      <c r="P60" s="234">
        <v>0</v>
      </c>
      <c r="Q60" s="234">
        <f>ROUND(E60*P60,2)</f>
        <v>0</v>
      </c>
      <c r="R60" s="235"/>
      <c r="S60" s="235" t="s">
        <v>120</v>
      </c>
      <c r="T60" s="235" t="s">
        <v>110</v>
      </c>
      <c r="U60" s="235">
        <v>0</v>
      </c>
      <c r="V60" s="235">
        <f>ROUND(E60*U60,2)</f>
        <v>0</v>
      </c>
      <c r="W60" s="235"/>
      <c r="X60" s="235" t="s">
        <v>183</v>
      </c>
      <c r="Y60" s="235" t="s">
        <v>112</v>
      </c>
      <c r="Z60" s="214"/>
      <c r="AA60" s="214"/>
      <c r="AB60" s="214"/>
      <c r="AC60" s="214"/>
      <c r="AD60" s="214"/>
      <c r="AE60" s="214"/>
      <c r="AF60" s="214"/>
      <c r="AG60" s="214" t="s">
        <v>184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">
      <c r="A61" s="248">
        <v>25</v>
      </c>
      <c r="B61" s="249" t="s">
        <v>193</v>
      </c>
      <c r="C61" s="262" t="s">
        <v>194</v>
      </c>
      <c r="D61" s="250" t="s">
        <v>182</v>
      </c>
      <c r="E61" s="251">
        <v>1</v>
      </c>
      <c r="F61" s="252"/>
      <c r="G61" s="253">
        <f>ROUND(E61*F61,2)</f>
        <v>0</v>
      </c>
      <c r="H61" s="236"/>
      <c r="I61" s="235">
        <f>ROUND(E61*H61,2)</f>
        <v>0</v>
      </c>
      <c r="J61" s="236"/>
      <c r="K61" s="235">
        <f>ROUND(E61*J61,2)</f>
        <v>0</v>
      </c>
      <c r="L61" s="235">
        <v>21</v>
      </c>
      <c r="M61" s="235">
        <f>G61*(1+L61/100)</f>
        <v>0</v>
      </c>
      <c r="N61" s="234">
        <v>0</v>
      </c>
      <c r="O61" s="234">
        <f>ROUND(E61*N61,2)</f>
        <v>0</v>
      </c>
      <c r="P61" s="234">
        <v>0</v>
      </c>
      <c r="Q61" s="234">
        <f>ROUND(E61*P61,2)</f>
        <v>0</v>
      </c>
      <c r="R61" s="235"/>
      <c r="S61" s="235" t="s">
        <v>120</v>
      </c>
      <c r="T61" s="235" t="s">
        <v>110</v>
      </c>
      <c r="U61" s="235">
        <v>0</v>
      </c>
      <c r="V61" s="235">
        <f>ROUND(E61*U61,2)</f>
        <v>0</v>
      </c>
      <c r="W61" s="235"/>
      <c r="X61" s="235" t="s">
        <v>183</v>
      </c>
      <c r="Y61" s="235" t="s">
        <v>112</v>
      </c>
      <c r="Z61" s="214"/>
      <c r="AA61" s="214"/>
      <c r="AB61" s="214"/>
      <c r="AC61" s="214"/>
      <c r="AD61" s="214"/>
      <c r="AE61" s="214"/>
      <c r="AF61" s="214"/>
      <c r="AG61" s="214" t="s">
        <v>184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x14ac:dyDescent="0.2">
      <c r="A62" s="3"/>
      <c r="B62" s="4"/>
      <c r="C62" s="266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AE62">
        <v>15</v>
      </c>
      <c r="AF62">
        <v>21</v>
      </c>
      <c r="AG62" t="s">
        <v>90</v>
      </c>
    </row>
    <row r="63" spans="1:60" x14ac:dyDescent="0.2">
      <c r="A63" s="217"/>
      <c r="B63" s="218" t="s">
        <v>31</v>
      </c>
      <c r="C63" s="267"/>
      <c r="D63" s="219"/>
      <c r="E63" s="220"/>
      <c r="F63" s="220"/>
      <c r="G63" s="247">
        <f>G8+G17+G20+G25+G27+G33+G39+G54+G58</f>
        <v>0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AE63">
        <f>SUMIF(L7:L61,AE62,G7:G61)</f>
        <v>0</v>
      </c>
      <c r="AF63">
        <f>SUMIF(L7:L61,AF62,G7:G61)</f>
        <v>0</v>
      </c>
      <c r="AG63" t="s">
        <v>195</v>
      </c>
    </row>
    <row r="64" spans="1:60" x14ac:dyDescent="0.2">
      <c r="A64" s="3"/>
      <c r="B64" s="4"/>
      <c r="C64" s="266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33" x14ac:dyDescent="0.2">
      <c r="A65" s="3"/>
      <c r="B65" s="4"/>
      <c r="C65" s="266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33" x14ac:dyDescent="0.2">
      <c r="A66" s="221" t="s">
        <v>196</v>
      </c>
      <c r="B66" s="221"/>
      <c r="C66" s="268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33" x14ac:dyDescent="0.2">
      <c r="A67" s="222"/>
      <c r="B67" s="223"/>
      <c r="C67" s="269"/>
      <c r="D67" s="223"/>
      <c r="E67" s="223"/>
      <c r="F67" s="223"/>
      <c r="G67" s="224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AG67" t="s">
        <v>197</v>
      </c>
    </row>
    <row r="68" spans="1:33" x14ac:dyDescent="0.2">
      <c r="A68" s="225"/>
      <c r="B68" s="226"/>
      <c r="C68" s="270"/>
      <c r="D68" s="226"/>
      <c r="E68" s="226"/>
      <c r="F68" s="226"/>
      <c r="G68" s="227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33" x14ac:dyDescent="0.2">
      <c r="A69" s="225"/>
      <c r="B69" s="226"/>
      <c r="C69" s="270"/>
      <c r="D69" s="226"/>
      <c r="E69" s="226"/>
      <c r="F69" s="226"/>
      <c r="G69" s="227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33" x14ac:dyDescent="0.2">
      <c r="A70" s="225"/>
      <c r="B70" s="226"/>
      <c r="C70" s="270"/>
      <c r="D70" s="226"/>
      <c r="E70" s="226"/>
      <c r="F70" s="226"/>
      <c r="G70" s="227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33" x14ac:dyDescent="0.2">
      <c r="A71" s="228"/>
      <c r="B71" s="229"/>
      <c r="C71" s="271"/>
      <c r="D71" s="229"/>
      <c r="E71" s="229"/>
      <c r="F71" s="229"/>
      <c r="G71" s="230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33" x14ac:dyDescent="0.2">
      <c r="A72" s="3"/>
      <c r="B72" s="4"/>
      <c r="C72" s="266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33" x14ac:dyDescent="0.2">
      <c r="C73" s="272"/>
      <c r="D73" s="10"/>
      <c r="AG73" t="s">
        <v>198</v>
      </c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C3D" sheet="1" formatRows="0"/>
  <mergeCells count="6">
    <mergeCell ref="A1:G1"/>
    <mergeCell ref="C2:G2"/>
    <mergeCell ref="C3:G3"/>
    <mergeCell ref="C4:G4"/>
    <mergeCell ref="A66:C66"/>
    <mergeCell ref="A67:G7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Boráň</dc:creator>
  <cp:lastModifiedBy>Boráň</cp:lastModifiedBy>
  <cp:lastPrinted>2019-03-19T12:27:02Z</cp:lastPrinted>
  <dcterms:created xsi:type="dcterms:W3CDTF">2009-04-08T07:15:50Z</dcterms:created>
  <dcterms:modified xsi:type="dcterms:W3CDTF">2024-01-15T13:10:09Z</dcterms:modified>
</cp:coreProperties>
</file>