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_1 - EL SLN - osvětlení" sheetId="3" r:id="rId3"/>
    <sheet name="02_2 - EL SLN - rozvody a..." sheetId="4" r:id="rId4"/>
    <sheet name="03 - VZT" sheetId="5" r:id="rId5"/>
    <sheet name="04 - ÚT" sheetId="6" r:id="rId6"/>
    <sheet name="05 - FVE" sheetId="7" r:id="rId7"/>
    <sheet name="06 - VRN" sheetId="8" r:id="rId8"/>
  </sheets>
  <definedNames>
    <definedName name="_xlnm.Print_Area" localSheetId="0">'Rekapitulace stavby'!$D$4:$AO$76,'Rekapitulace stavby'!$C$82:$AQ$103</definedName>
    <definedName name="_xlnm._FilterDatabase" localSheetId="1" hidden="1">'01 - Stavební část'!$C$137:$K$1108</definedName>
    <definedName name="_xlnm.Print_Area" localSheetId="1">'01 - Stavební část'!$C$4:$J$76,'01 - Stavební část'!$C$82:$J$119,'01 - Stavební část'!$C$125:$K$1108</definedName>
    <definedName name="_xlnm._FilterDatabase" localSheetId="2" hidden="1">'02_1 - EL SLN - osvětlení'!$C$126:$K$155</definedName>
    <definedName name="_xlnm.Print_Area" localSheetId="2">'02_1 - EL SLN - osvětlení'!$C$4:$J$76,'02_1 - EL SLN - osvětlení'!$C$82:$J$106,'02_1 - EL SLN - osvětlení'!$C$112:$K$155</definedName>
    <definedName name="_xlnm._FilterDatabase" localSheetId="3" hidden="1">'02_2 - EL SLN - rozvody a...'!$C$124:$K$177</definedName>
    <definedName name="_xlnm.Print_Area" localSheetId="3">'02_2 - EL SLN - rozvody a...'!$C$4:$J$76,'02_2 - EL SLN - rozvody a...'!$C$82:$J$104,'02_2 - EL SLN - rozvody a...'!$C$110:$K$177</definedName>
    <definedName name="_xlnm._FilterDatabase" localSheetId="4" hidden="1">'03 - VZT'!$C$118:$K$154</definedName>
    <definedName name="_xlnm.Print_Area" localSheetId="4">'03 - VZT'!$C$4:$J$76,'03 - VZT'!$C$82:$J$100,'03 - VZT'!$C$106:$K$154</definedName>
    <definedName name="_xlnm._FilterDatabase" localSheetId="5" hidden="1">'04 - ÚT'!$C$122:$K$238</definedName>
    <definedName name="_xlnm.Print_Area" localSheetId="5">'04 - ÚT'!$C$4:$J$76,'04 - ÚT'!$C$82:$J$104,'04 - ÚT'!$C$110:$K$238</definedName>
    <definedName name="_xlnm._FilterDatabase" localSheetId="6" hidden="1">'05 - FVE'!$C$115:$K$143</definedName>
    <definedName name="_xlnm.Print_Area" localSheetId="6">'05 - FVE'!$C$4:$J$76,'05 - FVE'!$C$82:$J$97,'05 - FVE'!$C$103:$K$143</definedName>
    <definedName name="_xlnm._FilterDatabase" localSheetId="7" hidden="1">'06 - VRN'!$C$122:$K$143</definedName>
    <definedName name="_xlnm.Print_Area" localSheetId="7">'06 - VRN'!$C$4:$J$76,'06 - VRN'!$C$82:$J$104,'06 - VRN'!$C$110:$K$143</definedName>
    <definedName name="_xlnm.Print_Titles" localSheetId="0">'Rekapitulace stavby'!$92:$92</definedName>
    <definedName name="_xlnm.Print_Titles" localSheetId="1">'01 - Stavební část'!$137:$137</definedName>
    <definedName name="_xlnm.Print_Titles" localSheetId="2">'02_1 - EL SLN - osvětlení'!$126:$126</definedName>
    <definedName name="_xlnm.Print_Titles" localSheetId="3">'02_2 - EL SLN - rozvody a...'!$124:$124</definedName>
    <definedName name="_xlnm.Print_Titles" localSheetId="4">'03 - VZT'!$118:$118</definedName>
    <definedName name="_xlnm.Print_Titles" localSheetId="5">'04 - ÚT'!$122:$122</definedName>
    <definedName name="_xlnm.Print_Titles" localSheetId="6">'05 - FVE'!$115:$115</definedName>
    <definedName name="_xlnm.Print_Titles" localSheetId="7">'06 - VRN'!$122:$122</definedName>
  </definedNames>
  <calcPr fullCalcOnLoad="1"/>
</workbook>
</file>

<file path=xl/sharedStrings.xml><?xml version="1.0" encoding="utf-8"?>
<sst xmlns="http://schemas.openxmlformats.org/spreadsheetml/2006/main" count="14980" uniqueCount="1868">
  <si>
    <t>Export Komplet</t>
  </si>
  <si>
    <t/>
  </si>
  <si>
    <t>2.0</t>
  </si>
  <si>
    <t>False</t>
  </si>
  <si>
    <t>{e68ab7a9-889e-4d42-9923-36052d2423a8}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</si>
  <si>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</si>
  <si>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</si>
  <si>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</si>
  <si>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</si>
  <si>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</si>
  <si>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</si>
  <si>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</si>
  <si>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</si>
  <si>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</si>
  <si>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</si>
  <si>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</si>
  <si>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</si>
  <si>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Snížení energetické náročnosti objektu MŠ</t>
  </si>
  <si>
    <t>KSO:</t>
  </si>
  <si>
    <t>CC-CZ:</t>
  </si>
  <si>
    <t>Místo:</t>
  </si>
  <si>
    <t>Trojdílná 1117/18</t>
  </si>
  <si>
    <t>Datum:</t>
  </si>
  <si>
    <t>30. 1. 2024</t>
  </si>
  <si>
    <t>Zadavatel:</t>
  </si>
  <si>
    <t>IČ:</t>
  </si>
  <si>
    <t>Městská část Praha 5</t>
  </si>
  <si>
    <t>DIČ:</t>
  </si>
  <si>
    <t>Uchazeč:</t>
  </si>
  <si>
    <t>Vyplň údaj</t>
  </si>
  <si>
    <t>Projektant:</t>
  </si>
  <si>
    <t>RH-ARCHITEKTI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</si>
  <si>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</si>
  <si>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</si>
  <si>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</si>
  <si>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</si>
  <si>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</si>
  <si>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</si>
  <si>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</si>
  <si>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</si>
  <si>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</si>
  <si>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</si>
  <si>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</si>
  <si>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</si>
  <si>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</si>
  <si>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</si>
  <si>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</si>
  <si>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</si>
  <si>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</si>
  <si>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</si>
  <si>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</si>
  <si>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</si>
  <si>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</si>
  <si>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</si>
  <si>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</si>
  <si>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</si>
  <si>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</si>
  <si>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</si>
  <si>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</si>
  <si>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</si>
  <si>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</si>
  <si>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</si>
  <si>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</si>
  <si>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</si>
  <si>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</si>
  <si>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</si>
  <si>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</si>
  <si>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</si>
  <si>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</si>
  <si>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</si>
  <si>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</si>
  <si>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</si>
  <si>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</si>
  <si>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</si>
  <si>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</si>
  <si>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</si>
  <si>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</si>
  <si>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</si>
  <si>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</si>
  <si>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</si>
  <si>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</si>
  <si>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</si>
  <si>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</si>
  <si>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</si>
  <si>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</si>
  <si>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{973fa584-b65c-4d1f-8e0c-a0d1661f92c4}</t>
  </si>
  <si>
    <t>2</t>
  </si>
  <si>
    <t>02</t>
  </si>
  <si>
    <t>ELEKTRO</t>
  </si>
  <si>
    <t>{73aa0e2a-1df5-4e1f-9e7a-c74d0bb24609}</t>
  </si>
  <si>
    <t>02_1</t>
  </si>
  <si>
    <t>EL SLN - osvětlení</t>
  </si>
  <si>
    <t>Soupis</t>
  </si>
  <si>
    <t>{29372ffb-b03b-423d-8e29-2ed1d9898669}</t>
  </si>
  <si>
    <t>02_2</t>
  </si>
  <si>
    <t>EL SLN - rozvody a hromosvod</t>
  </si>
  <si>
    <t>{719fa464-f348-47c6-9a35-f31e299bd88a}</t>
  </si>
  <si>
    <t>03</t>
  </si>
  <si>
    <t>VZT</t>
  </si>
  <si>
    <t>{cf2c60e0-e1c8-4da9-b80e-35d80489924c}</t>
  </si>
  <si>
    <t>04</t>
  </si>
  <si>
    <t>ÚT</t>
  </si>
  <si>
    <t>{b753ccdc-d77a-49bc-b64f-2cc9ad573384}</t>
  </si>
  <si>
    <t>05</t>
  </si>
  <si>
    <t>FVE</t>
  </si>
  <si>
    <t>{1ef7c1cb-4cc4-40b5-a6eb-98f81dc05b98}</t>
  </si>
  <si>
    <t>06</t>
  </si>
  <si>
    <t>VRN</t>
  </si>
  <si>
    <t>{323d860f-d1f1-440a-9dd7-61027b97639d}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</si>
  <si>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</si>
  <si>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</si>
  <si>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</si>
  <si>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</si>
  <si>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</si>
  <si>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</si>
  <si>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</si>
  <si>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</si>
  <si>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</si>
  <si>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</si>
  <si>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</si>
  <si>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</si>
  <si>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</si>
  <si>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</si>
  <si>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</si>
  <si>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</si>
  <si>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</si>
  <si>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</si>
  <si>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</si>
  <si>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</si>
  <si>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</si>
  <si>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</si>
  <si>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</si>
  <si>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</si>
  <si>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</si>
  <si>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</si>
  <si>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</si>
  <si>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</si>
  <si>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</si>
  <si>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</si>
  <si>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</si>
  <si>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</si>
  <si>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</si>
  <si>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</si>
  <si>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</si>
  <si>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</si>
  <si>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</si>
  <si>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</si>
  <si>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</si>
  <si>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</si>
  <si>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</si>
  <si>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</si>
  <si>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</si>
  <si>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</si>
  <si>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</si>
  <si>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</si>
  <si>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</si>
  <si>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</si>
  <si>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132212231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</si>
  <si>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</si>
  <si>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m3</t>
  </si>
  <si>
    <t>CS ÚRS 2023 01</t>
  </si>
  <si>
    <t>4</t>
  </si>
  <si>
    <t>VV</t>
  </si>
  <si>
    <t>měřeno dwg - odkopání perimetru objektu, šíře 500mm, hloubka 500mm</t>
  </si>
  <si>
    <t>"D-02, 03, 04" (25,88+4,8+8,35+14,4+25,25+15,08*2+2,4+10,17+6,0+29,38+13,88+20,1+11,32+9,87+2,4+15,08*2)*0,5*0,5</t>
  </si>
  <si>
    <t>Součet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</si>
  <si>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</si>
  <si>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</si>
  <si>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měřeno dwg - odkopání perimetru objektu, šíře 360mm, hloubka 500mm - tam a zpět</t>
  </si>
  <si>
    <t>"D-02, 03, 04" (25,88+4,8+8,35+14,4+25,25+15,08*2+2,4+10,17+6,0+29,38+13,88+20,1+11,32+9,87+2,4+15,08*2)*0,36*0,5*2</t>
  </si>
  <si>
    <t>3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</si>
  <si>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</si>
  <si>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</si>
  <si>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</si>
  <si>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</si>
  <si>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</si>
  <si>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</t>
  </si>
  <si>
    <t>přebytečná zemina</t>
  </si>
  <si>
    <t>61,13-44,014</t>
  </si>
  <si>
    <t>5</t>
  </si>
  <si>
    <t>167111101</t>
  </si>
  <si>
    <t>Nakládání, skládání a překládání neulehlého výkopku nebo sypaniny ručně nakládání, z hornin třídy těžitelnosti I, skupiny 1 až 3</t>
  </si>
  <si>
    <t>10</t>
  </si>
  <si>
    <t>měřeno dwg - odkopání perimetru objektu, šíře 360mm, hloubka 500mm</t>
  </si>
  <si>
    <t>"D-02, 03 ,04" (25,88+4,8+8,35+14,4+25,25+15,08*2+2,4+10,17+6,0+29,38+13,88+20,1+11,32+9,87+2,4+15,08*2)*0,36*0,5</t>
  </si>
  <si>
    <t>171201231</t>
  </si>
  <si>
    <t>Poplatek za uložení stavebního odpadu na recyklační skládce (skládkovné) zeminy a kamení zatříděného do Katalogu odpadů pod kódem 17 05 04</t>
  </si>
  <si>
    <t>t</t>
  </si>
  <si>
    <t>17,116*1,65 "Přepočtené koeficientem množství</t>
  </si>
  <si>
    <t>7</t>
  </si>
  <si>
    <t>171251201</t>
  </si>
  <si>
    <t>Uložení sypaniny na skládky nebo meziskládky bez hutnění s upravením uložené sypaniny do předepsaného tvaru</t>
  </si>
  <si>
    <t>14</t>
  </si>
  <si>
    <t>174111101</t>
  </si>
  <si>
    <t>Zásyp sypaninou z jakékoliv horniny ručně s uložením výkopku ve vrstvách se zhutněním jam, šachet, rýh nebo kolem objektů v těchto vykopávkách</t>
  </si>
  <si>
    <t>16</t>
  </si>
  <si>
    <t>"D-02, 03, 04" (25,88+4,8+8,35+14,4+25,25+15,08*2+2,4+10,17+6,0+29,38+13,88+20,1+11,32+9,87+2,4+15,08*2)*0,36*0,5</t>
  </si>
  <si>
    <t>Svislé a kompletní konstrukce</t>
  </si>
  <si>
    <t>9</t>
  </si>
  <si>
    <t>310231035</t>
  </si>
  <si>
    <t>Zazdívka otvorů ve zdivu nadzákladovém děrovanými cihlami plochy přes 1 m2 do 4 m2 do P10, tl. zdiva 240 mm</t>
  </si>
  <si>
    <t>m2</t>
  </si>
  <si>
    <t>18</t>
  </si>
  <si>
    <t>Spojovací pavilon 1.NP - D-04</t>
  </si>
  <si>
    <t>2,2*1,7</t>
  </si>
  <si>
    <t>2,2*0,9</t>
  </si>
  <si>
    <t>2,2*1,1*2</t>
  </si>
  <si>
    <t>1,5*2,3</t>
  </si>
  <si>
    <t>Mezisoučet</t>
  </si>
  <si>
    <t>Jižní pavilon 1.NP - D-03</t>
  </si>
  <si>
    <t>0,9*2,0</t>
  </si>
  <si>
    <t>Úpravy povrchů, podlahy a osazování výplní</t>
  </si>
  <si>
    <t>611325421</t>
  </si>
  <si>
    <t>Oprava vápenocementové omítky vnitřních ploch štukové dvouvrstvé, tloušťky do 20 mm a tloušťky štuku do 3 mm stropů, v rozsahu opravované plochy do 10%</t>
  </si>
  <si>
    <t>20</t>
  </si>
  <si>
    <t>měřeno dwg</t>
  </si>
  <si>
    <t>"pavilony 1.NP" 322,6*2+198,9+324,73</t>
  </si>
  <si>
    <t>"pavilony 2.NP" 276,84+253,74</t>
  </si>
  <si>
    <t>11</t>
  </si>
  <si>
    <t>612325221</t>
  </si>
  <si>
    <t>Vápenocementová omítka jednotlivých malých ploch štuková na stěnách, plochy jednotlivě do 0,09 m2</t>
  </si>
  <si>
    <t>kus</t>
  </si>
  <si>
    <t>22</t>
  </si>
  <si>
    <t>"výměna oken" 150</t>
  </si>
  <si>
    <t>612325222</t>
  </si>
  <si>
    <t>Vápenocementová omítka jednotlivých malých ploch štuková na stěnách, plochy jednotlivě přes 0,09 do 0,25 m2</t>
  </si>
  <si>
    <t>24</t>
  </si>
  <si>
    <t>"výměna oken" 100</t>
  </si>
  <si>
    <t>13</t>
  </si>
  <si>
    <t>612325223</t>
  </si>
  <si>
    <t>Vápenocementová omítka jednotlivých malých ploch štuková na stěnách, plochy jednotlivě přes 0,25 do 1 m2</t>
  </si>
  <si>
    <t>26</t>
  </si>
  <si>
    <t>"výměna oken" 50</t>
  </si>
  <si>
    <t>612325225</t>
  </si>
  <si>
    <t>Vápenocementová omítka jednotlivých malých ploch štuková na stěnách, plochy jednotlivě přes 1,0 do 4 m2</t>
  </si>
  <si>
    <t>28</t>
  </si>
  <si>
    <t>zazdívky a dozdívky</t>
  </si>
  <si>
    <t>"spojovací pavilon 1.NP" 5</t>
  </si>
  <si>
    <t>"jižní pavilon" 1</t>
  </si>
  <si>
    <t>15</t>
  </si>
  <si>
    <t>619995001</t>
  </si>
  <si>
    <t>Začištění omítek (s dodáním hmot) kolem oken, dveří, podlah, obkladů apod.</t>
  </si>
  <si>
    <t>m</t>
  </si>
  <si>
    <t>30</t>
  </si>
  <si>
    <t>výměna oken a dveří - interiér</t>
  </si>
  <si>
    <t>781,8</t>
  </si>
  <si>
    <t>621151001</t>
  </si>
  <si>
    <t>Penetrační nátěr vnějších pastovitých tenkovrstvých omítek akrylátový podhledů</t>
  </si>
  <si>
    <t>32</t>
  </si>
  <si>
    <t>17</t>
  </si>
  <si>
    <t>621221041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</si>
  <si>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160 do 200 mm</t>
  </si>
  <si>
    <t>34</t>
  </si>
  <si>
    <t>měřeno dwg - podhled teras</t>
  </si>
  <si>
    <t>"D-02, 03, 04" 37,23*2</t>
  </si>
  <si>
    <t>M</t>
  </si>
  <si>
    <t>63151540</t>
  </si>
  <si>
    <t>deska tepelně izolační minerální kontaktních fasád podélné vlákno λ=0,036 tl 200mm</t>
  </si>
  <si>
    <t>36</t>
  </si>
  <si>
    <t>74,46*1,02 "Přepočtené koeficientem množství</t>
  </si>
  <si>
    <t>19</t>
  </si>
  <si>
    <t>621531012</t>
  </si>
  <si>
    <t>Omítka tenkovrstvá silikonová vnějších ploch probarvená bez penetrace zatíraná (škrábaná), zrnitost 1,5 mm podhledů</t>
  </si>
  <si>
    <t>38</t>
  </si>
  <si>
    <t>622151001</t>
  </si>
  <si>
    <t>Penetrační nátěr vnějších pastovitých tenkovrstvých omítek akrylátový stěn</t>
  </si>
  <si>
    <t>40</t>
  </si>
  <si>
    <t>měřeno dwg - KZS - tabulka skladeb C</t>
  </si>
  <si>
    <t>"D-11" 74,32</t>
  </si>
  <si>
    <t>"D-12" 16,12</t>
  </si>
  <si>
    <t>"D-13" 91,21+33,97</t>
  </si>
  <si>
    <t>"D-14" 63,61+4,27+9,11</t>
  </si>
  <si>
    <t>"D-15" 95,1+8,18+5,19</t>
  </si>
  <si>
    <t>"D-16" 31,41+38,11</t>
  </si>
  <si>
    <t>"D-17" 100,75+8,18+5,19+15,41</t>
  </si>
  <si>
    <t>"D-18" 66,9+5,56</t>
  </si>
  <si>
    <t>"D-19" 90,56+34,0</t>
  </si>
  <si>
    <t>"D-20" 21,02</t>
  </si>
  <si>
    <t>"D-21" 45,24</t>
  </si>
  <si>
    <t>"D-22" 40,24</t>
  </si>
  <si>
    <t>ostění a nadpraží otvorů</t>
  </si>
  <si>
    <t>"nadpraží" 192,28*0,2</t>
  </si>
  <si>
    <t>"ostění" 397,24*0,2</t>
  </si>
  <si>
    <t>622151021</t>
  </si>
  <si>
    <t>Penetrační nátěr vnějších pastovitých tenkovrstvých omítek mozaikových akrylátový stěn</t>
  </si>
  <si>
    <t>42</t>
  </si>
  <si>
    <t>622211041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</si>
  <si>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</si>
  <si>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44</t>
  </si>
  <si>
    <t>měřeno dwg - zateplení soklu</t>
  </si>
  <si>
    <t>"D-11" 6,54</t>
  </si>
  <si>
    <t>"D-12" 2,42</t>
  </si>
  <si>
    <t>"D-13" 16,03</t>
  </si>
  <si>
    <t>"D-14" 7,5</t>
  </si>
  <si>
    <t>"D-15" 9,39</t>
  </si>
  <si>
    <t>"D-16" 4,93</t>
  </si>
  <si>
    <t>"D-17" 11,38+1,92</t>
  </si>
  <si>
    <t>"D-18" 6,22</t>
  </si>
  <si>
    <t>"D-19" 5,6+7,39</t>
  </si>
  <si>
    <t>"D-21" 8,31</t>
  </si>
  <si>
    <t>"D-20" 7,31</t>
  </si>
  <si>
    <t>"D-22" 7,43</t>
  </si>
  <si>
    <t>23</t>
  </si>
  <si>
    <t>28376021</t>
  </si>
  <si>
    <t>deska perimetrická fasádní soklová 150kPa λ=0,035 tl 160mm</t>
  </si>
  <si>
    <t>46</t>
  </si>
  <si>
    <t>102,37*1,02 "Přepočtené koeficientem množství</t>
  </si>
  <si>
    <t>622221041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</si>
  <si>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160 do 200 mm</t>
  </si>
  <si>
    <t>48</t>
  </si>
  <si>
    <t>25</t>
  </si>
  <si>
    <t>50</t>
  </si>
  <si>
    <t>903,65*1,02 "Přepočtené koeficientem množství</t>
  </si>
  <si>
    <t>622252001</t>
  </si>
  <si>
    <t>Montáž profilů kontaktního zateplení zakládacích soklových připevněných hmoždinkami</t>
  </si>
  <si>
    <t>52</t>
  </si>
  <si>
    <t>měřeno dwg - obvody budovy</t>
  </si>
  <si>
    <t>"1.NP" 25,88+4,8+8,35+14,4+25,25+15,08*2+2,4+10,17+6,0+29,38+13,88+20,1+11,32+9,87+2,4+15,08*2</t>
  </si>
  <si>
    <t>"2.NP" 10,21</t>
  </si>
  <si>
    <t>27</t>
  </si>
  <si>
    <t>59051657</t>
  </si>
  <si>
    <t>profil zakládací Al tl 0,7mm pro ETICS pro izolant tl 200mm</t>
  </si>
  <si>
    <t>54</t>
  </si>
  <si>
    <t>254,73*1,05 "Přepočtené koeficientem množství</t>
  </si>
  <si>
    <t>622252002</t>
  </si>
  <si>
    <t>Montáž profilů kontaktního zateplení ostatních stěnových, dilatačních apod. lepených do tmelu</t>
  </si>
  <si>
    <t>56</t>
  </si>
  <si>
    <t>měřeno dwg - pohledy</t>
  </si>
  <si>
    <t>"rohové lišty" 98,8+397,24</t>
  </si>
  <si>
    <t>"APU lišty" 589,52</t>
  </si>
  <si>
    <t>"nadpraží" 192,28</t>
  </si>
  <si>
    <t>"parapetní" 161,14</t>
  </si>
  <si>
    <t>29</t>
  </si>
  <si>
    <t>63127466</t>
  </si>
  <si>
    <t>profil rohový Al 23x23mm s výztužnou tkaninou š 100mm pro ETICS</t>
  </si>
  <si>
    <t>58</t>
  </si>
  <si>
    <t>496,04*1,05 "Přepočtené koeficientem množství</t>
  </si>
  <si>
    <t>59051476</t>
  </si>
  <si>
    <t>profil začišťovací PVC 9mm s výztužnou tkaninou pro ostění ETICS</t>
  </si>
  <si>
    <t>60</t>
  </si>
  <si>
    <t>589,25*1,05 "Přepočtené koeficientem množství</t>
  </si>
  <si>
    <t>31</t>
  </si>
  <si>
    <t>59051510</t>
  </si>
  <si>
    <t>profil začišťovací s okapnicí PVC s výztužnou tkaninou pro nadpraží ETICS</t>
  </si>
  <si>
    <t>62</t>
  </si>
  <si>
    <t>192,28*1,05 "Přepočtené koeficientem množství</t>
  </si>
  <si>
    <t>59051512</t>
  </si>
  <si>
    <t>profil začišťovací s okapnicí PVC s výztužnou tkaninou pro parapet ETICS</t>
  </si>
  <si>
    <t>64</t>
  </si>
  <si>
    <t>161,14*1,05 "Přepočtené koeficientem množství</t>
  </si>
  <si>
    <t>33</t>
  </si>
  <si>
    <t>622299R01</t>
  </si>
  <si>
    <t>Příplatek za roznášecí desky KZS v místě boxu žaluzie (detail D-53)</t>
  </si>
  <si>
    <t>66</t>
  </si>
  <si>
    <t>622321111</t>
  </si>
  <si>
    <t>Omítka vápenocementová vnějších ploch nanášená ručně jednovrstvá, tloušťky do 15 mm hrubá zatřená stěn</t>
  </si>
  <si>
    <t>68</t>
  </si>
  <si>
    <t>vyrovnávací omítka pod nové zateplení</t>
  </si>
  <si>
    <t>"KZS" 903,65</t>
  </si>
  <si>
    <t>"sokl" 102,37</t>
  </si>
  <si>
    <t>35</t>
  </si>
  <si>
    <t>622511112</t>
  </si>
  <si>
    <t>Omítka tenkovrstvá akrylátová vnějších ploch probarvená bez penetrace mozaiková střednězrnná stěn</t>
  </si>
  <si>
    <t>70</t>
  </si>
  <si>
    <t>622531012</t>
  </si>
  <si>
    <t>Omítka tenkovrstvá silikonová vnějších ploch probarvená bez penetrace zatíraná (škrábaná), zrnitost 1,5 mm stěn</t>
  </si>
  <si>
    <t>72</t>
  </si>
  <si>
    <t>37</t>
  </si>
  <si>
    <t>623142001</t>
  </si>
  <si>
    <t>Potažení vnějších ploch pletivem v ploše nebo pruzích, na plném podkladu sklovláknitým vtlačením do tmelu pilířů nebo sloupů</t>
  </si>
  <si>
    <t>74</t>
  </si>
  <si>
    <t>0,42*4*4*2,97</t>
  </si>
  <si>
    <t>623151001</t>
  </si>
  <si>
    <t>Penetrační nátěr vnějších pastovitých tenkovrstvých omítek akrylátový pilířů</t>
  </si>
  <si>
    <t>76</t>
  </si>
  <si>
    <t>39</t>
  </si>
  <si>
    <t>623531012</t>
  </si>
  <si>
    <t>Omítka tenkovrstvá silikonová vnějších ploch probarvená bez penetrace zatíraná (škrábaná), zrnitost 1,5 mm pilířů a sloupů</t>
  </si>
  <si>
    <t>78</t>
  </si>
  <si>
    <t>629991012</t>
  </si>
  <si>
    <t>Zakrytí vnějších ploch před znečištěním včetně pozdějšího odkrytí výplní otvorů a svislých ploch fólií přilepenou na začišťovací lištu</t>
  </si>
  <si>
    <t>80</t>
  </si>
  <si>
    <t>měřeno dwg - pohledy a výkaz výplní otvorů</t>
  </si>
  <si>
    <t>357,012</t>
  </si>
  <si>
    <t>41</t>
  </si>
  <si>
    <t>629995101</t>
  </si>
  <si>
    <t>Očištění vnějších ploch tlakovou vodou omytím</t>
  </si>
  <si>
    <t>82</t>
  </si>
  <si>
    <t>644941112</t>
  </si>
  <si>
    <t>Montáž průvětrníků nebo mřížek odvětrávacích velikosti přes 150 x 200 do 300 x 300 mm</t>
  </si>
  <si>
    <t>84</t>
  </si>
  <si>
    <t>"fasádní mřížka" 2</t>
  </si>
  <si>
    <t>43</t>
  </si>
  <si>
    <t>56245640</t>
  </si>
  <si>
    <t>mřížka větrací kruhová plast se síťovinou 160mm</t>
  </si>
  <si>
    <t>86</t>
  </si>
  <si>
    <t>644941121</t>
  </si>
  <si>
    <t>Montáž průvětrníků nebo mřížek odvětrávacích montáž průchodky (trubky) se zhotovením otvoru v tepelné izolaci</t>
  </si>
  <si>
    <t>88</t>
  </si>
  <si>
    <t>45</t>
  </si>
  <si>
    <t>28611199</t>
  </si>
  <si>
    <t>trubka kanalizační PPKGEM 200x6,2x500mm SN10</t>
  </si>
  <si>
    <t>90</t>
  </si>
  <si>
    <t>2*0,5</t>
  </si>
  <si>
    <t>Ostatní konstrukce a práce, bourání</t>
  </si>
  <si>
    <t>941111121</t>
  </si>
  <si>
    <t>Montáž lešení řadového trubkového lehkého pracovního s podlahami s provozním zatížením tř. 3 do 200 kg/m2 šířky tř. W09 od 0,9 do 1,2 m, výšky do 10 m</t>
  </si>
  <si>
    <t>92</t>
  </si>
  <si>
    <t>47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</si>
  <si>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</si>
  <si>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</si>
  <si>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94</t>
  </si>
  <si>
    <t>1600*60 "Přepočtené koeficientem množství</t>
  </si>
  <si>
    <t>941111821</t>
  </si>
  <si>
    <t>Demontáž lešení řadového trubkového lehkého pracovního s podlahami s provozním zatížením tř. 3 do 200 kg/m2 šířky tř. W09 od 0,9 do 1,2 m, výšky do 10 m</t>
  </si>
  <si>
    <t>96</t>
  </si>
  <si>
    <t>49</t>
  </si>
  <si>
    <t>944511111</t>
  </si>
  <si>
    <t>Montáž ochranné sítě zavěšené na konstrukci lešení z textilie z umělých vláken</t>
  </si>
  <si>
    <t>98</t>
  </si>
  <si>
    <t>944511211</t>
  </si>
  <si>
    <t>Montáž ochranné sítě Příplatek za první a každý další den použití sítě k ceně -1111</t>
  </si>
  <si>
    <t>100</t>
  </si>
  <si>
    <t>51</t>
  </si>
  <si>
    <t>944511811</t>
  </si>
  <si>
    <t>Demontáž ochranné sítě zavěšené na konstrukci lešení z textilie z umělých vláken</t>
  </si>
  <si>
    <t>102</t>
  </si>
  <si>
    <t>949101111</t>
  </si>
  <si>
    <t>Lešení pomocné pracovní pro objekty pozemních staveb pro zatížení do 150 kg/m2, o výšce lešeňové podlahy do 1,9 m</t>
  </si>
  <si>
    <t>104</t>
  </si>
  <si>
    <t>53</t>
  </si>
  <si>
    <t>952901111</t>
  </si>
  <si>
    <t>Vyčištění budov nebo objektů před předáním do užívání budov bytové nebo občanské výstavby, světlé výšky podlaží do 4 m</t>
  </si>
  <si>
    <t>106</t>
  </si>
  <si>
    <t>953921113</t>
  </si>
  <si>
    <t>Dlaždice betonové na sucho na ploché střechy kladené jednotlivě volně s mezerami např. pro schůdnost po měkké krytině, pro trvalé zatížení krytin, rozměru 400 x 400 mm</t>
  </si>
  <si>
    <t>108</t>
  </si>
  <si>
    <t>výkresy střechy</t>
  </si>
  <si>
    <t>"jižná pavilon" 115</t>
  </si>
  <si>
    <t>"spojovací pavilon" 42</t>
  </si>
  <si>
    <t>55</t>
  </si>
  <si>
    <t>962081141</t>
  </si>
  <si>
    <t>Bourání zdiva příček nebo vybourání otvorů ze skleněných tvárnic, tl. do 150 mm</t>
  </si>
  <si>
    <t>110</t>
  </si>
  <si>
    <t>měřeno deg - demontáž luxfer a copilitů</t>
  </si>
  <si>
    <t>"dveřní nadsvětlíky" 1,05*0,8*4</t>
  </si>
  <si>
    <t>"ohřev vody - okna 15 a 17" 2,2*2,8*2</t>
  </si>
  <si>
    <t>965042141</t>
  </si>
  <si>
    <t>Bourání mazanin betonových nebo z litého asfaltu tl. do 100 mm, plochy přes 4 m2</t>
  </si>
  <si>
    <t>112</t>
  </si>
  <si>
    <t>měřeno dwg - stávající skladba Y - mazanina 80mm</t>
  </si>
  <si>
    <t>"STST-06" (25,0*11,8+14,2*2,06)*0,08</t>
  </si>
  <si>
    <t>"STST-07" (25,0*11,8+14,2*2,06)*0,08</t>
  </si>
  <si>
    <t>"STST-08" 527,735*0,08</t>
  </si>
  <si>
    <t>57</t>
  </si>
  <si>
    <t>966080103</t>
  </si>
  <si>
    <t>Bourání kontaktního zateplení včetně povrchové úpravy omítkou nebo nátěrem z polystyrénových desek, tloušťky přes 60 do 120 mm</t>
  </si>
  <si>
    <t>114</t>
  </si>
  <si>
    <t>Pohledy</t>
  </si>
  <si>
    <t>"měřeno dwg - stávající skladba Z" 903,65</t>
  </si>
  <si>
    <t>"měřeno dwg - zateplení soklu" 102,37</t>
  </si>
  <si>
    <t>968062455</t>
  </si>
  <si>
    <t>Vybourání dřevěných rámů oken s křídly, dveřních zárubní, vrat, stěn, ostění nebo obkladů dveřních zárubní, plochy do 2 m2</t>
  </si>
  <si>
    <t>116</t>
  </si>
  <si>
    <t>0,9*2,15*4</t>
  </si>
  <si>
    <t>59</t>
  </si>
  <si>
    <t>968062456</t>
  </si>
  <si>
    <t>Vybourání dřevěných rámů oken s křídly, dveřních zárubní, vrat, stěn, ostění nebo obkladů dveřních zárubní, plochy přes 2 m2</t>
  </si>
  <si>
    <t>118</t>
  </si>
  <si>
    <t>3,6*2,85*2</t>
  </si>
  <si>
    <t>1,5*2,85*1</t>
  </si>
  <si>
    <t>1,85*2,85+1,75*0,6</t>
  </si>
  <si>
    <t>1,1*2,85*3</t>
  </si>
  <si>
    <t>1,1*2,6*1</t>
  </si>
  <si>
    <t>968082015</t>
  </si>
  <si>
    <t>Vybourání plastových rámů oken s křídly, dveřních zárubní, vrat rámu oken s křídly, plochy do 1 m2</t>
  </si>
  <si>
    <t>120</t>
  </si>
  <si>
    <t>0,9*0,6*6</t>
  </si>
  <si>
    <t>0,9*0,9*3</t>
  </si>
  <si>
    <t>0,9*1,1*1</t>
  </si>
  <si>
    <t>0,6*0,9*1</t>
  </si>
  <si>
    <t>61</t>
  </si>
  <si>
    <t>968082016</t>
  </si>
  <si>
    <t>Vybourání plastových rámů oken s křídly, dveřních zárubní, vrat rámu oken s křídly, plochy přes 1 do 2 m2</t>
  </si>
  <si>
    <t>122</t>
  </si>
  <si>
    <t>0,9*1,8*11</t>
  </si>
  <si>
    <t>0,9*2,1*1</t>
  </si>
  <si>
    <t>1,7*1,1*1</t>
  </si>
  <si>
    <t>968082017</t>
  </si>
  <si>
    <t>Vybourání plastových rámů oken s křídly, dveřních zárubní, vrat rámu oken s křídly, plochy přes 2 do 4 m2</t>
  </si>
  <si>
    <t>124</t>
  </si>
  <si>
    <t>1,2*1,8*27</t>
  </si>
  <si>
    <t>1,5*1,5*4</t>
  </si>
  <si>
    <t>1,5*2,1*2</t>
  </si>
  <si>
    <t>2,4*1,5*2</t>
  </si>
  <si>
    <t>1,5*2,3*1</t>
  </si>
  <si>
    <t>63</t>
  </si>
  <si>
    <t>968082018</t>
  </si>
  <si>
    <t>Vybourání plastových rámů oken s křídly, dveřních zárubní, vrat rámu oken s křídly, plochy přes 4 m2</t>
  </si>
  <si>
    <t>126</t>
  </si>
  <si>
    <t>2,4*1,8*11</t>
  </si>
  <si>
    <t>3,6*1,8*14</t>
  </si>
  <si>
    <t>(2,15*2,8+1,5*2,35)*2</t>
  </si>
  <si>
    <t>2,2*2,6*1</t>
  </si>
  <si>
    <t>2,1*2,8*1</t>
  </si>
  <si>
    <t>968082022</t>
  </si>
  <si>
    <t>Vybourání plastových rámů oken s křídly, dveřních zárubní, vrat dveřních zárubní, plochy přes 2 do 4 m2</t>
  </si>
  <si>
    <t>128</t>
  </si>
  <si>
    <t>1,6*2,1*2</t>
  </si>
  <si>
    <t>1,5*2,25*1</t>
  </si>
  <si>
    <t>1,45*2,25*1</t>
  </si>
  <si>
    <t>2,97*2,25*2</t>
  </si>
  <si>
    <t>1,4*2,9*1</t>
  </si>
  <si>
    <t>65</t>
  </si>
  <si>
    <t>978011121</t>
  </si>
  <si>
    <t>Otlučení vápenných nebo vápenocementových omítek vnitřních ploch stropů, v rozsahu přes 5 do 10 %</t>
  </si>
  <si>
    <t>130</t>
  </si>
  <si>
    <t>978059641</t>
  </si>
  <si>
    <t>Odsekání obkladů stěn včetně otlučení podkladní omítky až na zdivo z obkládaček vnějších, z jakýchkoliv materiálů, plochy přes 1 m2</t>
  </si>
  <si>
    <t>132</t>
  </si>
  <si>
    <t>"STST-11" 6,54</t>
  </si>
  <si>
    <t>"STTS-12" 2,42</t>
  </si>
  <si>
    <t>"STST-13" 16,03</t>
  </si>
  <si>
    <t>"STST-14" 7,5</t>
  </si>
  <si>
    <t>"STST-15" 9,39</t>
  </si>
  <si>
    <t>"STST-16" 4,93</t>
  </si>
  <si>
    <t>"STST-17" 1,92+11,38</t>
  </si>
  <si>
    <t>"STST-18" 6,22</t>
  </si>
  <si>
    <t>"STST-19" 5,6+7,39</t>
  </si>
  <si>
    <t>"STST-20" 7,31</t>
  </si>
  <si>
    <t>"STST-21" 8,31</t>
  </si>
  <si>
    <t>"STST-22" 7,43</t>
  </si>
  <si>
    <t>67</t>
  </si>
  <si>
    <t>98800R101</t>
  </si>
  <si>
    <t>Dodávka a montáž sítě pro míčům včetně rámu a výpletu</t>
  </si>
  <si>
    <t>134</t>
  </si>
  <si>
    <t>P</t>
  </si>
  <si>
    <t>Poznámka k položce:
Poznámka k položce: kompletní provedení dle PD - okno ozn. 13</t>
  </si>
  <si>
    <t>2,15*2,8</t>
  </si>
  <si>
    <t>1,5*2,35</t>
  </si>
  <si>
    <t>98800R102</t>
  </si>
  <si>
    <t>Demontáž a opětovná montáž textilní rolety (Pohled 5)</t>
  </si>
  <si>
    <t>soubor</t>
  </si>
  <si>
    <t>136</t>
  </si>
  <si>
    <t>Poznámka k položce:
Poznámka k položce: včetně uskladnění v průběhu stavby a potřebné manipulace - kompletní provedení</t>
  </si>
  <si>
    <t>69</t>
  </si>
  <si>
    <t>98800R103</t>
  </si>
  <si>
    <t>Demontáž a opětovná montáž dřevěného zahradního domku + kotvení</t>
  </si>
  <si>
    <t>138</t>
  </si>
  <si>
    <t>Poznámka k položce:
Poznámka k položce: včetně uskladnění v průběhu stavby a potřebné manipulace - kompletní provedení dle PD</t>
  </si>
  <si>
    <t>224</t>
  </si>
  <si>
    <t>98800R111</t>
  </si>
  <si>
    <t>Stěhovací práce vnitřního vybavení mateřské školy</t>
  </si>
  <si>
    <t>hod</t>
  </si>
  <si>
    <t>2023860350</t>
  </si>
  <si>
    <t>6*24</t>
  </si>
  <si>
    <t>997</t>
  </si>
  <si>
    <t>Přesun sutě</t>
  </si>
  <si>
    <t>997013157</t>
  </si>
  <si>
    <t>Vnitrostaveništní doprava suti a vybouraných hmot vodorovně do 50 m svisle s omezením mechanizace pro budovy a haly výšky přes 21 do 24 m</t>
  </si>
  <si>
    <t>140</t>
  </si>
  <si>
    <t>71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</si>
  <si>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</si>
  <si>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</si>
  <si>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142</t>
  </si>
  <si>
    <t>699,396*45 "Přepočtené koeficientem množství</t>
  </si>
  <si>
    <t>997013501</t>
  </si>
  <si>
    <t>Odvoz suti a vybouraných hmot na skládku nebo meziskládku se složením, na vzdálenost do 1 km</t>
  </si>
  <si>
    <t>144</t>
  </si>
  <si>
    <t>73</t>
  </si>
  <si>
    <t>997013509</t>
  </si>
  <si>
    <t>Odvoz suti a vybouraných hmot na skládku nebo meziskládku se složením, na vzdálenost Příplatek k ceně za každý další i započatý 1 km přes 1 km</t>
  </si>
  <si>
    <t>146</t>
  </si>
  <si>
    <t>699,396*14 "Přepočtené koeficientem množství</t>
  </si>
  <si>
    <t>997013601</t>
  </si>
  <si>
    <t>Poplatek za uložení stavebního odpadu na skládce (skládkovné) z prostého betonu zatříděného do Katalogu odpadů pod kódem 17 01 01</t>
  </si>
  <si>
    <t>148</t>
  </si>
  <si>
    <t>"bet. mazanina" 207,018</t>
  </si>
  <si>
    <t>75</t>
  </si>
  <si>
    <t>997013631</t>
  </si>
  <si>
    <t>Poplatek za uložení stavebního odpadu na skládce (skládkovné) směsného stavebního a demoličního zatříděného do Katalogu odpadů pod kódem 17 09 04</t>
  </si>
  <si>
    <t>150</t>
  </si>
  <si>
    <t>722,265</t>
  </si>
  <si>
    <t>-(207,018+26,653+33,368)</t>
  </si>
  <si>
    <t>997013645</t>
  </si>
  <si>
    <t>Poplatek za uložení stavebního odpadu na skládce (skládkovné) asfaltového bez obsahu dehtu zatříděného do Katalogu odpadů pod kódem 17 03 02</t>
  </si>
  <si>
    <t>152</t>
  </si>
  <si>
    <t>"izolace střecha" 0,776+25,877</t>
  </si>
  <si>
    <t>77</t>
  </si>
  <si>
    <t>997013814</t>
  </si>
  <si>
    <t>Poplatek za uložení stavebního odpadu na skládce (skládkovné) z izolačních materiálů zatříděného do Katalogu odpadů pod kódem 17 06 04</t>
  </si>
  <si>
    <t>154</t>
  </si>
  <si>
    <t>"tep. izolace střecha" 19,284</t>
  </si>
  <si>
    <t>"KZS" 14,084</t>
  </si>
  <si>
    <t>998</t>
  </si>
  <si>
    <t>Přesun hmot</t>
  </si>
  <si>
    <t>79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</si>
  <si>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</si>
  <si>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</si>
  <si>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156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</si>
  <si>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</si>
  <si>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</si>
  <si>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158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</si>
  <si>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</si>
  <si>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</si>
  <si>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</si>
  <si>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</si>
  <si>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</si>
  <si>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</si>
  <si>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160</t>
  </si>
  <si>
    <t>skladba D + detail D-55</t>
  </si>
  <si>
    <t>"pod terénem" 122,26</t>
  </si>
  <si>
    <t>81</t>
  </si>
  <si>
    <t>11163153</t>
  </si>
  <si>
    <t>emulze asfaltová penetrační</t>
  </si>
  <si>
    <t>litr</t>
  </si>
  <si>
    <t>162</t>
  </si>
  <si>
    <t>224,63*0,3 "Přepočtené koeficientem množství</t>
  </si>
  <si>
    <t>711142559</t>
  </si>
  <si>
    <t>Provedení izolace proti zemní vlhkosti pásy přitavením NAIP na ploše svislé S</t>
  </si>
  <si>
    <t>164</t>
  </si>
  <si>
    <t>83</t>
  </si>
  <si>
    <t>62853004</t>
  </si>
  <si>
    <t>pás asfaltový natavitelný modifikovaný SBS tl 4,0mm s vložkou ze skleněné tkaniny a spalitelnou PE fólií nebo jemnozrnným minerálním posypem na horním povrchu</t>
  </si>
  <si>
    <t>166</t>
  </si>
  <si>
    <t>224,63*1,221 "Přepočtené koeficientem množství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</si>
  <si>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</si>
  <si>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</si>
  <si>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168</t>
  </si>
  <si>
    <t>měřeno dwg - zateplení perimetru pod terénem</t>
  </si>
  <si>
    <t xml:space="preserve"> (25,88+4,8+8,35+14,4+25,25+15,08*2+2,4+10,17+6,0+29,38+13,88+20,1+11,32+9,87+2,4+15,08*2)*0,5</t>
  </si>
  <si>
    <t>85</t>
  </si>
  <si>
    <t>998711102</t>
  </si>
  <si>
    <t>Přesun hmot pro izolace proti vodě, vlhkosti a plynům stanovený z hmotnosti přesunovaného materiálu vodorovná dopravní vzdálenost do 50 m v objektech výšky přes 6 do 12 m</t>
  </si>
  <si>
    <t>170</t>
  </si>
  <si>
    <t>998711193</t>
  </si>
  <si>
    <t>Přesun hmot pro izolace proti vodě, vlhkosti a plynům stanovený z hmotnosti přesunovaného materiálu Příplatek k cenám za zvětšený přesun přes vymezenou největší dopravní vzdálenost do 500 m</t>
  </si>
  <si>
    <t>172</t>
  </si>
  <si>
    <t>712</t>
  </si>
  <si>
    <t>Povlakové krytiny</t>
  </si>
  <si>
    <t>87</t>
  </si>
  <si>
    <t>712311101</t>
  </si>
  <si>
    <t>Provedení povlakové krytiny střech plochých do 10° natěradly a tmely za studena nátěrem lakem penetračním nebo asfaltovým</t>
  </si>
  <si>
    <t>174</t>
  </si>
  <si>
    <t>měřeno dwg - výkresy střechy</t>
  </si>
  <si>
    <t>skladba B</t>
  </si>
  <si>
    <t>"severní pavilon - plocha" 295,0+27,83</t>
  </si>
  <si>
    <t>"severní pavilon - vytažení, atika" (73,6+32,32-14,2)*(0,5+0,24)</t>
  </si>
  <si>
    <t>"jižní pavilon - plocha" 295,0+27,83</t>
  </si>
  <si>
    <t>"jižní pavilon - vytažení, atika" (73,6+32,32-14,2)*(0,5+0,24)</t>
  </si>
  <si>
    <t>"spojovací pavilon - plocha" 527,735</t>
  </si>
  <si>
    <t>"spojovací pavilon - vytažení, atika" 121,78*(0,5+0,24)</t>
  </si>
  <si>
    <t>176</t>
  </si>
  <si>
    <t>1399,258*0,3 "Přepočtené koeficientem množství</t>
  </si>
  <si>
    <t>89</t>
  </si>
  <si>
    <t>712331801</t>
  </si>
  <si>
    <t>Odstranění povlakové krytiny střech plochých do 10° z pásů uložených na sucho AIP nebo NAIP</t>
  </si>
  <si>
    <t>178</t>
  </si>
  <si>
    <t>měřeno dwg - stávající skladba Y - lepenka A400H</t>
  </si>
  <si>
    <t>"STST-06" 25,0*11,8+14,2*2,06</t>
  </si>
  <si>
    <t>"STST-07" 25,0*11,8+14,2*2,06</t>
  </si>
  <si>
    <t>"STST-08" 527,735</t>
  </si>
  <si>
    <t>712340832</t>
  </si>
  <si>
    <t>Odstranění povlakové krytiny střech plochých do 10° z přitavených pásů NAIP v plné ploše dvouvrstvé</t>
  </si>
  <si>
    <t>180</t>
  </si>
  <si>
    <t>měřeno dwg - stávající skladba Y - Parafor a Paradiene + Sklobit 2x</t>
  </si>
  <si>
    <t>"STST-06" (25,0*11,8+14,2*2,06)*2</t>
  </si>
  <si>
    <t>"STST-07" (25,0*11,8+14,2*2,06)*2</t>
  </si>
  <si>
    <t>"STST-08" 527,735*2</t>
  </si>
  <si>
    <t>91</t>
  </si>
  <si>
    <t>712341559</t>
  </si>
  <si>
    <t>Provedení povlakové krytiny střech plochých do 10° pásy přitavením NAIP v plné ploše</t>
  </si>
  <si>
    <t>182</t>
  </si>
  <si>
    <t>184</t>
  </si>
  <si>
    <t>1399,258*1,1655 "Přepočtené koeficientem množství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</si>
  <si>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</si>
  <si>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</si>
  <si>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186</t>
  </si>
  <si>
    <t>95</t>
  </si>
  <si>
    <t>28343012</t>
  </si>
  <si>
    <t>fólie hydroizolační střešní mPVC určená ke stabilizaci přitížením a do vegetačních střech tl 1,5mm</t>
  </si>
  <si>
    <t>188</t>
  </si>
  <si>
    <t>1348,675*1,2 "Přepočtené koeficientem množství</t>
  </si>
  <si>
    <t>93</t>
  </si>
  <si>
    <t>712363210</t>
  </si>
  <si>
    <t>Provedení povlakové krytiny střech plochých do 10° fólií ostatní činnosti při pokládání hydroizolačních fólií (materiál ve specifikaci) přivaření pochozí střešní fólie horkovzdušným svarem</t>
  </si>
  <si>
    <t>190</t>
  </si>
  <si>
    <t>"severní pavilon - plocha" 328,16+36,19</t>
  </si>
  <si>
    <t>"severní pavilon - vytažení" (73,6+32,32-14,2)*0,155</t>
  </si>
  <si>
    <t>"jižní pavilon - plocha" 328,16+36,19</t>
  </si>
  <si>
    <t>"jižní pavilon - vytažení" (73,6+32,32-14,2)*0,155</t>
  </si>
  <si>
    <t>"spojovací pavilon - plocha" 572,665</t>
  </si>
  <si>
    <t>"spojovací pavilon - vytažení" 121,78*0,155</t>
  </si>
  <si>
    <t>712363352</t>
  </si>
  <si>
    <t>Povlakové krytiny střech plochých do 10° z tvarovaných poplastovaných lišt pro mPVC vnitřní koutová lišta rš 100 mm</t>
  </si>
  <si>
    <t>192</t>
  </si>
  <si>
    <t>"severní pavilon" 73,6+32,32-14,2</t>
  </si>
  <si>
    <t>"jižní pavilon" 73,6+32,32-14,2</t>
  </si>
  <si>
    <t>"spojovací pavilon" 121,78</t>
  </si>
  <si>
    <t>97</t>
  </si>
  <si>
    <t>712363353</t>
  </si>
  <si>
    <t>Povlakové krytiny střech plochých do 10° z tvarovaných poplastovaných lišt pro mPVC vnější koutová lišta rš 100 mm</t>
  </si>
  <si>
    <t>194</t>
  </si>
  <si>
    <t>712363354</t>
  </si>
  <si>
    <t>Povlakové krytiny střech plochých do 10° z tvarovaných poplastovaných lišt pro mPVC stěnová lišta vyhnutá rš 71 mm</t>
  </si>
  <si>
    <t>196</t>
  </si>
  <si>
    <t>14,2*2</t>
  </si>
  <si>
    <t>99</t>
  </si>
  <si>
    <t>712363359</t>
  </si>
  <si>
    <t>Povlakové krytiny střech plochých do 10° z tvarovaných poplastovaných lišt pro mPVC závětrná lišta rš 300 mm</t>
  </si>
  <si>
    <t>198</t>
  </si>
  <si>
    <t>"severní pavilon" 77,12+34,96-15,08</t>
  </si>
  <si>
    <t>"jižní pavilon" 77,12+34,96-15,08</t>
  </si>
  <si>
    <t>"spojovací pavilon" 126,18-12,68-7,44</t>
  </si>
  <si>
    <t>712363R01</t>
  </si>
  <si>
    <t>Dodávka a montáž prostupové tvarovky střešní skladbou včetně integrovaných manžet a krytek proti dešti</t>
  </si>
  <si>
    <t>200</t>
  </si>
  <si>
    <t>Poznámka k položce:
Poznámka k položce: kompletní provedení dle PD - detail D-52</t>
  </si>
  <si>
    <t>"severní pavilon" 8</t>
  </si>
  <si>
    <t>"spojovací pavilon" 9</t>
  </si>
  <si>
    <t>"jižní pavilon" 8</t>
  </si>
  <si>
    <t>101</t>
  </si>
  <si>
    <t>712391171</t>
  </si>
  <si>
    <t>Provedení povlakové krytiny střech plochých do 10° -ostatní práce provedení vrstvy textilní podkladní</t>
  </si>
  <si>
    <t>202</t>
  </si>
  <si>
    <t>69311081</t>
  </si>
  <si>
    <t>geotextilie netkaná separační, ochranná, filtrační, drenážní PES 300g/m2</t>
  </si>
  <si>
    <t>204</t>
  </si>
  <si>
    <t>1348,675*1,155 "Přepočtené koeficientem množství</t>
  </si>
  <si>
    <t>103</t>
  </si>
  <si>
    <t>712391172</t>
  </si>
  <si>
    <t>Provedení povlakové krytiny střech plochých do 10° -ostatní práce provedení vrstvy textilní ochranné</t>
  </si>
  <si>
    <t>206</t>
  </si>
  <si>
    <t>NAD PAROZÁBRANOU</t>
  </si>
  <si>
    <t>NAD FÓLIÍ</t>
  </si>
  <si>
    <t>"severní pavilon - vytažení" (73,6+32,32-14,2)*0,1</t>
  </si>
  <si>
    <t>"jižní pavilon - vytažení" (73,6+32,32-14,2)*0,1</t>
  </si>
  <si>
    <t>"spojovací pavilon - vytažení" 121,78*0,1</t>
  </si>
  <si>
    <t>208</t>
  </si>
  <si>
    <t>2603,175*1,155 "Přepočtené koeficientem množství</t>
  </si>
  <si>
    <t>105</t>
  </si>
  <si>
    <t>712391382</t>
  </si>
  <si>
    <t>Provedení povlakové krytiny střech plochých do 10° -ostatní práce dokončení izolace násypem z hrubého kameniva frakce 16 - 22, tl. 50 mm</t>
  </si>
  <si>
    <t>210</t>
  </si>
  <si>
    <t>712391482</t>
  </si>
  <si>
    <t>Provedení povlakové krytiny střech plochých do 10° -ostatní práce dokončení izolace násypem z hrubého kameniva Příplatek k ceně za každých dalších 10 mm</t>
  </si>
  <si>
    <t>212</t>
  </si>
  <si>
    <t>1173,395*5 "Přepočtené koeficientem množství</t>
  </si>
  <si>
    <t>107</t>
  </si>
  <si>
    <t>583374R1</t>
  </si>
  <si>
    <t>kamenivo prané (kačírek) frakce 16/32</t>
  </si>
  <si>
    <t>214</t>
  </si>
  <si>
    <t>1173,395*0,17 "Přepočtené koeficientem množství</t>
  </si>
  <si>
    <t>712990813</t>
  </si>
  <si>
    <t>Odstranění násypu nebo nánosu ze střech násypu nebo nánosu do 10°, tl. přes 50 do 100 mm</t>
  </si>
  <si>
    <t>216</t>
  </si>
  <si>
    <t>měřeno dwg - stávající skladba Y - spádová vrstva (keramzit/popílek)</t>
  </si>
  <si>
    <t>109</t>
  </si>
  <si>
    <t>712990816</t>
  </si>
  <si>
    <t>Odstranění násypu nebo nánosu ze střech násypu nebo nánosu do 10°, tl. Příplatek k ceně - 0813 za každých dalších 50 mm tl.</t>
  </si>
  <si>
    <t>218</t>
  </si>
  <si>
    <t>1176,239*2 "Přepočtené koeficientem množství</t>
  </si>
  <si>
    <t>998712102</t>
  </si>
  <si>
    <t>Přesun hmot pro povlakové krytiny stanovený z hmotnosti přesunovaného materiálu vodorovná dopravní vzdálenost do 50 m v objektech výšky přes 6 do 12 m</t>
  </si>
  <si>
    <t>220</t>
  </si>
  <si>
    <t>111</t>
  </si>
  <si>
    <t>998712193</t>
  </si>
  <si>
    <t>Přesun hmot pro povlakové krytiny stanovený z hmotnosti přesunovaného materiálu Příplatek k cenám za zvětšený přesun přes vymezenou největší dopravní vzdálenost do 500 m</t>
  </si>
  <si>
    <t>222</t>
  </si>
  <si>
    <t>713</t>
  </si>
  <si>
    <t>Izolace tepelné</t>
  </si>
  <si>
    <t>713110851</t>
  </si>
  <si>
    <t>Odstranění tepelné izolace stropů nebo podhledů z rohoží, pásů, dílců, desek, bloků připevněných lepením z polystyrenu suchého, tloušťka izolace do 100 mm</t>
  </si>
  <si>
    <t>měřeno dwg - ext podhled teras - PPS 100mm</t>
  </si>
  <si>
    <t>"STST-01, 02, 03" 2*37,23</t>
  </si>
  <si>
    <t>113</t>
  </si>
  <si>
    <t>713131141</t>
  </si>
  <si>
    <t>Montáž tepelné izolace stěn rohožemi, pásy, deskami, dílci, bloky (izolační materiál ve specifikaci) lepením celoplošně</t>
  </si>
  <si>
    <t>226</t>
  </si>
  <si>
    <t>"D-02, 03, 04" (25,88+4,8+8,35+14,4+25,25+15,08*2+2,4+10,17+6,0+29,38+13,88+20,1+11,32+9,87+2,4+15,08*2)*0,5</t>
  </si>
  <si>
    <t>28376447</t>
  </si>
  <si>
    <t>deska XPS hrana rovná a strukturovaný povrch 300kPa tl 160mm</t>
  </si>
  <si>
    <t>228</t>
  </si>
  <si>
    <t>122,26*1,05 "Přepočtené koeficientem množství</t>
  </si>
  <si>
    <t>115</t>
  </si>
  <si>
    <t>230</t>
  </si>
  <si>
    <t>detail D-53 - PIR deska</t>
  </si>
  <si>
    <t>0,9*11*0,275</t>
  </si>
  <si>
    <t>1,2*27*0,275</t>
  </si>
  <si>
    <t>2,4*11*0,275</t>
  </si>
  <si>
    <t>3,6*14*0,275</t>
  </si>
  <si>
    <t>1,5*4*0,275</t>
  </si>
  <si>
    <t>1,5*2*0,275</t>
  </si>
  <si>
    <t>0,9*1*0,275</t>
  </si>
  <si>
    <t>1,7*1*0,275</t>
  </si>
  <si>
    <t>1,6*2*0,275</t>
  </si>
  <si>
    <t>1,5*1*0,275</t>
  </si>
  <si>
    <t>2,4*2*0,275</t>
  </si>
  <si>
    <t>28376507</t>
  </si>
  <si>
    <t>deska izolační PIR s oboustrannou kompozitní fólií s hliníkovou vložkou pro ploché střechy tl 30mm</t>
  </si>
  <si>
    <t>232</t>
  </si>
  <si>
    <t>38,805*1,02 "Přepočtené koeficientem množství</t>
  </si>
  <si>
    <t>117</t>
  </si>
  <si>
    <t>713140811</t>
  </si>
  <si>
    <t>Odstranění tepelné izolace střech plochých z rohoží, pásů, dílců, desek, bloků nadstřešních izolací volně položených z vláknitých materiálů suchých, tloušťka izolace do 100 mm</t>
  </si>
  <si>
    <t>234</t>
  </si>
  <si>
    <t>měřeno dwg - stávající skladba Y - Orsil S</t>
  </si>
  <si>
    <t>713140821</t>
  </si>
  <si>
    <t>Odstranění tepelné izolace střech plochých z rohoží, pásů, dílců, desek, bloků nadstřešních izolací volně položených z polystyrenu suchého, tloušťka izolace do 100 mm</t>
  </si>
  <si>
    <t>236</t>
  </si>
  <si>
    <t>měřeno dwg - stávající skladba Y - PPS</t>
  </si>
  <si>
    <t>119</t>
  </si>
  <si>
    <t>713141151</t>
  </si>
  <si>
    <t>Montáž tepelné izolace střech plochých rohožemi, pásy, deskami, dílci, bloky (izolační materiál ve specifikaci) kladenými volně jednovrstvá</t>
  </si>
  <si>
    <t>238</t>
  </si>
  <si>
    <t>28372326</t>
  </si>
  <si>
    <t>deska EPS 150 pro konstrukce s vysokým zatížením λ=0,035</t>
  </si>
  <si>
    <t>240</t>
  </si>
  <si>
    <t>121</t>
  </si>
  <si>
    <t>713141311</t>
  </si>
  <si>
    <t>Montáž tepelné izolace střech plochých spádovými klíny v ploše kladenými volně</t>
  </si>
  <si>
    <t>242</t>
  </si>
  <si>
    <t>28376142</t>
  </si>
  <si>
    <t>klín izolační EPS 150 spád do 5%</t>
  </si>
  <si>
    <t>244</t>
  </si>
  <si>
    <t>123</t>
  </si>
  <si>
    <t>713141351</t>
  </si>
  <si>
    <t>Montáž tepelné izolace střech plochých spádovými klíny na zhlaví atiky šířky do 500 mm přilepenými za studena zplna</t>
  </si>
  <si>
    <t>246</t>
  </si>
  <si>
    <t>248</t>
  </si>
  <si>
    <t>125</t>
  </si>
  <si>
    <t>998713102</t>
  </si>
  <si>
    <t>Přesun hmot pro izolace tepelné stanovený z hmotnosti přesunovaného materiálu vodorovná dopravní vzdálenost do 50 m v objektech výšky přes 6 m do 12 m</t>
  </si>
  <si>
    <t>250</t>
  </si>
  <si>
    <t>998713193</t>
  </si>
  <si>
    <t>Přesun hmot pro izolace tepelné stanovený z hmotnosti přesunovaného materiálu Příplatek k cenám za zvětšený přesun přes vymezenou největší dopravní vzdálenost do 500 m</t>
  </si>
  <si>
    <t>252</t>
  </si>
  <si>
    <t>721</t>
  </si>
  <si>
    <t>Zdravotechnika - vnitřní kanalizace</t>
  </si>
  <si>
    <t>127</t>
  </si>
  <si>
    <t>721233213</t>
  </si>
  <si>
    <t>Střešní vtoky (vpusti) polypropylenové (PP) pro pochůzné střechy s odtokem svislým DN 125</t>
  </si>
  <si>
    <t>254</t>
  </si>
  <si>
    <t>"jižní pavilon" 3</t>
  </si>
  <si>
    <t>"spojovací pavilon" 3</t>
  </si>
  <si>
    <t>"severní pavilon" 3</t>
  </si>
  <si>
    <t>998721102</t>
  </si>
  <si>
    <t>Přesun hmot pro vnitřní kanalizace stanovený z hmotnosti přesunovaného materiálu vodorovná dopravní vzdálenost do 50 m v objektech výšky přes 6 do 12 m</t>
  </si>
  <si>
    <t>256</t>
  </si>
  <si>
    <t>129</t>
  </si>
  <si>
    <t>998721193</t>
  </si>
  <si>
    <t>Přesun hmot pro vnitřní kanalizace stanovený z hmotnosti přesunovaného materiálu Příplatek k ceně za zvětšený přesun přes vymezenou největší dopravní vzdálenost do 500 m</t>
  </si>
  <si>
    <t>258</t>
  </si>
  <si>
    <t>735</t>
  </si>
  <si>
    <t>Ústřední vytápění - otopná tělesa</t>
  </si>
  <si>
    <t>735151822</t>
  </si>
  <si>
    <t>Demontáž otopných těles panelových dvouřadých stavební délky přes 1500 do 2820 mm</t>
  </si>
  <si>
    <t>260</t>
  </si>
  <si>
    <t>741</t>
  </si>
  <si>
    <t>Elektroinstalace - silnoproud</t>
  </si>
  <si>
    <t>131</t>
  </si>
  <si>
    <t>741371821</t>
  </si>
  <si>
    <t>Demontáž svítidel bez zachování funkčnosti (do suti) interiérových modulového systému zářivkových, délky do 1100 mm</t>
  </si>
  <si>
    <t>262</t>
  </si>
  <si>
    <t>"lineární" 189</t>
  </si>
  <si>
    <t>"čtvercová" 35</t>
  </si>
  <si>
    <t>"přisazená" 30</t>
  </si>
  <si>
    <t>741371901</t>
  </si>
  <si>
    <t>Demontáž svítidel bez zachování funkčnosti (do suti) exteriérových s integrovaným zdrojem LED přisazených stropních</t>
  </si>
  <si>
    <t>264</t>
  </si>
  <si>
    <t>"akumulační" 25</t>
  </si>
  <si>
    <t>"přímotopná" 27</t>
  </si>
  <si>
    <t>762</t>
  </si>
  <si>
    <t>Konstrukce tesařské</t>
  </si>
  <si>
    <t>133</t>
  </si>
  <si>
    <t>762511274</t>
  </si>
  <si>
    <t>Podlahové konstrukce podkladové z dřevoštěpkových desek OSB jednovrstvých šroubovaných na pero a drážku broušených, tloušťky desky 18 mm</t>
  </si>
  <si>
    <t>266</t>
  </si>
  <si>
    <t>podkladní vrstva atiky - detail D-50</t>
  </si>
  <si>
    <t>"jižní pavilon" ((73,66+32,32-14,2)*0,155)+((77,12+34,96-15,08)*0,565)</t>
  </si>
  <si>
    <t>"severní pavilon" ((73,66+32,32-14,2)*0,155)+((77,12+34,96-15,08)*0,565)</t>
  </si>
  <si>
    <t>"spojovací pavilon" 121,78*0,155+(126,18-12,68-7,44)*0,565</t>
  </si>
  <si>
    <t>762595001</t>
  </si>
  <si>
    <t>Spojovací prostředky podlah a podkladových konstrukcí hřebíky, vruty</t>
  </si>
  <si>
    <t>268</t>
  </si>
  <si>
    <t>135</t>
  </si>
  <si>
    <t>998762102</t>
  </si>
  <si>
    <t>Přesun hmot pro konstrukce tesařské stanovený z hmotnosti přesunovaného materiálu vodorovná dopravní vzdálenost do 50 m v objektech výšky přes 6 do 12 m</t>
  </si>
  <si>
    <t>270</t>
  </si>
  <si>
    <t>998762194</t>
  </si>
  <si>
    <t>Přesun hmot pro konstrukce tesařské stanovený z hmotnosti přesunovaného materiálu Příplatek k cenám za zvětšený přesun přes vymezenou největší dopravní vzdálenost do 1000 m</t>
  </si>
  <si>
    <t>272</t>
  </si>
  <si>
    <t>764</t>
  </si>
  <si>
    <t>Konstrukce klempířské</t>
  </si>
  <si>
    <t>137</t>
  </si>
  <si>
    <t>764002841</t>
  </si>
  <si>
    <t>Demontáž klempířských konstrukcí oplechování horních ploch zdí a nadezdívek do suti</t>
  </si>
  <si>
    <t>274</t>
  </si>
  <si>
    <t>měřeno dwg - odstranění oplechování atik</t>
  </si>
  <si>
    <t>76,32*2+19,68*2+103,23</t>
  </si>
  <si>
    <t>764002851</t>
  </si>
  <si>
    <t>Demontáž klempířských konstrukcí oplechování parapetů do suti</t>
  </si>
  <si>
    <t>276</t>
  </si>
  <si>
    <t>0,6+0,9*22+1,2*27+1,5*9+1,7*1</t>
  </si>
  <si>
    <t>2,1*1+2,2*3+2,4*13+3,6*14</t>
  </si>
  <si>
    <t>139</t>
  </si>
  <si>
    <t>764226444</t>
  </si>
  <si>
    <t>Oplechování parapetů z hliníkového plechu rovných celoplošně lepené, bez rohů rš 330 mm</t>
  </si>
  <si>
    <t>278</t>
  </si>
  <si>
    <t>Výka výplní otvorů</t>
  </si>
  <si>
    <t>"01" 0,9*11</t>
  </si>
  <si>
    <t>"02" 1,2*27</t>
  </si>
  <si>
    <t>"03" 2,4*11</t>
  </si>
  <si>
    <t>"04" 3,6*14</t>
  </si>
  <si>
    <t>"05" 0,9*6</t>
  </si>
  <si>
    <t>"06" 1,5*4</t>
  </si>
  <si>
    <t>"07" 1,5*2</t>
  </si>
  <si>
    <t>"08" 0,9*1</t>
  </si>
  <si>
    <t>"09" 0,9*3</t>
  </si>
  <si>
    <t>"10" 0,9*1</t>
  </si>
  <si>
    <t>"11" 1,7*1</t>
  </si>
  <si>
    <t>"12" 0,6*1</t>
  </si>
  <si>
    <t>"13" (2,15+1,5)*2</t>
  </si>
  <si>
    <t>"14" 2,14*1</t>
  </si>
  <si>
    <t>"15" 2,2*1</t>
  </si>
  <si>
    <t>"16" 2,2*1</t>
  </si>
  <si>
    <t>"17" 2,2*1</t>
  </si>
  <si>
    <t>"28" 2,4*2</t>
  </si>
  <si>
    <t>998764102</t>
  </si>
  <si>
    <t>Přesun hmot pro konstrukce klempířské stanovený z hmotnosti přesunovaného materiálu vodorovná dopravní vzdálenost do 50 m v objektech výšky přes 6 do 12 m</t>
  </si>
  <si>
    <t>280</t>
  </si>
  <si>
    <t>141</t>
  </si>
  <si>
    <t>998764193</t>
  </si>
  <si>
    <t>Přesun hmot pro konstrukce klempířské stanovený z hmotnosti přesunovaného materiálu Příplatek k cenám za zvětšený přesun přes vymezenou největší dopravní vzdálenost do 500 m</t>
  </si>
  <si>
    <t>282</t>
  </si>
  <si>
    <t>766</t>
  </si>
  <si>
    <t>Konstrukce truhlářské</t>
  </si>
  <si>
    <t>766441811</t>
  </si>
  <si>
    <t>Demontáž parapetních desek dřevěných nebo plastových šířky do 300 mm, délky do 1000 mm</t>
  </si>
  <si>
    <t>284</t>
  </si>
  <si>
    <t>11+6+1+3+1+1</t>
  </si>
  <si>
    <t>143</t>
  </si>
  <si>
    <t>766441821</t>
  </si>
  <si>
    <t>Demontáž parapetních desek dřevěných nebo plastových šířky do 300 mm, délky přes 1000 do 2000 mm</t>
  </si>
  <si>
    <t>286</t>
  </si>
  <si>
    <t>27+4+2+1+2</t>
  </si>
  <si>
    <t>766441823</t>
  </si>
  <si>
    <t>Demontáž parapetních desek dřevěných nebo plastových šířky do 300 mm, délky přes 2000 mm</t>
  </si>
  <si>
    <t>288</t>
  </si>
  <si>
    <t>11+14+2+1+1+1+1+2</t>
  </si>
  <si>
    <t>145</t>
  </si>
  <si>
    <t>766622115</t>
  </si>
  <si>
    <t>Montáž oken plastových včetně montáže rámu plochy přes 1 m2 pevných do zdiva, výšky do 1,5 m</t>
  </si>
  <si>
    <t>290</t>
  </si>
  <si>
    <t>Výkaz výplní otvorů</t>
  </si>
  <si>
    <t>"16" 2,2*0,86*1</t>
  </si>
  <si>
    <t>"17" 2,2*0,86*1</t>
  </si>
  <si>
    <t>61140044</t>
  </si>
  <si>
    <t>okno plastové s fixním zasklením trojsklo přes plochu 1m2 do v 1,5m</t>
  </si>
  <si>
    <t>292</t>
  </si>
  <si>
    <t>147</t>
  </si>
  <si>
    <t>766622131</t>
  </si>
  <si>
    <t>Montáž oken plastových včetně montáže rámu plochy přes 1 m2 otevíravých do zdiva, výšky do 1,5 m</t>
  </si>
  <si>
    <t>294</t>
  </si>
  <si>
    <t>"06" 1,5*1,5*4</t>
  </si>
  <si>
    <t>"11" 1,7*1,1*1</t>
  </si>
  <si>
    <t>"28" 2,4*1,5*2</t>
  </si>
  <si>
    <t>61140052</t>
  </si>
  <si>
    <t>okno plastové otevíravé/sklopné trojsklo přes plochu 1m2 do v 1,5m</t>
  </si>
  <si>
    <t>296</t>
  </si>
  <si>
    <t>149</t>
  </si>
  <si>
    <t>766622132</t>
  </si>
  <si>
    <t>Montáž oken plastových včetně montáže rámu plochy přes 1 m2 otevíravých do zdiva, výšky přes 1,5 do 2,5 m</t>
  </si>
  <si>
    <t>298</t>
  </si>
  <si>
    <t>"01" 0,9*1,8*11</t>
  </si>
  <si>
    <t>"02" 1,2*1,8*27</t>
  </si>
  <si>
    <t>"03" 2,4*1,8*11</t>
  </si>
  <si>
    <t>"04" 3,6*1,8*14</t>
  </si>
  <si>
    <t>"07" 1,5*2,1*2</t>
  </si>
  <si>
    <t>"08" 0,9*2,1*1</t>
  </si>
  <si>
    <t>"14" 2,14*1,7*1</t>
  </si>
  <si>
    <t>"15a" 2,2*1,7*1</t>
  </si>
  <si>
    <t>61140054</t>
  </si>
  <si>
    <t>okno plastové otevíravé/sklopné trojsklo přes plochu 1m2 v 1,5-2,5m</t>
  </si>
  <si>
    <t>300</t>
  </si>
  <si>
    <t>151</t>
  </si>
  <si>
    <t>766622133</t>
  </si>
  <si>
    <t>Montáž oken plastových včetně montáže rámu plochy přes 1 m2 otevíravých do zdiva, výšky přes 2,5 m</t>
  </si>
  <si>
    <t>302</t>
  </si>
  <si>
    <t xml:space="preserve">"13" (2,15*2,8+1,5*2,35)*2 </t>
  </si>
  <si>
    <t>61140056</t>
  </si>
  <si>
    <t>okno plastové otevíravé/sklopné trojsklo přes plochu 1m2 přes v 2,5m</t>
  </si>
  <si>
    <t>304</t>
  </si>
  <si>
    <t>153</t>
  </si>
  <si>
    <t>766622216</t>
  </si>
  <si>
    <t>Montáž oken plastových plochy do 1 m2 včetně montáže rámu otevíravých do zdiva</t>
  </si>
  <si>
    <t>306</t>
  </si>
  <si>
    <t>"05" 6</t>
  </si>
  <si>
    <t>"09" 3</t>
  </si>
  <si>
    <t>"10" 1</t>
  </si>
  <si>
    <t>"12" 1</t>
  </si>
  <si>
    <t>61140050</t>
  </si>
  <si>
    <t>okno plastové otevíravé/sklopné trojsklo do plochy 1m2</t>
  </si>
  <si>
    <t>308</t>
  </si>
  <si>
    <t>"05" 0,9*0,6*6</t>
  </si>
  <si>
    <t>"09" 0,9*0,9*3</t>
  </si>
  <si>
    <t>"10" 0,9*1,1*1</t>
  </si>
  <si>
    <t>"12" 0,6*0,9*1</t>
  </si>
  <si>
    <t>155</t>
  </si>
  <si>
    <t>766641161</t>
  </si>
  <si>
    <t>Montáž balkónových dveří dřevěných nebo plastových včetně rámu zdvojených do zdiva dvoukřídlových bez nadsvětlíku</t>
  </si>
  <si>
    <t>310</t>
  </si>
  <si>
    <t>"18" 2</t>
  </si>
  <si>
    <t>"19" 1</t>
  </si>
  <si>
    <t>"23" 2*2</t>
  </si>
  <si>
    <t>"24" 1</t>
  </si>
  <si>
    <t>61140066</t>
  </si>
  <si>
    <t>dveře plastové balkonové dvoukřídlové trojsklo</t>
  </si>
  <si>
    <t>312</t>
  </si>
  <si>
    <t>157</t>
  </si>
  <si>
    <t>766641163</t>
  </si>
  <si>
    <t>Montáž balkónových dveří dřevěných nebo plastových včetně rámu zdvojených do zdiva dvoukřídlových s nadsvětlíkem</t>
  </si>
  <si>
    <t>314</t>
  </si>
  <si>
    <t>"15b" 1</t>
  </si>
  <si>
    <t>61110027</t>
  </si>
  <si>
    <t>dveře dřevěné balkonové dvoukřídlové s nadsvětlíkem trojsklo</t>
  </si>
  <si>
    <t>316</t>
  </si>
  <si>
    <t>159</t>
  </si>
  <si>
    <t>766660411</t>
  </si>
  <si>
    <t>Montáž dveřních křídel dřevěných nebo plastových vchodových dveří včetně rámu do zdiva jednokřídlových bez nadsvětlíku</t>
  </si>
  <si>
    <t>318</t>
  </si>
  <si>
    <t>"26" 3</t>
  </si>
  <si>
    <t>"29" 1</t>
  </si>
  <si>
    <t>61140500</t>
  </si>
  <si>
    <t>dveře jednokřídlé plastové bílé plné max rozměru otvoru 2,42m2 bezpečnostní třídy RC2</t>
  </si>
  <si>
    <t>320</t>
  </si>
  <si>
    <t>0,9*2,15*3</t>
  </si>
  <si>
    <t>0,9*2,15*1</t>
  </si>
  <si>
    <t>161</t>
  </si>
  <si>
    <t>766660421</t>
  </si>
  <si>
    <t>Montáž dveřních křídel dřevěných nebo plastových vchodových dveří včetně rámu do zdiva jednokřídlových s nadsvětlíkem</t>
  </si>
  <si>
    <t>322</t>
  </si>
  <si>
    <t>"25" 4</t>
  </si>
  <si>
    <t>"27" 1</t>
  </si>
  <si>
    <t>61140512</t>
  </si>
  <si>
    <t>dveře jednokřídlé plastové bílé plné s nadsvětlíkem max rozměru otvoru 3,3m2 bezpečnostní třídy RC2</t>
  </si>
  <si>
    <t>324</t>
  </si>
  <si>
    <t>163</t>
  </si>
  <si>
    <t>766660461</t>
  </si>
  <si>
    <t>Montáž dveřních křídel dřevěných nebo plastových vchodových dveří včetně rámu do zdiva dvoukřídlových s nadsvětlíkem</t>
  </si>
  <si>
    <t>326</t>
  </si>
  <si>
    <t>"20" 2*2</t>
  </si>
  <si>
    <t>"21" 1</t>
  </si>
  <si>
    <t>"22" 1</t>
  </si>
  <si>
    <t>61140508</t>
  </si>
  <si>
    <t>dveře dvoukřídlé plastové bílé prosklené max rozměru otvoru 4,84m2</t>
  </si>
  <si>
    <t>328</t>
  </si>
  <si>
    <t>(1,85*2,85+0,6*1,75)*1</t>
  </si>
  <si>
    <t>165</t>
  </si>
  <si>
    <t>766694111</t>
  </si>
  <si>
    <t>Montáž ostatních truhlářských konstrukcí parapetních desek dřevěných nebo plastových šířky do 300 mm, délky do 1000 mm</t>
  </si>
  <si>
    <t>330</t>
  </si>
  <si>
    <t>"01" 11</t>
  </si>
  <si>
    <t>"08" 1</t>
  </si>
  <si>
    <t>60794102</t>
  </si>
  <si>
    <t>parapet dřevotřískový vnitřní povrch laminátový š 260mm</t>
  </si>
  <si>
    <t>332</t>
  </si>
  <si>
    <t>0,9*11</t>
  </si>
  <si>
    <t>0,9*6</t>
  </si>
  <si>
    <t>0,9*1</t>
  </si>
  <si>
    <t>0,9*3</t>
  </si>
  <si>
    <t>0,6*1</t>
  </si>
  <si>
    <t>167</t>
  </si>
  <si>
    <t>766694112</t>
  </si>
  <si>
    <t>Montáž ostatních truhlářských konstrukcí parapetních desek dřevěných nebo plastových šířky do 300 mm, délky přes 1000 do 1600 mm</t>
  </si>
  <si>
    <t>334</t>
  </si>
  <si>
    <t>"02" 26</t>
  </si>
  <si>
    <t>"06" 4</t>
  </si>
  <si>
    <t>"07" 2</t>
  </si>
  <si>
    <t>"13" 2</t>
  </si>
  <si>
    <t>336</t>
  </si>
  <si>
    <t>1,2*27</t>
  </si>
  <si>
    <t>1,5*4</t>
  </si>
  <si>
    <t>1,5*2</t>
  </si>
  <si>
    <t>169</t>
  </si>
  <si>
    <t>766694113</t>
  </si>
  <si>
    <t>Montáž ostatních truhlářských konstrukcí parapetních desek dřevěných nebo plastových šířky do 300 mm, délky přes 1600 do 2600 mm</t>
  </si>
  <si>
    <t>338</t>
  </si>
  <si>
    <t>"03" 11</t>
  </si>
  <si>
    <t>"11" 1</t>
  </si>
  <si>
    <t>"14" 1</t>
  </si>
  <si>
    <t>"15" 1</t>
  </si>
  <si>
    <t>"16" 1</t>
  </si>
  <si>
    <t>"17" 1</t>
  </si>
  <si>
    <t>"28" 2</t>
  </si>
  <si>
    <t>340</t>
  </si>
  <si>
    <t>2,4*11</t>
  </si>
  <si>
    <t>1,7*1</t>
  </si>
  <si>
    <t>2,15*2</t>
  </si>
  <si>
    <t>2,14*1</t>
  </si>
  <si>
    <t>2,2*3</t>
  </si>
  <si>
    <t>2,4*2</t>
  </si>
  <si>
    <t>171</t>
  </si>
  <si>
    <t>766694114</t>
  </si>
  <si>
    <t>Montáž ostatních truhlářských konstrukcí parapetních desek dřevěných nebo plastových šířky do 300 mm, délky přes 2600 do 3600 mm</t>
  </si>
  <si>
    <t>342</t>
  </si>
  <si>
    <t>"04" 14</t>
  </si>
  <si>
    <t>344</t>
  </si>
  <si>
    <t>3,6*14</t>
  </si>
  <si>
    <t>173</t>
  </si>
  <si>
    <t>998766102</t>
  </si>
  <si>
    <t>Přesun hmot pro konstrukce truhlářské stanovený z hmotnosti přesunovaného materiálu vodorovná dopravní vzdálenost do 50 m v objektech výšky přes 6 do 12 m</t>
  </si>
  <si>
    <t>346</t>
  </si>
  <si>
    <t>998766193</t>
  </si>
  <si>
    <t>Přesun hmot pro konstrukce truhlářské stanovený z hmotnosti přesunovaného materiálu Příplatek k ceně za zvětšený přesun přes vymezenou největší dopravní vzdálenost do 500 m</t>
  </si>
  <si>
    <t>348</t>
  </si>
  <si>
    <t>767</t>
  </si>
  <si>
    <t>Konstrukce zámečnické</t>
  </si>
  <si>
    <t>175</t>
  </si>
  <si>
    <t>767001M01</t>
  </si>
  <si>
    <t>Dodávka a montáž markýzy včetně polykarbonátového zastřešení - ozn. M-01 (výkres číslo D-56)</t>
  </si>
  <si>
    <t>350</t>
  </si>
  <si>
    <t>Poznámka k položce:
Poznámka k položce: kompletní provedení dle PD (kotvení, povrchová úprava, materiálové provedení atd)</t>
  </si>
  <si>
    <t>767001M02</t>
  </si>
  <si>
    <t>Dodávka a montáž markýzy včetně polykarbonátového zastřešení - ozn. M-02 (výkres číslo D-57)</t>
  </si>
  <si>
    <t>352</t>
  </si>
  <si>
    <t>177</t>
  </si>
  <si>
    <t>767001M03</t>
  </si>
  <si>
    <t>Dodávka a montáž markýzy včetně polykarbonátového zastřešení - ozn. M-03 (výkres číslo D-58)</t>
  </si>
  <si>
    <t>354</t>
  </si>
  <si>
    <t>767001M04</t>
  </si>
  <si>
    <t>Dodávka a montáž markýzy včetně polykarbonátového zastřešení - ozn. M-04 (výkres číslo D-59)</t>
  </si>
  <si>
    <t>356</t>
  </si>
  <si>
    <t>179</t>
  </si>
  <si>
    <t>767001Z01</t>
  </si>
  <si>
    <t>Dodávka a montáž žebříku s ochranným košem - ozn. Ž-01 (výkres číslo D-60)</t>
  </si>
  <si>
    <t>358</t>
  </si>
  <si>
    <t>767001Z02</t>
  </si>
  <si>
    <t>Dodávka a montáž žebříku - ozn. Ž-02 (výkres číslo D-61)</t>
  </si>
  <si>
    <t>360</t>
  </si>
  <si>
    <t>181</t>
  </si>
  <si>
    <t>767001Z03</t>
  </si>
  <si>
    <t>Dodávka a montáž žebříku - ozn. Ž-03 (výkres číslo D-62)</t>
  </si>
  <si>
    <t>362</t>
  </si>
  <si>
    <t>998767102</t>
  </si>
  <si>
    <t>Přesun hmot pro zámečnické konstrukce stanovený z hmotnosti přesunovaného materiálu vodorovná dopravní vzdálenost do 50 m v objektech výšky přes 6 do 12 m</t>
  </si>
  <si>
    <t>364</t>
  </si>
  <si>
    <t>183</t>
  </si>
  <si>
    <t>998767193</t>
  </si>
  <si>
    <t>Přesun hmot pro zámečnické konstrukce stanovený z hmotnosti přesunovaného materiálu Příplatek k cenám za zvětšený přesun přes vymezenou největší dopravní vzdálenost do 500 m</t>
  </si>
  <si>
    <t>366</t>
  </si>
  <si>
    <t>783</t>
  </si>
  <si>
    <t>Dokončovací práce - nátěry</t>
  </si>
  <si>
    <t>783000R01</t>
  </si>
  <si>
    <t>Nátěr zábradlí včetně přípravy podkladu</t>
  </si>
  <si>
    <t>368</t>
  </si>
  <si>
    <t>784</t>
  </si>
  <si>
    <t>Dokončovací práce - malby a tapety</t>
  </si>
  <si>
    <t>185</t>
  </si>
  <si>
    <t>784121001</t>
  </si>
  <si>
    <t>Oškrabání malby v místnostech výšky do 3,80 m</t>
  </si>
  <si>
    <t>370</t>
  </si>
  <si>
    <t>"1.NP - stropy" 322,6*2+198,9+324,73</t>
  </si>
  <si>
    <t>"2.NP - stropy" 276,84+253,74</t>
  </si>
  <si>
    <t>"ostění a nadpraží" 589,52*0,25</t>
  </si>
  <si>
    <t>"ostatní plochy - zazdívky, opravy atd" 100,0</t>
  </si>
  <si>
    <t>784181101</t>
  </si>
  <si>
    <t>Penetrace podkladu jednonásobná základní akrylátová bezbarvá v místnostech výšky do 3,80 m</t>
  </si>
  <si>
    <t>372</t>
  </si>
  <si>
    <t>187</t>
  </si>
  <si>
    <t>784211101</t>
  </si>
  <si>
    <t>Malby z malířských směsí oděruvzdorných za mokra dvojnásobné, bílé za mokra oděruvzdorné výborně v místnostech výšky do 3,80 m</t>
  </si>
  <si>
    <t>374</t>
  </si>
  <si>
    <t>786</t>
  </si>
  <si>
    <t>Dokončovací práce - čalounické úpravy</t>
  </si>
  <si>
    <t>786623011</t>
  </si>
  <si>
    <t>Montáž venkovních žaluzií do okenního nebo dveřního otvoru, ovládaných motorem, upevněných na rám nebo do žaluziově schránky, plochy do 4 m2</t>
  </si>
  <si>
    <t>376</t>
  </si>
  <si>
    <t>189</t>
  </si>
  <si>
    <t>55342522</t>
  </si>
  <si>
    <t>žaluzie Z-90 ovládaná základním motorem včetně příslušenství plochy do 1,0m2</t>
  </si>
  <si>
    <t>378</t>
  </si>
  <si>
    <t>"10" 0,9*1,0*1</t>
  </si>
  <si>
    <t>55342525</t>
  </si>
  <si>
    <t>žaluzie Z-90 ovládaná základním motorem včetně příslušenství plochy do 2,0m2</t>
  </si>
  <si>
    <t>380</t>
  </si>
  <si>
    <t>191</t>
  </si>
  <si>
    <t>55342526</t>
  </si>
  <si>
    <t>žaluzie Z-90 ovládaná základním motorem včetně příslušenství plochy do 2,5m2</t>
  </si>
  <si>
    <t>382</t>
  </si>
  <si>
    <t>55342528</t>
  </si>
  <si>
    <t>žaluzie Z-90 ovládaná základním motorem včetně příslušenství plochy do 3,5m2</t>
  </si>
  <si>
    <t>384</t>
  </si>
  <si>
    <t>193</t>
  </si>
  <si>
    <t>55342529</t>
  </si>
  <si>
    <t>žaluzie Z-90 ovládaná základním motorem včetně příslušenství plochy do 4,0m2</t>
  </si>
  <si>
    <t>386</t>
  </si>
  <si>
    <t>"18" 1,6*2,1*2</t>
  </si>
  <si>
    <t>"19" 1,5*2,25*1</t>
  </si>
  <si>
    <t>786623013</t>
  </si>
  <si>
    <t>Montáž venkovních žaluzií do okenního nebo dveřního otvoru, ovládaných motorem, upevněných na rám nebo do žaluziově schránky, plochy přes 4 do 6 m2</t>
  </si>
  <si>
    <t>388</t>
  </si>
  <si>
    <t>195</t>
  </si>
  <si>
    <t>55342530</t>
  </si>
  <si>
    <t>žaluzie Z-90 ovládaná základním motorem včetně příslušenství plochy do 5,0m2</t>
  </si>
  <si>
    <t>390</t>
  </si>
  <si>
    <t>786623015</t>
  </si>
  <si>
    <t>Montáž venkovních žaluzií do okenního nebo dveřního otvoru, ovládaných motorem, upevněných na rám nebo do žaluziově schránky, plochy přes 6 do 8 m2</t>
  </si>
  <si>
    <t>392</t>
  </si>
  <si>
    <t>197</t>
  </si>
  <si>
    <t>55342532</t>
  </si>
  <si>
    <t>žaluzie Z-90 ovládaná základním motorem včetně příslušenství plochy do 7,0m2</t>
  </si>
  <si>
    <t>394</t>
  </si>
  <si>
    <t>786623031</t>
  </si>
  <si>
    <t>Montáž venkovních žaluzií krycího plechu jakékoli délky</t>
  </si>
  <si>
    <t>396</t>
  </si>
  <si>
    <t>199</t>
  </si>
  <si>
    <t>55342562</t>
  </si>
  <si>
    <t>plech krycí Al pro žaluzie Z-90 tl 1,5mm lakovaný včetně bočnic a držáků plochy do 1,0m2 šířky do 0,9m</t>
  </si>
  <si>
    <t>398</t>
  </si>
  <si>
    <t>55342568</t>
  </si>
  <si>
    <t>plech krycí Al pro žaluzie Z-90 tl 1,5mm lakovaný včetně bočnic a držáků plochy do 2,0m2 šířky do 1,0m</t>
  </si>
  <si>
    <t>400</t>
  </si>
  <si>
    <t>201</t>
  </si>
  <si>
    <t>55342569</t>
  </si>
  <si>
    <t>plech krycí Al pro žaluzie Z-90 tl 1,5mm lakovaný včetně bočnic a držáků plochy do 2,0m2 šířky přes 1,0m</t>
  </si>
  <si>
    <t>402</t>
  </si>
  <si>
    <t>55342571</t>
  </si>
  <si>
    <t>plech krycí Al pro žaluzie Z-90 tl 1,5mm lakovaný včetně bočnic a držáků plochy do 2,5m2 šířky do 2,0m</t>
  </si>
  <si>
    <t>404</t>
  </si>
  <si>
    <t>203</t>
  </si>
  <si>
    <t>55342590</t>
  </si>
  <si>
    <t>plech krycí Al pro žaluzie Z-90 tl 1,5mm lakovaný včetně bočnic a držáků plochy do 5,0m2 šířky do 3,0m</t>
  </si>
  <si>
    <t>406</t>
  </si>
  <si>
    <t>55342599</t>
  </si>
  <si>
    <t>plech krycí Al pro žaluzie Z-90 tl 1,5mm lakovaný včetně bočnic a držáků plochy do 8,0m2 šířky do 4m</t>
  </si>
  <si>
    <t>408</t>
  </si>
  <si>
    <t>205</t>
  </si>
  <si>
    <t>55342584</t>
  </si>
  <si>
    <t>plech krycí Al pro žaluzie Z-90 tl 1,5mm lakovaný včetně bočnic a držáků plochy do 4,0m2 šířky do 2,0m</t>
  </si>
  <si>
    <t>410</t>
  </si>
  <si>
    <t>55342585</t>
  </si>
  <si>
    <t>plech krycí Al pro žaluzie Z-90 tl 1,5mm lakovaný včetně bočnic a držáků plochy do 4,0m2 šířky do 3,0m</t>
  </si>
  <si>
    <t>412</t>
  </si>
  <si>
    <t>207</t>
  </si>
  <si>
    <t>786623039</t>
  </si>
  <si>
    <t>Montáž venkovních žaluzií žaluziové schránky, délky do 1300 mm</t>
  </si>
  <si>
    <t>414</t>
  </si>
  <si>
    <t>28376715</t>
  </si>
  <si>
    <t>kryt podomítkový PUR s izolací XPS 30 mm včetně kotvení pro žaluzii plochy do 2,0m2 š do 1,0m</t>
  </si>
  <si>
    <t>416</t>
  </si>
  <si>
    <t>209</t>
  </si>
  <si>
    <t>28376719</t>
  </si>
  <si>
    <t>kryt podomítkový PUR s izolací XPS 30 mm včetně kotvení pro žaluzii plochy do 3,0m2 š do 2,0m</t>
  </si>
  <si>
    <t>418</t>
  </si>
  <si>
    <t>28376710</t>
  </si>
  <si>
    <t>kryt podomítkový PUR s izolací XPS 30 mm včetně kotvení pro žaluzii plochy do 1,0m2 š do 1,0m</t>
  </si>
  <si>
    <t>420</t>
  </si>
  <si>
    <t>211</t>
  </si>
  <si>
    <t>786623041</t>
  </si>
  <si>
    <t>Montáž venkovních žaluzií žaluziové schránky, délky přes 1300 do 2400 mm</t>
  </si>
  <si>
    <t>422</t>
  </si>
  <si>
    <t>28376728</t>
  </si>
  <si>
    <t>kryt podomítkový PUR s izolací XPS 30 mm včetně kotvení pro žaluzii plochy do 5,0m2 š do 3,0m</t>
  </si>
  <si>
    <t>424</t>
  </si>
  <si>
    <t>213</t>
  </si>
  <si>
    <t>426</t>
  </si>
  <si>
    <t>28376723</t>
  </si>
  <si>
    <t>kryt podomítkový PUR s izolací XPS 30 mm včetně kotvení pro žaluzii plochy do 4,0m2 š do 2,0m</t>
  </si>
  <si>
    <t>428</t>
  </si>
  <si>
    <t>215</t>
  </si>
  <si>
    <t>28376724</t>
  </si>
  <si>
    <t>kryt podomítkový PUR s izolací XPS 30 mm včetně kotvení pro žaluzii plochy do 4,0m2 š do 3,0m</t>
  </si>
  <si>
    <t>430</t>
  </si>
  <si>
    <t>28376716</t>
  </si>
  <si>
    <t>kryt podomítkový PUR s izolací XPS 30 mm včetně kotvení pro žaluzii plochy do 2,0m2 š do 2,0m</t>
  </si>
  <si>
    <t>432</t>
  </si>
  <si>
    <t>217</t>
  </si>
  <si>
    <t>786623043</t>
  </si>
  <si>
    <t>Montáž venkovních žaluzií žaluziové schránky, délky přes 2400 do 4000 mm</t>
  </si>
  <si>
    <t>434</t>
  </si>
  <si>
    <t>28376737</t>
  </si>
  <si>
    <t>kryt podomítkový PUR s izolací XPS 30 mm včetně kotvení pro žaluzii plochy do 8,0m2 š do 4,0m</t>
  </si>
  <si>
    <t>436</t>
  </si>
  <si>
    <t>219</t>
  </si>
  <si>
    <t>998786102</t>
  </si>
  <si>
    <t>Přesun hmot pro stínění a čalounické úpravy stanovený z hmotnosti přesunovaného materiálu vodorovná dopravní vzdálenost do 50 m v objektech výšky (hloubky) přes 6 do 12 m</t>
  </si>
  <si>
    <t>438</t>
  </si>
  <si>
    <t>998786193</t>
  </si>
  <si>
    <t>Přesun hmot pro stínění a čalounické úpravy stanovený z hmotnosti přesunovaného materiálu Příplatek k cenám za zvětšený přesun přes vymezenou největší dopravní vzdálenost do 500 m</t>
  </si>
  <si>
    <t>440</t>
  </si>
  <si>
    <t>HZS</t>
  </si>
  <si>
    <t>Hodinové zúčtovací sazby</t>
  </si>
  <si>
    <t>221</t>
  </si>
  <si>
    <t>HZS1292</t>
  </si>
  <si>
    <t>Hodinové zúčtovací sazby profesí HSV zemní a pomocné práce stavební dělník</t>
  </si>
  <si>
    <t>262144</t>
  </si>
  <si>
    <t>442</t>
  </si>
  <si>
    <t>"rozebrání dlažby pro odkopání perimetru objektu" 100</t>
  </si>
  <si>
    <t>"opětovná montáž dlažby" 300</t>
  </si>
  <si>
    <t>HZS2131</t>
  </si>
  <si>
    <t>Hodinové zúčtovací sazby profesí PSV provádění stavebních konstrukcí zámečník</t>
  </si>
  <si>
    <t>444</t>
  </si>
  <si>
    <t>"úprava zábradlí - zkrácení atd" 40</t>
  </si>
  <si>
    <t>223</t>
  </si>
  <si>
    <t>HZS2491</t>
  </si>
  <si>
    <t>Hodinové zúčtovací sazby profesí PSV zednické výpomoci a pomocné práce PSV dělník zednických výpomocí</t>
  </si>
  <si>
    <t>446</t>
  </si>
  <si>
    <t>"stavební přípomoce pro ÚT, VZT, EL" 200</t>
  </si>
  <si>
    <t>02 - ELEKTRO</t>
  </si>
  <si>
    <t>Soupis:</t>
  </si>
  <si>
    <t>02_1 - EL SLN - osvětlení</t>
  </si>
  <si>
    <t xml:space="preserve">    D - Ostatní elektro</t>
  </si>
  <si>
    <t xml:space="preserve">    740 - Elektromontáže - zkoušky a revize</t>
  </si>
  <si>
    <t xml:space="preserve">    741 - Elektroinstalace - osvětlení</t>
  </si>
  <si>
    <t>M - Práce a dodávky M</t>
  </si>
  <si>
    <t xml:space="preserve">    21-M - Elektromontáže</t>
  </si>
  <si>
    <t>Ostatní elektro</t>
  </si>
  <si>
    <t>D00000002</t>
  </si>
  <si>
    <t>demontáž stávající elektroinstalace</t>
  </si>
  <si>
    <t>D00000003</t>
  </si>
  <si>
    <t>D00000003.1</t>
  </si>
  <si>
    <t>zakreslení skutečného provedení elektroinstalace</t>
  </si>
  <si>
    <t>tuna</t>
  </si>
  <si>
    <t>740</t>
  </si>
  <si>
    <t>Elektromontáže - zkoušky a revize</t>
  </si>
  <si>
    <t>740991300</t>
  </si>
  <si>
    <t>Zkoušky a prohlídky elektrických rozvodů a zařízení celková prohlídka a vyhotovení revizní zprávy pro objem montážních prací přes 500 do 1000 tis. Kč</t>
  </si>
  <si>
    <t>Elektroinstalace - osvětlení</t>
  </si>
  <si>
    <t>741372000</t>
  </si>
  <si>
    <t>Montáž svítidel LED se zapojením vodičů bytových nebo společenských místností přisazených stropních panelových, obsahu přes 0,09 do 0,36 m2</t>
  </si>
  <si>
    <t>347000111</t>
  </si>
  <si>
    <t>LED svítidlo 20W/4000K/2196lm, CRI80, 60000h L90B10, MacAdam3, 3% flicker, IP40, IK07, montura bíle lakovaný ocelový plech, světelný kryt satinovaný polykarbonát s úhlem vyzařování 120°, záruka 84měsíců</t>
  </si>
  <si>
    <t>347000112</t>
  </si>
  <si>
    <t>LED svítidlo 36W/4000K/4392lm, CRI80, 60000h L90B10, MacAdam3, 3% flicker, IP40, IK07, montura bíle lakovaný ocelový plech, světelný kryt satinovaný polykarbonát s úhlem vyzařování 120°, záruka 84měsíců</t>
  </si>
  <si>
    <t>347000113</t>
  </si>
  <si>
    <t>LED svítidlo 60W/4000K/7475lm, CRI80, 60000h L90B10, DALI, MacAdam3, 3% flicker, IP40, IK07, korpus bíle lakova ocelový plech, světelný kryt mikroprismatický polykarbonát s UGR19, úhel vyzařování 90°, záruka 84 měsíců</t>
  </si>
  <si>
    <t>347000114</t>
  </si>
  <si>
    <t>LED svítidlo 54W/4000K/6683lm, CRI80, 60000h L90B10, MacAdam3, 10% flicker, IP66, IK08, korpus opálový polykar bonát s úhlem vyzařování 90°, šedé plastové koncovky s  průchodkou (ne vyvedený kabel), záruka 84 měsíců</t>
  </si>
  <si>
    <t>347000115</t>
  </si>
  <si>
    <t>LED svítidlo 22W/4000K/2186lm, CRI80, 60000h L90B10, IP65, IK10 ANTIVANDAL, MacAdam3, 3% flicker, montura bílý nylon, světelný kryt opálový polykarbonát, záruka 84 měsíců</t>
  </si>
  <si>
    <t>347000116</t>
  </si>
  <si>
    <t>347000117</t>
  </si>
  <si>
    <t>LED svítidlo 33W/4000K/4261lm, CRI80, 60000h L90B10, DALI, MacAdam3, 3% flicker, IP40, IK07, korpus bíle lakova ocelový plech, světelný kryt mikroprismatický polykarbonát s UGR19, úhel vyzařování 90°, záruka 84 měsíců</t>
  </si>
  <si>
    <t>347000121</t>
  </si>
  <si>
    <t>LED nouzové svítidlo 2W/90lm, samostatnost 1hodina, IP22 IK04, selftest, korpus bílé ABS, světelný kryt satinovaný difusor, asymetrické vyzařování</t>
  </si>
  <si>
    <t>347000122</t>
  </si>
  <si>
    <t>LED nouzové svítidlo 2W/190lm, samostatnost 1hodina, IP20 IK04, autotest, korpus bílé ABS, open area PC optika</t>
  </si>
  <si>
    <t>347000123</t>
  </si>
  <si>
    <t>LED nouzové svítidlo 2W/200lm, samostatnost 1hodina, IP20 IK04, autotest, korpus bílé ABS, corridor PC optika</t>
  </si>
  <si>
    <t>347000124</t>
  </si>
  <si>
    <t>LED nouzové svítidlo 1W, samostatnost 1hodina, IP20, IK04 korpus bílý polykarbonát, čirá plastová tabulka s piktogra.</t>
  </si>
  <si>
    <t>347000125</t>
  </si>
  <si>
    <t>LED nouzové svítidlo do teploty okolí až -25°C, LED 7W/ 240lm, IP65, IK10, třída izolace II, korpus bílý polykarbonát, světelný kryt transparentní polykarbonát</t>
  </si>
  <si>
    <t>741372000D</t>
  </si>
  <si>
    <t>748992300</t>
  </si>
  <si>
    <t>Měření intenzity osvětlení, světelné zkoušky zdrojů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</si>
  <si>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</si>
  <si>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</si>
  <si>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</si>
  <si>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</si>
  <si>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</si>
  <si>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210100001D</t>
  </si>
  <si>
    <t>02_2 - EL SLN - rozvody a hromosvod</t>
  </si>
  <si>
    <t>D1 - Úprava pole 4 rozvaděč RH</t>
  </si>
  <si>
    <t xml:space="preserve">D2 - Kabely </t>
  </si>
  <si>
    <t>D3 - Instalační materiál</t>
  </si>
  <si>
    <t>D4 - Hromosvod a uzemnění</t>
  </si>
  <si>
    <t>D5 - Montáže</t>
  </si>
  <si>
    <t>D1</t>
  </si>
  <si>
    <t>Úprava pole 4 rozvaděč RH</t>
  </si>
  <si>
    <t>Pol28</t>
  </si>
  <si>
    <t>Jistič B10/1</t>
  </si>
  <si>
    <t>Pol29</t>
  </si>
  <si>
    <t>Jistič B16/1</t>
  </si>
  <si>
    <t>Pol30</t>
  </si>
  <si>
    <t>Jistič B16/3</t>
  </si>
  <si>
    <t>Pol31</t>
  </si>
  <si>
    <t>Jistič B25/3</t>
  </si>
  <si>
    <t>Pol32</t>
  </si>
  <si>
    <t>Jistič B40/3</t>
  </si>
  <si>
    <t>Pol33</t>
  </si>
  <si>
    <t>Jistič B63/3</t>
  </si>
  <si>
    <t>Pol34</t>
  </si>
  <si>
    <t>Lišta N,PE 16mm2</t>
  </si>
  <si>
    <t>Pol35</t>
  </si>
  <si>
    <t>Lišta propojovací 3pólová, 16mm2, 1m</t>
  </si>
  <si>
    <t>Pol36</t>
  </si>
  <si>
    <t>Stykač 2Z/20A, 230V</t>
  </si>
  <si>
    <t>Pol37</t>
  </si>
  <si>
    <t>Svorka Wago 16 mm2 šedá</t>
  </si>
  <si>
    <t>Pol38</t>
  </si>
  <si>
    <t>Svorka Wago 4 mm2 šedá</t>
  </si>
  <si>
    <t>Pol39</t>
  </si>
  <si>
    <t>Svorka Wago 2,5mm2 šedá</t>
  </si>
  <si>
    <t>Pol40</t>
  </si>
  <si>
    <t>Servisní zásuvka</t>
  </si>
  <si>
    <t>Pol41</t>
  </si>
  <si>
    <t>Zaslepovací pás 1000 mm</t>
  </si>
  <si>
    <t>Pol42</t>
  </si>
  <si>
    <t>Vodiče, drobný montážní materiál</t>
  </si>
  <si>
    <t>Pol43</t>
  </si>
  <si>
    <t>Výroba rozváděče</t>
  </si>
  <si>
    <t>Pol44</t>
  </si>
  <si>
    <t>Výchozí revize rozváděče</t>
  </si>
  <si>
    <t>D2</t>
  </si>
  <si>
    <t xml:space="preserve">Kabely </t>
  </si>
  <si>
    <t>Pol45</t>
  </si>
  <si>
    <t>Kabel CYKY-J 5 x 16</t>
  </si>
  <si>
    <t>Pol46</t>
  </si>
  <si>
    <t>Kabel CYKY-J 5 x 10</t>
  </si>
  <si>
    <t>Pol47</t>
  </si>
  <si>
    <t>Kabel CYKY -J 5 x 4</t>
  </si>
  <si>
    <t>Pol48</t>
  </si>
  <si>
    <t>Kabel CYKY-J 5 x 2,5</t>
  </si>
  <si>
    <t>Pol49</t>
  </si>
  <si>
    <t>Kabel CXKH-R 2x1,5</t>
  </si>
  <si>
    <t>Pol50</t>
  </si>
  <si>
    <t>Kabel CYKY-J 3 x 1,5</t>
  </si>
  <si>
    <t>Pol51</t>
  </si>
  <si>
    <t>Ochranné pospojování CY 16</t>
  </si>
  <si>
    <t>D3</t>
  </si>
  <si>
    <t>Instalační materiál</t>
  </si>
  <si>
    <t>Pol52</t>
  </si>
  <si>
    <t>Drobný instalační materiál</t>
  </si>
  <si>
    <t>D4</t>
  </si>
  <si>
    <t>Hromosvod a uzemnění</t>
  </si>
  <si>
    <t>Pol53</t>
  </si>
  <si>
    <t>Kontrola a proměření, případná oprava uzemnění</t>
  </si>
  <si>
    <t>Pol54</t>
  </si>
  <si>
    <t>Pásek FeZn 30/4</t>
  </si>
  <si>
    <t>Pol55</t>
  </si>
  <si>
    <t>Hromosvod vodič AlMgSi 8mm</t>
  </si>
  <si>
    <t>Pol56</t>
  </si>
  <si>
    <t>Svorka křížová</t>
  </si>
  <si>
    <t>Pol57</t>
  </si>
  <si>
    <t>Svorka jímačová</t>
  </si>
  <si>
    <t>Pol58</t>
  </si>
  <si>
    <t>Svorka pro zemní pásek</t>
  </si>
  <si>
    <t>Pol59</t>
  </si>
  <si>
    <t>Zkušební svorka na fasádě</t>
  </si>
  <si>
    <t>Pol60</t>
  </si>
  <si>
    <t>Ochranný úhelník</t>
  </si>
  <si>
    <t>Pol61</t>
  </si>
  <si>
    <t>Držák jímací tyče</t>
  </si>
  <si>
    <t>Pol62</t>
  </si>
  <si>
    <t>Jímací tyč</t>
  </si>
  <si>
    <t>Pol63</t>
  </si>
  <si>
    <t>Podpěra vedení</t>
  </si>
  <si>
    <t>Pol64</t>
  </si>
  <si>
    <t>Instalace hromosvodu</t>
  </si>
  <si>
    <t>Pol65</t>
  </si>
  <si>
    <t>Revize hromosvodu</t>
  </si>
  <si>
    <t>D5</t>
  </si>
  <si>
    <t>Montáže</t>
  </si>
  <si>
    <t>Pol66</t>
  </si>
  <si>
    <t>Instalace kabeláže</t>
  </si>
  <si>
    <t>Pol67</t>
  </si>
  <si>
    <t>Stavební přípomoce</t>
  </si>
  <si>
    <t>Pol68</t>
  </si>
  <si>
    <t>Demontáž pole 4 rozvaděče RH</t>
  </si>
  <si>
    <t>Pol69</t>
  </si>
  <si>
    <t>Připojení pole 4 rozváděče RH</t>
  </si>
  <si>
    <t>Pol70</t>
  </si>
  <si>
    <t>Projekt skutečného stavu</t>
  </si>
  <si>
    <t>Pol71</t>
  </si>
  <si>
    <t>Doprava</t>
  </si>
  <si>
    <t>Pol72</t>
  </si>
  <si>
    <t>Revize</t>
  </si>
  <si>
    <t>Pol73</t>
  </si>
  <si>
    <t>Předání, zaškolení</t>
  </si>
  <si>
    <t>03 - VZT</t>
  </si>
  <si>
    <t xml:space="preserve">    751 - Vzduchotechnika</t>
  </si>
  <si>
    <t>713411111</t>
  </si>
  <si>
    <t>Montáž izolace tepelné potrubí pásy nebo rohožemi bez úpravy staženými drátem 1x</t>
  </si>
  <si>
    <t>63150980</t>
  </si>
  <si>
    <t>rohož izolační z minerální vlny lamelová s Al fólií 25kg/m3 tl 20mm</t>
  </si>
  <si>
    <t>751</t>
  </si>
  <si>
    <t>Vzduchotechnika</t>
  </si>
  <si>
    <t>751111271</t>
  </si>
  <si>
    <t>Mtž vent ax střtl potrubního základního D do 200 mm</t>
  </si>
  <si>
    <t>42914105</t>
  </si>
  <si>
    <t>ventilátor axiální potrubní skříň z plastu průtok 300m3/h D 150mm 35W IPX4</t>
  </si>
  <si>
    <t>751322012</t>
  </si>
  <si>
    <t>Mtž talířového ventilu D do 200 mm</t>
  </si>
  <si>
    <t>1598854</t>
  </si>
  <si>
    <t>TALIROVY VENTIL KOVOVY MTV 160</t>
  </si>
  <si>
    <t>751344112</t>
  </si>
  <si>
    <t>Mtž tlumiče hluku pro kruhové potrubí D do 200 mm</t>
  </si>
  <si>
    <t>42976004</t>
  </si>
  <si>
    <t>tlumič hluku kruhový D 160mm délka 900mm, šířka izolace 100mm</t>
  </si>
  <si>
    <t>751398041</t>
  </si>
  <si>
    <t>Mtž protidešťové žaluzie potrubí D do 300 mm</t>
  </si>
  <si>
    <t>42972914</t>
  </si>
  <si>
    <t>žaluzie jednoduchá kruhová DN 160</t>
  </si>
  <si>
    <t>42971005</t>
  </si>
  <si>
    <t>kruhová klapka uzavírací Pz D 160mm</t>
  </si>
  <si>
    <t>1000687</t>
  </si>
  <si>
    <t>BELIMO KLAPKOVY POHON SMQ24A /F2328/</t>
  </si>
  <si>
    <t>1146630</t>
  </si>
  <si>
    <t>PROSTOROVY TEPLOTNI SNIMAC DEVILINK RS</t>
  </si>
  <si>
    <t>751511122</t>
  </si>
  <si>
    <t>Mtž potrubí plech skupiny I kruh s přírubou tloušťky plechu 0,6 mm D do 200 mm</t>
  </si>
  <si>
    <t>42981099</t>
  </si>
  <si>
    <t>trouba spirálně vinutá Pz D 160mm, l=3000mm</t>
  </si>
  <si>
    <t>751511123</t>
  </si>
  <si>
    <t>Mtž potrubí plech skupiny I kruh s přírubou tloušťky plechu 0,6 mm D do 300 mm</t>
  </si>
  <si>
    <t>42981104</t>
  </si>
  <si>
    <t>trouba spirálně vinutá Pz D 280mm, l=3000mm</t>
  </si>
  <si>
    <t>751526447</t>
  </si>
  <si>
    <t>Mtž přechodu osového do plast potrubí kruh bez příruby D do 300 mm</t>
  </si>
  <si>
    <t>42981379</t>
  </si>
  <si>
    <t>přechod osový Pz D1/D2 = 315/280mm</t>
  </si>
  <si>
    <t>751537113</t>
  </si>
  <si>
    <t>Mtž potrubí ohebného izol minerální vatou z Al laminátu D do 300 mm</t>
  </si>
  <si>
    <t>1172696</t>
  </si>
  <si>
    <t>SONOVAC DN 315</t>
  </si>
  <si>
    <t>751581353</t>
  </si>
  <si>
    <t>Jádrový vrt 300 mm přes cihlovou stenu tl 400 mm</t>
  </si>
  <si>
    <t>751611115</t>
  </si>
  <si>
    <t>Montáž vzduchotechnické jednotky s rekuperací tepla stojaté s výměnou vzduchu do 1000 m3/h</t>
  </si>
  <si>
    <t>42956044.01</t>
  </si>
  <si>
    <t>Lokální skříňová rekuperační jednotka do 850 m3/hod, s dohřevem a předehřevem. Součásti je CO2 čidlo a pohybový senzor.</t>
  </si>
  <si>
    <t>42956044.02</t>
  </si>
  <si>
    <t>Nástěnný dotykový regulátor.</t>
  </si>
  <si>
    <t>42956044.03</t>
  </si>
  <si>
    <t>Fasádní sdružená přívodní/odvodní mřížka</t>
  </si>
  <si>
    <t>42956044.04</t>
  </si>
  <si>
    <t>Obklad lamino buk tl. 18 mm</t>
  </si>
  <si>
    <t>42956044.05</t>
  </si>
  <si>
    <t>Zákryt a obklad potrubí buk</t>
  </si>
  <si>
    <t>42956044.06</t>
  </si>
  <si>
    <t>Fitlr FK 850 INT-M5</t>
  </si>
  <si>
    <t>998751101</t>
  </si>
  <si>
    <t>Přesun hmot tonážní pro vzduchotechniku v objektech v do 12 m</t>
  </si>
  <si>
    <t>998751192</t>
  </si>
  <si>
    <t>Příplatek k přesunu hmot tonážní 751 za zvětšený přesun do 1000 m</t>
  </si>
  <si>
    <t>998751199</t>
  </si>
  <si>
    <t>Příplatek k přesunu hmot tonážní 751 za zvětšený přesun ZKD 1000 m přes 1000 m</t>
  </si>
  <si>
    <t>04 - ÚT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</si>
  <si>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</si>
  <si>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</si>
  <si>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</si>
  <si>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</si>
  <si>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</si>
  <si>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>722</t>
  </si>
  <si>
    <t>Zdravotechnika - vnitřní vodovod</t>
  </si>
  <si>
    <t>722181251</t>
  </si>
  <si>
    <t>Ochrana vodovodního potrubí přilepenými termoizolačními trubicemi z PE tl do 25 mm DN do 22 mm</t>
  </si>
  <si>
    <t>722181252</t>
  </si>
  <si>
    <t>Ochrana vodovodního potrubí přilepenými termoizolačními trubicemi z PE tl do 25 mm DN do 45 mm</t>
  </si>
  <si>
    <t>731</t>
  </si>
  <si>
    <t>Ústřední vytápění - kotelny</t>
  </si>
  <si>
    <t>731259617</t>
  </si>
  <si>
    <t>Montáž kotlů ocelových elektrických závěsných přímotopných o výkonu do 60 kW</t>
  </si>
  <si>
    <t>48417008.01</t>
  </si>
  <si>
    <t>elektrokotel závěsný přímotopný 24kW</t>
  </si>
  <si>
    <t>732</t>
  </si>
  <si>
    <t>Ústřední vytápění - strojovny</t>
  </si>
  <si>
    <t>732219315</t>
  </si>
  <si>
    <t>Montáž ohříváku vody stojatého PN 0,6/0,6,PN 1,6/0,6 o obsahu 1000 litrů</t>
  </si>
  <si>
    <t>48476035.01</t>
  </si>
  <si>
    <t>zásobník teplé vody nerezový pro tepelné čerpadlo 710L</t>
  </si>
  <si>
    <t>732331135</t>
  </si>
  <si>
    <t>Nádoba tlaková expanzní pro akumulační ohřev TV s membránou závitové připojení PN 1,0 o objemu 33 l</t>
  </si>
  <si>
    <t>732331618</t>
  </si>
  <si>
    <t>Nádoba tlaková expanzní pro topnou a chladicí soustavu s membránou závitové připojení PN 0,6 o objemu 100 l</t>
  </si>
  <si>
    <t>732429212</t>
  </si>
  <si>
    <t>Montáž čerpadla oběhového mokroběžného závitového DN 25</t>
  </si>
  <si>
    <t>WLO.4215513</t>
  </si>
  <si>
    <t>YONOS PICO 25/1-4-(ROW)</t>
  </si>
  <si>
    <t>732429215</t>
  </si>
  <si>
    <t>Montáž čerpadla oběhového mokroběžného závitového DN 32</t>
  </si>
  <si>
    <t>WLO.2120644</t>
  </si>
  <si>
    <t>Yonos MAXO 30/0,5-12 PN10</t>
  </si>
  <si>
    <t>732522120</t>
  </si>
  <si>
    <t>Tepelné čerpadlo vzduch/voda venkovní jednotka topný výkon/příkon 20/4,0 kW</t>
  </si>
  <si>
    <t>40541005.01</t>
  </si>
  <si>
    <t>Regulace tepelného čerpadla</t>
  </si>
  <si>
    <t>40541005.02</t>
  </si>
  <si>
    <t>Konzole pod venkovní jednotku+montážní sada</t>
  </si>
  <si>
    <t>40541005.03</t>
  </si>
  <si>
    <t>40541005.04</t>
  </si>
  <si>
    <t>Propojovací vedení</t>
  </si>
  <si>
    <t>732519101</t>
  </si>
  <si>
    <t>Montáž zásobníku akumulačního telplé vody pro využití solární energie bez výměníku tepla ostatní typ objemu do 500 l</t>
  </si>
  <si>
    <t>40541005.05</t>
  </si>
  <si>
    <t>Vyrovnávací nádoba 250l, top. těleso 3x6kW, stacionární 250 l</t>
  </si>
  <si>
    <t>40541005.06</t>
  </si>
  <si>
    <t>Topné těleso - TJ G 6/4"-9 - 9 kW, 3f, termostat, G 6/4"</t>
  </si>
  <si>
    <t>40541005.07</t>
  </si>
  <si>
    <t>Topný kabel s termostatem v instalační krabičce</t>
  </si>
  <si>
    <t>40541005.08</t>
  </si>
  <si>
    <t>Zaregulování topného zdroje</t>
  </si>
  <si>
    <t>40541005.09</t>
  </si>
  <si>
    <t>Automatické doplňovací zařizení</t>
  </si>
  <si>
    <t>40541005.10</t>
  </si>
  <si>
    <t>Úpravna otopné vody</t>
  </si>
  <si>
    <t>734295022</t>
  </si>
  <si>
    <t>Směšovací ventil otopných a chladicích systémů závitový třícestný G 1" se servomotorem</t>
  </si>
  <si>
    <t>998732102</t>
  </si>
  <si>
    <t>Přesun hmot tonážní pro strojovny v objektech v do 12 m</t>
  </si>
  <si>
    <t>733</t>
  </si>
  <si>
    <t>Ústřední vytápění - rozvodné potrubí</t>
  </si>
  <si>
    <t>733122203</t>
  </si>
  <si>
    <t>Potrubí z uhlíkové oceli hladké spojované lisováním DN 15</t>
  </si>
  <si>
    <t>733122204</t>
  </si>
  <si>
    <t>Potrubí z uhlíkové oceli hladké spojované lisováním DN 20</t>
  </si>
  <si>
    <t>733122205</t>
  </si>
  <si>
    <t>Potrubí z uhlíkové oceli hladké spojované lisováním DN 25</t>
  </si>
  <si>
    <t>733122206</t>
  </si>
  <si>
    <t>Potrubí z uhlíkové oceli hladké spojované lisováním DN 32</t>
  </si>
  <si>
    <t>733122207</t>
  </si>
  <si>
    <t>Potrubí z uhlíkové oceli hladké spojované lisováním DN 40</t>
  </si>
  <si>
    <t>733122208</t>
  </si>
  <si>
    <t>Potrubí z uhlíkové oceli hladké spojované lisováním DN 50</t>
  </si>
  <si>
    <t>733223105</t>
  </si>
  <si>
    <t>Potrubí měděné tvrdé spojované měkkým pájením D 28x1,5</t>
  </si>
  <si>
    <t>733223106</t>
  </si>
  <si>
    <t>Potrubí měděné tvrdé spojované měkkým pájením D 35x1,5</t>
  </si>
  <si>
    <t>733223107</t>
  </si>
  <si>
    <t>Potrubí měděné tvrdé spojované měkkým pájením D 42x1,5</t>
  </si>
  <si>
    <t>733291101</t>
  </si>
  <si>
    <t>Zkouška těsnosti potrubí měděné do D 35x1,5</t>
  </si>
  <si>
    <t>733291102</t>
  </si>
  <si>
    <t>Zkouška těsnosti potrubí měděné do D 64x2</t>
  </si>
  <si>
    <t>998733101</t>
  </si>
  <si>
    <t>Přesun hmot tonážní pro rozvody potrubí v objektech v do 6 m</t>
  </si>
  <si>
    <t>998733194</t>
  </si>
  <si>
    <t>Příplatek k přesunu hmot tonážní 733 za zvětšený přesun do 1000 m</t>
  </si>
  <si>
    <t>998733199</t>
  </si>
  <si>
    <t>Příplatek k přesunu hmot tonážní 733 za zvětšený přesun ZKD 1000 m přes 1000 m</t>
  </si>
  <si>
    <t>734</t>
  </si>
  <si>
    <t>Ústřední vytápění - armatury</t>
  </si>
  <si>
    <t>734211119</t>
  </si>
  <si>
    <t>Ventil závitový odvzdušňovací G 3/8 PN 14 do 120°C automatický</t>
  </si>
  <si>
    <t>734211120</t>
  </si>
  <si>
    <t>Ventil závitový odvzdušňovací G 1/2 PN 14 do 120°C automatický</t>
  </si>
  <si>
    <t>734221536.01</t>
  </si>
  <si>
    <t>Ventil závitový termostatický rohový dvouregulační G 1/2 PN 16 do 110°C H ventil</t>
  </si>
  <si>
    <t>734221682</t>
  </si>
  <si>
    <t>Termostatická hlavice kapalinová PN 10 do 110°C otopných těles VK</t>
  </si>
  <si>
    <t>734242413</t>
  </si>
  <si>
    <t>Ventil závitový zpětný přímý G 3/4 PN 16 do 110°C</t>
  </si>
  <si>
    <t>734242414</t>
  </si>
  <si>
    <t>Ventil závitový zpětný přímý G 1 PN 16 do 110°C</t>
  </si>
  <si>
    <t>734242415</t>
  </si>
  <si>
    <t>Ventil závitový zpětný přímý G 5/4 PN 16 do 110°C</t>
  </si>
  <si>
    <t>734242417</t>
  </si>
  <si>
    <t>Ventil závitový zpětný přímý G 2 PN 16 do 110°C</t>
  </si>
  <si>
    <t>734251211</t>
  </si>
  <si>
    <t>Ventil závitový pojistný rohový G 1/2 provozní tlak od 2,5 do 6 barů</t>
  </si>
  <si>
    <t>734251212</t>
  </si>
  <si>
    <t>Ventil závitový pojistný rohový G 3/4 provozní tlak od 2,5 do 6 barů</t>
  </si>
  <si>
    <t>734261402</t>
  </si>
  <si>
    <t>Armatura připojovací rohová G 1/2x18 PN 10 do 110°C radiátorů typu VK</t>
  </si>
  <si>
    <t>734291123</t>
  </si>
  <si>
    <t>Kohout plnící a vypouštěcí G 1/2 PN 10 do 90°C závitový</t>
  </si>
  <si>
    <t>734291242</t>
  </si>
  <si>
    <t>Filtr závitový přímý G 3/4 PN 16 do 130°C s vnitřními závity</t>
  </si>
  <si>
    <t>734291247</t>
  </si>
  <si>
    <t>Filtr závitový přímý G 2 PN 16 do 130°C s vnitřními závity</t>
  </si>
  <si>
    <t>734291264</t>
  </si>
  <si>
    <t>Filtr závitový přímý G 1 PN 30 do 110°C s vnitřními závity</t>
  </si>
  <si>
    <t>734291265</t>
  </si>
  <si>
    <t>Filtr závitový přímý G 1 1/4 PN 30 do 110°C s vnitřními závity</t>
  </si>
  <si>
    <t>734292714</t>
  </si>
  <si>
    <t>Kohout kulový přímý G 3/4 PN 42 do 185°C vnitřní závit</t>
  </si>
  <si>
    <t>734292715</t>
  </si>
  <si>
    <t>Kohout kulový přímý G 1 PN 42 do 185°C vnitřní závit</t>
  </si>
  <si>
    <t>734292717</t>
  </si>
  <si>
    <t>Kohout kulový přímý G 1 1/2 PN 42 do 185°C vnitřní závit</t>
  </si>
  <si>
    <t>734292718</t>
  </si>
  <si>
    <t>Kohout kulový přímý G 2 PN 42 do 185°C vnitřní závit</t>
  </si>
  <si>
    <t>734411101</t>
  </si>
  <si>
    <t>Teploměr technický s pevným stonkem a jímkou zadní připojení průměr 63 mm délky 50 mm</t>
  </si>
  <si>
    <t>734412112.02</t>
  </si>
  <si>
    <t>Měřič tepla ultrazvukový Qn 0,6 DN 20</t>
  </si>
  <si>
    <t>734412113.01</t>
  </si>
  <si>
    <t>Měřič tepla ultrazvukový Qn 3,5 G DN 32</t>
  </si>
  <si>
    <t>734421101</t>
  </si>
  <si>
    <t>Tlakoměr s pevným stonkem a zpětnou klapkou tlak 0-16 bar průměr 50 mm spodní připojení</t>
  </si>
  <si>
    <t>998734101</t>
  </si>
  <si>
    <t>Přesun hmot tonážní pro armatury v objektech v do 6 m</t>
  </si>
  <si>
    <t>998734194</t>
  </si>
  <si>
    <t>Příplatek k přesunu hmot tonážní 734 za zvětšený přesun do 1000 m</t>
  </si>
  <si>
    <t>998734199</t>
  </si>
  <si>
    <t>Příplatek k přesunu hmot tonážní 734 za zvětšený přesun ZKD 1000 m přes 1000 m</t>
  </si>
  <si>
    <t>735000912</t>
  </si>
  <si>
    <t>Vyregulování ventilu nebo kohoutu dvojregulačního s termostatickým ovládáním</t>
  </si>
  <si>
    <t>735151821.01</t>
  </si>
  <si>
    <t>Demontáž otopného tělesa elektrického přímotopného</t>
  </si>
  <si>
    <t>735152473</t>
  </si>
  <si>
    <t>Otopné těleso panelové VK dvoudeskové 1 přídavná přestupní plocha výška/délka 600/600 mm výkon 773 W</t>
  </si>
  <si>
    <t>735152474</t>
  </si>
  <si>
    <t>Otopné těleso panelové VK dvoudeskové 1 přídavná přestupní plocha výška/délka 600/700 mm výkon 902 W</t>
  </si>
  <si>
    <t>735152475</t>
  </si>
  <si>
    <t>Otopné těleso panelové VK dvoudeskové 1 přídavná přestupní plocha výška/délka 600/800 mm výkon 1030 W</t>
  </si>
  <si>
    <t>735152477</t>
  </si>
  <si>
    <t>Otopné těleso panelové VK dvoudeskové 1 přídavná přestupní plocha výška/délka 600/1000 mm výkon 1288 W</t>
  </si>
  <si>
    <t>735152574</t>
  </si>
  <si>
    <t>Otopné těleso panelové VK dvoudeskové 2 přídavné přestupní plochy výška/délka 600/700 mm výkon 1175 W</t>
  </si>
  <si>
    <t>735152575</t>
  </si>
  <si>
    <t>Otopné těleso panelové VK dvoudeskové 2 přídavné přestupní plochy výška/délka 600/800 mm výkon 1343 W</t>
  </si>
  <si>
    <t>735152576</t>
  </si>
  <si>
    <t>Otopné těleso panelové VK dvoudeskové 2 přídavné přestupní plochy výška/délka 600/900 mm výkon 1511 W</t>
  </si>
  <si>
    <t>735152577</t>
  </si>
  <si>
    <t>Otopné těleso panelové VK dvoudeskové 2 přídavné přestupní plochy výška/délka 600/1000 mm výkon 1679 W</t>
  </si>
  <si>
    <t>735152578</t>
  </si>
  <si>
    <t>Otopné těleso panelové VK dvoudeskové 2 přídavné přestupní plochy výška/délka 600/1100 mm výkon 1847 W</t>
  </si>
  <si>
    <t>735152579</t>
  </si>
  <si>
    <t>Otopné těleso panelové VK dvoudeskové 2 přídavné přestupní plochy výška/délka 600/1200 mm výkon 2015 W</t>
  </si>
  <si>
    <t>735152580</t>
  </si>
  <si>
    <t>Otopné těleso panelové VK dvoudeskové 2 přídavné přestupní plochy výška/délka 600/1400 mm výkon 2351 W</t>
  </si>
  <si>
    <t>735152582</t>
  </si>
  <si>
    <t>Otopné těleso panelové VK dvoudeskové 2 přídavné přestupní plochy výška/délka 600/1800 mm výkon 3022 W</t>
  </si>
  <si>
    <t>735152682</t>
  </si>
  <si>
    <t>Otopné těleso panelové VK třídeskové 3 přídavné přestupní plochy výška/délka 600/1800 mm výkon 4331 W</t>
  </si>
  <si>
    <t>735152683.01</t>
  </si>
  <si>
    <t>Otopné těleso panelové VK třídeskové 3 přídavné přestupní plochy výška/délka 600/2300 mm výkon 4812 W</t>
  </si>
  <si>
    <t>735159310</t>
  </si>
  <si>
    <t>Montáž otopných těles panelových třířadých délky do 1140 mm</t>
  </si>
  <si>
    <t>735159320</t>
  </si>
  <si>
    <t>Montáž otopných těles panelových třířadých délky do 1500 mm</t>
  </si>
  <si>
    <t>735159340</t>
  </si>
  <si>
    <t>Montáž otopných těles panelových třířadých délky do 2820 mm</t>
  </si>
  <si>
    <t>32060040-ES-0010</t>
  </si>
  <si>
    <t>Deskové otopné těleso se snížením povrchové teploty VK 32-0600/0400</t>
  </si>
  <si>
    <t>ks</t>
  </si>
  <si>
    <t>32060060-6S-0010</t>
  </si>
  <si>
    <t>Deskové otopné těleso se snížením povrchové teploty VK 32-0600/0600</t>
  </si>
  <si>
    <t>32060090-6S-0010</t>
  </si>
  <si>
    <t>Deskové otopné těleso se snížením povrchové teploty VK 32-0600/0900</t>
  </si>
  <si>
    <t>32060100-6S-0010</t>
  </si>
  <si>
    <t>Deskové otopné těleso se snížením povrchové teploty VK 32-0600/1000</t>
  </si>
  <si>
    <t>32060110-6S-0010</t>
  </si>
  <si>
    <t>Deskové otopné těleso se snížením povrchové teploty VK 32-0600/1100</t>
  </si>
  <si>
    <t>32060120-6S-0010</t>
  </si>
  <si>
    <t>Deskové otopné těleso se snížením povrchové teploty VK 32-0600/1200</t>
  </si>
  <si>
    <t>32060140-6S-0010</t>
  </si>
  <si>
    <t>Deskové otopné těleso se snížením povrchové teploty VK 32-0600/1400</t>
  </si>
  <si>
    <t>32060160-6S-0010</t>
  </si>
  <si>
    <t>Deskové otopné těleso se snížením povrchové teploty VK 32-0600/1600</t>
  </si>
  <si>
    <t>32060180-6S-0010</t>
  </si>
  <si>
    <t>Deskové otopné těleso se snížením povrchové teploty VK 32-0600/1800</t>
  </si>
  <si>
    <t>32060200-6S-0010</t>
  </si>
  <si>
    <t>Deskové otopné těleso se snížením povrchové teploty VK 32-0600/2000</t>
  </si>
  <si>
    <t>32060230-6S-0010</t>
  </si>
  <si>
    <t>Deskové otopné těleso se snížením povrchové teploty VK 32-0600/2300</t>
  </si>
  <si>
    <t>32090140-6S-0010</t>
  </si>
  <si>
    <t>Deskové otopné těleso se snížením povrchové teploty VK 32-0900/1400</t>
  </si>
  <si>
    <t>32090200-6S-0010</t>
  </si>
  <si>
    <t>Deskové otopné těleso se snížením povrchové teploty VK 32-0900/2000</t>
  </si>
  <si>
    <t>32060260-6S-0010</t>
  </si>
  <si>
    <t>Deskové otopné těleso se snížením povrchové teploty  VK 32-0600/2600</t>
  </si>
  <si>
    <t>32030260-6S-0010</t>
  </si>
  <si>
    <t>Deskové otopné těleso se snížením povrchové teploty  VK 32-0300/2600</t>
  </si>
  <si>
    <t>32060050-6S-0010</t>
  </si>
  <si>
    <t>Deskové otopné těleso se snížením povrchové teploty  VK 32-0600/0500</t>
  </si>
  <si>
    <t>735164511</t>
  </si>
  <si>
    <t>Montáž otopného tělesa trubkového na stěnu výšky tělesa do 1500 mm</t>
  </si>
  <si>
    <t>32090200-6S-00.01</t>
  </si>
  <si>
    <t>Koupelnové panelové těleso L=500, L=1240</t>
  </si>
  <si>
    <t>998735101</t>
  </si>
  <si>
    <t>Přesun hmot tonážní pro otopná tělesa v objektech v do 6 m</t>
  </si>
  <si>
    <t>998735194</t>
  </si>
  <si>
    <t>Příplatek k přesunu hmot tonážní 735 za zvětšený přesun do 1000 m</t>
  </si>
  <si>
    <t>998735199</t>
  </si>
  <si>
    <t>Příplatek k přesunu hmot tonážní 735 za zvětšený přesun ZKD 1000 m přes 1000 m</t>
  </si>
  <si>
    <t>05 - FVE</t>
  </si>
  <si>
    <t>Pol1</t>
  </si>
  <si>
    <t>Fotovoltaický panel 340Wp</t>
  </si>
  <si>
    <t>Pol2</t>
  </si>
  <si>
    <t>Hliníková konstrukce 15°</t>
  </si>
  <si>
    <t>Pol3</t>
  </si>
  <si>
    <t>Odpojovač panelů</t>
  </si>
  <si>
    <t>Pol4</t>
  </si>
  <si>
    <t>Hybridní střídač 10kW, včetně smartmeteru</t>
  </si>
  <si>
    <t>Pol5</t>
  </si>
  <si>
    <t>Bateriové úložiště lithiová 19,2kWh, včetně BMS</t>
  </si>
  <si>
    <t>Pol6</t>
  </si>
  <si>
    <t>Rozvaděč RAC oceloplechový, In=25A, IP40 (viz schéma napájení)</t>
  </si>
  <si>
    <t>Pol7</t>
  </si>
  <si>
    <t>Rozvaděč RDC oceloplechový, In=2x12A, IP40 (viz schéma napájení)</t>
  </si>
  <si>
    <t>Pol8</t>
  </si>
  <si>
    <t>STOP tlačítko, se sklem</t>
  </si>
  <si>
    <t>Pol9</t>
  </si>
  <si>
    <t>Oceloplechový žlabplný 50x62, včetně podpěr a veškerého příslušenství</t>
  </si>
  <si>
    <t>Pol10</t>
  </si>
  <si>
    <t>Drátěný žlab 50x100, včetně podpěr a veškerého příslušenství</t>
  </si>
  <si>
    <t>Pol11</t>
  </si>
  <si>
    <t>Bezhalogenová kabelová lišta 20x20, včetně příslušenství</t>
  </si>
  <si>
    <t>Pol12</t>
  </si>
  <si>
    <t>Solární kabel 6mm2</t>
  </si>
  <si>
    <t>Pol13</t>
  </si>
  <si>
    <t>CYA 16</t>
  </si>
  <si>
    <t>Pol14</t>
  </si>
  <si>
    <t>CYA 6</t>
  </si>
  <si>
    <t>Pol15</t>
  </si>
  <si>
    <t>CYKY 5x4</t>
  </si>
  <si>
    <t>Pol16</t>
  </si>
  <si>
    <t>FTP CAT5E</t>
  </si>
  <si>
    <t>Pol17</t>
  </si>
  <si>
    <t>CXKH-R 2x1,5</t>
  </si>
  <si>
    <t>Pol18</t>
  </si>
  <si>
    <t>kpl</t>
  </si>
  <si>
    <t>Pol19</t>
  </si>
  <si>
    <t>Požární ucpávky</t>
  </si>
  <si>
    <t>Pol20</t>
  </si>
  <si>
    <t>Připojení k internetu a monitoring</t>
  </si>
  <si>
    <t>Pol21</t>
  </si>
  <si>
    <t>Úpravy v rozvaděči RH</t>
  </si>
  <si>
    <t>Pol22</t>
  </si>
  <si>
    <t>Úprava jímací soustavy</t>
  </si>
  <si>
    <t>Pol23</t>
  </si>
  <si>
    <t>Výrobní projektová dokumentace</t>
  </si>
  <si>
    <t>Pol24</t>
  </si>
  <si>
    <t>Dokumentace skutečného provedení</t>
  </si>
  <si>
    <t>Pol25</t>
  </si>
  <si>
    <t>Inženýring</t>
  </si>
  <si>
    <t>Pol26</t>
  </si>
  <si>
    <t>Pol27</t>
  </si>
  <si>
    <t>TIČR</t>
  </si>
  <si>
    <t>06 -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</si>
  <si>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</si>
  <si>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</si>
  <si>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</si>
  <si>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</si>
  <si>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</si>
  <si>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</si>
  <si>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</si>
  <si>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</si>
  <si>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</si>
  <si>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</si>
  <si>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</si>
  <si>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</si>
  <si>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VRN2</t>
  </si>
  <si>
    <t>Příprava staveniště</t>
  </si>
  <si>
    <t>020001000</t>
  </si>
  <si>
    <t>VRN3</t>
  </si>
  <si>
    <t>Zařízení staveniště</t>
  </si>
  <si>
    <t>030001000</t>
  </si>
  <si>
    <t>VRN4</t>
  </si>
  <si>
    <t>Inženýrská činnost</t>
  </si>
  <si>
    <t>043002000</t>
  </si>
  <si>
    <t>Zkoušky a ostatní měření</t>
  </si>
  <si>
    <t>045002000</t>
  </si>
  <si>
    <t>Kompletační a koordinační činnost</t>
  </si>
  <si>
    <t>049303100</t>
  </si>
  <si>
    <t>Zhotovení Průkazu energetické náročnosti budovy (PENB) pro objekt MŠ</t>
  </si>
  <si>
    <t>049303200</t>
  </si>
  <si>
    <t>Protokol z měření hluku, vypracovaný v souladu s § 32a zákona, prokazující, že hlučnost všech instalovaných stacionárních zdrojů hluku v souběhu splňují hygienické limity v denní i noční době ve venkovním chráněném prostoru nejbližší stavby</t>
  </si>
  <si>
    <t>049303300</t>
  </si>
  <si>
    <t>Protokol z měření hluku, provedený držitelem osvědčení o akreditaci nebo držitelem autorizace, prokazující, že nebude překročena maximální hladina akustického tlaku A z provozu stacionárních zdrojů hluku ve vnitřních chráněných prostorech</t>
  </si>
  <si>
    <t>049303400</t>
  </si>
  <si>
    <t>Protokol z měření výkonů vzduchotechnického zařízení a srovnání s projektovanými parametry ve všech nuceně větraných prostorech</t>
  </si>
  <si>
    <t>049303500</t>
  </si>
  <si>
    <t>Protokol z měření elektrického osvětlení ve všech třídách, kde dochází k osazení nových oken a výměně osvětlovacích těles za nová LED svítidla. Elektrická složka osvětlení v těchto prostorech bude odpovídat normovým hodnotám</t>
  </si>
  <si>
    <t>VRN6</t>
  </si>
  <si>
    <t>Územní vlivy</t>
  </si>
  <si>
    <t>062002000</t>
  </si>
  <si>
    <t>Ztížené dopravní podmínky</t>
  </si>
  <si>
    <t>065002000</t>
  </si>
  <si>
    <t>Mimostaveništní doprava materiálů</t>
  </si>
  <si>
    <t>VRN7</t>
  </si>
  <si>
    <t>Provozní vlivy</t>
  </si>
  <si>
    <t>071002000</t>
  </si>
  <si>
    <t>Provoz investora, třetích osob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</si>
</sst>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pans="2:71" s="1" customFormat="1" ht="14.4" customHeight="1">
      <c r="B9" s="22"/>
      <c r="AR9" s="22"/>
      <c r="BE9" s="31"/>
      <c r="BS9" s="19" t="s">
        <v>6</v>
      </c>
    </row>
    <row r="10" spans="2:71" s="1" customFormat="1" ht="12" customHeight="1">
      <c r="B10" s="22"/>
      <c r="D10" s="32" t="s">
        <v>24</v>
      </c>
      <c r="AK10" s="32" t="s">
        <v>25</v>
      </c>
      <c r="AN10" s="27" t="s">
        <v>1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26</v>
      </c>
      <c r="AK11" s="32" t="s">
        <v>27</v>
      </c>
      <c r="AN11" s="27" t="s">
        <v>1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28</v>
      </c>
      <c r="AK13" s="32" t="s">
        <v>25</v>
      </c>
      <c r="AN13" s="34" t="s">
        <v>29</v>
      </c>
      <c r="AR13" s="22"/>
      <c r="BE13" s="31"/>
      <c r="BS13" s="19" t="s">
        <v>6</v>
      </c>
    </row>
    <row r="14" spans="2:71" ht="12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30</v>
      </c>
      <c r="AK16" s="32" t="s">
        <v>25</v>
      </c>
      <c r="AN16" s="27" t="s">
        <v>1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31</v>
      </c>
      <c r="AK17" s="32" t="s">
        <v>27</v>
      </c>
      <c r="AN17" s="27" t="s">
        <v>1</v>
      </c>
      <c r="AR17" s="22"/>
      <c r="BE17" s="31"/>
      <c r="BS17" s="19" t="s">
        <v>32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33</v>
      </c>
      <c r="AK19" s="32" t="s">
        <v>25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34</v>
      </c>
      <c r="AK20" s="32" t="s">
        <v>27</v>
      </c>
      <c r="AN20" s="27" t="s">
        <v>1</v>
      </c>
      <c r="AR20" s="22"/>
      <c r="BE20" s="31"/>
      <c r="BS20" s="19" t="s">
        <v>3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35</v>
      </c>
      <c r="AR22" s="22"/>
      <c r="BE22" s="31"/>
    </row>
    <row r="23" spans="2:57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40</v>
      </c>
      <c r="E29" s="3"/>
      <c r="F29" s="32" t="s">
        <v>41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42</v>
      </c>
      <c r="G30" s="3"/>
      <c r="H30" s="3"/>
      <c r="I30" s="3"/>
      <c r="J30" s="3"/>
      <c r="K30" s="3"/>
      <c r="L30" s="45">
        <v>0.12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43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44</v>
      </c>
      <c r="G32" s="3"/>
      <c r="H32" s="3"/>
      <c r="I32" s="3"/>
      <c r="J32" s="3"/>
      <c r="K32" s="3"/>
      <c r="L32" s="45">
        <v>0.12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45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50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51</v>
      </c>
      <c r="AI60" s="41"/>
      <c r="AJ60" s="41"/>
      <c r="AK60" s="41"/>
      <c r="AL60" s="41"/>
      <c r="AM60" s="58" t="s">
        <v>52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53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54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51</v>
      </c>
      <c r="AI75" s="41"/>
      <c r="AJ75" s="41"/>
      <c r="AK75" s="41"/>
      <c r="AL75" s="41"/>
      <c r="AM75" s="58" t="s">
        <v>52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2022-011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Snížení energetické náročnosti objektu MŠ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Trojdílná 1117/18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IF(AN8="","",AN8)</f>
        <v>30. 1. 2024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15.1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Městská část Praha 5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30</v>
      </c>
      <c r="AJ89" s="38"/>
      <c r="AK89" s="38"/>
      <c r="AL89" s="38"/>
      <c r="AM89" s="70" t="str">
        <f>IF(E17="","",E17)</f>
        <v>RH-ARCHITEKTI s.r.o.</v>
      </c>
      <c r="AN89" s="4"/>
      <c r="AO89" s="4"/>
      <c r="AP89" s="4"/>
      <c r="AQ89" s="38"/>
      <c r="AR89" s="39"/>
      <c r="AS89" s="71" t="s">
        <v>56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28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33</v>
      </c>
      <c r="AJ90" s="38"/>
      <c r="AK90" s="38"/>
      <c r="AL90" s="38"/>
      <c r="AM90" s="70" t="str">
        <f>IF(E20="","",E20)</f>
        <v xml:space="preserve"> 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57</v>
      </c>
      <c r="D92" s="80"/>
      <c r="E92" s="80"/>
      <c r="F92" s="80"/>
      <c r="G92" s="80"/>
      <c r="H92" s="81"/>
      <c r="I92" s="82" t="s">
        <v>58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59</v>
      </c>
      <c r="AH92" s="80"/>
      <c r="AI92" s="80"/>
      <c r="AJ92" s="80"/>
      <c r="AK92" s="80"/>
      <c r="AL92" s="80"/>
      <c r="AM92" s="80"/>
      <c r="AN92" s="82" t="s">
        <v>60</v>
      </c>
      <c r="AO92" s="80"/>
      <c r="AP92" s="84"/>
      <c r="AQ92" s="85" t="s">
        <v>61</v>
      </c>
      <c r="AR92" s="39"/>
      <c r="AS92" s="86" t="s">
        <v>62</v>
      </c>
      <c r="AT92" s="87" t="s">
        <v>63</v>
      </c>
      <c r="AU92" s="87" t="s">
        <v>64</v>
      </c>
      <c r="AV92" s="87" t="s">
        <v>65</v>
      </c>
      <c r="AW92" s="87" t="s">
        <v>66</v>
      </c>
      <c r="AX92" s="87" t="s">
        <v>67</v>
      </c>
      <c r="AY92" s="87" t="s">
        <v>68</v>
      </c>
      <c r="AZ92" s="87" t="s">
        <v>69</v>
      </c>
      <c r="BA92" s="87" t="s">
        <v>70</v>
      </c>
      <c r="BB92" s="87" t="s">
        <v>71</v>
      </c>
      <c r="BC92" s="87" t="s">
        <v>72</v>
      </c>
      <c r="BD92" s="88" t="s">
        <v>73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74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ROUND(AG95+AG96+SUM(AG99:AG102),2)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ROUND(AS95+AS96+SUM(AS99:AS102),2)</f>
        <v>0</v>
      </c>
      <c r="AT94" s="99">
        <f>ROUND(SUM(AV94:AW94),2)</f>
        <v>0</v>
      </c>
      <c r="AU94" s="100">
        <f>ROUND(AU95+AU96+SUM(AU99:AU102),5)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ROUND(AZ95+AZ96+SUM(AZ99:AZ102),2)</f>
        <v>0</v>
      </c>
      <c r="BA94" s="99">
        <f>ROUND(BA95+BA96+SUM(BA99:BA102),2)</f>
        <v>0</v>
      </c>
      <c r="BB94" s="99">
        <f>ROUND(BB95+BB96+SUM(BB99:BB102),2)</f>
        <v>0</v>
      </c>
      <c r="BC94" s="99">
        <f>ROUND(BC95+BC96+SUM(BC99:BC102),2)</f>
        <v>0</v>
      </c>
      <c r="BD94" s="101">
        <f>ROUND(BD95+BD96+SUM(BD99:BD102),2)</f>
        <v>0</v>
      </c>
      <c r="BE94" s="6"/>
      <c r="BS94" s="102" t="s">
        <v>75</v>
      </c>
      <c r="BT94" s="102" t="s">
        <v>76</v>
      </c>
      <c r="BU94" s="103" t="s">
        <v>77</v>
      </c>
      <c r="BV94" s="102" t="s">
        <v>78</v>
      </c>
      <c r="BW94" s="102" t="s">
        <v>4</v>
      </c>
      <c r="BX94" s="102" t="s">
        <v>79</v>
      </c>
      <c r="CL94" s="102" t="s">
        <v>1</v>
      </c>
    </row>
    <row r="95" spans="1:91" s="7" customFormat="1" ht="16.5" customHeight="1">
      <c r="A95" s="104" t="s">
        <v>80</v>
      </c>
      <c r="B95" s="105"/>
      <c r="C95" s="106"/>
      <c r="D95" s="107" t="s">
        <v>81</v>
      </c>
      <c r="E95" s="107"/>
      <c r="F95" s="107"/>
      <c r="G95" s="107"/>
      <c r="H95" s="107"/>
      <c r="I95" s="108"/>
      <c r="J95" s="107" t="s">
        <v>82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'01 - Stavební část'!J30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83</v>
      </c>
      <c r="AR95" s="105"/>
      <c r="AS95" s="111">
        <v>0</v>
      </c>
      <c r="AT95" s="112">
        <f>ROUND(SUM(AV95:AW95),2)</f>
        <v>0</v>
      </c>
      <c r="AU95" s="113">
        <f>'01 - Stavební část'!P138</f>
        <v>0</v>
      </c>
      <c r="AV95" s="112">
        <f>'01 - Stavební část'!J33</f>
        <v>0</v>
      </c>
      <c r="AW95" s="112">
        <f>'01 - Stavební část'!J34</f>
        <v>0</v>
      </c>
      <c r="AX95" s="112">
        <f>'01 - Stavební část'!J35</f>
        <v>0</v>
      </c>
      <c r="AY95" s="112">
        <f>'01 - Stavební část'!J36</f>
        <v>0</v>
      </c>
      <c r="AZ95" s="112">
        <f>'01 - Stavební část'!F33</f>
        <v>0</v>
      </c>
      <c r="BA95" s="112">
        <f>'01 - Stavební část'!F34</f>
        <v>0</v>
      </c>
      <c r="BB95" s="112">
        <f>'01 - Stavební část'!F35</f>
        <v>0</v>
      </c>
      <c r="BC95" s="112">
        <f>'01 - Stavební část'!F36</f>
        <v>0</v>
      </c>
      <c r="BD95" s="114">
        <f>'01 - Stavební část'!F37</f>
        <v>0</v>
      </c>
      <c r="BE95" s="7"/>
      <c r="BT95" s="115" t="s">
        <v>84</v>
      </c>
      <c r="BV95" s="115" t="s">
        <v>78</v>
      </c>
      <c r="BW95" s="115" t="s">
        <v>85</v>
      </c>
      <c r="BX95" s="115" t="s">
        <v>4</v>
      </c>
      <c r="CL95" s="115" t="s">
        <v>1</v>
      </c>
      <c r="CM95" s="115" t="s">
        <v>86</v>
      </c>
    </row>
    <row r="96" spans="1:91" s="7" customFormat="1" ht="16.5" customHeight="1">
      <c r="A96" s="7"/>
      <c r="B96" s="105"/>
      <c r="C96" s="106"/>
      <c r="D96" s="107" t="s">
        <v>87</v>
      </c>
      <c r="E96" s="107"/>
      <c r="F96" s="107"/>
      <c r="G96" s="107"/>
      <c r="H96" s="107"/>
      <c r="I96" s="108"/>
      <c r="J96" s="107" t="s">
        <v>88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16">
        <f>ROUND(SUM(AG97:AG98),2)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83</v>
      </c>
      <c r="AR96" s="105"/>
      <c r="AS96" s="111">
        <f>ROUND(SUM(AS97:AS98),2)</f>
        <v>0</v>
      </c>
      <c r="AT96" s="112">
        <f>ROUND(SUM(AV96:AW96),2)</f>
        <v>0</v>
      </c>
      <c r="AU96" s="113">
        <f>ROUND(SUM(AU97:AU98),5)</f>
        <v>0</v>
      </c>
      <c r="AV96" s="112">
        <f>ROUND(AZ96*L29,2)</f>
        <v>0</v>
      </c>
      <c r="AW96" s="112">
        <f>ROUND(BA96*L30,2)</f>
        <v>0</v>
      </c>
      <c r="AX96" s="112">
        <f>ROUND(BB96*L29,2)</f>
        <v>0</v>
      </c>
      <c r="AY96" s="112">
        <f>ROUND(BC96*L30,2)</f>
        <v>0</v>
      </c>
      <c r="AZ96" s="112">
        <f>ROUND(SUM(AZ97:AZ98),2)</f>
        <v>0</v>
      </c>
      <c r="BA96" s="112">
        <f>ROUND(SUM(BA97:BA98),2)</f>
        <v>0</v>
      </c>
      <c r="BB96" s="112">
        <f>ROUND(SUM(BB97:BB98),2)</f>
        <v>0</v>
      </c>
      <c r="BC96" s="112">
        <f>ROUND(SUM(BC97:BC98),2)</f>
        <v>0</v>
      </c>
      <c r="BD96" s="114">
        <f>ROUND(SUM(BD97:BD98),2)</f>
        <v>0</v>
      </c>
      <c r="BE96" s="7"/>
      <c r="BS96" s="115" t="s">
        <v>75</v>
      </c>
      <c r="BT96" s="115" t="s">
        <v>84</v>
      </c>
      <c r="BU96" s="115" t="s">
        <v>77</v>
      </c>
      <c r="BV96" s="115" t="s">
        <v>78</v>
      </c>
      <c r="BW96" s="115" t="s">
        <v>89</v>
      </c>
      <c r="BX96" s="115" t="s">
        <v>4</v>
      </c>
      <c r="CL96" s="115" t="s">
        <v>1</v>
      </c>
      <c r="CM96" s="115" t="s">
        <v>86</v>
      </c>
    </row>
    <row r="97" spans="1:90" s="4" customFormat="1" ht="16.5" customHeight="1">
      <c r="A97" s="104" t="s">
        <v>80</v>
      </c>
      <c r="B97" s="64"/>
      <c r="C97" s="10"/>
      <c r="D97" s="10"/>
      <c r="E97" s="117" t="s">
        <v>90</v>
      </c>
      <c r="F97" s="117"/>
      <c r="G97" s="117"/>
      <c r="H97" s="117"/>
      <c r="I97" s="117"/>
      <c r="J97" s="10"/>
      <c r="K97" s="117" t="s">
        <v>91</v>
      </c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8">
        <f>'02_1 - EL SLN - osvětlení'!J32</f>
        <v>0</v>
      </c>
      <c r="AH97" s="10"/>
      <c r="AI97" s="10"/>
      <c r="AJ97" s="10"/>
      <c r="AK97" s="10"/>
      <c r="AL97" s="10"/>
      <c r="AM97" s="10"/>
      <c r="AN97" s="118">
        <f>SUM(AG97,AT97)</f>
        <v>0</v>
      </c>
      <c r="AO97" s="10"/>
      <c r="AP97" s="10"/>
      <c r="AQ97" s="119" t="s">
        <v>92</v>
      </c>
      <c r="AR97" s="64"/>
      <c r="AS97" s="120">
        <v>0</v>
      </c>
      <c r="AT97" s="121">
        <f>ROUND(SUM(AV97:AW97),2)</f>
        <v>0</v>
      </c>
      <c r="AU97" s="122">
        <f>'02_1 - EL SLN - osvětlení'!P127</f>
        <v>0</v>
      </c>
      <c r="AV97" s="121">
        <f>'02_1 - EL SLN - osvětlení'!J35</f>
        <v>0</v>
      </c>
      <c r="AW97" s="121">
        <f>'02_1 - EL SLN - osvětlení'!J36</f>
        <v>0</v>
      </c>
      <c r="AX97" s="121">
        <f>'02_1 - EL SLN - osvětlení'!J37</f>
        <v>0</v>
      </c>
      <c r="AY97" s="121">
        <f>'02_1 - EL SLN - osvětlení'!J38</f>
        <v>0</v>
      </c>
      <c r="AZ97" s="121">
        <f>'02_1 - EL SLN - osvětlení'!F35</f>
        <v>0</v>
      </c>
      <c r="BA97" s="121">
        <f>'02_1 - EL SLN - osvětlení'!F36</f>
        <v>0</v>
      </c>
      <c r="BB97" s="121">
        <f>'02_1 - EL SLN - osvětlení'!F37</f>
        <v>0</v>
      </c>
      <c r="BC97" s="121">
        <f>'02_1 - EL SLN - osvětlení'!F38</f>
        <v>0</v>
      </c>
      <c r="BD97" s="123">
        <f>'02_1 - EL SLN - osvětlení'!F39</f>
        <v>0</v>
      </c>
      <c r="BE97" s="4"/>
      <c r="BT97" s="27" t="s">
        <v>86</v>
      </c>
      <c r="BV97" s="27" t="s">
        <v>78</v>
      </c>
      <c r="BW97" s="27" t="s">
        <v>93</v>
      </c>
      <c r="BX97" s="27" t="s">
        <v>89</v>
      </c>
      <c r="CL97" s="27" t="s">
        <v>1</v>
      </c>
    </row>
    <row r="98" spans="1:90" s="4" customFormat="1" ht="16.5" customHeight="1">
      <c r="A98" s="104" t="s">
        <v>80</v>
      </c>
      <c r="B98" s="64"/>
      <c r="C98" s="10"/>
      <c r="D98" s="10"/>
      <c r="E98" s="117" t="s">
        <v>94</v>
      </c>
      <c r="F98" s="117"/>
      <c r="G98" s="117"/>
      <c r="H98" s="117"/>
      <c r="I98" s="117"/>
      <c r="J98" s="10"/>
      <c r="K98" s="117" t="s">
        <v>95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8">
        <f>'02_2 - EL SLN - rozvody a...'!J32</f>
        <v>0</v>
      </c>
      <c r="AH98" s="10"/>
      <c r="AI98" s="10"/>
      <c r="AJ98" s="10"/>
      <c r="AK98" s="10"/>
      <c r="AL98" s="10"/>
      <c r="AM98" s="10"/>
      <c r="AN98" s="118">
        <f>SUM(AG98,AT98)</f>
        <v>0</v>
      </c>
      <c r="AO98" s="10"/>
      <c r="AP98" s="10"/>
      <c r="AQ98" s="119" t="s">
        <v>92</v>
      </c>
      <c r="AR98" s="64"/>
      <c r="AS98" s="120">
        <v>0</v>
      </c>
      <c r="AT98" s="121">
        <f>ROUND(SUM(AV98:AW98),2)</f>
        <v>0</v>
      </c>
      <c r="AU98" s="122">
        <f>'02_2 - EL SLN - rozvody a...'!P125</f>
        <v>0</v>
      </c>
      <c r="AV98" s="121">
        <f>'02_2 - EL SLN - rozvody a...'!J35</f>
        <v>0</v>
      </c>
      <c r="AW98" s="121">
        <f>'02_2 - EL SLN - rozvody a...'!J36</f>
        <v>0</v>
      </c>
      <c r="AX98" s="121">
        <f>'02_2 - EL SLN - rozvody a...'!J37</f>
        <v>0</v>
      </c>
      <c r="AY98" s="121">
        <f>'02_2 - EL SLN - rozvody a...'!J38</f>
        <v>0</v>
      </c>
      <c r="AZ98" s="121">
        <f>'02_2 - EL SLN - rozvody a...'!F35</f>
        <v>0</v>
      </c>
      <c r="BA98" s="121">
        <f>'02_2 - EL SLN - rozvody a...'!F36</f>
        <v>0</v>
      </c>
      <c r="BB98" s="121">
        <f>'02_2 - EL SLN - rozvody a...'!F37</f>
        <v>0</v>
      </c>
      <c r="BC98" s="121">
        <f>'02_2 - EL SLN - rozvody a...'!F38</f>
        <v>0</v>
      </c>
      <c r="BD98" s="123">
        <f>'02_2 - EL SLN - rozvody a...'!F39</f>
        <v>0</v>
      </c>
      <c r="BE98" s="4"/>
      <c r="BT98" s="27" t="s">
        <v>86</v>
      </c>
      <c r="BV98" s="27" t="s">
        <v>78</v>
      </c>
      <c r="BW98" s="27" t="s">
        <v>96</v>
      </c>
      <c r="BX98" s="27" t="s">
        <v>89</v>
      </c>
      <c r="CL98" s="27" t="s">
        <v>1</v>
      </c>
    </row>
    <row r="99" spans="1:91" s="7" customFormat="1" ht="16.5" customHeight="1">
      <c r="A99" s="104" t="s">
        <v>80</v>
      </c>
      <c r="B99" s="105"/>
      <c r="C99" s="106"/>
      <c r="D99" s="107" t="s">
        <v>97</v>
      </c>
      <c r="E99" s="107"/>
      <c r="F99" s="107"/>
      <c r="G99" s="107"/>
      <c r="H99" s="107"/>
      <c r="I99" s="108"/>
      <c r="J99" s="107" t="s">
        <v>98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9">
        <f>'03 - VZT'!J30</f>
        <v>0</v>
      </c>
      <c r="AH99" s="108"/>
      <c r="AI99" s="108"/>
      <c r="AJ99" s="108"/>
      <c r="AK99" s="108"/>
      <c r="AL99" s="108"/>
      <c r="AM99" s="108"/>
      <c r="AN99" s="109">
        <f>SUM(AG99,AT99)</f>
        <v>0</v>
      </c>
      <c r="AO99" s="108"/>
      <c r="AP99" s="108"/>
      <c r="AQ99" s="110" t="s">
        <v>83</v>
      </c>
      <c r="AR99" s="105"/>
      <c r="AS99" s="111">
        <v>0</v>
      </c>
      <c r="AT99" s="112">
        <f>ROUND(SUM(AV99:AW99),2)</f>
        <v>0</v>
      </c>
      <c r="AU99" s="113">
        <f>'03 - VZT'!P119</f>
        <v>0</v>
      </c>
      <c r="AV99" s="112">
        <f>'03 - VZT'!J33</f>
        <v>0</v>
      </c>
      <c r="AW99" s="112">
        <f>'03 - VZT'!J34</f>
        <v>0</v>
      </c>
      <c r="AX99" s="112">
        <f>'03 - VZT'!J35</f>
        <v>0</v>
      </c>
      <c r="AY99" s="112">
        <f>'03 - VZT'!J36</f>
        <v>0</v>
      </c>
      <c r="AZ99" s="112">
        <f>'03 - VZT'!F33</f>
        <v>0</v>
      </c>
      <c r="BA99" s="112">
        <f>'03 - VZT'!F34</f>
        <v>0</v>
      </c>
      <c r="BB99" s="112">
        <f>'03 - VZT'!F35</f>
        <v>0</v>
      </c>
      <c r="BC99" s="112">
        <f>'03 - VZT'!F36</f>
        <v>0</v>
      </c>
      <c r="BD99" s="114">
        <f>'03 - VZT'!F37</f>
        <v>0</v>
      </c>
      <c r="BE99" s="7"/>
      <c r="BT99" s="115" t="s">
        <v>84</v>
      </c>
      <c r="BV99" s="115" t="s">
        <v>78</v>
      </c>
      <c r="BW99" s="115" t="s">
        <v>99</v>
      </c>
      <c r="BX99" s="115" t="s">
        <v>4</v>
      </c>
      <c r="CL99" s="115" t="s">
        <v>1</v>
      </c>
      <c r="CM99" s="115" t="s">
        <v>86</v>
      </c>
    </row>
    <row r="100" spans="1:91" s="7" customFormat="1" ht="16.5" customHeight="1">
      <c r="A100" s="104" t="s">
        <v>80</v>
      </c>
      <c r="B100" s="105"/>
      <c r="C100" s="106"/>
      <c r="D100" s="107" t="s">
        <v>100</v>
      </c>
      <c r="E100" s="107"/>
      <c r="F100" s="107"/>
      <c r="G100" s="107"/>
      <c r="H100" s="107"/>
      <c r="I100" s="108"/>
      <c r="J100" s="107" t="s">
        <v>101</v>
      </c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9">
        <f>'04 - ÚT'!J30</f>
        <v>0</v>
      </c>
      <c r="AH100" s="108"/>
      <c r="AI100" s="108"/>
      <c r="AJ100" s="108"/>
      <c r="AK100" s="108"/>
      <c r="AL100" s="108"/>
      <c r="AM100" s="108"/>
      <c r="AN100" s="109">
        <f>SUM(AG100,AT100)</f>
        <v>0</v>
      </c>
      <c r="AO100" s="108"/>
      <c r="AP100" s="108"/>
      <c r="AQ100" s="110" t="s">
        <v>83</v>
      </c>
      <c r="AR100" s="105"/>
      <c r="AS100" s="111">
        <v>0</v>
      </c>
      <c r="AT100" s="112">
        <f>ROUND(SUM(AV100:AW100),2)</f>
        <v>0</v>
      </c>
      <c r="AU100" s="113">
        <f>'04 - ÚT'!P123</f>
        <v>0</v>
      </c>
      <c r="AV100" s="112">
        <f>'04 - ÚT'!J33</f>
        <v>0</v>
      </c>
      <c r="AW100" s="112">
        <f>'04 - ÚT'!J34</f>
        <v>0</v>
      </c>
      <c r="AX100" s="112">
        <f>'04 - ÚT'!J35</f>
        <v>0</v>
      </c>
      <c r="AY100" s="112">
        <f>'04 - ÚT'!J36</f>
        <v>0</v>
      </c>
      <c r="AZ100" s="112">
        <f>'04 - ÚT'!F33</f>
        <v>0</v>
      </c>
      <c r="BA100" s="112">
        <f>'04 - ÚT'!F34</f>
        <v>0</v>
      </c>
      <c r="BB100" s="112">
        <f>'04 - ÚT'!F35</f>
        <v>0</v>
      </c>
      <c r="BC100" s="112">
        <f>'04 - ÚT'!F36</f>
        <v>0</v>
      </c>
      <c r="BD100" s="114">
        <f>'04 - ÚT'!F37</f>
        <v>0</v>
      </c>
      <c r="BE100" s="7"/>
      <c r="BT100" s="115" t="s">
        <v>84</v>
      </c>
      <c r="BV100" s="115" t="s">
        <v>78</v>
      </c>
      <c r="BW100" s="115" t="s">
        <v>102</v>
      </c>
      <c r="BX100" s="115" t="s">
        <v>4</v>
      </c>
      <c r="CL100" s="115" t="s">
        <v>1</v>
      </c>
      <c r="CM100" s="115" t="s">
        <v>86</v>
      </c>
    </row>
    <row r="101" spans="1:91" s="7" customFormat="1" ht="16.5" customHeight="1">
      <c r="A101" s="104" t="s">
        <v>80</v>
      </c>
      <c r="B101" s="105"/>
      <c r="C101" s="106"/>
      <c r="D101" s="107" t="s">
        <v>103</v>
      </c>
      <c r="E101" s="107"/>
      <c r="F101" s="107"/>
      <c r="G101" s="107"/>
      <c r="H101" s="107"/>
      <c r="I101" s="108"/>
      <c r="J101" s="107" t="s">
        <v>104</v>
      </c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9">
        <f>'05 - FVE'!J30</f>
        <v>0</v>
      </c>
      <c r="AH101" s="108"/>
      <c r="AI101" s="108"/>
      <c r="AJ101" s="108"/>
      <c r="AK101" s="108"/>
      <c r="AL101" s="108"/>
      <c r="AM101" s="108"/>
      <c r="AN101" s="109">
        <f>SUM(AG101,AT101)</f>
        <v>0</v>
      </c>
      <c r="AO101" s="108"/>
      <c r="AP101" s="108"/>
      <c r="AQ101" s="110" t="s">
        <v>83</v>
      </c>
      <c r="AR101" s="105"/>
      <c r="AS101" s="111">
        <v>0</v>
      </c>
      <c r="AT101" s="112">
        <f>ROUND(SUM(AV101:AW101),2)</f>
        <v>0</v>
      </c>
      <c r="AU101" s="113">
        <f>'05 - FVE'!P116</f>
        <v>0</v>
      </c>
      <c r="AV101" s="112">
        <f>'05 - FVE'!J33</f>
        <v>0</v>
      </c>
      <c r="AW101" s="112">
        <f>'05 - FVE'!J34</f>
        <v>0</v>
      </c>
      <c r="AX101" s="112">
        <f>'05 - FVE'!J35</f>
        <v>0</v>
      </c>
      <c r="AY101" s="112">
        <f>'05 - FVE'!J36</f>
        <v>0</v>
      </c>
      <c r="AZ101" s="112">
        <f>'05 - FVE'!F33</f>
        <v>0</v>
      </c>
      <c r="BA101" s="112">
        <f>'05 - FVE'!F34</f>
        <v>0</v>
      </c>
      <c r="BB101" s="112">
        <f>'05 - FVE'!F35</f>
        <v>0</v>
      </c>
      <c r="BC101" s="112">
        <f>'05 - FVE'!F36</f>
        <v>0</v>
      </c>
      <c r="BD101" s="114">
        <f>'05 - FVE'!F37</f>
        <v>0</v>
      </c>
      <c r="BE101" s="7"/>
      <c r="BT101" s="115" t="s">
        <v>84</v>
      </c>
      <c r="BV101" s="115" t="s">
        <v>78</v>
      </c>
      <c r="BW101" s="115" t="s">
        <v>105</v>
      </c>
      <c r="BX101" s="115" t="s">
        <v>4</v>
      </c>
      <c r="CL101" s="115" t="s">
        <v>1</v>
      </c>
      <c r="CM101" s="115" t="s">
        <v>86</v>
      </c>
    </row>
    <row r="102" spans="1:91" s="7" customFormat="1" ht="16.5" customHeight="1">
      <c r="A102" s="104" t="s">
        <v>80</v>
      </c>
      <c r="B102" s="105"/>
      <c r="C102" s="106"/>
      <c r="D102" s="107" t="s">
        <v>106</v>
      </c>
      <c r="E102" s="107"/>
      <c r="F102" s="107"/>
      <c r="G102" s="107"/>
      <c r="H102" s="107"/>
      <c r="I102" s="108"/>
      <c r="J102" s="107" t="s">
        <v>107</v>
      </c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9">
        <f>'06 - VRN'!J30</f>
        <v>0</v>
      </c>
      <c r="AH102" s="108"/>
      <c r="AI102" s="108"/>
      <c r="AJ102" s="108"/>
      <c r="AK102" s="108"/>
      <c r="AL102" s="108"/>
      <c r="AM102" s="108"/>
      <c r="AN102" s="109">
        <f>SUM(AG102,AT102)</f>
        <v>0</v>
      </c>
      <c r="AO102" s="108"/>
      <c r="AP102" s="108"/>
      <c r="AQ102" s="110" t="s">
        <v>83</v>
      </c>
      <c r="AR102" s="105"/>
      <c r="AS102" s="124">
        <v>0</v>
      </c>
      <c r="AT102" s="125">
        <f>ROUND(SUM(AV102:AW102),2)</f>
        <v>0</v>
      </c>
      <c r="AU102" s="126">
        <f>'06 - VRN'!P123</f>
        <v>0</v>
      </c>
      <c r="AV102" s="125">
        <f>'06 - VRN'!J33</f>
        <v>0</v>
      </c>
      <c r="AW102" s="125">
        <f>'06 - VRN'!J34</f>
        <v>0</v>
      </c>
      <c r="AX102" s="125">
        <f>'06 - VRN'!J35</f>
        <v>0</v>
      </c>
      <c r="AY102" s="125">
        <f>'06 - VRN'!J36</f>
        <v>0</v>
      </c>
      <c r="AZ102" s="125">
        <f>'06 - VRN'!F33</f>
        <v>0</v>
      </c>
      <c r="BA102" s="125">
        <f>'06 - VRN'!F34</f>
        <v>0</v>
      </c>
      <c r="BB102" s="125">
        <f>'06 - VRN'!F35</f>
        <v>0</v>
      </c>
      <c r="BC102" s="125">
        <f>'06 - VRN'!F36</f>
        <v>0</v>
      </c>
      <c r="BD102" s="127">
        <f>'06 - VRN'!F37</f>
        <v>0</v>
      </c>
      <c r="BE102" s="7"/>
      <c r="BT102" s="115" t="s">
        <v>84</v>
      </c>
      <c r="BV102" s="115" t="s">
        <v>78</v>
      </c>
      <c r="BW102" s="115" t="s">
        <v>108</v>
      </c>
      <c r="BX102" s="115" t="s">
        <v>4</v>
      </c>
      <c r="CL102" s="115" t="s">
        <v>1</v>
      </c>
      <c r="CM102" s="115" t="s">
        <v>86</v>
      </c>
    </row>
    <row r="103" spans="1:57" s="2" customFormat="1" ht="30" customHeight="1">
      <c r="A103" s="38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9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s="2" customFormat="1" ht="6.95" customHeight="1">
      <c r="A104" s="38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39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</sheetData>
  <mergeCells count="70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01 - Stavební část'!C2" display="/"/>
    <hyperlink ref="A97" location="'02_1 - EL SLN - osvětlení'!C2" display="/"/>
    <hyperlink ref="A98" location="'02_2 - EL SLN - rozvody a...'!C2" display="/"/>
    <hyperlink ref="A99" location="'03 - VZT'!C2" display="/"/>
    <hyperlink ref="A100" location="'04 - ÚT'!C2" display="/"/>
    <hyperlink ref="A101" location="'05 - FVE'!C2" display="/"/>
    <hyperlink ref="A102" location="'06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110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111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ROUND(J138,2)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ROUND((SUM(BE138:BE1108)),2)</f>
        <v>0</v>
      </c>
      <c r="G33" s="38"/>
      <c r="H33" s="38"/>
      <c r="I33" s="136">
        <v>0.21</v>
      </c>
      <c r="J33" s="135">
        <f>ROUND(((SUM(BE138:BE1108))*I33),2)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ROUND((SUM(BF138:BF1108)),2)</f>
        <v>0</v>
      </c>
      <c r="G34" s="38"/>
      <c r="H34" s="38"/>
      <c r="I34" s="136">
        <v>0.12</v>
      </c>
      <c r="J34" s="135">
        <f>ROUND(((SUM(BF138:BF1108))*I34),2)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ROUND((SUM(BG138:BG1108)),2)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ROUND((SUM(BH138:BH1108)),2)</f>
        <v>0</v>
      </c>
      <c r="G36" s="38"/>
      <c r="H36" s="38"/>
      <c r="I36" s="136">
        <v>0.12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ROUND((SUM(BI138:BI1108)),2)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01 - Stavební část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Trojdílná 1117/18</v>
      </c>
      <c r="G89" s="38"/>
      <c r="H89" s="38"/>
      <c r="I89" s="32" t="s">
        <v>22</v>
      </c>
      <c r="J89" s="69" t="str">
        <f>IF(J12="","",J12)</f>
        <v>30. 1. 2024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Městská část Praha 5</v>
      </c>
      <c r="G91" s="38"/>
      <c r="H91" s="38"/>
      <c r="I91" s="32" t="s">
        <v>30</v>
      </c>
      <c r="J91" s="36" t="str">
        <f>E21</f>
        <v>RH-ARCHITEKTI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113</v>
      </c>
      <c r="D94" s="137"/>
      <c r="E94" s="137"/>
      <c r="F94" s="137"/>
      <c r="G94" s="137"/>
      <c r="H94" s="137"/>
      <c r="I94" s="137"/>
      <c r="J94" s="146" t="s">
        <v>114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115</v>
      </c>
      <c r="D96" s="38"/>
      <c r="E96" s="38"/>
      <c r="F96" s="38"/>
      <c r="G96" s="38"/>
      <c r="H96" s="38"/>
      <c r="I96" s="38"/>
      <c r="J96" s="96">
        <f>J138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116</v>
      </c>
    </row>
    <row r="97" spans="1:31" s="9" customFormat="1" ht="24.95" customHeight="1">
      <c r="A97" s="9"/>
      <c r="B97" s="148"/>
      <c r="C97" s="9"/>
      <c r="D97" s="149" t="s">
        <v>117</v>
      </c>
      <c r="E97" s="150"/>
      <c r="F97" s="150"/>
      <c r="G97" s="150"/>
      <c r="H97" s="150"/>
      <c r="I97" s="150"/>
      <c r="J97" s="151">
        <f>J139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118</v>
      </c>
      <c r="E98" s="154"/>
      <c r="F98" s="154"/>
      <c r="G98" s="154"/>
      <c r="H98" s="154"/>
      <c r="I98" s="154"/>
      <c r="J98" s="155">
        <f>J140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119</v>
      </c>
      <c r="E99" s="154"/>
      <c r="F99" s="154"/>
      <c r="G99" s="154"/>
      <c r="H99" s="154"/>
      <c r="I99" s="154"/>
      <c r="J99" s="155">
        <f>J166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120</v>
      </c>
      <c r="E100" s="154"/>
      <c r="F100" s="154"/>
      <c r="G100" s="154"/>
      <c r="H100" s="154"/>
      <c r="I100" s="154"/>
      <c r="J100" s="155">
        <f>J178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121</v>
      </c>
      <c r="E101" s="154"/>
      <c r="F101" s="154"/>
      <c r="G101" s="154"/>
      <c r="H101" s="154"/>
      <c r="I101" s="154"/>
      <c r="J101" s="155">
        <f>J360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122</v>
      </c>
      <c r="E102" s="154"/>
      <c r="F102" s="154"/>
      <c r="G102" s="154"/>
      <c r="H102" s="154"/>
      <c r="I102" s="154"/>
      <c r="J102" s="155">
        <f>J471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123</v>
      </c>
      <c r="E103" s="154"/>
      <c r="F103" s="154"/>
      <c r="G103" s="154"/>
      <c r="H103" s="154"/>
      <c r="I103" s="154"/>
      <c r="J103" s="155">
        <f>J494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124</v>
      </c>
      <c r="E104" s="150"/>
      <c r="F104" s="150"/>
      <c r="G104" s="150"/>
      <c r="H104" s="150"/>
      <c r="I104" s="150"/>
      <c r="J104" s="151">
        <f>J497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125</v>
      </c>
      <c r="E105" s="154"/>
      <c r="F105" s="154"/>
      <c r="G105" s="154"/>
      <c r="H105" s="154"/>
      <c r="I105" s="154"/>
      <c r="J105" s="155">
        <f>J498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126</v>
      </c>
      <c r="E106" s="154"/>
      <c r="F106" s="154"/>
      <c r="G106" s="154"/>
      <c r="H106" s="154"/>
      <c r="I106" s="154"/>
      <c r="J106" s="155">
        <f>J521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127</v>
      </c>
      <c r="E107" s="154"/>
      <c r="F107" s="154"/>
      <c r="G107" s="154"/>
      <c r="H107" s="154"/>
      <c r="I107" s="154"/>
      <c r="J107" s="155">
        <f>J662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2"/>
      <c r="C108" s="10"/>
      <c r="D108" s="153" t="s">
        <v>128</v>
      </c>
      <c r="E108" s="154"/>
      <c r="F108" s="154"/>
      <c r="G108" s="154"/>
      <c r="H108" s="154"/>
      <c r="I108" s="154"/>
      <c r="J108" s="155">
        <f>J729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2"/>
      <c r="C109" s="10"/>
      <c r="D109" s="153" t="s">
        <v>129</v>
      </c>
      <c r="E109" s="154"/>
      <c r="F109" s="154"/>
      <c r="G109" s="154"/>
      <c r="H109" s="154"/>
      <c r="I109" s="154"/>
      <c r="J109" s="155">
        <f>J737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2"/>
      <c r="C110" s="10"/>
      <c r="D110" s="153" t="s">
        <v>130</v>
      </c>
      <c r="E110" s="154"/>
      <c r="F110" s="154"/>
      <c r="G110" s="154"/>
      <c r="H110" s="154"/>
      <c r="I110" s="154"/>
      <c r="J110" s="155">
        <f>J739</f>
        <v>0</v>
      </c>
      <c r="K110" s="10"/>
      <c r="L110" s="15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52"/>
      <c r="C111" s="10"/>
      <c r="D111" s="153" t="s">
        <v>131</v>
      </c>
      <c r="E111" s="154"/>
      <c r="F111" s="154"/>
      <c r="G111" s="154"/>
      <c r="H111" s="154"/>
      <c r="I111" s="154"/>
      <c r="J111" s="155">
        <f>J749</f>
        <v>0</v>
      </c>
      <c r="K111" s="10"/>
      <c r="L111" s="15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52"/>
      <c r="C112" s="10"/>
      <c r="D112" s="153" t="s">
        <v>132</v>
      </c>
      <c r="E112" s="154"/>
      <c r="F112" s="154"/>
      <c r="G112" s="154"/>
      <c r="H112" s="154"/>
      <c r="I112" s="154"/>
      <c r="J112" s="155">
        <f>J759</f>
        <v>0</v>
      </c>
      <c r="K112" s="10"/>
      <c r="L112" s="15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52"/>
      <c r="C113" s="10"/>
      <c r="D113" s="153" t="s">
        <v>133</v>
      </c>
      <c r="E113" s="154"/>
      <c r="F113" s="154"/>
      <c r="G113" s="154"/>
      <c r="H113" s="154"/>
      <c r="I113" s="154"/>
      <c r="J113" s="155">
        <f>J791</f>
        <v>0</v>
      </c>
      <c r="K113" s="10"/>
      <c r="L113" s="15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52"/>
      <c r="C114" s="10"/>
      <c r="D114" s="153" t="s">
        <v>134</v>
      </c>
      <c r="E114" s="154"/>
      <c r="F114" s="154"/>
      <c r="G114" s="154"/>
      <c r="H114" s="154"/>
      <c r="I114" s="154"/>
      <c r="J114" s="155">
        <f>J951</f>
        <v>0</v>
      </c>
      <c r="K114" s="10"/>
      <c r="L114" s="15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52"/>
      <c r="C115" s="10"/>
      <c r="D115" s="153" t="s">
        <v>135</v>
      </c>
      <c r="E115" s="154"/>
      <c r="F115" s="154"/>
      <c r="G115" s="154"/>
      <c r="H115" s="154"/>
      <c r="I115" s="154"/>
      <c r="J115" s="155">
        <f>J968</f>
        <v>0</v>
      </c>
      <c r="K115" s="10"/>
      <c r="L115" s="15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52"/>
      <c r="C116" s="10"/>
      <c r="D116" s="153" t="s">
        <v>136</v>
      </c>
      <c r="E116" s="154"/>
      <c r="F116" s="154"/>
      <c r="G116" s="154"/>
      <c r="H116" s="154"/>
      <c r="I116" s="154"/>
      <c r="J116" s="155">
        <f>J970</f>
        <v>0</v>
      </c>
      <c r="K116" s="10"/>
      <c r="L116" s="15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52"/>
      <c r="C117" s="10"/>
      <c r="D117" s="153" t="s">
        <v>137</v>
      </c>
      <c r="E117" s="154"/>
      <c r="F117" s="154"/>
      <c r="G117" s="154"/>
      <c r="H117" s="154"/>
      <c r="I117" s="154"/>
      <c r="J117" s="155">
        <f>J980</f>
        <v>0</v>
      </c>
      <c r="K117" s="10"/>
      <c r="L117" s="152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9" customFormat="1" ht="24.95" customHeight="1">
      <c r="A118" s="9"/>
      <c r="B118" s="148"/>
      <c r="C118" s="9"/>
      <c r="D118" s="149" t="s">
        <v>138</v>
      </c>
      <c r="E118" s="150"/>
      <c r="F118" s="150"/>
      <c r="G118" s="150"/>
      <c r="H118" s="150"/>
      <c r="I118" s="150"/>
      <c r="J118" s="151">
        <f>J1098</f>
        <v>0</v>
      </c>
      <c r="K118" s="9"/>
      <c r="L118" s="148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2" customFormat="1" ht="21.8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2"/>
      <c r="C124" s="63"/>
      <c r="D124" s="63"/>
      <c r="E124" s="63"/>
      <c r="F124" s="63"/>
      <c r="G124" s="63"/>
      <c r="H124" s="63"/>
      <c r="I124" s="63"/>
      <c r="J124" s="63"/>
      <c r="K124" s="63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139</v>
      </c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38"/>
      <c r="D128" s="38"/>
      <c r="E128" s="129" t="str">
        <f>E7</f>
        <v>Snížení energetické náročnosti objektu MŠ</v>
      </c>
      <c r="F128" s="32"/>
      <c r="G128" s="32"/>
      <c r="H128" s="32"/>
      <c r="I128" s="38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110</v>
      </c>
      <c r="D129" s="38"/>
      <c r="E129" s="38"/>
      <c r="F129" s="38"/>
      <c r="G129" s="38"/>
      <c r="H129" s="38"/>
      <c r="I129" s="38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38"/>
      <c r="D130" s="38"/>
      <c r="E130" s="67" t="str">
        <f>E9</f>
        <v>01 - Stavební část</v>
      </c>
      <c r="F130" s="38"/>
      <c r="G130" s="38"/>
      <c r="H130" s="38"/>
      <c r="I130" s="38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38"/>
      <c r="D131" s="38"/>
      <c r="E131" s="38"/>
      <c r="F131" s="38"/>
      <c r="G131" s="38"/>
      <c r="H131" s="38"/>
      <c r="I131" s="38"/>
      <c r="J131" s="38"/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38"/>
      <c r="E132" s="38"/>
      <c r="F132" s="27" t="str">
        <f>F12</f>
        <v>Trojdílná 1117/18</v>
      </c>
      <c r="G132" s="38"/>
      <c r="H132" s="38"/>
      <c r="I132" s="32" t="s">
        <v>22</v>
      </c>
      <c r="J132" s="69" t="str">
        <f>IF(J12="","",J12)</f>
        <v>30. 1. 2024</v>
      </c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38"/>
      <c r="D133" s="38"/>
      <c r="E133" s="38"/>
      <c r="F133" s="38"/>
      <c r="G133" s="38"/>
      <c r="H133" s="38"/>
      <c r="I133" s="38"/>
      <c r="J133" s="38"/>
      <c r="K133" s="38"/>
      <c r="L133" s="55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25.65" customHeight="1">
      <c r="A134" s="38"/>
      <c r="B134" s="39"/>
      <c r="C134" s="32" t="s">
        <v>24</v>
      </c>
      <c r="D134" s="38"/>
      <c r="E134" s="38"/>
      <c r="F134" s="27" t="str">
        <f>E15</f>
        <v>Městská část Praha 5</v>
      </c>
      <c r="G134" s="38"/>
      <c r="H134" s="38"/>
      <c r="I134" s="32" t="s">
        <v>30</v>
      </c>
      <c r="J134" s="36" t="str">
        <f>E21</f>
        <v>RH-ARCHITEKTI s.r.o.</v>
      </c>
      <c r="K134" s="38"/>
      <c r="L134" s="55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38"/>
      <c r="E135" s="38"/>
      <c r="F135" s="27" t="str">
        <f>IF(E18="","",E18)</f>
        <v>Vyplň údaj</v>
      </c>
      <c r="G135" s="38"/>
      <c r="H135" s="38"/>
      <c r="I135" s="32" t="s">
        <v>33</v>
      </c>
      <c r="J135" s="36" t="str">
        <f>E24</f>
        <v xml:space="preserve"> </v>
      </c>
      <c r="K135" s="38"/>
      <c r="L135" s="55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38"/>
      <c r="D136" s="38"/>
      <c r="E136" s="38"/>
      <c r="F136" s="38"/>
      <c r="G136" s="38"/>
      <c r="H136" s="38"/>
      <c r="I136" s="38"/>
      <c r="J136" s="38"/>
      <c r="K136" s="38"/>
      <c r="L136" s="55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156"/>
      <c r="B137" s="157"/>
      <c r="C137" s="158" t="s">
        <v>140</v>
      </c>
      <c r="D137" s="159" t="s">
        <v>61</v>
      </c>
      <c r="E137" s="159" t="s">
        <v>57</v>
      </c>
      <c r="F137" s="159" t="s">
        <v>58</v>
      </c>
      <c r="G137" s="159" t="s">
        <v>141</v>
      </c>
      <c r="H137" s="159" t="s">
        <v>142</v>
      </c>
      <c r="I137" s="159" t="s">
        <v>143</v>
      </c>
      <c r="J137" s="159" t="s">
        <v>114</v>
      </c>
      <c r="K137" s="160" t="s">
        <v>144</v>
      </c>
      <c r="L137" s="161"/>
      <c r="M137" s="86" t="s">
        <v>1</v>
      </c>
      <c r="N137" s="87" t="s">
        <v>40</v>
      </c>
      <c r="O137" s="87" t="s">
        <v>145</v>
      </c>
      <c r="P137" s="87" t="s">
        <v>146</v>
      </c>
      <c r="Q137" s="87" t="s">
        <v>147</v>
      </c>
      <c r="R137" s="87" t="s">
        <v>148</v>
      </c>
      <c r="S137" s="87" t="s">
        <v>149</v>
      </c>
      <c r="T137" s="88" t="s">
        <v>150</v>
      </c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</row>
    <row r="138" spans="1:63" s="2" customFormat="1" ht="22.8" customHeight="1">
      <c r="A138" s="38"/>
      <c r="B138" s="39"/>
      <c r="C138" s="93" t="s">
        <v>151</v>
      </c>
      <c r="D138" s="38"/>
      <c r="E138" s="38"/>
      <c r="F138" s="38"/>
      <c r="G138" s="38"/>
      <c r="H138" s="38"/>
      <c r="I138" s="38"/>
      <c r="J138" s="162">
        <f>BK138</f>
        <v>0</v>
      </c>
      <c r="K138" s="38"/>
      <c r="L138" s="39"/>
      <c r="M138" s="89"/>
      <c r="N138" s="73"/>
      <c r="O138" s="90"/>
      <c r="P138" s="163">
        <f>P139+P497+P1098</f>
        <v>0</v>
      </c>
      <c r="Q138" s="90"/>
      <c r="R138" s="163">
        <f>R139+R497+R1098</f>
        <v>0</v>
      </c>
      <c r="S138" s="90"/>
      <c r="T138" s="164">
        <f>T139+T497+T1098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75</v>
      </c>
      <c r="AU138" s="19" t="s">
        <v>116</v>
      </c>
      <c r="BK138" s="165">
        <f>BK139+BK497+BK1098</f>
        <v>0</v>
      </c>
    </row>
    <row r="139" spans="1:63" s="12" customFormat="1" ht="25.9" customHeight="1">
      <c r="A139" s="12"/>
      <c r="B139" s="166"/>
      <c r="C139" s="12"/>
      <c r="D139" s="167" t="s">
        <v>75</v>
      </c>
      <c r="E139" s="168" t="s">
        <v>152</v>
      </c>
      <c r="F139" s="168" t="s">
        <v>153</v>
      </c>
      <c r="G139" s="12"/>
      <c r="H139" s="12"/>
      <c r="I139" s="169"/>
      <c r="J139" s="170">
        <f>BK139</f>
        <v>0</v>
      </c>
      <c r="K139" s="12"/>
      <c r="L139" s="166"/>
      <c r="M139" s="171"/>
      <c r="N139" s="172"/>
      <c r="O139" s="172"/>
      <c r="P139" s="173">
        <f>P140+P166+P178+P360+P471+P494</f>
        <v>0</v>
      </c>
      <c r="Q139" s="172"/>
      <c r="R139" s="173">
        <f>R140+R166+R178+R360+R471+R494</f>
        <v>0</v>
      </c>
      <c r="S139" s="172"/>
      <c r="T139" s="174">
        <f>T140+T166+T178+T360+T471+T494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7" t="s">
        <v>84</v>
      </c>
      <c r="AT139" s="175" t="s">
        <v>75</v>
      </c>
      <c r="AU139" s="175" t="s">
        <v>76</v>
      </c>
      <c r="AY139" s="167" t="s">
        <v>154</v>
      </c>
      <c r="BK139" s="176">
        <f>BK140+BK166+BK178+BK360+BK471+BK494</f>
        <v>0</v>
      </c>
    </row>
    <row r="140" spans="1:63" s="12" customFormat="1" ht="22.8" customHeight="1">
      <c r="A140" s="12"/>
      <c r="B140" s="166"/>
      <c r="C140" s="12"/>
      <c r="D140" s="167" t="s">
        <v>75</v>
      </c>
      <c r="E140" s="177" t="s">
        <v>84</v>
      </c>
      <c r="F140" s="177" t="s">
        <v>155</v>
      </c>
      <c r="G140" s="12"/>
      <c r="H140" s="12"/>
      <c r="I140" s="169"/>
      <c r="J140" s="178">
        <f>BK140</f>
        <v>0</v>
      </c>
      <c r="K140" s="12"/>
      <c r="L140" s="166"/>
      <c r="M140" s="171"/>
      <c r="N140" s="172"/>
      <c r="O140" s="172"/>
      <c r="P140" s="173">
        <f>SUM(P141:P165)</f>
        <v>0</v>
      </c>
      <c r="Q140" s="172"/>
      <c r="R140" s="173">
        <f>SUM(R141:R165)</f>
        <v>0</v>
      </c>
      <c r="S140" s="172"/>
      <c r="T140" s="174">
        <f>SUM(T141:T165)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7" t="s">
        <v>84</v>
      </c>
      <c r="AT140" s="175" t="s">
        <v>75</v>
      </c>
      <c r="AU140" s="175" t="s">
        <v>84</v>
      </c>
      <c r="AY140" s="167" t="s">
        <v>154</v>
      </c>
      <c r="BK140" s="176">
        <f>SUM(BK141:BK165)</f>
        <v>0</v>
      </c>
    </row>
    <row r="141" spans="1:65" s="2" customFormat="1" ht="66.75" customHeight="1">
      <c r="A141" s="38"/>
      <c r="B141" s="179"/>
      <c r="C141" s="180" t="s">
        <v>84</v>
      </c>
      <c r="D141" s="180" t="s">
        <v>156</v>
      </c>
      <c r="E141" s="181" t="s">
        <v>157</v>
      </c>
      <c r="F141" s="182" t="s">
        <v>158</v>
      </c>
      <c r="G141" s="183" t="s">
        <v>159</v>
      </c>
      <c r="H141" s="184">
        <v>61.13</v>
      </c>
      <c r="I141" s="185"/>
      <c r="J141" s="186">
        <f>ROUND(I141*H141,2)</f>
        <v>0</v>
      </c>
      <c r="K141" s="182" t="s">
        <v>160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161</v>
      </c>
      <c r="AT141" s="191" t="s">
        <v>156</v>
      </c>
      <c r="AU141" s="191" t="s">
        <v>86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161</v>
      </c>
      <c r="BM141" s="191" t="s">
        <v>86</v>
      </c>
    </row>
    <row r="142" spans="1:51" s="13" customFormat="1" ht="12">
      <c r="A142" s="13"/>
      <c r="B142" s="193"/>
      <c r="C142" s="13"/>
      <c r="D142" s="194" t="s">
        <v>162</v>
      </c>
      <c r="E142" s="195" t="s">
        <v>1</v>
      </c>
      <c r="F142" s="196" t="s">
        <v>163</v>
      </c>
      <c r="G142" s="13"/>
      <c r="H142" s="195" t="s">
        <v>1</v>
      </c>
      <c r="I142" s="197"/>
      <c r="J142" s="13"/>
      <c r="K142" s="13"/>
      <c r="L142" s="193"/>
      <c r="M142" s="198"/>
      <c r="N142" s="199"/>
      <c r="O142" s="199"/>
      <c r="P142" s="199"/>
      <c r="Q142" s="199"/>
      <c r="R142" s="199"/>
      <c r="S142" s="199"/>
      <c r="T142" s="20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162</v>
      </c>
      <c r="AU142" s="195" t="s">
        <v>86</v>
      </c>
      <c r="AV142" s="13" t="s">
        <v>84</v>
      </c>
      <c r="AW142" s="13" t="s">
        <v>32</v>
      </c>
      <c r="AX142" s="13" t="s">
        <v>76</v>
      </c>
      <c r="AY142" s="195" t="s">
        <v>154</v>
      </c>
    </row>
    <row r="143" spans="1:51" s="14" customFormat="1" ht="12">
      <c r="A143" s="14"/>
      <c r="B143" s="201"/>
      <c r="C143" s="14"/>
      <c r="D143" s="194" t="s">
        <v>162</v>
      </c>
      <c r="E143" s="202" t="s">
        <v>1</v>
      </c>
      <c r="F143" s="203" t="s">
        <v>164</v>
      </c>
      <c r="G143" s="14"/>
      <c r="H143" s="204">
        <v>61.13</v>
      </c>
      <c r="I143" s="205"/>
      <c r="J143" s="14"/>
      <c r="K143" s="14"/>
      <c r="L143" s="201"/>
      <c r="M143" s="206"/>
      <c r="N143" s="207"/>
      <c r="O143" s="207"/>
      <c r="P143" s="207"/>
      <c r="Q143" s="207"/>
      <c r="R143" s="207"/>
      <c r="S143" s="207"/>
      <c r="T143" s="20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2" t="s">
        <v>162</v>
      </c>
      <c r="AU143" s="202" t="s">
        <v>86</v>
      </c>
      <c r="AV143" s="14" t="s">
        <v>86</v>
      </c>
      <c r="AW143" s="14" t="s">
        <v>32</v>
      </c>
      <c r="AX143" s="14" t="s">
        <v>76</v>
      </c>
      <c r="AY143" s="202" t="s">
        <v>154</v>
      </c>
    </row>
    <row r="144" spans="1:51" s="15" customFormat="1" ht="12">
      <c r="A144" s="15"/>
      <c r="B144" s="209"/>
      <c r="C144" s="15"/>
      <c r="D144" s="194" t="s">
        <v>162</v>
      </c>
      <c r="E144" s="210" t="s">
        <v>1</v>
      </c>
      <c r="F144" s="211" t="s">
        <v>165</v>
      </c>
      <c r="G144" s="15"/>
      <c r="H144" s="212">
        <v>61.13</v>
      </c>
      <c r="I144" s="213"/>
      <c r="J144" s="15"/>
      <c r="K144" s="15"/>
      <c r="L144" s="209"/>
      <c r="M144" s="214"/>
      <c r="N144" s="215"/>
      <c r="O144" s="215"/>
      <c r="P144" s="215"/>
      <c r="Q144" s="215"/>
      <c r="R144" s="215"/>
      <c r="S144" s="215"/>
      <c r="T144" s="21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10" t="s">
        <v>162</v>
      </c>
      <c r="AU144" s="210" t="s">
        <v>86</v>
      </c>
      <c r="AV144" s="15" t="s">
        <v>161</v>
      </c>
      <c r="AW144" s="15" t="s">
        <v>32</v>
      </c>
      <c r="AX144" s="15" t="s">
        <v>84</v>
      </c>
      <c r="AY144" s="210" t="s">
        <v>154</v>
      </c>
    </row>
    <row r="145" spans="1:65" s="2" customFormat="1" ht="55.5" customHeight="1">
      <c r="A145" s="38"/>
      <c r="B145" s="179"/>
      <c r="C145" s="180" t="s">
        <v>86</v>
      </c>
      <c r="D145" s="180" t="s">
        <v>156</v>
      </c>
      <c r="E145" s="181" t="s">
        <v>166</v>
      </c>
      <c r="F145" s="182" t="s">
        <v>167</v>
      </c>
      <c r="G145" s="183" t="s">
        <v>159</v>
      </c>
      <c r="H145" s="184">
        <v>88.027</v>
      </c>
      <c r="I145" s="185"/>
      <c r="J145" s="186">
        <f>ROUND(I145*H145,2)</f>
        <v>0</v>
      </c>
      <c r="K145" s="182" t="s">
        <v>160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161</v>
      </c>
      <c r="AT145" s="191" t="s">
        <v>156</v>
      </c>
      <c r="AU145" s="191" t="s">
        <v>86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161</v>
      </c>
      <c r="BM145" s="191" t="s">
        <v>161</v>
      </c>
    </row>
    <row r="146" spans="1:51" s="13" customFormat="1" ht="12">
      <c r="A146" s="13"/>
      <c r="B146" s="193"/>
      <c r="C146" s="13"/>
      <c r="D146" s="194" t="s">
        <v>162</v>
      </c>
      <c r="E146" s="195" t="s">
        <v>1</v>
      </c>
      <c r="F146" s="196" t="s">
        <v>168</v>
      </c>
      <c r="G146" s="13"/>
      <c r="H146" s="195" t="s">
        <v>1</v>
      </c>
      <c r="I146" s="197"/>
      <c r="J146" s="13"/>
      <c r="K146" s="13"/>
      <c r="L146" s="193"/>
      <c r="M146" s="198"/>
      <c r="N146" s="199"/>
      <c r="O146" s="199"/>
      <c r="P146" s="199"/>
      <c r="Q146" s="199"/>
      <c r="R146" s="199"/>
      <c r="S146" s="199"/>
      <c r="T146" s="20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162</v>
      </c>
      <c r="AU146" s="195" t="s">
        <v>86</v>
      </c>
      <c r="AV146" s="13" t="s">
        <v>84</v>
      </c>
      <c r="AW146" s="13" t="s">
        <v>32</v>
      </c>
      <c r="AX146" s="13" t="s">
        <v>76</v>
      </c>
      <c r="AY146" s="195" t="s">
        <v>154</v>
      </c>
    </row>
    <row r="147" spans="1:51" s="14" customFormat="1" ht="12">
      <c r="A147" s="14"/>
      <c r="B147" s="201"/>
      <c r="C147" s="14"/>
      <c r="D147" s="194" t="s">
        <v>162</v>
      </c>
      <c r="E147" s="202" t="s">
        <v>1</v>
      </c>
      <c r="F147" s="203" t="s">
        <v>169</v>
      </c>
      <c r="G147" s="14"/>
      <c r="H147" s="204">
        <v>88.027</v>
      </c>
      <c r="I147" s="205"/>
      <c r="J147" s="14"/>
      <c r="K147" s="14"/>
      <c r="L147" s="201"/>
      <c r="M147" s="206"/>
      <c r="N147" s="207"/>
      <c r="O147" s="207"/>
      <c r="P147" s="207"/>
      <c r="Q147" s="207"/>
      <c r="R147" s="207"/>
      <c r="S147" s="207"/>
      <c r="T147" s="20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2" t="s">
        <v>162</v>
      </c>
      <c r="AU147" s="202" t="s">
        <v>86</v>
      </c>
      <c r="AV147" s="14" t="s">
        <v>86</v>
      </c>
      <c r="AW147" s="14" t="s">
        <v>32</v>
      </c>
      <c r="AX147" s="14" t="s">
        <v>76</v>
      </c>
      <c r="AY147" s="202" t="s">
        <v>154</v>
      </c>
    </row>
    <row r="148" spans="1:51" s="15" customFormat="1" ht="12">
      <c r="A148" s="15"/>
      <c r="B148" s="209"/>
      <c r="C148" s="15"/>
      <c r="D148" s="194" t="s">
        <v>162</v>
      </c>
      <c r="E148" s="210" t="s">
        <v>1</v>
      </c>
      <c r="F148" s="211" t="s">
        <v>165</v>
      </c>
      <c r="G148" s="15"/>
      <c r="H148" s="212">
        <v>88.027</v>
      </c>
      <c r="I148" s="213"/>
      <c r="J148" s="15"/>
      <c r="K148" s="15"/>
      <c r="L148" s="209"/>
      <c r="M148" s="214"/>
      <c r="N148" s="215"/>
      <c r="O148" s="215"/>
      <c r="P148" s="215"/>
      <c r="Q148" s="215"/>
      <c r="R148" s="215"/>
      <c r="S148" s="215"/>
      <c r="T148" s="21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10" t="s">
        <v>162</v>
      </c>
      <c r="AU148" s="210" t="s">
        <v>86</v>
      </c>
      <c r="AV148" s="15" t="s">
        <v>161</v>
      </c>
      <c r="AW148" s="15" t="s">
        <v>32</v>
      </c>
      <c r="AX148" s="15" t="s">
        <v>84</v>
      </c>
      <c r="AY148" s="210" t="s">
        <v>154</v>
      </c>
    </row>
    <row r="149" spans="1:65" s="2" customFormat="1" ht="62.7" customHeight="1">
      <c r="A149" s="38"/>
      <c r="B149" s="179"/>
      <c r="C149" s="180" t="s">
        <v>170</v>
      </c>
      <c r="D149" s="180" t="s">
        <v>156</v>
      </c>
      <c r="E149" s="181" t="s">
        <v>171</v>
      </c>
      <c r="F149" s="182" t="s">
        <v>172</v>
      </c>
      <c r="G149" s="183" t="s">
        <v>159</v>
      </c>
      <c r="H149" s="184">
        <v>352.108</v>
      </c>
      <c r="I149" s="185"/>
      <c r="J149" s="186">
        <f>ROUND(I149*H149,2)</f>
        <v>0</v>
      </c>
      <c r="K149" s="182" t="s">
        <v>160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161</v>
      </c>
      <c r="AT149" s="191" t="s">
        <v>156</v>
      </c>
      <c r="AU149" s="191" t="s">
        <v>86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161</v>
      </c>
      <c r="BM149" s="191" t="s">
        <v>173</v>
      </c>
    </row>
    <row r="150" spans="1:65" s="2" customFormat="1" ht="62.7" customHeight="1">
      <c r="A150" s="38"/>
      <c r="B150" s="179"/>
      <c r="C150" s="180" t="s">
        <v>161</v>
      </c>
      <c r="D150" s="180" t="s">
        <v>156</v>
      </c>
      <c r="E150" s="181" t="s">
        <v>174</v>
      </c>
      <c r="F150" s="182" t="s">
        <v>175</v>
      </c>
      <c r="G150" s="183" t="s">
        <v>159</v>
      </c>
      <c r="H150" s="184">
        <v>17.116</v>
      </c>
      <c r="I150" s="185"/>
      <c r="J150" s="186">
        <f>ROUND(I150*H150,2)</f>
        <v>0</v>
      </c>
      <c r="K150" s="182" t="s">
        <v>160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161</v>
      </c>
      <c r="AT150" s="191" t="s">
        <v>156</v>
      </c>
      <c r="AU150" s="191" t="s">
        <v>86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161</v>
      </c>
      <c r="BM150" s="191" t="s">
        <v>176</v>
      </c>
    </row>
    <row r="151" spans="1:51" s="13" customFormat="1" ht="12">
      <c r="A151" s="13"/>
      <c r="B151" s="193"/>
      <c r="C151" s="13"/>
      <c r="D151" s="194" t="s">
        <v>162</v>
      </c>
      <c r="E151" s="195" t="s">
        <v>1</v>
      </c>
      <c r="F151" s="196" t="s">
        <v>177</v>
      </c>
      <c r="G151" s="13"/>
      <c r="H151" s="195" t="s">
        <v>1</v>
      </c>
      <c r="I151" s="197"/>
      <c r="J151" s="13"/>
      <c r="K151" s="13"/>
      <c r="L151" s="193"/>
      <c r="M151" s="198"/>
      <c r="N151" s="199"/>
      <c r="O151" s="199"/>
      <c r="P151" s="199"/>
      <c r="Q151" s="199"/>
      <c r="R151" s="199"/>
      <c r="S151" s="199"/>
      <c r="T151" s="20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162</v>
      </c>
      <c r="AU151" s="195" t="s">
        <v>86</v>
      </c>
      <c r="AV151" s="13" t="s">
        <v>84</v>
      </c>
      <c r="AW151" s="13" t="s">
        <v>32</v>
      </c>
      <c r="AX151" s="13" t="s">
        <v>76</v>
      </c>
      <c r="AY151" s="195" t="s">
        <v>154</v>
      </c>
    </row>
    <row r="152" spans="1:51" s="14" customFormat="1" ht="12">
      <c r="A152" s="14"/>
      <c r="B152" s="201"/>
      <c r="C152" s="14"/>
      <c r="D152" s="194" t="s">
        <v>162</v>
      </c>
      <c r="E152" s="202" t="s">
        <v>1</v>
      </c>
      <c r="F152" s="203" t="s">
        <v>178</v>
      </c>
      <c r="G152" s="14"/>
      <c r="H152" s="204">
        <v>17.116</v>
      </c>
      <c r="I152" s="205"/>
      <c r="J152" s="14"/>
      <c r="K152" s="14"/>
      <c r="L152" s="201"/>
      <c r="M152" s="206"/>
      <c r="N152" s="207"/>
      <c r="O152" s="207"/>
      <c r="P152" s="207"/>
      <c r="Q152" s="207"/>
      <c r="R152" s="207"/>
      <c r="S152" s="207"/>
      <c r="T152" s="20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2" t="s">
        <v>162</v>
      </c>
      <c r="AU152" s="202" t="s">
        <v>86</v>
      </c>
      <c r="AV152" s="14" t="s">
        <v>86</v>
      </c>
      <c r="AW152" s="14" t="s">
        <v>32</v>
      </c>
      <c r="AX152" s="14" t="s">
        <v>76</v>
      </c>
      <c r="AY152" s="202" t="s">
        <v>154</v>
      </c>
    </row>
    <row r="153" spans="1:51" s="15" customFormat="1" ht="12">
      <c r="A153" s="15"/>
      <c r="B153" s="209"/>
      <c r="C153" s="15"/>
      <c r="D153" s="194" t="s">
        <v>162</v>
      </c>
      <c r="E153" s="210" t="s">
        <v>1</v>
      </c>
      <c r="F153" s="211" t="s">
        <v>165</v>
      </c>
      <c r="G153" s="15"/>
      <c r="H153" s="212">
        <v>17.116</v>
      </c>
      <c r="I153" s="213"/>
      <c r="J153" s="15"/>
      <c r="K153" s="15"/>
      <c r="L153" s="209"/>
      <c r="M153" s="214"/>
      <c r="N153" s="215"/>
      <c r="O153" s="215"/>
      <c r="P153" s="215"/>
      <c r="Q153" s="215"/>
      <c r="R153" s="215"/>
      <c r="S153" s="215"/>
      <c r="T153" s="21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10" t="s">
        <v>162</v>
      </c>
      <c r="AU153" s="210" t="s">
        <v>86</v>
      </c>
      <c r="AV153" s="15" t="s">
        <v>161</v>
      </c>
      <c r="AW153" s="15" t="s">
        <v>32</v>
      </c>
      <c r="AX153" s="15" t="s">
        <v>84</v>
      </c>
      <c r="AY153" s="210" t="s">
        <v>154</v>
      </c>
    </row>
    <row r="154" spans="1:65" s="2" customFormat="1" ht="37.8" customHeight="1">
      <c r="A154" s="38"/>
      <c r="B154" s="179"/>
      <c r="C154" s="180" t="s">
        <v>179</v>
      </c>
      <c r="D154" s="180" t="s">
        <v>156</v>
      </c>
      <c r="E154" s="181" t="s">
        <v>180</v>
      </c>
      <c r="F154" s="182" t="s">
        <v>181</v>
      </c>
      <c r="G154" s="183" t="s">
        <v>159</v>
      </c>
      <c r="H154" s="184">
        <v>44.014</v>
      </c>
      <c r="I154" s="185"/>
      <c r="J154" s="186">
        <f>ROUND(I154*H154,2)</f>
        <v>0</v>
      </c>
      <c r="K154" s="182" t="s">
        <v>160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161</v>
      </c>
      <c r="AT154" s="191" t="s">
        <v>156</v>
      </c>
      <c r="AU154" s="191" t="s">
        <v>86</v>
      </c>
      <c r="AY154" s="19" t="s">
        <v>154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161</v>
      </c>
      <c r="BM154" s="191" t="s">
        <v>182</v>
      </c>
    </row>
    <row r="155" spans="1:51" s="13" customFormat="1" ht="12">
      <c r="A155" s="13"/>
      <c r="B155" s="193"/>
      <c r="C155" s="13"/>
      <c r="D155" s="194" t="s">
        <v>162</v>
      </c>
      <c r="E155" s="195" t="s">
        <v>1</v>
      </c>
      <c r="F155" s="196" t="s">
        <v>183</v>
      </c>
      <c r="G155" s="13"/>
      <c r="H155" s="195" t="s">
        <v>1</v>
      </c>
      <c r="I155" s="197"/>
      <c r="J155" s="13"/>
      <c r="K155" s="13"/>
      <c r="L155" s="193"/>
      <c r="M155" s="198"/>
      <c r="N155" s="199"/>
      <c r="O155" s="199"/>
      <c r="P155" s="199"/>
      <c r="Q155" s="199"/>
      <c r="R155" s="199"/>
      <c r="S155" s="199"/>
      <c r="T155" s="20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5" t="s">
        <v>162</v>
      </c>
      <c r="AU155" s="195" t="s">
        <v>86</v>
      </c>
      <c r="AV155" s="13" t="s">
        <v>84</v>
      </c>
      <c r="AW155" s="13" t="s">
        <v>32</v>
      </c>
      <c r="AX155" s="13" t="s">
        <v>76</v>
      </c>
      <c r="AY155" s="195" t="s">
        <v>154</v>
      </c>
    </row>
    <row r="156" spans="1:51" s="14" customFormat="1" ht="12">
      <c r="A156" s="14"/>
      <c r="B156" s="201"/>
      <c r="C156" s="14"/>
      <c r="D156" s="194" t="s">
        <v>162</v>
      </c>
      <c r="E156" s="202" t="s">
        <v>1</v>
      </c>
      <c r="F156" s="203" t="s">
        <v>184</v>
      </c>
      <c r="G156" s="14"/>
      <c r="H156" s="204">
        <v>44.014</v>
      </c>
      <c r="I156" s="205"/>
      <c r="J156" s="14"/>
      <c r="K156" s="14"/>
      <c r="L156" s="201"/>
      <c r="M156" s="206"/>
      <c r="N156" s="207"/>
      <c r="O156" s="207"/>
      <c r="P156" s="207"/>
      <c r="Q156" s="207"/>
      <c r="R156" s="207"/>
      <c r="S156" s="207"/>
      <c r="T156" s="20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02" t="s">
        <v>162</v>
      </c>
      <c r="AU156" s="202" t="s">
        <v>86</v>
      </c>
      <c r="AV156" s="14" t="s">
        <v>86</v>
      </c>
      <c r="AW156" s="14" t="s">
        <v>32</v>
      </c>
      <c r="AX156" s="14" t="s">
        <v>76</v>
      </c>
      <c r="AY156" s="202" t="s">
        <v>154</v>
      </c>
    </row>
    <row r="157" spans="1:51" s="15" customFormat="1" ht="12">
      <c r="A157" s="15"/>
      <c r="B157" s="209"/>
      <c r="C157" s="15"/>
      <c r="D157" s="194" t="s">
        <v>162</v>
      </c>
      <c r="E157" s="210" t="s">
        <v>1</v>
      </c>
      <c r="F157" s="211" t="s">
        <v>165</v>
      </c>
      <c r="G157" s="15"/>
      <c r="H157" s="212">
        <v>44.014</v>
      </c>
      <c r="I157" s="213"/>
      <c r="J157" s="15"/>
      <c r="K157" s="15"/>
      <c r="L157" s="209"/>
      <c r="M157" s="214"/>
      <c r="N157" s="215"/>
      <c r="O157" s="215"/>
      <c r="P157" s="215"/>
      <c r="Q157" s="215"/>
      <c r="R157" s="215"/>
      <c r="S157" s="215"/>
      <c r="T157" s="21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10" t="s">
        <v>162</v>
      </c>
      <c r="AU157" s="210" t="s">
        <v>86</v>
      </c>
      <c r="AV157" s="15" t="s">
        <v>161</v>
      </c>
      <c r="AW157" s="15" t="s">
        <v>32</v>
      </c>
      <c r="AX157" s="15" t="s">
        <v>84</v>
      </c>
      <c r="AY157" s="210" t="s">
        <v>154</v>
      </c>
    </row>
    <row r="158" spans="1:65" s="2" customFormat="1" ht="44.25" customHeight="1">
      <c r="A158" s="38"/>
      <c r="B158" s="179"/>
      <c r="C158" s="180" t="s">
        <v>173</v>
      </c>
      <c r="D158" s="180" t="s">
        <v>156</v>
      </c>
      <c r="E158" s="181" t="s">
        <v>185</v>
      </c>
      <c r="F158" s="182" t="s">
        <v>186</v>
      </c>
      <c r="G158" s="183" t="s">
        <v>187</v>
      </c>
      <c r="H158" s="184">
        <v>28.241</v>
      </c>
      <c r="I158" s="185"/>
      <c r="J158" s="186">
        <f>ROUND(I158*H158,2)</f>
        <v>0</v>
      </c>
      <c r="K158" s="182" t="s">
        <v>160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161</v>
      </c>
      <c r="AT158" s="191" t="s">
        <v>156</v>
      </c>
      <c r="AU158" s="191" t="s">
        <v>86</v>
      </c>
      <c r="AY158" s="19" t="s">
        <v>154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161</v>
      </c>
      <c r="BM158" s="191" t="s">
        <v>8</v>
      </c>
    </row>
    <row r="159" spans="1:51" s="14" customFormat="1" ht="12">
      <c r="A159" s="14"/>
      <c r="B159" s="201"/>
      <c r="C159" s="14"/>
      <c r="D159" s="194" t="s">
        <v>162</v>
      </c>
      <c r="E159" s="202" t="s">
        <v>1</v>
      </c>
      <c r="F159" s="203" t="s">
        <v>188</v>
      </c>
      <c r="G159" s="14"/>
      <c r="H159" s="204">
        <v>28.241</v>
      </c>
      <c r="I159" s="205"/>
      <c r="J159" s="14"/>
      <c r="K159" s="14"/>
      <c r="L159" s="201"/>
      <c r="M159" s="206"/>
      <c r="N159" s="207"/>
      <c r="O159" s="207"/>
      <c r="P159" s="207"/>
      <c r="Q159" s="207"/>
      <c r="R159" s="207"/>
      <c r="S159" s="207"/>
      <c r="T159" s="20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2" t="s">
        <v>162</v>
      </c>
      <c r="AU159" s="202" t="s">
        <v>86</v>
      </c>
      <c r="AV159" s="14" t="s">
        <v>86</v>
      </c>
      <c r="AW159" s="14" t="s">
        <v>32</v>
      </c>
      <c r="AX159" s="14" t="s">
        <v>76</v>
      </c>
      <c r="AY159" s="202" t="s">
        <v>154</v>
      </c>
    </row>
    <row r="160" spans="1:51" s="15" customFormat="1" ht="12">
      <c r="A160" s="15"/>
      <c r="B160" s="209"/>
      <c r="C160" s="15"/>
      <c r="D160" s="194" t="s">
        <v>162</v>
      </c>
      <c r="E160" s="210" t="s">
        <v>1</v>
      </c>
      <c r="F160" s="211" t="s">
        <v>165</v>
      </c>
      <c r="G160" s="15"/>
      <c r="H160" s="212">
        <v>28.241</v>
      </c>
      <c r="I160" s="213"/>
      <c r="J160" s="15"/>
      <c r="K160" s="15"/>
      <c r="L160" s="209"/>
      <c r="M160" s="214"/>
      <c r="N160" s="215"/>
      <c r="O160" s="215"/>
      <c r="P160" s="215"/>
      <c r="Q160" s="215"/>
      <c r="R160" s="215"/>
      <c r="S160" s="215"/>
      <c r="T160" s="21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10" t="s">
        <v>162</v>
      </c>
      <c r="AU160" s="210" t="s">
        <v>86</v>
      </c>
      <c r="AV160" s="15" t="s">
        <v>161</v>
      </c>
      <c r="AW160" s="15" t="s">
        <v>32</v>
      </c>
      <c r="AX160" s="15" t="s">
        <v>84</v>
      </c>
      <c r="AY160" s="210" t="s">
        <v>154</v>
      </c>
    </row>
    <row r="161" spans="1:65" s="2" customFormat="1" ht="37.8" customHeight="1">
      <c r="A161" s="38"/>
      <c r="B161" s="179"/>
      <c r="C161" s="180" t="s">
        <v>189</v>
      </c>
      <c r="D161" s="180" t="s">
        <v>156</v>
      </c>
      <c r="E161" s="181" t="s">
        <v>190</v>
      </c>
      <c r="F161" s="182" t="s">
        <v>191</v>
      </c>
      <c r="G161" s="183" t="s">
        <v>159</v>
      </c>
      <c r="H161" s="184">
        <v>44.014</v>
      </c>
      <c r="I161" s="185"/>
      <c r="J161" s="186">
        <f>ROUND(I161*H161,2)</f>
        <v>0</v>
      </c>
      <c r="K161" s="182" t="s">
        <v>160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161</v>
      </c>
      <c r="AT161" s="191" t="s">
        <v>156</v>
      </c>
      <c r="AU161" s="191" t="s">
        <v>86</v>
      </c>
      <c r="AY161" s="19" t="s">
        <v>154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161</v>
      </c>
      <c r="BM161" s="191" t="s">
        <v>192</v>
      </c>
    </row>
    <row r="162" spans="1:65" s="2" customFormat="1" ht="44.25" customHeight="1">
      <c r="A162" s="38"/>
      <c r="B162" s="179"/>
      <c r="C162" s="180" t="s">
        <v>176</v>
      </c>
      <c r="D162" s="180" t="s">
        <v>156</v>
      </c>
      <c r="E162" s="181" t="s">
        <v>193</v>
      </c>
      <c r="F162" s="182" t="s">
        <v>194</v>
      </c>
      <c r="G162" s="183" t="s">
        <v>159</v>
      </c>
      <c r="H162" s="184">
        <v>44.014</v>
      </c>
      <c r="I162" s="185"/>
      <c r="J162" s="186">
        <f>ROUND(I162*H162,2)</f>
        <v>0</v>
      </c>
      <c r="K162" s="182" t="s">
        <v>160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161</v>
      </c>
      <c r="AT162" s="191" t="s">
        <v>156</v>
      </c>
      <c r="AU162" s="191" t="s">
        <v>86</v>
      </c>
      <c r="AY162" s="19" t="s">
        <v>154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161</v>
      </c>
      <c r="BM162" s="191" t="s">
        <v>195</v>
      </c>
    </row>
    <row r="163" spans="1:51" s="13" customFormat="1" ht="12">
      <c r="A163" s="13"/>
      <c r="B163" s="193"/>
      <c r="C163" s="13"/>
      <c r="D163" s="194" t="s">
        <v>162</v>
      </c>
      <c r="E163" s="195" t="s">
        <v>1</v>
      </c>
      <c r="F163" s="196" t="s">
        <v>183</v>
      </c>
      <c r="G163" s="13"/>
      <c r="H163" s="195" t="s">
        <v>1</v>
      </c>
      <c r="I163" s="197"/>
      <c r="J163" s="13"/>
      <c r="K163" s="13"/>
      <c r="L163" s="193"/>
      <c r="M163" s="198"/>
      <c r="N163" s="199"/>
      <c r="O163" s="199"/>
      <c r="P163" s="199"/>
      <c r="Q163" s="199"/>
      <c r="R163" s="199"/>
      <c r="S163" s="199"/>
      <c r="T163" s="20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162</v>
      </c>
      <c r="AU163" s="195" t="s">
        <v>86</v>
      </c>
      <c r="AV163" s="13" t="s">
        <v>84</v>
      </c>
      <c r="AW163" s="13" t="s">
        <v>32</v>
      </c>
      <c r="AX163" s="13" t="s">
        <v>76</v>
      </c>
      <c r="AY163" s="195" t="s">
        <v>154</v>
      </c>
    </row>
    <row r="164" spans="1:51" s="14" customFormat="1" ht="12">
      <c r="A164" s="14"/>
      <c r="B164" s="201"/>
      <c r="C164" s="14"/>
      <c r="D164" s="194" t="s">
        <v>162</v>
      </c>
      <c r="E164" s="202" t="s">
        <v>1</v>
      </c>
      <c r="F164" s="203" t="s">
        <v>196</v>
      </c>
      <c r="G164" s="14"/>
      <c r="H164" s="204">
        <v>44.014</v>
      </c>
      <c r="I164" s="205"/>
      <c r="J164" s="14"/>
      <c r="K164" s="14"/>
      <c r="L164" s="201"/>
      <c r="M164" s="206"/>
      <c r="N164" s="207"/>
      <c r="O164" s="207"/>
      <c r="P164" s="207"/>
      <c r="Q164" s="207"/>
      <c r="R164" s="207"/>
      <c r="S164" s="207"/>
      <c r="T164" s="20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02" t="s">
        <v>162</v>
      </c>
      <c r="AU164" s="202" t="s">
        <v>86</v>
      </c>
      <c r="AV164" s="14" t="s">
        <v>86</v>
      </c>
      <c r="AW164" s="14" t="s">
        <v>32</v>
      </c>
      <c r="AX164" s="14" t="s">
        <v>76</v>
      </c>
      <c r="AY164" s="202" t="s">
        <v>154</v>
      </c>
    </row>
    <row r="165" spans="1:51" s="15" customFormat="1" ht="12">
      <c r="A165" s="15"/>
      <c r="B165" s="209"/>
      <c r="C165" s="15"/>
      <c r="D165" s="194" t="s">
        <v>162</v>
      </c>
      <c r="E165" s="210" t="s">
        <v>1</v>
      </c>
      <c r="F165" s="211" t="s">
        <v>165</v>
      </c>
      <c r="G165" s="15"/>
      <c r="H165" s="212">
        <v>44.014</v>
      </c>
      <c r="I165" s="213"/>
      <c r="J165" s="15"/>
      <c r="K165" s="15"/>
      <c r="L165" s="209"/>
      <c r="M165" s="214"/>
      <c r="N165" s="215"/>
      <c r="O165" s="215"/>
      <c r="P165" s="215"/>
      <c r="Q165" s="215"/>
      <c r="R165" s="215"/>
      <c r="S165" s="215"/>
      <c r="T165" s="21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10" t="s">
        <v>162</v>
      </c>
      <c r="AU165" s="210" t="s">
        <v>86</v>
      </c>
      <c r="AV165" s="15" t="s">
        <v>161</v>
      </c>
      <c r="AW165" s="15" t="s">
        <v>32</v>
      </c>
      <c r="AX165" s="15" t="s">
        <v>84</v>
      </c>
      <c r="AY165" s="210" t="s">
        <v>154</v>
      </c>
    </row>
    <row r="166" spans="1:63" s="12" customFormat="1" ht="22.8" customHeight="1">
      <c r="A166" s="12"/>
      <c r="B166" s="166"/>
      <c r="C166" s="12"/>
      <c r="D166" s="167" t="s">
        <v>75</v>
      </c>
      <c r="E166" s="177" t="s">
        <v>170</v>
      </c>
      <c r="F166" s="177" t="s">
        <v>197</v>
      </c>
      <c r="G166" s="12"/>
      <c r="H166" s="12"/>
      <c r="I166" s="169"/>
      <c r="J166" s="178">
        <f>BK166</f>
        <v>0</v>
      </c>
      <c r="K166" s="12"/>
      <c r="L166" s="166"/>
      <c r="M166" s="171"/>
      <c r="N166" s="172"/>
      <c r="O166" s="172"/>
      <c r="P166" s="173">
        <f>SUM(P167:P177)</f>
        <v>0</v>
      </c>
      <c r="Q166" s="172"/>
      <c r="R166" s="173">
        <f>SUM(R167:R177)</f>
        <v>0</v>
      </c>
      <c r="S166" s="172"/>
      <c r="T166" s="174">
        <f>SUM(T167:T177)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7" t="s">
        <v>84</v>
      </c>
      <c r="AT166" s="175" t="s">
        <v>75</v>
      </c>
      <c r="AU166" s="175" t="s">
        <v>84</v>
      </c>
      <c r="AY166" s="167" t="s">
        <v>154</v>
      </c>
      <c r="BK166" s="176">
        <f>SUM(BK167:BK177)</f>
        <v>0</v>
      </c>
    </row>
    <row r="167" spans="1:65" s="2" customFormat="1" ht="37.8" customHeight="1">
      <c r="A167" s="38"/>
      <c r="B167" s="179"/>
      <c r="C167" s="180" t="s">
        <v>198</v>
      </c>
      <c r="D167" s="180" t="s">
        <v>156</v>
      </c>
      <c r="E167" s="181" t="s">
        <v>199</v>
      </c>
      <c r="F167" s="182" t="s">
        <v>200</v>
      </c>
      <c r="G167" s="183" t="s">
        <v>201</v>
      </c>
      <c r="H167" s="184">
        <v>15.81</v>
      </c>
      <c r="I167" s="185"/>
      <c r="J167" s="186">
        <f>ROUND(I167*H167,2)</f>
        <v>0</v>
      </c>
      <c r="K167" s="182" t="s">
        <v>160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161</v>
      </c>
      <c r="AT167" s="191" t="s">
        <v>156</v>
      </c>
      <c r="AU167" s="191" t="s">
        <v>86</v>
      </c>
      <c r="AY167" s="19" t="s">
        <v>154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161</v>
      </c>
      <c r="BM167" s="191" t="s">
        <v>202</v>
      </c>
    </row>
    <row r="168" spans="1:51" s="13" customFormat="1" ht="12">
      <c r="A168" s="13"/>
      <c r="B168" s="193"/>
      <c r="C168" s="13"/>
      <c r="D168" s="194" t="s">
        <v>162</v>
      </c>
      <c r="E168" s="195" t="s">
        <v>1</v>
      </c>
      <c r="F168" s="196" t="s">
        <v>203</v>
      </c>
      <c r="G168" s="13"/>
      <c r="H168" s="195" t="s">
        <v>1</v>
      </c>
      <c r="I168" s="197"/>
      <c r="J168" s="13"/>
      <c r="K168" s="13"/>
      <c r="L168" s="193"/>
      <c r="M168" s="198"/>
      <c r="N168" s="199"/>
      <c r="O168" s="199"/>
      <c r="P168" s="199"/>
      <c r="Q168" s="199"/>
      <c r="R168" s="199"/>
      <c r="S168" s="199"/>
      <c r="T168" s="20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162</v>
      </c>
      <c r="AU168" s="195" t="s">
        <v>86</v>
      </c>
      <c r="AV168" s="13" t="s">
        <v>84</v>
      </c>
      <c r="AW168" s="13" t="s">
        <v>32</v>
      </c>
      <c r="AX168" s="13" t="s">
        <v>76</v>
      </c>
      <c r="AY168" s="195" t="s">
        <v>154</v>
      </c>
    </row>
    <row r="169" spans="1:51" s="14" customFormat="1" ht="12">
      <c r="A169" s="14"/>
      <c r="B169" s="201"/>
      <c r="C169" s="14"/>
      <c r="D169" s="194" t="s">
        <v>162</v>
      </c>
      <c r="E169" s="202" t="s">
        <v>1</v>
      </c>
      <c r="F169" s="203" t="s">
        <v>204</v>
      </c>
      <c r="G169" s="14"/>
      <c r="H169" s="204">
        <v>3.74</v>
      </c>
      <c r="I169" s="205"/>
      <c r="J169" s="14"/>
      <c r="K169" s="14"/>
      <c r="L169" s="201"/>
      <c r="M169" s="206"/>
      <c r="N169" s="207"/>
      <c r="O169" s="207"/>
      <c r="P169" s="207"/>
      <c r="Q169" s="207"/>
      <c r="R169" s="207"/>
      <c r="S169" s="207"/>
      <c r="T169" s="20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02" t="s">
        <v>162</v>
      </c>
      <c r="AU169" s="202" t="s">
        <v>86</v>
      </c>
      <c r="AV169" s="14" t="s">
        <v>86</v>
      </c>
      <c r="AW169" s="14" t="s">
        <v>32</v>
      </c>
      <c r="AX169" s="14" t="s">
        <v>76</v>
      </c>
      <c r="AY169" s="202" t="s">
        <v>154</v>
      </c>
    </row>
    <row r="170" spans="1:51" s="14" customFormat="1" ht="12">
      <c r="A170" s="14"/>
      <c r="B170" s="201"/>
      <c r="C170" s="14"/>
      <c r="D170" s="194" t="s">
        <v>162</v>
      </c>
      <c r="E170" s="202" t="s">
        <v>1</v>
      </c>
      <c r="F170" s="203" t="s">
        <v>205</v>
      </c>
      <c r="G170" s="14"/>
      <c r="H170" s="204">
        <v>1.98</v>
      </c>
      <c r="I170" s="205"/>
      <c r="J170" s="14"/>
      <c r="K170" s="14"/>
      <c r="L170" s="201"/>
      <c r="M170" s="206"/>
      <c r="N170" s="207"/>
      <c r="O170" s="207"/>
      <c r="P170" s="207"/>
      <c r="Q170" s="207"/>
      <c r="R170" s="207"/>
      <c r="S170" s="207"/>
      <c r="T170" s="20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2" t="s">
        <v>162</v>
      </c>
      <c r="AU170" s="202" t="s">
        <v>86</v>
      </c>
      <c r="AV170" s="14" t="s">
        <v>86</v>
      </c>
      <c r="AW170" s="14" t="s">
        <v>32</v>
      </c>
      <c r="AX170" s="14" t="s">
        <v>76</v>
      </c>
      <c r="AY170" s="202" t="s">
        <v>154</v>
      </c>
    </row>
    <row r="171" spans="1:51" s="14" customFormat="1" ht="12">
      <c r="A171" s="14"/>
      <c r="B171" s="201"/>
      <c r="C171" s="14"/>
      <c r="D171" s="194" t="s">
        <v>162</v>
      </c>
      <c r="E171" s="202" t="s">
        <v>1</v>
      </c>
      <c r="F171" s="203" t="s">
        <v>206</v>
      </c>
      <c r="G171" s="14"/>
      <c r="H171" s="204">
        <v>4.84</v>
      </c>
      <c r="I171" s="205"/>
      <c r="J171" s="14"/>
      <c r="K171" s="14"/>
      <c r="L171" s="201"/>
      <c r="M171" s="206"/>
      <c r="N171" s="207"/>
      <c r="O171" s="207"/>
      <c r="P171" s="207"/>
      <c r="Q171" s="207"/>
      <c r="R171" s="207"/>
      <c r="S171" s="207"/>
      <c r="T171" s="20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02" t="s">
        <v>162</v>
      </c>
      <c r="AU171" s="202" t="s">
        <v>86</v>
      </c>
      <c r="AV171" s="14" t="s">
        <v>86</v>
      </c>
      <c r="AW171" s="14" t="s">
        <v>32</v>
      </c>
      <c r="AX171" s="14" t="s">
        <v>76</v>
      </c>
      <c r="AY171" s="202" t="s">
        <v>154</v>
      </c>
    </row>
    <row r="172" spans="1:51" s="14" customFormat="1" ht="12">
      <c r="A172" s="14"/>
      <c r="B172" s="201"/>
      <c r="C172" s="14"/>
      <c r="D172" s="194" t="s">
        <v>162</v>
      </c>
      <c r="E172" s="202" t="s">
        <v>1</v>
      </c>
      <c r="F172" s="203" t="s">
        <v>207</v>
      </c>
      <c r="G172" s="14"/>
      <c r="H172" s="204">
        <v>3.45</v>
      </c>
      <c r="I172" s="205"/>
      <c r="J172" s="14"/>
      <c r="K172" s="14"/>
      <c r="L172" s="201"/>
      <c r="M172" s="206"/>
      <c r="N172" s="207"/>
      <c r="O172" s="207"/>
      <c r="P172" s="207"/>
      <c r="Q172" s="207"/>
      <c r="R172" s="207"/>
      <c r="S172" s="207"/>
      <c r="T172" s="20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2" t="s">
        <v>162</v>
      </c>
      <c r="AU172" s="202" t="s">
        <v>86</v>
      </c>
      <c r="AV172" s="14" t="s">
        <v>86</v>
      </c>
      <c r="AW172" s="14" t="s">
        <v>32</v>
      </c>
      <c r="AX172" s="14" t="s">
        <v>76</v>
      </c>
      <c r="AY172" s="202" t="s">
        <v>154</v>
      </c>
    </row>
    <row r="173" spans="1:51" s="16" customFormat="1" ht="12">
      <c r="A173" s="16"/>
      <c r="B173" s="217"/>
      <c r="C173" s="16"/>
      <c r="D173" s="194" t="s">
        <v>162</v>
      </c>
      <c r="E173" s="218" t="s">
        <v>1</v>
      </c>
      <c r="F173" s="219" t="s">
        <v>208</v>
      </c>
      <c r="G173" s="16"/>
      <c r="H173" s="220">
        <v>14.010000000000002</v>
      </c>
      <c r="I173" s="221"/>
      <c r="J173" s="16"/>
      <c r="K173" s="16"/>
      <c r="L173" s="217"/>
      <c r="M173" s="222"/>
      <c r="N173" s="223"/>
      <c r="O173" s="223"/>
      <c r="P173" s="223"/>
      <c r="Q173" s="223"/>
      <c r="R173" s="223"/>
      <c r="S173" s="223"/>
      <c r="T173" s="224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18" t="s">
        <v>162</v>
      </c>
      <c r="AU173" s="218" t="s">
        <v>86</v>
      </c>
      <c r="AV173" s="16" t="s">
        <v>170</v>
      </c>
      <c r="AW173" s="16" t="s">
        <v>32</v>
      </c>
      <c r="AX173" s="16" t="s">
        <v>76</v>
      </c>
      <c r="AY173" s="218" t="s">
        <v>154</v>
      </c>
    </row>
    <row r="174" spans="1:51" s="13" customFormat="1" ht="12">
      <c r="A174" s="13"/>
      <c r="B174" s="193"/>
      <c r="C174" s="13"/>
      <c r="D174" s="194" t="s">
        <v>162</v>
      </c>
      <c r="E174" s="195" t="s">
        <v>1</v>
      </c>
      <c r="F174" s="196" t="s">
        <v>209</v>
      </c>
      <c r="G174" s="13"/>
      <c r="H174" s="195" t="s">
        <v>1</v>
      </c>
      <c r="I174" s="197"/>
      <c r="J174" s="13"/>
      <c r="K174" s="13"/>
      <c r="L174" s="193"/>
      <c r="M174" s="198"/>
      <c r="N174" s="199"/>
      <c r="O174" s="199"/>
      <c r="P174" s="199"/>
      <c r="Q174" s="199"/>
      <c r="R174" s="199"/>
      <c r="S174" s="199"/>
      <c r="T174" s="20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162</v>
      </c>
      <c r="AU174" s="195" t="s">
        <v>86</v>
      </c>
      <c r="AV174" s="13" t="s">
        <v>84</v>
      </c>
      <c r="AW174" s="13" t="s">
        <v>32</v>
      </c>
      <c r="AX174" s="13" t="s">
        <v>76</v>
      </c>
      <c r="AY174" s="195" t="s">
        <v>154</v>
      </c>
    </row>
    <row r="175" spans="1:51" s="14" customFormat="1" ht="12">
      <c r="A175" s="14"/>
      <c r="B175" s="201"/>
      <c r="C175" s="14"/>
      <c r="D175" s="194" t="s">
        <v>162</v>
      </c>
      <c r="E175" s="202" t="s">
        <v>1</v>
      </c>
      <c r="F175" s="203" t="s">
        <v>210</v>
      </c>
      <c r="G175" s="14"/>
      <c r="H175" s="204">
        <v>1.8</v>
      </c>
      <c r="I175" s="205"/>
      <c r="J175" s="14"/>
      <c r="K175" s="14"/>
      <c r="L175" s="201"/>
      <c r="M175" s="206"/>
      <c r="N175" s="207"/>
      <c r="O175" s="207"/>
      <c r="P175" s="207"/>
      <c r="Q175" s="207"/>
      <c r="R175" s="207"/>
      <c r="S175" s="207"/>
      <c r="T175" s="20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02" t="s">
        <v>162</v>
      </c>
      <c r="AU175" s="202" t="s">
        <v>86</v>
      </c>
      <c r="AV175" s="14" t="s">
        <v>86</v>
      </c>
      <c r="AW175" s="14" t="s">
        <v>32</v>
      </c>
      <c r="AX175" s="14" t="s">
        <v>76</v>
      </c>
      <c r="AY175" s="202" t="s">
        <v>154</v>
      </c>
    </row>
    <row r="176" spans="1:51" s="16" customFormat="1" ht="12">
      <c r="A176" s="16"/>
      <c r="B176" s="217"/>
      <c r="C176" s="16"/>
      <c r="D176" s="194" t="s">
        <v>162</v>
      </c>
      <c r="E176" s="218" t="s">
        <v>1</v>
      </c>
      <c r="F176" s="219" t="s">
        <v>208</v>
      </c>
      <c r="G176" s="16"/>
      <c r="H176" s="220">
        <v>1.8</v>
      </c>
      <c r="I176" s="221"/>
      <c r="J176" s="16"/>
      <c r="K176" s="16"/>
      <c r="L176" s="217"/>
      <c r="M176" s="222"/>
      <c r="N176" s="223"/>
      <c r="O176" s="223"/>
      <c r="P176" s="223"/>
      <c r="Q176" s="223"/>
      <c r="R176" s="223"/>
      <c r="S176" s="223"/>
      <c r="T176" s="224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18" t="s">
        <v>162</v>
      </c>
      <c r="AU176" s="218" t="s">
        <v>86</v>
      </c>
      <c r="AV176" s="16" t="s">
        <v>170</v>
      </c>
      <c r="AW176" s="16" t="s">
        <v>32</v>
      </c>
      <c r="AX176" s="16" t="s">
        <v>76</v>
      </c>
      <c r="AY176" s="218" t="s">
        <v>154</v>
      </c>
    </row>
    <row r="177" spans="1:51" s="15" customFormat="1" ht="12">
      <c r="A177" s="15"/>
      <c r="B177" s="209"/>
      <c r="C177" s="15"/>
      <c r="D177" s="194" t="s">
        <v>162</v>
      </c>
      <c r="E177" s="210" t="s">
        <v>1</v>
      </c>
      <c r="F177" s="211" t="s">
        <v>165</v>
      </c>
      <c r="G177" s="15"/>
      <c r="H177" s="212">
        <v>15.810000000000002</v>
      </c>
      <c r="I177" s="213"/>
      <c r="J177" s="15"/>
      <c r="K177" s="15"/>
      <c r="L177" s="209"/>
      <c r="M177" s="214"/>
      <c r="N177" s="215"/>
      <c r="O177" s="215"/>
      <c r="P177" s="215"/>
      <c r="Q177" s="215"/>
      <c r="R177" s="215"/>
      <c r="S177" s="215"/>
      <c r="T177" s="21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10" t="s">
        <v>162</v>
      </c>
      <c r="AU177" s="210" t="s">
        <v>86</v>
      </c>
      <c r="AV177" s="15" t="s">
        <v>161</v>
      </c>
      <c r="AW177" s="15" t="s">
        <v>32</v>
      </c>
      <c r="AX177" s="15" t="s">
        <v>84</v>
      </c>
      <c r="AY177" s="210" t="s">
        <v>154</v>
      </c>
    </row>
    <row r="178" spans="1:63" s="12" customFormat="1" ht="22.8" customHeight="1">
      <c r="A178" s="12"/>
      <c r="B178" s="166"/>
      <c r="C178" s="12"/>
      <c r="D178" s="167" t="s">
        <v>75</v>
      </c>
      <c r="E178" s="177" t="s">
        <v>173</v>
      </c>
      <c r="F178" s="177" t="s">
        <v>211</v>
      </c>
      <c r="G178" s="12"/>
      <c r="H178" s="12"/>
      <c r="I178" s="169"/>
      <c r="J178" s="178">
        <f>BK178</f>
        <v>0</v>
      </c>
      <c r="K178" s="12"/>
      <c r="L178" s="166"/>
      <c r="M178" s="171"/>
      <c r="N178" s="172"/>
      <c r="O178" s="172"/>
      <c r="P178" s="173">
        <f>SUM(P179:P359)</f>
        <v>0</v>
      </c>
      <c r="Q178" s="172"/>
      <c r="R178" s="173">
        <f>SUM(R179:R359)</f>
        <v>0</v>
      </c>
      <c r="S178" s="172"/>
      <c r="T178" s="174">
        <f>SUM(T179:T359)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67" t="s">
        <v>84</v>
      </c>
      <c r="AT178" s="175" t="s">
        <v>75</v>
      </c>
      <c r="AU178" s="175" t="s">
        <v>84</v>
      </c>
      <c r="AY178" s="167" t="s">
        <v>154</v>
      </c>
      <c r="BK178" s="176">
        <f>SUM(BK179:BK359)</f>
        <v>0</v>
      </c>
    </row>
    <row r="179" spans="1:65" s="2" customFormat="1" ht="44.25" customHeight="1">
      <c r="A179" s="38"/>
      <c r="B179" s="179"/>
      <c r="C179" s="180" t="s">
        <v>182</v>
      </c>
      <c r="D179" s="180" t="s">
        <v>156</v>
      </c>
      <c r="E179" s="181" t="s">
        <v>212</v>
      </c>
      <c r="F179" s="182" t="s">
        <v>213</v>
      </c>
      <c r="G179" s="183" t="s">
        <v>201</v>
      </c>
      <c r="H179" s="184">
        <v>1699.41</v>
      </c>
      <c r="I179" s="185"/>
      <c r="J179" s="186">
        <f>ROUND(I179*H179,2)</f>
        <v>0</v>
      </c>
      <c r="K179" s="182" t="s">
        <v>160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161</v>
      </c>
      <c r="AT179" s="191" t="s">
        <v>156</v>
      </c>
      <c r="AU179" s="191" t="s">
        <v>86</v>
      </c>
      <c r="AY179" s="19" t="s">
        <v>154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161</v>
      </c>
      <c r="BM179" s="191" t="s">
        <v>214</v>
      </c>
    </row>
    <row r="180" spans="1:51" s="13" customFormat="1" ht="12">
      <c r="A180" s="13"/>
      <c r="B180" s="193"/>
      <c r="C180" s="13"/>
      <c r="D180" s="194" t="s">
        <v>162</v>
      </c>
      <c r="E180" s="195" t="s">
        <v>1</v>
      </c>
      <c r="F180" s="196" t="s">
        <v>215</v>
      </c>
      <c r="G180" s="13"/>
      <c r="H180" s="195" t="s">
        <v>1</v>
      </c>
      <c r="I180" s="197"/>
      <c r="J180" s="13"/>
      <c r="K180" s="13"/>
      <c r="L180" s="193"/>
      <c r="M180" s="198"/>
      <c r="N180" s="199"/>
      <c r="O180" s="199"/>
      <c r="P180" s="199"/>
      <c r="Q180" s="199"/>
      <c r="R180" s="199"/>
      <c r="S180" s="199"/>
      <c r="T180" s="20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162</v>
      </c>
      <c r="AU180" s="195" t="s">
        <v>86</v>
      </c>
      <c r="AV180" s="13" t="s">
        <v>84</v>
      </c>
      <c r="AW180" s="13" t="s">
        <v>32</v>
      </c>
      <c r="AX180" s="13" t="s">
        <v>76</v>
      </c>
      <c r="AY180" s="195" t="s">
        <v>154</v>
      </c>
    </row>
    <row r="181" spans="1:51" s="14" customFormat="1" ht="12">
      <c r="A181" s="14"/>
      <c r="B181" s="201"/>
      <c r="C181" s="14"/>
      <c r="D181" s="194" t="s">
        <v>162</v>
      </c>
      <c r="E181" s="202" t="s">
        <v>1</v>
      </c>
      <c r="F181" s="203" t="s">
        <v>216</v>
      </c>
      <c r="G181" s="14"/>
      <c r="H181" s="204">
        <v>1168.83</v>
      </c>
      <c r="I181" s="205"/>
      <c r="J181" s="14"/>
      <c r="K181" s="14"/>
      <c r="L181" s="201"/>
      <c r="M181" s="206"/>
      <c r="N181" s="207"/>
      <c r="O181" s="207"/>
      <c r="P181" s="207"/>
      <c r="Q181" s="207"/>
      <c r="R181" s="207"/>
      <c r="S181" s="207"/>
      <c r="T181" s="20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2" t="s">
        <v>162</v>
      </c>
      <c r="AU181" s="202" t="s">
        <v>86</v>
      </c>
      <c r="AV181" s="14" t="s">
        <v>86</v>
      </c>
      <c r="AW181" s="14" t="s">
        <v>32</v>
      </c>
      <c r="AX181" s="14" t="s">
        <v>76</v>
      </c>
      <c r="AY181" s="202" t="s">
        <v>154</v>
      </c>
    </row>
    <row r="182" spans="1:51" s="14" customFormat="1" ht="12">
      <c r="A182" s="14"/>
      <c r="B182" s="201"/>
      <c r="C182" s="14"/>
      <c r="D182" s="194" t="s">
        <v>162</v>
      </c>
      <c r="E182" s="202" t="s">
        <v>1</v>
      </c>
      <c r="F182" s="203" t="s">
        <v>217</v>
      </c>
      <c r="G182" s="14"/>
      <c r="H182" s="204">
        <v>530.58</v>
      </c>
      <c r="I182" s="205"/>
      <c r="J182" s="14"/>
      <c r="K182" s="14"/>
      <c r="L182" s="201"/>
      <c r="M182" s="206"/>
      <c r="N182" s="207"/>
      <c r="O182" s="207"/>
      <c r="P182" s="207"/>
      <c r="Q182" s="207"/>
      <c r="R182" s="207"/>
      <c r="S182" s="207"/>
      <c r="T182" s="20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02" t="s">
        <v>162</v>
      </c>
      <c r="AU182" s="202" t="s">
        <v>86</v>
      </c>
      <c r="AV182" s="14" t="s">
        <v>86</v>
      </c>
      <c r="AW182" s="14" t="s">
        <v>32</v>
      </c>
      <c r="AX182" s="14" t="s">
        <v>76</v>
      </c>
      <c r="AY182" s="202" t="s">
        <v>154</v>
      </c>
    </row>
    <row r="183" spans="1:51" s="15" customFormat="1" ht="12">
      <c r="A183" s="15"/>
      <c r="B183" s="209"/>
      <c r="C183" s="15"/>
      <c r="D183" s="194" t="s">
        <v>162</v>
      </c>
      <c r="E183" s="210" t="s">
        <v>1</v>
      </c>
      <c r="F183" s="211" t="s">
        <v>165</v>
      </c>
      <c r="G183" s="15"/>
      <c r="H183" s="212">
        <v>1699.4099999999999</v>
      </c>
      <c r="I183" s="213"/>
      <c r="J183" s="15"/>
      <c r="K183" s="15"/>
      <c r="L183" s="209"/>
      <c r="M183" s="214"/>
      <c r="N183" s="215"/>
      <c r="O183" s="215"/>
      <c r="P183" s="215"/>
      <c r="Q183" s="215"/>
      <c r="R183" s="215"/>
      <c r="S183" s="215"/>
      <c r="T183" s="21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10" t="s">
        <v>162</v>
      </c>
      <c r="AU183" s="210" t="s">
        <v>86</v>
      </c>
      <c r="AV183" s="15" t="s">
        <v>161</v>
      </c>
      <c r="AW183" s="15" t="s">
        <v>32</v>
      </c>
      <c r="AX183" s="15" t="s">
        <v>84</v>
      </c>
      <c r="AY183" s="210" t="s">
        <v>154</v>
      </c>
    </row>
    <row r="184" spans="1:65" s="2" customFormat="1" ht="33" customHeight="1">
      <c r="A184" s="38"/>
      <c r="B184" s="179"/>
      <c r="C184" s="180" t="s">
        <v>218</v>
      </c>
      <c r="D184" s="180" t="s">
        <v>156</v>
      </c>
      <c r="E184" s="181" t="s">
        <v>219</v>
      </c>
      <c r="F184" s="182" t="s">
        <v>220</v>
      </c>
      <c r="G184" s="183" t="s">
        <v>221</v>
      </c>
      <c r="H184" s="184">
        <v>150</v>
      </c>
      <c r="I184" s="185"/>
      <c r="J184" s="186">
        <f>ROUND(I184*H184,2)</f>
        <v>0</v>
      </c>
      <c r="K184" s="182" t="s">
        <v>160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161</v>
      </c>
      <c r="AT184" s="191" t="s">
        <v>156</v>
      </c>
      <c r="AU184" s="191" t="s">
        <v>86</v>
      </c>
      <c r="AY184" s="19" t="s">
        <v>154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161</v>
      </c>
      <c r="BM184" s="191" t="s">
        <v>222</v>
      </c>
    </row>
    <row r="185" spans="1:51" s="14" customFormat="1" ht="12">
      <c r="A185" s="14"/>
      <c r="B185" s="201"/>
      <c r="C185" s="14"/>
      <c r="D185" s="194" t="s">
        <v>162</v>
      </c>
      <c r="E185" s="202" t="s">
        <v>1</v>
      </c>
      <c r="F185" s="203" t="s">
        <v>223</v>
      </c>
      <c r="G185" s="14"/>
      <c r="H185" s="204">
        <v>150</v>
      </c>
      <c r="I185" s="205"/>
      <c r="J185" s="14"/>
      <c r="K185" s="14"/>
      <c r="L185" s="201"/>
      <c r="M185" s="206"/>
      <c r="N185" s="207"/>
      <c r="O185" s="207"/>
      <c r="P185" s="207"/>
      <c r="Q185" s="207"/>
      <c r="R185" s="207"/>
      <c r="S185" s="207"/>
      <c r="T185" s="20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2" t="s">
        <v>162</v>
      </c>
      <c r="AU185" s="202" t="s">
        <v>86</v>
      </c>
      <c r="AV185" s="14" t="s">
        <v>86</v>
      </c>
      <c r="AW185" s="14" t="s">
        <v>32</v>
      </c>
      <c r="AX185" s="14" t="s">
        <v>76</v>
      </c>
      <c r="AY185" s="202" t="s">
        <v>154</v>
      </c>
    </row>
    <row r="186" spans="1:51" s="15" customFormat="1" ht="12">
      <c r="A186" s="15"/>
      <c r="B186" s="209"/>
      <c r="C186" s="15"/>
      <c r="D186" s="194" t="s">
        <v>162</v>
      </c>
      <c r="E186" s="210" t="s">
        <v>1</v>
      </c>
      <c r="F186" s="211" t="s">
        <v>165</v>
      </c>
      <c r="G186" s="15"/>
      <c r="H186" s="212">
        <v>150</v>
      </c>
      <c r="I186" s="213"/>
      <c r="J186" s="15"/>
      <c r="K186" s="15"/>
      <c r="L186" s="209"/>
      <c r="M186" s="214"/>
      <c r="N186" s="215"/>
      <c r="O186" s="215"/>
      <c r="P186" s="215"/>
      <c r="Q186" s="215"/>
      <c r="R186" s="215"/>
      <c r="S186" s="215"/>
      <c r="T186" s="21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10" t="s">
        <v>162</v>
      </c>
      <c r="AU186" s="210" t="s">
        <v>86</v>
      </c>
      <c r="AV186" s="15" t="s">
        <v>161</v>
      </c>
      <c r="AW186" s="15" t="s">
        <v>32</v>
      </c>
      <c r="AX186" s="15" t="s">
        <v>84</v>
      </c>
      <c r="AY186" s="210" t="s">
        <v>154</v>
      </c>
    </row>
    <row r="187" spans="1:65" s="2" customFormat="1" ht="37.8" customHeight="1">
      <c r="A187" s="38"/>
      <c r="B187" s="179"/>
      <c r="C187" s="180" t="s">
        <v>8</v>
      </c>
      <c r="D187" s="180" t="s">
        <v>156</v>
      </c>
      <c r="E187" s="181" t="s">
        <v>224</v>
      </c>
      <c r="F187" s="182" t="s">
        <v>225</v>
      </c>
      <c r="G187" s="183" t="s">
        <v>221</v>
      </c>
      <c r="H187" s="184">
        <v>100</v>
      </c>
      <c r="I187" s="185"/>
      <c r="J187" s="186">
        <f>ROUND(I187*H187,2)</f>
        <v>0</v>
      </c>
      <c r="K187" s="182" t="s">
        <v>160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161</v>
      </c>
      <c r="AT187" s="191" t="s">
        <v>156</v>
      </c>
      <c r="AU187" s="191" t="s">
        <v>86</v>
      </c>
      <c r="AY187" s="19" t="s">
        <v>154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161</v>
      </c>
      <c r="BM187" s="191" t="s">
        <v>226</v>
      </c>
    </row>
    <row r="188" spans="1:51" s="14" customFormat="1" ht="12">
      <c r="A188" s="14"/>
      <c r="B188" s="201"/>
      <c r="C188" s="14"/>
      <c r="D188" s="194" t="s">
        <v>162</v>
      </c>
      <c r="E188" s="202" t="s">
        <v>1</v>
      </c>
      <c r="F188" s="203" t="s">
        <v>227</v>
      </c>
      <c r="G188" s="14"/>
      <c r="H188" s="204">
        <v>100</v>
      </c>
      <c r="I188" s="205"/>
      <c r="J188" s="14"/>
      <c r="K188" s="14"/>
      <c r="L188" s="201"/>
      <c r="M188" s="206"/>
      <c r="N188" s="207"/>
      <c r="O188" s="207"/>
      <c r="P188" s="207"/>
      <c r="Q188" s="207"/>
      <c r="R188" s="207"/>
      <c r="S188" s="207"/>
      <c r="T188" s="20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02" t="s">
        <v>162</v>
      </c>
      <c r="AU188" s="202" t="s">
        <v>86</v>
      </c>
      <c r="AV188" s="14" t="s">
        <v>86</v>
      </c>
      <c r="AW188" s="14" t="s">
        <v>32</v>
      </c>
      <c r="AX188" s="14" t="s">
        <v>76</v>
      </c>
      <c r="AY188" s="202" t="s">
        <v>154</v>
      </c>
    </row>
    <row r="189" spans="1:51" s="15" customFormat="1" ht="12">
      <c r="A189" s="15"/>
      <c r="B189" s="209"/>
      <c r="C189" s="15"/>
      <c r="D189" s="194" t="s">
        <v>162</v>
      </c>
      <c r="E189" s="210" t="s">
        <v>1</v>
      </c>
      <c r="F189" s="211" t="s">
        <v>165</v>
      </c>
      <c r="G189" s="15"/>
      <c r="H189" s="212">
        <v>100</v>
      </c>
      <c r="I189" s="213"/>
      <c r="J189" s="15"/>
      <c r="K189" s="15"/>
      <c r="L189" s="209"/>
      <c r="M189" s="214"/>
      <c r="N189" s="215"/>
      <c r="O189" s="215"/>
      <c r="P189" s="215"/>
      <c r="Q189" s="215"/>
      <c r="R189" s="215"/>
      <c r="S189" s="215"/>
      <c r="T189" s="21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10" t="s">
        <v>162</v>
      </c>
      <c r="AU189" s="210" t="s">
        <v>86</v>
      </c>
      <c r="AV189" s="15" t="s">
        <v>161</v>
      </c>
      <c r="AW189" s="15" t="s">
        <v>32</v>
      </c>
      <c r="AX189" s="15" t="s">
        <v>84</v>
      </c>
      <c r="AY189" s="210" t="s">
        <v>154</v>
      </c>
    </row>
    <row r="190" spans="1:65" s="2" customFormat="1" ht="37.8" customHeight="1">
      <c r="A190" s="38"/>
      <c r="B190" s="179"/>
      <c r="C190" s="180" t="s">
        <v>228</v>
      </c>
      <c r="D190" s="180" t="s">
        <v>156</v>
      </c>
      <c r="E190" s="181" t="s">
        <v>229</v>
      </c>
      <c r="F190" s="182" t="s">
        <v>230</v>
      </c>
      <c r="G190" s="183" t="s">
        <v>221</v>
      </c>
      <c r="H190" s="184">
        <v>50</v>
      </c>
      <c r="I190" s="185"/>
      <c r="J190" s="186">
        <f>ROUND(I190*H190,2)</f>
        <v>0</v>
      </c>
      <c r="K190" s="182" t="s">
        <v>160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161</v>
      </c>
      <c r="AT190" s="191" t="s">
        <v>156</v>
      </c>
      <c r="AU190" s="191" t="s">
        <v>86</v>
      </c>
      <c r="AY190" s="19" t="s">
        <v>154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161</v>
      </c>
      <c r="BM190" s="191" t="s">
        <v>231</v>
      </c>
    </row>
    <row r="191" spans="1:51" s="14" customFormat="1" ht="12">
      <c r="A191" s="14"/>
      <c r="B191" s="201"/>
      <c r="C191" s="14"/>
      <c r="D191" s="194" t="s">
        <v>162</v>
      </c>
      <c r="E191" s="202" t="s">
        <v>1</v>
      </c>
      <c r="F191" s="203" t="s">
        <v>232</v>
      </c>
      <c r="G191" s="14"/>
      <c r="H191" s="204">
        <v>50</v>
      </c>
      <c r="I191" s="205"/>
      <c r="J191" s="14"/>
      <c r="K191" s="14"/>
      <c r="L191" s="201"/>
      <c r="M191" s="206"/>
      <c r="N191" s="207"/>
      <c r="O191" s="207"/>
      <c r="P191" s="207"/>
      <c r="Q191" s="207"/>
      <c r="R191" s="207"/>
      <c r="S191" s="207"/>
      <c r="T191" s="20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2" t="s">
        <v>162</v>
      </c>
      <c r="AU191" s="202" t="s">
        <v>86</v>
      </c>
      <c r="AV191" s="14" t="s">
        <v>86</v>
      </c>
      <c r="AW191" s="14" t="s">
        <v>32</v>
      </c>
      <c r="AX191" s="14" t="s">
        <v>76</v>
      </c>
      <c r="AY191" s="202" t="s">
        <v>154</v>
      </c>
    </row>
    <row r="192" spans="1:51" s="15" customFormat="1" ht="12">
      <c r="A192" s="15"/>
      <c r="B192" s="209"/>
      <c r="C192" s="15"/>
      <c r="D192" s="194" t="s">
        <v>162</v>
      </c>
      <c r="E192" s="210" t="s">
        <v>1</v>
      </c>
      <c r="F192" s="211" t="s">
        <v>165</v>
      </c>
      <c r="G192" s="15"/>
      <c r="H192" s="212">
        <v>50</v>
      </c>
      <c r="I192" s="213"/>
      <c r="J192" s="15"/>
      <c r="K192" s="15"/>
      <c r="L192" s="209"/>
      <c r="M192" s="214"/>
      <c r="N192" s="215"/>
      <c r="O192" s="215"/>
      <c r="P192" s="215"/>
      <c r="Q192" s="215"/>
      <c r="R192" s="215"/>
      <c r="S192" s="215"/>
      <c r="T192" s="21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10" t="s">
        <v>162</v>
      </c>
      <c r="AU192" s="210" t="s">
        <v>86</v>
      </c>
      <c r="AV192" s="15" t="s">
        <v>161</v>
      </c>
      <c r="AW192" s="15" t="s">
        <v>32</v>
      </c>
      <c r="AX192" s="15" t="s">
        <v>84</v>
      </c>
      <c r="AY192" s="210" t="s">
        <v>154</v>
      </c>
    </row>
    <row r="193" spans="1:65" s="2" customFormat="1" ht="33" customHeight="1">
      <c r="A193" s="38"/>
      <c r="B193" s="179"/>
      <c r="C193" s="180" t="s">
        <v>192</v>
      </c>
      <c r="D193" s="180" t="s">
        <v>156</v>
      </c>
      <c r="E193" s="181" t="s">
        <v>233</v>
      </c>
      <c r="F193" s="182" t="s">
        <v>234</v>
      </c>
      <c r="G193" s="183" t="s">
        <v>221</v>
      </c>
      <c r="H193" s="184">
        <v>6</v>
      </c>
      <c r="I193" s="185"/>
      <c r="J193" s="186">
        <f>ROUND(I193*H193,2)</f>
        <v>0</v>
      </c>
      <c r="K193" s="182" t="s">
        <v>160</v>
      </c>
      <c r="L193" s="39"/>
      <c r="M193" s="187" t="s">
        <v>1</v>
      </c>
      <c r="N193" s="188" t="s">
        <v>41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161</v>
      </c>
      <c r="AT193" s="191" t="s">
        <v>156</v>
      </c>
      <c r="AU193" s="191" t="s">
        <v>86</v>
      </c>
      <c r="AY193" s="19" t="s">
        <v>154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84</v>
      </c>
      <c r="BK193" s="192">
        <f>ROUND(I193*H193,2)</f>
        <v>0</v>
      </c>
      <c r="BL193" s="19" t="s">
        <v>161</v>
      </c>
      <c r="BM193" s="191" t="s">
        <v>235</v>
      </c>
    </row>
    <row r="194" spans="1:51" s="13" customFormat="1" ht="12">
      <c r="A194" s="13"/>
      <c r="B194" s="193"/>
      <c r="C194" s="13"/>
      <c r="D194" s="194" t="s">
        <v>162</v>
      </c>
      <c r="E194" s="195" t="s">
        <v>1</v>
      </c>
      <c r="F194" s="196" t="s">
        <v>236</v>
      </c>
      <c r="G194" s="13"/>
      <c r="H194" s="195" t="s">
        <v>1</v>
      </c>
      <c r="I194" s="197"/>
      <c r="J194" s="13"/>
      <c r="K194" s="13"/>
      <c r="L194" s="193"/>
      <c r="M194" s="198"/>
      <c r="N194" s="199"/>
      <c r="O194" s="199"/>
      <c r="P194" s="199"/>
      <c r="Q194" s="199"/>
      <c r="R194" s="199"/>
      <c r="S194" s="199"/>
      <c r="T194" s="20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5" t="s">
        <v>162</v>
      </c>
      <c r="AU194" s="195" t="s">
        <v>86</v>
      </c>
      <c r="AV194" s="13" t="s">
        <v>84</v>
      </c>
      <c r="AW194" s="13" t="s">
        <v>32</v>
      </c>
      <c r="AX194" s="13" t="s">
        <v>76</v>
      </c>
      <c r="AY194" s="195" t="s">
        <v>154</v>
      </c>
    </row>
    <row r="195" spans="1:51" s="14" customFormat="1" ht="12">
      <c r="A195" s="14"/>
      <c r="B195" s="201"/>
      <c r="C195" s="14"/>
      <c r="D195" s="194" t="s">
        <v>162</v>
      </c>
      <c r="E195" s="202" t="s">
        <v>1</v>
      </c>
      <c r="F195" s="203" t="s">
        <v>237</v>
      </c>
      <c r="G195" s="14"/>
      <c r="H195" s="204">
        <v>5</v>
      </c>
      <c r="I195" s="205"/>
      <c r="J195" s="14"/>
      <c r="K195" s="14"/>
      <c r="L195" s="201"/>
      <c r="M195" s="206"/>
      <c r="N195" s="207"/>
      <c r="O195" s="207"/>
      <c r="P195" s="207"/>
      <c r="Q195" s="207"/>
      <c r="R195" s="207"/>
      <c r="S195" s="207"/>
      <c r="T195" s="20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2" t="s">
        <v>162</v>
      </c>
      <c r="AU195" s="202" t="s">
        <v>86</v>
      </c>
      <c r="AV195" s="14" t="s">
        <v>86</v>
      </c>
      <c r="AW195" s="14" t="s">
        <v>32</v>
      </c>
      <c r="AX195" s="14" t="s">
        <v>76</v>
      </c>
      <c r="AY195" s="202" t="s">
        <v>154</v>
      </c>
    </row>
    <row r="196" spans="1:51" s="14" customFormat="1" ht="12">
      <c r="A196" s="14"/>
      <c r="B196" s="201"/>
      <c r="C196" s="14"/>
      <c r="D196" s="194" t="s">
        <v>162</v>
      </c>
      <c r="E196" s="202" t="s">
        <v>1</v>
      </c>
      <c r="F196" s="203" t="s">
        <v>238</v>
      </c>
      <c r="G196" s="14"/>
      <c r="H196" s="204">
        <v>1</v>
      </c>
      <c r="I196" s="205"/>
      <c r="J196" s="14"/>
      <c r="K196" s="14"/>
      <c r="L196" s="201"/>
      <c r="M196" s="206"/>
      <c r="N196" s="207"/>
      <c r="O196" s="207"/>
      <c r="P196" s="207"/>
      <c r="Q196" s="207"/>
      <c r="R196" s="207"/>
      <c r="S196" s="207"/>
      <c r="T196" s="20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02" t="s">
        <v>162</v>
      </c>
      <c r="AU196" s="202" t="s">
        <v>86</v>
      </c>
      <c r="AV196" s="14" t="s">
        <v>86</v>
      </c>
      <c r="AW196" s="14" t="s">
        <v>32</v>
      </c>
      <c r="AX196" s="14" t="s">
        <v>76</v>
      </c>
      <c r="AY196" s="202" t="s">
        <v>154</v>
      </c>
    </row>
    <row r="197" spans="1:51" s="15" customFormat="1" ht="12">
      <c r="A197" s="15"/>
      <c r="B197" s="209"/>
      <c r="C197" s="15"/>
      <c r="D197" s="194" t="s">
        <v>162</v>
      </c>
      <c r="E197" s="210" t="s">
        <v>1</v>
      </c>
      <c r="F197" s="211" t="s">
        <v>165</v>
      </c>
      <c r="G197" s="15"/>
      <c r="H197" s="212">
        <v>6</v>
      </c>
      <c r="I197" s="213"/>
      <c r="J197" s="15"/>
      <c r="K197" s="15"/>
      <c r="L197" s="209"/>
      <c r="M197" s="214"/>
      <c r="N197" s="215"/>
      <c r="O197" s="215"/>
      <c r="P197" s="215"/>
      <c r="Q197" s="215"/>
      <c r="R197" s="215"/>
      <c r="S197" s="215"/>
      <c r="T197" s="21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10" t="s">
        <v>162</v>
      </c>
      <c r="AU197" s="210" t="s">
        <v>86</v>
      </c>
      <c r="AV197" s="15" t="s">
        <v>161</v>
      </c>
      <c r="AW197" s="15" t="s">
        <v>32</v>
      </c>
      <c r="AX197" s="15" t="s">
        <v>84</v>
      </c>
      <c r="AY197" s="210" t="s">
        <v>154</v>
      </c>
    </row>
    <row r="198" spans="1:65" s="2" customFormat="1" ht="24.15" customHeight="1">
      <c r="A198" s="38"/>
      <c r="B198" s="179"/>
      <c r="C198" s="180" t="s">
        <v>239</v>
      </c>
      <c r="D198" s="180" t="s">
        <v>156</v>
      </c>
      <c r="E198" s="181" t="s">
        <v>240</v>
      </c>
      <c r="F198" s="182" t="s">
        <v>241</v>
      </c>
      <c r="G198" s="183" t="s">
        <v>242</v>
      </c>
      <c r="H198" s="184">
        <v>781.8</v>
      </c>
      <c r="I198" s="185"/>
      <c r="J198" s="186">
        <f>ROUND(I198*H198,2)</f>
        <v>0</v>
      </c>
      <c r="K198" s="182" t="s">
        <v>160</v>
      </c>
      <c r="L198" s="39"/>
      <c r="M198" s="187" t="s">
        <v>1</v>
      </c>
      <c r="N198" s="188" t="s">
        <v>41</v>
      </c>
      <c r="O198" s="7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161</v>
      </c>
      <c r="AT198" s="191" t="s">
        <v>156</v>
      </c>
      <c r="AU198" s="191" t="s">
        <v>86</v>
      </c>
      <c r="AY198" s="19" t="s">
        <v>154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84</v>
      </c>
      <c r="BK198" s="192">
        <f>ROUND(I198*H198,2)</f>
        <v>0</v>
      </c>
      <c r="BL198" s="19" t="s">
        <v>161</v>
      </c>
      <c r="BM198" s="191" t="s">
        <v>243</v>
      </c>
    </row>
    <row r="199" spans="1:51" s="13" customFormat="1" ht="12">
      <c r="A199" s="13"/>
      <c r="B199" s="193"/>
      <c r="C199" s="13"/>
      <c r="D199" s="194" t="s">
        <v>162</v>
      </c>
      <c r="E199" s="195" t="s">
        <v>1</v>
      </c>
      <c r="F199" s="196" t="s">
        <v>244</v>
      </c>
      <c r="G199" s="13"/>
      <c r="H199" s="195" t="s">
        <v>1</v>
      </c>
      <c r="I199" s="197"/>
      <c r="J199" s="13"/>
      <c r="K199" s="13"/>
      <c r="L199" s="193"/>
      <c r="M199" s="198"/>
      <c r="N199" s="199"/>
      <c r="O199" s="199"/>
      <c r="P199" s="199"/>
      <c r="Q199" s="199"/>
      <c r="R199" s="199"/>
      <c r="S199" s="199"/>
      <c r="T199" s="20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5" t="s">
        <v>162</v>
      </c>
      <c r="AU199" s="195" t="s">
        <v>86</v>
      </c>
      <c r="AV199" s="13" t="s">
        <v>84</v>
      </c>
      <c r="AW199" s="13" t="s">
        <v>32</v>
      </c>
      <c r="AX199" s="13" t="s">
        <v>76</v>
      </c>
      <c r="AY199" s="195" t="s">
        <v>154</v>
      </c>
    </row>
    <row r="200" spans="1:51" s="14" customFormat="1" ht="12">
      <c r="A200" s="14"/>
      <c r="B200" s="201"/>
      <c r="C200" s="14"/>
      <c r="D200" s="194" t="s">
        <v>162</v>
      </c>
      <c r="E200" s="202" t="s">
        <v>1</v>
      </c>
      <c r="F200" s="203" t="s">
        <v>245</v>
      </c>
      <c r="G200" s="14"/>
      <c r="H200" s="204">
        <v>781.8</v>
      </c>
      <c r="I200" s="205"/>
      <c r="J200" s="14"/>
      <c r="K200" s="14"/>
      <c r="L200" s="201"/>
      <c r="M200" s="206"/>
      <c r="N200" s="207"/>
      <c r="O200" s="207"/>
      <c r="P200" s="207"/>
      <c r="Q200" s="207"/>
      <c r="R200" s="207"/>
      <c r="S200" s="207"/>
      <c r="T200" s="20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02" t="s">
        <v>162</v>
      </c>
      <c r="AU200" s="202" t="s">
        <v>86</v>
      </c>
      <c r="AV200" s="14" t="s">
        <v>86</v>
      </c>
      <c r="AW200" s="14" t="s">
        <v>32</v>
      </c>
      <c r="AX200" s="14" t="s">
        <v>76</v>
      </c>
      <c r="AY200" s="202" t="s">
        <v>154</v>
      </c>
    </row>
    <row r="201" spans="1:51" s="15" customFormat="1" ht="12">
      <c r="A201" s="15"/>
      <c r="B201" s="209"/>
      <c r="C201" s="15"/>
      <c r="D201" s="194" t="s">
        <v>162</v>
      </c>
      <c r="E201" s="210" t="s">
        <v>1</v>
      </c>
      <c r="F201" s="211" t="s">
        <v>165</v>
      </c>
      <c r="G201" s="15"/>
      <c r="H201" s="212">
        <v>781.8</v>
      </c>
      <c r="I201" s="213"/>
      <c r="J201" s="15"/>
      <c r="K201" s="15"/>
      <c r="L201" s="209"/>
      <c r="M201" s="214"/>
      <c r="N201" s="215"/>
      <c r="O201" s="215"/>
      <c r="P201" s="215"/>
      <c r="Q201" s="215"/>
      <c r="R201" s="215"/>
      <c r="S201" s="215"/>
      <c r="T201" s="21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10" t="s">
        <v>162</v>
      </c>
      <c r="AU201" s="210" t="s">
        <v>86</v>
      </c>
      <c r="AV201" s="15" t="s">
        <v>161</v>
      </c>
      <c r="AW201" s="15" t="s">
        <v>32</v>
      </c>
      <c r="AX201" s="15" t="s">
        <v>84</v>
      </c>
      <c r="AY201" s="210" t="s">
        <v>154</v>
      </c>
    </row>
    <row r="202" spans="1:65" s="2" customFormat="1" ht="24.15" customHeight="1">
      <c r="A202" s="38"/>
      <c r="B202" s="179"/>
      <c r="C202" s="180" t="s">
        <v>195</v>
      </c>
      <c r="D202" s="180" t="s">
        <v>156</v>
      </c>
      <c r="E202" s="181" t="s">
        <v>246</v>
      </c>
      <c r="F202" s="182" t="s">
        <v>247</v>
      </c>
      <c r="G202" s="183" t="s">
        <v>201</v>
      </c>
      <c r="H202" s="184">
        <v>74.46</v>
      </c>
      <c r="I202" s="185"/>
      <c r="J202" s="186">
        <f>ROUND(I202*H202,2)</f>
        <v>0</v>
      </c>
      <c r="K202" s="182" t="s">
        <v>160</v>
      </c>
      <c r="L202" s="39"/>
      <c r="M202" s="187" t="s">
        <v>1</v>
      </c>
      <c r="N202" s="188" t="s">
        <v>41</v>
      </c>
      <c r="O202" s="7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161</v>
      </c>
      <c r="AT202" s="191" t="s">
        <v>156</v>
      </c>
      <c r="AU202" s="191" t="s">
        <v>86</v>
      </c>
      <c r="AY202" s="19" t="s">
        <v>154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84</v>
      </c>
      <c r="BK202" s="192">
        <f>ROUND(I202*H202,2)</f>
        <v>0</v>
      </c>
      <c r="BL202" s="19" t="s">
        <v>161</v>
      </c>
      <c r="BM202" s="191" t="s">
        <v>248</v>
      </c>
    </row>
    <row r="203" spans="1:65" s="2" customFormat="1" ht="78" customHeight="1">
      <c r="A203" s="38"/>
      <c r="B203" s="179"/>
      <c r="C203" s="180" t="s">
        <v>249</v>
      </c>
      <c r="D203" s="180" t="s">
        <v>156</v>
      </c>
      <c r="E203" s="181" t="s">
        <v>250</v>
      </c>
      <c r="F203" s="182" t="s">
        <v>251</v>
      </c>
      <c r="G203" s="183" t="s">
        <v>201</v>
      </c>
      <c r="H203" s="184">
        <v>74.46</v>
      </c>
      <c r="I203" s="185"/>
      <c r="J203" s="186">
        <f>ROUND(I203*H203,2)</f>
        <v>0</v>
      </c>
      <c r="K203" s="182" t="s">
        <v>160</v>
      </c>
      <c r="L203" s="39"/>
      <c r="M203" s="187" t="s">
        <v>1</v>
      </c>
      <c r="N203" s="188" t="s">
        <v>41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161</v>
      </c>
      <c r="AT203" s="191" t="s">
        <v>156</v>
      </c>
      <c r="AU203" s="191" t="s">
        <v>86</v>
      </c>
      <c r="AY203" s="19" t="s">
        <v>154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84</v>
      </c>
      <c r="BK203" s="192">
        <f>ROUND(I203*H203,2)</f>
        <v>0</v>
      </c>
      <c r="BL203" s="19" t="s">
        <v>161</v>
      </c>
      <c r="BM203" s="191" t="s">
        <v>252</v>
      </c>
    </row>
    <row r="204" spans="1:51" s="13" customFormat="1" ht="12">
      <c r="A204" s="13"/>
      <c r="B204" s="193"/>
      <c r="C204" s="13"/>
      <c r="D204" s="194" t="s">
        <v>162</v>
      </c>
      <c r="E204" s="195" t="s">
        <v>1</v>
      </c>
      <c r="F204" s="196" t="s">
        <v>253</v>
      </c>
      <c r="G204" s="13"/>
      <c r="H204" s="195" t="s">
        <v>1</v>
      </c>
      <c r="I204" s="197"/>
      <c r="J204" s="13"/>
      <c r="K204" s="13"/>
      <c r="L204" s="193"/>
      <c r="M204" s="198"/>
      <c r="N204" s="199"/>
      <c r="O204" s="199"/>
      <c r="P204" s="199"/>
      <c r="Q204" s="199"/>
      <c r="R204" s="199"/>
      <c r="S204" s="199"/>
      <c r="T204" s="20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5" t="s">
        <v>162</v>
      </c>
      <c r="AU204" s="195" t="s">
        <v>86</v>
      </c>
      <c r="AV204" s="13" t="s">
        <v>84</v>
      </c>
      <c r="AW204" s="13" t="s">
        <v>32</v>
      </c>
      <c r="AX204" s="13" t="s">
        <v>76</v>
      </c>
      <c r="AY204" s="195" t="s">
        <v>154</v>
      </c>
    </row>
    <row r="205" spans="1:51" s="14" customFormat="1" ht="12">
      <c r="A205" s="14"/>
      <c r="B205" s="201"/>
      <c r="C205" s="14"/>
      <c r="D205" s="194" t="s">
        <v>162</v>
      </c>
      <c r="E205" s="202" t="s">
        <v>1</v>
      </c>
      <c r="F205" s="203" t="s">
        <v>254</v>
      </c>
      <c r="G205" s="14"/>
      <c r="H205" s="204">
        <v>74.46</v>
      </c>
      <c r="I205" s="205"/>
      <c r="J205" s="14"/>
      <c r="K205" s="14"/>
      <c r="L205" s="201"/>
      <c r="M205" s="206"/>
      <c r="N205" s="207"/>
      <c r="O205" s="207"/>
      <c r="P205" s="207"/>
      <c r="Q205" s="207"/>
      <c r="R205" s="207"/>
      <c r="S205" s="207"/>
      <c r="T205" s="20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2" t="s">
        <v>162</v>
      </c>
      <c r="AU205" s="202" t="s">
        <v>86</v>
      </c>
      <c r="AV205" s="14" t="s">
        <v>86</v>
      </c>
      <c r="AW205" s="14" t="s">
        <v>32</v>
      </c>
      <c r="AX205" s="14" t="s">
        <v>76</v>
      </c>
      <c r="AY205" s="202" t="s">
        <v>154</v>
      </c>
    </row>
    <row r="206" spans="1:51" s="15" customFormat="1" ht="12">
      <c r="A206" s="15"/>
      <c r="B206" s="209"/>
      <c r="C206" s="15"/>
      <c r="D206" s="194" t="s">
        <v>162</v>
      </c>
      <c r="E206" s="210" t="s">
        <v>1</v>
      </c>
      <c r="F206" s="211" t="s">
        <v>165</v>
      </c>
      <c r="G206" s="15"/>
      <c r="H206" s="212">
        <v>74.46</v>
      </c>
      <c r="I206" s="213"/>
      <c r="J206" s="15"/>
      <c r="K206" s="15"/>
      <c r="L206" s="209"/>
      <c r="M206" s="214"/>
      <c r="N206" s="215"/>
      <c r="O206" s="215"/>
      <c r="P206" s="215"/>
      <c r="Q206" s="215"/>
      <c r="R206" s="215"/>
      <c r="S206" s="215"/>
      <c r="T206" s="21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10" t="s">
        <v>162</v>
      </c>
      <c r="AU206" s="210" t="s">
        <v>86</v>
      </c>
      <c r="AV206" s="15" t="s">
        <v>161</v>
      </c>
      <c r="AW206" s="15" t="s">
        <v>32</v>
      </c>
      <c r="AX206" s="15" t="s">
        <v>84</v>
      </c>
      <c r="AY206" s="210" t="s">
        <v>154</v>
      </c>
    </row>
    <row r="207" spans="1:65" s="2" customFormat="1" ht="24.15" customHeight="1">
      <c r="A207" s="38"/>
      <c r="B207" s="179"/>
      <c r="C207" s="225" t="s">
        <v>202</v>
      </c>
      <c r="D207" s="225" t="s">
        <v>255</v>
      </c>
      <c r="E207" s="226" t="s">
        <v>256</v>
      </c>
      <c r="F207" s="227" t="s">
        <v>257</v>
      </c>
      <c r="G207" s="228" t="s">
        <v>201</v>
      </c>
      <c r="H207" s="229">
        <v>75.949</v>
      </c>
      <c r="I207" s="230"/>
      <c r="J207" s="231">
        <f>ROUND(I207*H207,2)</f>
        <v>0</v>
      </c>
      <c r="K207" s="227" t="s">
        <v>160</v>
      </c>
      <c r="L207" s="232"/>
      <c r="M207" s="233" t="s">
        <v>1</v>
      </c>
      <c r="N207" s="234" t="s">
        <v>41</v>
      </c>
      <c r="O207" s="7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176</v>
      </c>
      <c r="AT207" s="191" t="s">
        <v>255</v>
      </c>
      <c r="AU207" s="191" t="s">
        <v>86</v>
      </c>
      <c r="AY207" s="19" t="s">
        <v>154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84</v>
      </c>
      <c r="BK207" s="192">
        <f>ROUND(I207*H207,2)</f>
        <v>0</v>
      </c>
      <c r="BL207" s="19" t="s">
        <v>161</v>
      </c>
      <c r="BM207" s="191" t="s">
        <v>258</v>
      </c>
    </row>
    <row r="208" spans="1:51" s="14" customFormat="1" ht="12">
      <c r="A208" s="14"/>
      <c r="B208" s="201"/>
      <c r="C208" s="14"/>
      <c r="D208" s="194" t="s">
        <v>162</v>
      </c>
      <c r="E208" s="202" t="s">
        <v>1</v>
      </c>
      <c r="F208" s="203" t="s">
        <v>259</v>
      </c>
      <c r="G208" s="14"/>
      <c r="H208" s="204">
        <v>75.949</v>
      </c>
      <c r="I208" s="205"/>
      <c r="J208" s="14"/>
      <c r="K208" s="14"/>
      <c r="L208" s="201"/>
      <c r="M208" s="206"/>
      <c r="N208" s="207"/>
      <c r="O208" s="207"/>
      <c r="P208" s="207"/>
      <c r="Q208" s="207"/>
      <c r="R208" s="207"/>
      <c r="S208" s="207"/>
      <c r="T208" s="20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02" t="s">
        <v>162</v>
      </c>
      <c r="AU208" s="202" t="s">
        <v>86</v>
      </c>
      <c r="AV208" s="14" t="s">
        <v>86</v>
      </c>
      <c r="AW208" s="14" t="s">
        <v>32</v>
      </c>
      <c r="AX208" s="14" t="s">
        <v>76</v>
      </c>
      <c r="AY208" s="202" t="s">
        <v>154</v>
      </c>
    </row>
    <row r="209" spans="1:51" s="15" customFormat="1" ht="12">
      <c r="A209" s="15"/>
      <c r="B209" s="209"/>
      <c r="C209" s="15"/>
      <c r="D209" s="194" t="s">
        <v>162</v>
      </c>
      <c r="E209" s="210" t="s">
        <v>1</v>
      </c>
      <c r="F209" s="211" t="s">
        <v>165</v>
      </c>
      <c r="G209" s="15"/>
      <c r="H209" s="212">
        <v>75.949</v>
      </c>
      <c r="I209" s="213"/>
      <c r="J209" s="15"/>
      <c r="K209" s="15"/>
      <c r="L209" s="209"/>
      <c r="M209" s="214"/>
      <c r="N209" s="215"/>
      <c r="O209" s="215"/>
      <c r="P209" s="215"/>
      <c r="Q209" s="215"/>
      <c r="R209" s="215"/>
      <c r="S209" s="215"/>
      <c r="T209" s="21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10" t="s">
        <v>162</v>
      </c>
      <c r="AU209" s="210" t="s">
        <v>86</v>
      </c>
      <c r="AV209" s="15" t="s">
        <v>161</v>
      </c>
      <c r="AW209" s="15" t="s">
        <v>32</v>
      </c>
      <c r="AX209" s="15" t="s">
        <v>84</v>
      </c>
      <c r="AY209" s="210" t="s">
        <v>154</v>
      </c>
    </row>
    <row r="210" spans="1:65" s="2" customFormat="1" ht="37.8" customHeight="1">
      <c r="A210" s="38"/>
      <c r="B210" s="179"/>
      <c r="C210" s="180" t="s">
        <v>260</v>
      </c>
      <c r="D210" s="180" t="s">
        <v>156</v>
      </c>
      <c r="E210" s="181" t="s">
        <v>261</v>
      </c>
      <c r="F210" s="182" t="s">
        <v>262</v>
      </c>
      <c r="G210" s="183" t="s">
        <v>201</v>
      </c>
      <c r="H210" s="184">
        <v>74.46</v>
      </c>
      <c r="I210" s="185"/>
      <c r="J210" s="186">
        <f>ROUND(I210*H210,2)</f>
        <v>0</v>
      </c>
      <c r="K210" s="182" t="s">
        <v>160</v>
      </c>
      <c r="L210" s="39"/>
      <c r="M210" s="187" t="s">
        <v>1</v>
      </c>
      <c r="N210" s="188" t="s">
        <v>41</v>
      </c>
      <c r="O210" s="77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1" t="s">
        <v>161</v>
      </c>
      <c r="AT210" s="191" t="s">
        <v>156</v>
      </c>
      <c r="AU210" s="191" t="s">
        <v>86</v>
      </c>
      <c r="AY210" s="19" t="s">
        <v>154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84</v>
      </c>
      <c r="BK210" s="192">
        <f>ROUND(I210*H210,2)</f>
        <v>0</v>
      </c>
      <c r="BL210" s="19" t="s">
        <v>161</v>
      </c>
      <c r="BM210" s="191" t="s">
        <v>263</v>
      </c>
    </row>
    <row r="211" spans="1:65" s="2" customFormat="1" ht="24.15" customHeight="1">
      <c r="A211" s="38"/>
      <c r="B211" s="179"/>
      <c r="C211" s="180" t="s">
        <v>214</v>
      </c>
      <c r="D211" s="180" t="s">
        <v>156</v>
      </c>
      <c r="E211" s="181" t="s">
        <v>264</v>
      </c>
      <c r="F211" s="182" t="s">
        <v>265</v>
      </c>
      <c r="G211" s="183" t="s">
        <v>201</v>
      </c>
      <c r="H211" s="184">
        <v>1021.554</v>
      </c>
      <c r="I211" s="185"/>
      <c r="J211" s="186">
        <f>ROUND(I211*H211,2)</f>
        <v>0</v>
      </c>
      <c r="K211" s="182" t="s">
        <v>160</v>
      </c>
      <c r="L211" s="39"/>
      <c r="M211" s="187" t="s">
        <v>1</v>
      </c>
      <c r="N211" s="188" t="s">
        <v>41</v>
      </c>
      <c r="O211" s="77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1" t="s">
        <v>161</v>
      </c>
      <c r="AT211" s="191" t="s">
        <v>156</v>
      </c>
      <c r="AU211" s="191" t="s">
        <v>86</v>
      </c>
      <c r="AY211" s="19" t="s">
        <v>154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84</v>
      </c>
      <c r="BK211" s="192">
        <f>ROUND(I211*H211,2)</f>
        <v>0</v>
      </c>
      <c r="BL211" s="19" t="s">
        <v>161</v>
      </c>
      <c r="BM211" s="191" t="s">
        <v>266</v>
      </c>
    </row>
    <row r="212" spans="1:51" s="13" customFormat="1" ht="12">
      <c r="A212" s="13"/>
      <c r="B212" s="193"/>
      <c r="C212" s="13"/>
      <c r="D212" s="194" t="s">
        <v>162</v>
      </c>
      <c r="E212" s="195" t="s">
        <v>1</v>
      </c>
      <c r="F212" s="196" t="s">
        <v>267</v>
      </c>
      <c r="G212" s="13"/>
      <c r="H212" s="195" t="s">
        <v>1</v>
      </c>
      <c r="I212" s="197"/>
      <c r="J212" s="13"/>
      <c r="K212" s="13"/>
      <c r="L212" s="193"/>
      <c r="M212" s="198"/>
      <c r="N212" s="199"/>
      <c r="O212" s="199"/>
      <c r="P212" s="199"/>
      <c r="Q212" s="199"/>
      <c r="R212" s="199"/>
      <c r="S212" s="199"/>
      <c r="T212" s="20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5" t="s">
        <v>162</v>
      </c>
      <c r="AU212" s="195" t="s">
        <v>86</v>
      </c>
      <c r="AV212" s="13" t="s">
        <v>84</v>
      </c>
      <c r="AW212" s="13" t="s">
        <v>32</v>
      </c>
      <c r="AX212" s="13" t="s">
        <v>76</v>
      </c>
      <c r="AY212" s="195" t="s">
        <v>154</v>
      </c>
    </row>
    <row r="213" spans="1:51" s="14" customFormat="1" ht="12">
      <c r="A213" s="14"/>
      <c r="B213" s="201"/>
      <c r="C213" s="14"/>
      <c r="D213" s="194" t="s">
        <v>162</v>
      </c>
      <c r="E213" s="202" t="s">
        <v>1</v>
      </c>
      <c r="F213" s="203" t="s">
        <v>268</v>
      </c>
      <c r="G213" s="14"/>
      <c r="H213" s="204">
        <v>74.32</v>
      </c>
      <c r="I213" s="205"/>
      <c r="J213" s="14"/>
      <c r="K213" s="14"/>
      <c r="L213" s="201"/>
      <c r="M213" s="206"/>
      <c r="N213" s="207"/>
      <c r="O213" s="207"/>
      <c r="P213" s="207"/>
      <c r="Q213" s="207"/>
      <c r="R213" s="207"/>
      <c r="S213" s="207"/>
      <c r="T213" s="20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2" t="s">
        <v>162</v>
      </c>
      <c r="AU213" s="202" t="s">
        <v>86</v>
      </c>
      <c r="AV213" s="14" t="s">
        <v>86</v>
      </c>
      <c r="AW213" s="14" t="s">
        <v>32</v>
      </c>
      <c r="AX213" s="14" t="s">
        <v>76</v>
      </c>
      <c r="AY213" s="202" t="s">
        <v>154</v>
      </c>
    </row>
    <row r="214" spans="1:51" s="14" customFormat="1" ht="12">
      <c r="A214" s="14"/>
      <c r="B214" s="201"/>
      <c r="C214" s="14"/>
      <c r="D214" s="194" t="s">
        <v>162</v>
      </c>
      <c r="E214" s="202" t="s">
        <v>1</v>
      </c>
      <c r="F214" s="203" t="s">
        <v>269</v>
      </c>
      <c r="G214" s="14"/>
      <c r="H214" s="204">
        <v>16.12</v>
      </c>
      <c r="I214" s="205"/>
      <c r="J214" s="14"/>
      <c r="K214" s="14"/>
      <c r="L214" s="201"/>
      <c r="M214" s="206"/>
      <c r="N214" s="207"/>
      <c r="O214" s="207"/>
      <c r="P214" s="207"/>
      <c r="Q214" s="207"/>
      <c r="R214" s="207"/>
      <c r="S214" s="207"/>
      <c r="T214" s="20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02" t="s">
        <v>162</v>
      </c>
      <c r="AU214" s="202" t="s">
        <v>86</v>
      </c>
      <c r="AV214" s="14" t="s">
        <v>86</v>
      </c>
      <c r="AW214" s="14" t="s">
        <v>32</v>
      </c>
      <c r="AX214" s="14" t="s">
        <v>76</v>
      </c>
      <c r="AY214" s="202" t="s">
        <v>154</v>
      </c>
    </row>
    <row r="215" spans="1:51" s="14" customFormat="1" ht="12">
      <c r="A215" s="14"/>
      <c r="B215" s="201"/>
      <c r="C215" s="14"/>
      <c r="D215" s="194" t="s">
        <v>162</v>
      </c>
      <c r="E215" s="202" t="s">
        <v>1</v>
      </c>
      <c r="F215" s="203" t="s">
        <v>270</v>
      </c>
      <c r="G215" s="14"/>
      <c r="H215" s="204">
        <v>125.18</v>
      </c>
      <c r="I215" s="205"/>
      <c r="J215" s="14"/>
      <c r="K215" s="14"/>
      <c r="L215" s="201"/>
      <c r="M215" s="206"/>
      <c r="N215" s="207"/>
      <c r="O215" s="207"/>
      <c r="P215" s="207"/>
      <c r="Q215" s="207"/>
      <c r="R215" s="207"/>
      <c r="S215" s="207"/>
      <c r="T215" s="20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2" t="s">
        <v>162</v>
      </c>
      <c r="AU215" s="202" t="s">
        <v>86</v>
      </c>
      <c r="AV215" s="14" t="s">
        <v>86</v>
      </c>
      <c r="AW215" s="14" t="s">
        <v>32</v>
      </c>
      <c r="AX215" s="14" t="s">
        <v>76</v>
      </c>
      <c r="AY215" s="202" t="s">
        <v>154</v>
      </c>
    </row>
    <row r="216" spans="1:51" s="14" customFormat="1" ht="12">
      <c r="A216" s="14"/>
      <c r="B216" s="201"/>
      <c r="C216" s="14"/>
      <c r="D216" s="194" t="s">
        <v>162</v>
      </c>
      <c r="E216" s="202" t="s">
        <v>1</v>
      </c>
      <c r="F216" s="203" t="s">
        <v>271</v>
      </c>
      <c r="G216" s="14"/>
      <c r="H216" s="204">
        <v>76.99</v>
      </c>
      <c r="I216" s="205"/>
      <c r="J216" s="14"/>
      <c r="K216" s="14"/>
      <c r="L216" s="201"/>
      <c r="M216" s="206"/>
      <c r="N216" s="207"/>
      <c r="O216" s="207"/>
      <c r="P216" s="207"/>
      <c r="Q216" s="207"/>
      <c r="R216" s="207"/>
      <c r="S216" s="207"/>
      <c r="T216" s="20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02" t="s">
        <v>162</v>
      </c>
      <c r="AU216" s="202" t="s">
        <v>86</v>
      </c>
      <c r="AV216" s="14" t="s">
        <v>86</v>
      </c>
      <c r="AW216" s="14" t="s">
        <v>32</v>
      </c>
      <c r="AX216" s="14" t="s">
        <v>76</v>
      </c>
      <c r="AY216" s="202" t="s">
        <v>154</v>
      </c>
    </row>
    <row r="217" spans="1:51" s="14" customFormat="1" ht="12">
      <c r="A217" s="14"/>
      <c r="B217" s="201"/>
      <c r="C217" s="14"/>
      <c r="D217" s="194" t="s">
        <v>162</v>
      </c>
      <c r="E217" s="202" t="s">
        <v>1</v>
      </c>
      <c r="F217" s="203" t="s">
        <v>272</v>
      </c>
      <c r="G217" s="14"/>
      <c r="H217" s="204">
        <v>108.47</v>
      </c>
      <c r="I217" s="205"/>
      <c r="J217" s="14"/>
      <c r="K217" s="14"/>
      <c r="L217" s="201"/>
      <c r="M217" s="206"/>
      <c r="N217" s="207"/>
      <c r="O217" s="207"/>
      <c r="P217" s="207"/>
      <c r="Q217" s="207"/>
      <c r="R217" s="207"/>
      <c r="S217" s="207"/>
      <c r="T217" s="20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02" t="s">
        <v>162</v>
      </c>
      <c r="AU217" s="202" t="s">
        <v>86</v>
      </c>
      <c r="AV217" s="14" t="s">
        <v>86</v>
      </c>
      <c r="AW217" s="14" t="s">
        <v>32</v>
      </c>
      <c r="AX217" s="14" t="s">
        <v>76</v>
      </c>
      <c r="AY217" s="202" t="s">
        <v>154</v>
      </c>
    </row>
    <row r="218" spans="1:51" s="14" customFormat="1" ht="12">
      <c r="A218" s="14"/>
      <c r="B218" s="201"/>
      <c r="C218" s="14"/>
      <c r="D218" s="194" t="s">
        <v>162</v>
      </c>
      <c r="E218" s="202" t="s">
        <v>1</v>
      </c>
      <c r="F218" s="203" t="s">
        <v>273</v>
      </c>
      <c r="G218" s="14"/>
      <c r="H218" s="204">
        <v>69.52</v>
      </c>
      <c r="I218" s="205"/>
      <c r="J218" s="14"/>
      <c r="K218" s="14"/>
      <c r="L218" s="201"/>
      <c r="M218" s="206"/>
      <c r="N218" s="207"/>
      <c r="O218" s="207"/>
      <c r="P218" s="207"/>
      <c r="Q218" s="207"/>
      <c r="R218" s="207"/>
      <c r="S218" s="207"/>
      <c r="T218" s="20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02" t="s">
        <v>162</v>
      </c>
      <c r="AU218" s="202" t="s">
        <v>86</v>
      </c>
      <c r="AV218" s="14" t="s">
        <v>86</v>
      </c>
      <c r="AW218" s="14" t="s">
        <v>32</v>
      </c>
      <c r="AX218" s="14" t="s">
        <v>76</v>
      </c>
      <c r="AY218" s="202" t="s">
        <v>154</v>
      </c>
    </row>
    <row r="219" spans="1:51" s="14" customFormat="1" ht="12">
      <c r="A219" s="14"/>
      <c r="B219" s="201"/>
      <c r="C219" s="14"/>
      <c r="D219" s="194" t="s">
        <v>162</v>
      </c>
      <c r="E219" s="202" t="s">
        <v>1</v>
      </c>
      <c r="F219" s="203" t="s">
        <v>274</v>
      </c>
      <c r="G219" s="14"/>
      <c r="H219" s="204">
        <v>129.53</v>
      </c>
      <c r="I219" s="205"/>
      <c r="J219" s="14"/>
      <c r="K219" s="14"/>
      <c r="L219" s="201"/>
      <c r="M219" s="206"/>
      <c r="N219" s="207"/>
      <c r="O219" s="207"/>
      <c r="P219" s="207"/>
      <c r="Q219" s="207"/>
      <c r="R219" s="207"/>
      <c r="S219" s="207"/>
      <c r="T219" s="20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02" t="s">
        <v>162</v>
      </c>
      <c r="AU219" s="202" t="s">
        <v>86</v>
      </c>
      <c r="AV219" s="14" t="s">
        <v>86</v>
      </c>
      <c r="AW219" s="14" t="s">
        <v>32</v>
      </c>
      <c r="AX219" s="14" t="s">
        <v>76</v>
      </c>
      <c r="AY219" s="202" t="s">
        <v>154</v>
      </c>
    </row>
    <row r="220" spans="1:51" s="14" customFormat="1" ht="12">
      <c r="A220" s="14"/>
      <c r="B220" s="201"/>
      <c r="C220" s="14"/>
      <c r="D220" s="194" t="s">
        <v>162</v>
      </c>
      <c r="E220" s="202" t="s">
        <v>1</v>
      </c>
      <c r="F220" s="203" t="s">
        <v>275</v>
      </c>
      <c r="G220" s="14"/>
      <c r="H220" s="204">
        <v>72.46</v>
      </c>
      <c r="I220" s="205"/>
      <c r="J220" s="14"/>
      <c r="K220" s="14"/>
      <c r="L220" s="201"/>
      <c r="M220" s="206"/>
      <c r="N220" s="207"/>
      <c r="O220" s="207"/>
      <c r="P220" s="207"/>
      <c r="Q220" s="207"/>
      <c r="R220" s="207"/>
      <c r="S220" s="207"/>
      <c r="T220" s="20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02" t="s">
        <v>162</v>
      </c>
      <c r="AU220" s="202" t="s">
        <v>86</v>
      </c>
      <c r="AV220" s="14" t="s">
        <v>86</v>
      </c>
      <c r="AW220" s="14" t="s">
        <v>32</v>
      </c>
      <c r="AX220" s="14" t="s">
        <v>76</v>
      </c>
      <c r="AY220" s="202" t="s">
        <v>154</v>
      </c>
    </row>
    <row r="221" spans="1:51" s="14" customFormat="1" ht="12">
      <c r="A221" s="14"/>
      <c r="B221" s="201"/>
      <c r="C221" s="14"/>
      <c r="D221" s="194" t="s">
        <v>162</v>
      </c>
      <c r="E221" s="202" t="s">
        <v>1</v>
      </c>
      <c r="F221" s="203" t="s">
        <v>276</v>
      </c>
      <c r="G221" s="14"/>
      <c r="H221" s="204">
        <v>124.56</v>
      </c>
      <c r="I221" s="205"/>
      <c r="J221" s="14"/>
      <c r="K221" s="14"/>
      <c r="L221" s="201"/>
      <c r="M221" s="206"/>
      <c r="N221" s="207"/>
      <c r="O221" s="207"/>
      <c r="P221" s="207"/>
      <c r="Q221" s="207"/>
      <c r="R221" s="207"/>
      <c r="S221" s="207"/>
      <c r="T221" s="20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02" t="s">
        <v>162</v>
      </c>
      <c r="AU221" s="202" t="s">
        <v>86</v>
      </c>
      <c r="AV221" s="14" t="s">
        <v>86</v>
      </c>
      <c r="AW221" s="14" t="s">
        <v>32</v>
      </c>
      <c r="AX221" s="14" t="s">
        <v>76</v>
      </c>
      <c r="AY221" s="202" t="s">
        <v>154</v>
      </c>
    </row>
    <row r="222" spans="1:51" s="14" customFormat="1" ht="12">
      <c r="A222" s="14"/>
      <c r="B222" s="201"/>
      <c r="C222" s="14"/>
      <c r="D222" s="194" t="s">
        <v>162</v>
      </c>
      <c r="E222" s="202" t="s">
        <v>1</v>
      </c>
      <c r="F222" s="203" t="s">
        <v>277</v>
      </c>
      <c r="G222" s="14"/>
      <c r="H222" s="204">
        <v>21.02</v>
      </c>
      <c r="I222" s="205"/>
      <c r="J222" s="14"/>
      <c r="K222" s="14"/>
      <c r="L222" s="201"/>
      <c r="M222" s="206"/>
      <c r="N222" s="207"/>
      <c r="O222" s="207"/>
      <c r="P222" s="207"/>
      <c r="Q222" s="207"/>
      <c r="R222" s="207"/>
      <c r="S222" s="207"/>
      <c r="T222" s="20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02" t="s">
        <v>162</v>
      </c>
      <c r="AU222" s="202" t="s">
        <v>86</v>
      </c>
      <c r="AV222" s="14" t="s">
        <v>86</v>
      </c>
      <c r="AW222" s="14" t="s">
        <v>32</v>
      </c>
      <c r="AX222" s="14" t="s">
        <v>76</v>
      </c>
      <c r="AY222" s="202" t="s">
        <v>154</v>
      </c>
    </row>
    <row r="223" spans="1:51" s="14" customFormat="1" ht="12">
      <c r="A223" s="14"/>
      <c r="B223" s="201"/>
      <c r="C223" s="14"/>
      <c r="D223" s="194" t="s">
        <v>162</v>
      </c>
      <c r="E223" s="202" t="s">
        <v>1</v>
      </c>
      <c r="F223" s="203" t="s">
        <v>278</v>
      </c>
      <c r="G223" s="14"/>
      <c r="H223" s="204">
        <v>45.24</v>
      </c>
      <c r="I223" s="205"/>
      <c r="J223" s="14"/>
      <c r="K223" s="14"/>
      <c r="L223" s="201"/>
      <c r="M223" s="206"/>
      <c r="N223" s="207"/>
      <c r="O223" s="207"/>
      <c r="P223" s="207"/>
      <c r="Q223" s="207"/>
      <c r="R223" s="207"/>
      <c r="S223" s="207"/>
      <c r="T223" s="20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02" t="s">
        <v>162</v>
      </c>
      <c r="AU223" s="202" t="s">
        <v>86</v>
      </c>
      <c r="AV223" s="14" t="s">
        <v>86</v>
      </c>
      <c r="AW223" s="14" t="s">
        <v>32</v>
      </c>
      <c r="AX223" s="14" t="s">
        <v>76</v>
      </c>
      <c r="AY223" s="202" t="s">
        <v>154</v>
      </c>
    </row>
    <row r="224" spans="1:51" s="14" customFormat="1" ht="12">
      <c r="A224" s="14"/>
      <c r="B224" s="201"/>
      <c r="C224" s="14"/>
      <c r="D224" s="194" t="s">
        <v>162</v>
      </c>
      <c r="E224" s="202" t="s">
        <v>1</v>
      </c>
      <c r="F224" s="203" t="s">
        <v>279</v>
      </c>
      <c r="G224" s="14"/>
      <c r="H224" s="204">
        <v>40.24</v>
      </c>
      <c r="I224" s="205"/>
      <c r="J224" s="14"/>
      <c r="K224" s="14"/>
      <c r="L224" s="201"/>
      <c r="M224" s="206"/>
      <c r="N224" s="207"/>
      <c r="O224" s="207"/>
      <c r="P224" s="207"/>
      <c r="Q224" s="207"/>
      <c r="R224" s="207"/>
      <c r="S224" s="207"/>
      <c r="T224" s="20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02" t="s">
        <v>162</v>
      </c>
      <c r="AU224" s="202" t="s">
        <v>86</v>
      </c>
      <c r="AV224" s="14" t="s">
        <v>86</v>
      </c>
      <c r="AW224" s="14" t="s">
        <v>32</v>
      </c>
      <c r="AX224" s="14" t="s">
        <v>76</v>
      </c>
      <c r="AY224" s="202" t="s">
        <v>154</v>
      </c>
    </row>
    <row r="225" spans="1:51" s="16" customFormat="1" ht="12">
      <c r="A225" s="16"/>
      <c r="B225" s="217"/>
      <c r="C225" s="16"/>
      <c r="D225" s="194" t="s">
        <v>162</v>
      </c>
      <c r="E225" s="218" t="s">
        <v>1</v>
      </c>
      <c r="F225" s="219" t="s">
        <v>208</v>
      </c>
      <c r="G225" s="16"/>
      <c r="H225" s="220">
        <v>903.6500000000001</v>
      </c>
      <c r="I225" s="221"/>
      <c r="J225" s="16"/>
      <c r="K225" s="16"/>
      <c r="L225" s="217"/>
      <c r="M225" s="222"/>
      <c r="N225" s="223"/>
      <c r="O225" s="223"/>
      <c r="P225" s="223"/>
      <c r="Q225" s="223"/>
      <c r="R225" s="223"/>
      <c r="S225" s="223"/>
      <c r="T225" s="224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218" t="s">
        <v>162</v>
      </c>
      <c r="AU225" s="218" t="s">
        <v>86</v>
      </c>
      <c r="AV225" s="16" t="s">
        <v>170</v>
      </c>
      <c r="AW225" s="16" t="s">
        <v>32</v>
      </c>
      <c r="AX225" s="16" t="s">
        <v>76</v>
      </c>
      <c r="AY225" s="218" t="s">
        <v>154</v>
      </c>
    </row>
    <row r="226" spans="1:51" s="13" customFormat="1" ht="12">
      <c r="A226" s="13"/>
      <c r="B226" s="193"/>
      <c r="C226" s="13"/>
      <c r="D226" s="194" t="s">
        <v>162</v>
      </c>
      <c r="E226" s="195" t="s">
        <v>1</v>
      </c>
      <c r="F226" s="196" t="s">
        <v>280</v>
      </c>
      <c r="G226" s="13"/>
      <c r="H226" s="195" t="s">
        <v>1</v>
      </c>
      <c r="I226" s="197"/>
      <c r="J226" s="13"/>
      <c r="K226" s="13"/>
      <c r="L226" s="193"/>
      <c r="M226" s="198"/>
      <c r="N226" s="199"/>
      <c r="O226" s="199"/>
      <c r="P226" s="199"/>
      <c r="Q226" s="199"/>
      <c r="R226" s="199"/>
      <c r="S226" s="199"/>
      <c r="T226" s="20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5" t="s">
        <v>162</v>
      </c>
      <c r="AU226" s="195" t="s">
        <v>86</v>
      </c>
      <c r="AV226" s="13" t="s">
        <v>84</v>
      </c>
      <c r="AW226" s="13" t="s">
        <v>32</v>
      </c>
      <c r="AX226" s="13" t="s">
        <v>76</v>
      </c>
      <c r="AY226" s="195" t="s">
        <v>154</v>
      </c>
    </row>
    <row r="227" spans="1:51" s="14" customFormat="1" ht="12">
      <c r="A227" s="14"/>
      <c r="B227" s="201"/>
      <c r="C227" s="14"/>
      <c r="D227" s="194" t="s">
        <v>162</v>
      </c>
      <c r="E227" s="202" t="s">
        <v>1</v>
      </c>
      <c r="F227" s="203" t="s">
        <v>281</v>
      </c>
      <c r="G227" s="14"/>
      <c r="H227" s="204">
        <v>38.456</v>
      </c>
      <c r="I227" s="205"/>
      <c r="J227" s="14"/>
      <c r="K227" s="14"/>
      <c r="L227" s="201"/>
      <c r="M227" s="206"/>
      <c r="N227" s="207"/>
      <c r="O227" s="207"/>
      <c r="P227" s="207"/>
      <c r="Q227" s="207"/>
      <c r="R227" s="207"/>
      <c r="S227" s="207"/>
      <c r="T227" s="20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02" t="s">
        <v>162</v>
      </c>
      <c r="AU227" s="202" t="s">
        <v>86</v>
      </c>
      <c r="AV227" s="14" t="s">
        <v>86</v>
      </c>
      <c r="AW227" s="14" t="s">
        <v>32</v>
      </c>
      <c r="AX227" s="14" t="s">
        <v>76</v>
      </c>
      <c r="AY227" s="202" t="s">
        <v>154</v>
      </c>
    </row>
    <row r="228" spans="1:51" s="14" customFormat="1" ht="12">
      <c r="A228" s="14"/>
      <c r="B228" s="201"/>
      <c r="C228" s="14"/>
      <c r="D228" s="194" t="s">
        <v>162</v>
      </c>
      <c r="E228" s="202" t="s">
        <v>1</v>
      </c>
      <c r="F228" s="203" t="s">
        <v>282</v>
      </c>
      <c r="G228" s="14"/>
      <c r="H228" s="204">
        <v>79.448</v>
      </c>
      <c r="I228" s="205"/>
      <c r="J228" s="14"/>
      <c r="K228" s="14"/>
      <c r="L228" s="201"/>
      <c r="M228" s="206"/>
      <c r="N228" s="207"/>
      <c r="O228" s="207"/>
      <c r="P228" s="207"/>
      <c r="Q228" s="207"/>
      <c r="R228" s="207"/>
      <c r="S228" s="207"/>
      <c r="T228" s="20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02" t="s">
        <v>162</v>
      </c>
      <c r="AU228" s="202" t="s">
        <v>86</v>
      </c>
      <c r="AV228" s="14" t="s">
        <v>86</v>
      </c>
      <c r="AW228" s="14" t="s">
        <v>32</v>
      </c>
      <c r="AX228" s="14" t="s">
        <v>76</v>
      </c>
      <c r="AY228" s="202" t="s">
        <v>154</v>
      </c>
    </row>
    <row r="229" spans="1:51" s="16" customFormat="1" ht="12">
      <c r="A229" s="16"/>
      <c r="B229" s="217"/>
      <c r="C229" s="16"/>
      <c r="D229" s="194" t="s">
        <v>162</v>
      </c>
      <c r="E229" s="218" t="s">
        <v>1</v>
      </c>
      <c r="F229" s="219" t="s">
        <v>208</v>
      </c>
      <c r="G229" s="16"/>
      <c r="H229" s="220">
        <v>117.904</v>
      </c>
      <c r="I229" s="221"/>
      <c r="J229" s="16"/>
      <c r="K229" s="16"/>
      <c r="L229" s="217"/>
      <c r="M229" s="222"/>
      <c r="N229" s="223"/>
      <c r="O229" s="223"/>
      <c r="P229" s="223"/>
      <c r="Q229" s="223"/>
      <c r="R229" s="223"/>
      <c r="S229" s="223"/>
      <c r="T229" s="224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18" t="s">
        <v>162</v>
      </c>
      <c r="AU229" s="218" t="s">
        <v>86</v>
      </c>
      <c r="AV229" s="16" t="s">
        <v>170</v>
      </c>
      <c r="AW229" s="16" t="s">
        <v>32</v>
      </c>
      <c r="AX229" s="16" t="s">
        <v>76</v>
      </c>
      <c r="AY229" s="218" t="s">
        <v>154</v>
      </c>
    </row>
    <row r="230" spans="1:51" s="15" customFormat="1" ht="12">
      <c r="A230" s="15"/>
      <c r="B230" s="209"/>
      <c r="C230" s="15"/>
      <c r="D230" s="194" t="s">
        <v>162</v>
      </c>
      <c r="E230" s="210" t="s">
        <v>1</v>
      </c>
      <c r="F230" s="211" t="s">
        <v>165</v>
      </c>
      <c r="G230" s="15"/>
      <c r="H230" s="212">
        <v>1021.5540000000001</v>
      </c>
      <c r="I230" s="213"/>
      <c r="J230" s="15"/>
      <c r="K230" s="15"/>
      <c r="L230" s="209"/>
      <c r="M230" s="214"/>
      <c r="N230" s="215"/>
      <c r="O230" s="215"/>
      <c r="P230" s="215"/>
      <c r="Q230" s="215"/>
      <c r="R230" s="215"/>
      <c r="S230" s="215"/>
      <c r="T230" s="21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10" t="s">
        <v>162</v>
      </c>
      <c r="AU230" s="210" t="s">
        <v>86</v>
      </c>
      <c r="AV230" s="15" t="s">
        <v>161</v>
      </c>
      <c r="AW230" s="15" t="s">
        <v>32</v>
      </c>
      <c r="AX230" s="15" t="s">
        <v>84</v>
      </c>
      <c r="AY230" s="210" t="s">
        <v>154</v>
      </c>
    </row>
    <row r="231" spans="1:65" s="2" customFormat="1" ht="24.15" customHeight="1">
      <c r="A231" s="38"/>
      <c r="B231" s="179"/>
      <c r="C231" s="180" t="s">
        <v>7</v>
      </c>
      <c r="D231" s="180" t="s">
        <v>156</v>
      </c>
      <c r="E231" s="181" t="s">
        <v>283</v>
      </c>
      <c r="F231" s="182" t="s">
        <v>284</v>
      </c>
      <c r="G231" s="183" t="s">
        <v>201</v>
      </c>
      <c r="H231" s="184">
        <v>102.37</v>
      </c>
      <c r="I231" s="185"/>
      <c r="J231" s="186">
        <f>ROUND(I231*H231,2)</f>
        <v>0</v>
      </c>
      <c r="K231" s="182" t="s">
        <v>160</v>
      </c>
      <c r="L231" s="39"/>
      <c r="M231" s="187" t="s">
        <v>1</v>
      </c>
      <c r="N231" s="188" t="s">
        <v>41</v>
      </c>
      <c r="O231" s="77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161</v>
      </c>
      <c r="AT231" s="191" t="s">
        <v>156</v>
      </c>
      <c r="AU231" s="191" t="s">
        <v>86</v>
      </c>
      <c r="AY231" s="19" t="s">
        <v>154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84</v>
      </c>
      <c r="BK231" s="192">
        <f>ROUND(I231*H231,2)</f>
        <v>0</v>
      </c>
      <c r="BL231" s="19" t="s">
        <v>161</v>
      </c>
      <c r="BM231" s="191" t="s">
        <v>285</v>
      </c>
    </row>
    <row r="232" spans="1:65" s="2" customFormat="1" ht="66.75" customHeight="1">
      <c r="A232" s="38"/>
      <c r="B232" s="179"/>
      <c r="C232" s="180" t="s">
        <v>222</v>
      </c>
      <c r="D232" s="180" t="s">
        <v>156</v>
      </c>
      <c r="E232" s="181" t="s">
        <v>286</v>
      </c>
      <c r="F232" s="182" t="s">
        <v>287</v>
      </c>
      <c r="G232" s="183" t="s">
        <v>201</v>
      </c>
      <c r="H232" s="184">
        <v>102.37</v>
      </c>
      <c r="I232" s="185"/>
      <c r="J232" s="186">
        <f>ROUND(I232*H232,2)</f>
        <v>0</v>
      </c>
      <c r="K232" s="182" t="s">
        <v>160</v>
      </c>
      <c r="L232" s="39"/>
      <c r="M232" s="187" t="s">
        <v>1</v>
      </c>
      <c r="N232" s="188" t="s">
        <v>41</v>
      </c>
      <c r="O232" s="77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91" t="s">
        <v>161</v>
      </c>
      <c r="AT232" s="191" t="s">
        <v>156</v>
      </c>
      <c r="AU232" s="191" t="s">
        <v>86</v>
      </c>
      <c r="AY232" s="19" t="s">
        <v>154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84</v>
      </c>
      <c r="BK232" s="192">
        <f>ROUND(I232*H232,2)</f>
        <v>0</v>
      </c>
      <c r="BL232" s="19" t="s">
        <v>161</v>
      </c>
      <c r="BM232" s="191" t="s">
        <v>288</v>
      </c>
    </row>
    <row r="233" spans="1:51" s="13" customFormat="1" ht="12">
      <c r="A233" s="13"/>
      <c r="B233" s="193"/>
      <c r="C233" s="13"/>
      <c r="D233" s="194" t="s">
        <v>162</v>
      </c>
      <c r="E233" s="195" t="s">
        <v>1</v>
      </c>
      <c r="F233" s="196" t="s">
        <v>289</v>
      </c>
      <c r="G233" s="13"/>
      <c r="H233" s="195" t="s">
        <v>1</v>
      </c>
      <c r="I233" s="197"/>
      <c r="J233" s="13"/>
      <c r="K233" s="13"/>
      <c r="L233" s="193"/>
      <c r="M233" s="198"/>
      <c r="N233" s="199"/>
      <c r="O233" s="199"/>
      <c r="P233" s="199"/>
      <c r="Q233" s="199"/>
      <c r="R233" s="199"/>
      <c r="S233" s="199"/>
      <c r="T233" s="20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5" t="s">
        <v>162</v>
      </c>
      <c r="AU233" s="195" t="s">
        <v>86</v>
      </c>
      <c r="AV233" s="13" t="s">
        <v>84</v>
      </c>
      <c r="AW233" s="13" t="s">
        <v>32</v>
      </c>
      <c r="AX233" s="13" t="s">
        <v>76</v>
      </c>
      <c r="AY233" s="195" t="s">
        <v>154</v>
      </c>
    </row>
    <row r="234" spans="1:51" s="14" customFormat="1" ht="12">
      <c r="A234" s="14"/>
      <c r="B234" s="201"/>
      <c r="C234" s="14"/>
      <c r="D234" s="194" t="s">
        <v>162</v>
      </c>
      <c r="E234" s="202" t="s">
        <v>1</v>
      </c>
      <c r="F234" s="203" t="s">
        <v>290</v>
      </c>
      <c r="G234" s="14"/>
      <c r="H234" s="204">
        <v>6.54</v>
      </c>
      <c r="I234" s="205"/>
      <c r="J234" s="14"/>
      <c r="K234" s="14"/>
      <c r="L234" s="201"/>
      <c r="M234" s="206"/>
      <c r="N234" s="207"/>
      <c r="O234" s="207"/>
      <c r="P234" s="207"/>
      <c r="Q234" s="207"/>
      <c r="R234" s="207"/>
      <c r="S234" s="207"/>
      <c r="T234" s="20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02" t="s">
        <v>162</v>
      </c>
      <c r="AU234" s="202" t="s">
        <v>86</v>
      </c>
      <c r="AV234" s="14" t="s">
        <v>86</v>
      </c>
      <c r="AW234" s="14" t="s">
        <v>32</v>
      </c>
      <c r="AX234" s="14" t="s">
        <v>76</v>
      </c>
      <c r="AY234" s="202" t="s">
        <v>154</v>
      </c>
    </row>
    <row r="235" spans="1:51" s="14" customFormat="1" ht="12">
      <c r="A235" s="14"/>
      <c r="B235" s="201"/>
      <c r="C235" s="14"/>
      <c r="D235" s="194" t="s">
        <v>162</v>
      </c>
      <c r="E235" s="202" t="s">
        <v>1</v>
      </c>
      <c r="F235" s="203" t="s">
        <v>291</v>
      </c>
      <c r="G235" s="14"/>
      <c r="H235" s="204">
        <v>2.42</v>
      </c>
      <c r="I235" s="205"/>
      <c r="J235" s="14"/>
      <c r="K235" s="14"/>
      <c r="L235" s="201"/>
      <c r="M235" s="206"/>
      <c r="N235" s="207"/>
      <c r="O235" s="207"/>
      <c r="P235" s="207"/>
      <c r="Q235" s="207"/>
      <c r="R235" s="207"/>
      <c r="S235" s="207"/>
      <c r="T235" s="20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02" t="s">
        <v>162</v>
      </c>
      <c r="AU235" s="202" t="s">
        <v>86</v>
      </c>
      <c r="AV235" s="14" t="s">
        <v>86</v>
      </c>
      <c r="AW235" s="14" t="s">
        <v>32</v>
      </c>
      <c r="AX235" s="14" t="s">
        <v>76</v>
      </c>
      <c r="AY235" s="202" t="s">
        <v>154</v>
      </c>
    </row>
    <row r="236" spans="1:51" s="14" customFormat="1" ht="12">
      <c r="A236" s="14"/>
      <c r="B236" s="201"/>
      <c r="C236" s="14"/>
      <c r="D236" s="194" t="s">
        <v>162</v>
      </c>
      <c r="E236" s="202" t="s">
        <v>1</v>
      </c>
      <c r="F236" s="203" t="s">
        <v>292</v>
      </c>
      <c r="G236" s="14"/>
      <c r="H236" s="204">
        <v>16.03</v>
      </c>
      <c r="I236" s="205"/>
      <c r="J236" s="14"/>
      <c r="K236" s="14"/>
      <c r="L236" s="201"/>
      <c r="M236" s="206"/>
      <c r="N236" s="207"/>
      <c r="O236" s="207"/>
      <c r="P236" s="207"/>
      <c r="Q236" s="207"/>
      <c r="R236" s="207"/>
      <c r="S236" s="207"/>
      <c r="T236" s="20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02" t="s">
        <v>162</v>
      </c>
      <c r="AU236" s="202" t="s">
        <v>86</v>
      </c>
      <c r="AV236" s="14" t="s">
        <v>86</v>
      </c>
      <c r="AW236" s="14" t="s">
        <v>32</v>
      </c>
      <c r="AX236" s="14" t="s">
        <v>76</v>
      </c>
      <c r="AY236" s="202" t="s">
        <v>154</v>
      </c>
    </row>
    <row r="237" spans="1:51" s="14" customFormat="1" ht="12">
      <c r="A237" s="14"/>
      <c r="B237" s="201"/>
      <c r="C237" s="14"/>
      <c r="D237" s="194" t="s">
        <v>162</v>
      </c>
      <c r="E237" s="202" t="s">
        <v>1</v>
      </c>
      <c r="F237" s="203" t="s">
        <v>293</v>
      </c>
      <c r="G237" s="14"/>
      <c r="H237" s="204">
        <v>7.5</v>
      </c>
      <c r="I237" s="205"/>
      <c r="J237" s="14"/>
      <c r="K237" s="14"/>
      <c r="L237" s="201"/>
      <c r="M237" s="206"/>
      <c r="N237" s="207"/>
      <c r="O237" s="207"/>
      <c r="P237" s="207"/>
      <c r="Q237" s="207"/>
      <c r="R237" s="207"/>
      <c r="S237" s="207"/>
      <c r="T237" s="20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02" t="s">
        <v>162</v>
      </c>
      <c r="AU237" s="202" t="s">
        <v>86</v>
      </c>
      <c r="AV237" s="14" t="s">
        <v>86</v>
      </c>
      <c r="AW237" s="14" t="s">
        <v>32</v>
      </c>
      <c r="AX237" s="14" t="s">
        <v>76</v>
      </c>
      <c r="AY237" s="202" t="s">
        <v>154</v>
      </c>
    </row>
    <row r="238" spans="1:51" s="14" customFormat="1" ht="12">
      <c r="A238" s="14"/>
      <c r="B238" s="201"/>
      <c r="C238" s="14"/>
      <c r="D238" s="194" t="s">
        <v>162</v>
      </c>
      <c r="E238" s="202" t="s">
        <v>1</v>
      </c>
      <c r="F238" s="203" t="s">
        <v>294</v>
      </c>
      <c r="G238" s="14"/>
      <c r="H238" s="204">
        <v>9.39</v>
      </c>
      <c r="I238" s="205"/>
      <c r="J238" s="14"/>
      <c r="K238" s="14"/>
      <c r="L238" s="201"/>
      <c r="M238" s="206"/>
      <c r="N238" s="207"/>
      <c r="O238" s="207"/>
      <c r="P238" s="207"/>
      <c r="Q238" s="207"/>
      <c r="R238" s="207"/>
      <c r="S238" s="207"/>
      <c r="T238" s="20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02" t="s">
        <v>162</v>
      </c>
      <c r="AU238" s="202" t="s">
        <v>86</v>
      </c>
      <c r="AV238" s="14" t="s">
        <v>86</v>
      </c>
      <c r="AW238" s="14" t="s">
        <v>32</v>
      </c>
      <c r="AX238" s="14" t="s">
        <v>76</v>
      </c>
      <c r="AY238" s="202" t="s">
        <v>154</v>
      </c>
    </row>
    <row r="239" spans="1:51" s="14" customFormat="1" ht="12">
      <c r="A239" s="14"/>
      <c r="B239" s="201"/>
      <c r="C239" s="14"/>
      <c r="D239" s="194" t="s">
        <v>162</v>
      </c>
      <c r="E239" s="202" t="s">
        <v>1</v>
      </c>
      <c r="F239" s="203" t="s">
        <v>295</v>
      </c>
      <c r="G239" s="14"/>
      <c r="H239" s="204">
        <v>4.93</v>
      </c>
      <c r="I239" s="205"/>
      <c r="J239" s="14"/>
      <c r="K239" s="14"/>
      <c r="L239" s="201"/>
      <c r="M239" s="206"/>
      <c r="N239" s="207"/>
      <c r="O239" s="207"/>
      <c r="P239" s="207"/>
      <c r="Q239" s="207"/>
      <c r="R239" s="207"/>
      <c r="S239" s="207"/>
      <c r="T239" s="20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02" t="s">
        <v>162</v>
      </c>
      <c r="AU239" s="202" t="s">
        <v>86</v>
      </c>
      <c r="AV239" s="14" t="s">
        <v>86</v>
      </c>
      <c r="AW239" s="14" t="s">
        <v>32</v>
      </c>
      <c r="AX239" s="14" t="s">
        <v>76</v>
      </c>
      <c r="AY239" s="202" t="s">
        <v>154</v>
      </c>
    </row>
    <row r="240" spans="1:51" s="14" customFormat="1" ht="12">
      <c r="A240" s="14"/>
      <c r="B240" s="201"/>
      <c r="C240" s="14"/>
      <c r="D240" s="194" t="s">
        <v>162</v>
      </c>
      <c r="E240" s="202" t="s">
        <v>1</v>
      </c>
      <c r="F240" s="203" t="s">
        <v>296</v>
      </c>
      <c r="G240" s="14"/>
      <c r="H240" s="204">
        <v>13.3</v>
      </c>
      <c r="I240" s="205"/>
      <c r="J240" s="14"/>
      <c r="K240" s="14"/>
      <c r="L240" s="201"/>
      <c r="M240" s="206"/>
      <c r="N240" s="207"/>
      <c r="O240" s="207"/>
      <c r="P240" s="207"/>
      <c r="Q240" s="207"/>
      <c r="R240" s="207"/>
      <c r="S240" s="207"/>
      <c r="T240" s="20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02" t="s">
        <v>162</v>
      </c>
      <c r="AU240" s="202" t="s">
        <v>86</v>
      </c>
      <c r="AV240" s="14" t="s">
        <v>86</v>
      </c>
      <c r="AW240" s="14" t="s">
        <v>32</v>
      </c>
      <c r="AX240" s="14" t="s">
        <v>76</v>
      </c>
      <c r="AY240" s="202" t="s">
        <v>154</v>
      </c>
    </row>
    <row r="241" spans="1:51" s="14" customFormat="1" ht="12">
      <c r="A241" s="14"/>
      <c r="B241" s="201"/>
      <c r="C241" s="14"/>
      <c r="D241" s="194" t="s">
        <v>162</v>
      </c>
      <c r="E241" s="202" t="s">
        <v>1</v>
      </c>
      <c r="F241" s="203" t="s">
        <v>297</v>
      </c>
      <c r="G241" s="14"/>
      <c r="H241" s="204">
        <v>6.22</v>
      </c>
      <c r="I241" s="205"/>
      <c r="J241" s="14"/>
      <c r="K241" s="14"/>
      <c r="L241" s="201"/>
      <c r="M241" s="206"/>
      <c r="N241" s="207"/>
      <c r="O241" s="207"/>
      <c r="P241" s="207"/>
      <c r="Q241" s="207"/>
      <c r="R241" s="207"/>
      <c r="S241" s="207"/>
      <c r="T241" s="20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02" t="s">
        <v>162</v>
      </c>
      <c r="AU241" s="202" t="s">
        <v>86</v>
      </c>
      <c r="AV241" s="14" t="s">
        <v>86</v>
      </c>
      <c r="AW241" s="14" t="s">
        <v>32</v>
      </c>
      <c r="AX241" s="14" t="s">
        <v>76</v>
      </c>
      <c r="AY241" s="202" t="s">
        <v>154</v>
      </c>
    </row>
    <row r="242" spans="1:51" s="14" customFormat="1" ht="12">
      <c r="A242" s="14"/>
      <c r="B242" s="201"/>
      <c r="C242" s="14"/>
      <c r="D242" s="194" t="s">
        <v>162</v>
      </c>
      <c r="E242" s="202" t="s">
        <v>1</v>
      </c>
      <c r="F242" s="203" t="s">
        <v>298</v>
      </c>
      <c r="G242" s="14"/>
      <c r="H242" s="204">
        <v>12.99</v>
      </c>
      <c r="I242" s="205"/>
      <c r="J242" s="14"/>
      <c r="K242" s="14"/>
      <c r="L242" s="201"/>
      <c r="M242" s="206"/>
      <c r="N242" s="207"/>
      <c r="O242" s="207"/>
      <c r="P242" s="207"/>
      <c r="Q242" s="207"/>
      <c r="R242" s="207"/>
      <c r="S242" s="207"/>
      <c r="T242" s="20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02" t="s">
        <v>162</v>
      </c>
      <c r="AU242" s="202" t="s">
        <v>86</v>
      </c>
      <c r="AV242" s="14" t="s">
        <v>86</v>
      </c>
      <c r="AW242" s="14" t="s">
        <v>32</v>
      </c>
      <c r="AX242" s="14" t="s">
        <v>76</v>
      </c>
      <c r="AY242" s="202" t="s">
        <v>154</v>
      </c>
    </row>
    <row r="243" spans="1:51" s="14" customFormat="1" ht="12">
      <c r="A243" s="14"/>
      <c r="B243" s="201"/>
      <c r="C243" s="14"/>
      <c r="D243" s="194" t="s">
        <v>162</v>
      </c>
      <c r="E243" s="202" t="s">
        <v>1</v>
      </c>
      <c r="F243" s="203" t="s">
        <v>299</v>
      </c>
      <c r="G243" s="14"/>
      <c r="H243" s="204">
        <v>8.31</v>
      </c>
      <c r="I243" s="205"/>
      <c r="J243" s="14"/>
      <c r="K243" s="14"/>
      <c r="L243" s="201"/>
      <c r="M243" s="206"/>
      <c r="N243" s="207"/>
      <c r="O243" s="207"/>
      <c r="P243" s="207"/>
      <c r="Q243" s="207"/>
      <c r="R243" s="207"/>
      <c r="S243" s="207"/>
      <c r="T243" s="20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02" t="s">
        <v>162</v>
      </c>
      <c r="AU243" s="202" t="s">
        <v>86</v>
      </c>
      <c r="AV243" s="14" t="s">
        <v>86</v>
      </c>
      <c r="AW243" s="14" t="s">
        <v>32</v>
      </c>
      <c r="AX243" s="14" t="s">
        <v>76</v>
      </c>
      <c r="AY243" s="202" t="s">
        <v>154</v>
      </c>
    </row>
    <row r="244" spans="1:51" s="14" customFormat="1" ht="12">
      <c r="A244" s="14"/>
      <c r="B244" s="201"/>
      <c r="C244" s="14"/>
      <c r="D244" s="194" t="s">
        <v>162</v>
      </c>
      <c r="E244" s="202" t="s">
        <v>1</v>
      </c>
      <c r="F244" s="203" t="s">
        <v>300</v>
      </c>
      <c r="G244" s="14"/>
      <c r="H244" s="204">
        <v>7.31</v>
      </c>
      <c r="I244" s="205"/>
      <c r="J244" s="14"/>
      <c r="K244" s="14"/>
      <c r="L244" s="201"/>
      <c r="M244" s="206"/>
      <c r="N244" s="207"/>
      <c r="O244" s="207"/>
      <c r="P244" s="207"/>
      <c r="Q244" s="207"/>
      <c r="R244" s="207"/>
      <c r="S244" s="207"/>
      <c r="T244" s="20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2" t="s">
        <v>162</v>
      </c>
      <c r="AU244" s="202" t="s">
        <v>86</v>
      </c>
      <c r="AV244" s="14" t="s">
        <v>86</v>
      </c>
      <c r="AW244" s="14" t="s">
        <v>32</v>
      </c>
      <c r="AX244" s="14" t="s">
        <v>76</v>
      </c>
      <c r="AY244" s="202" t="s">
        <v>154</v>
      </c>
    </row>
    <row r="245" spans="1:51" s="14" customFormat="1" ht="12">
      <c r="A245" s="14"/>
      <c r="B245" s="201"/>
      <c r="C245" s="14"/>
      <c r="D245" s="194" t="s">
        <v>162</v>
      </c>
      <c r="E245" s="202" t="s">
        <v>1</v>
      </c>
      <c r="F245" s="203" t="s">
        <v>301</v>
      </c>
      <c r="G245" s="14"/>
      <c r="H245" s="204">
        <v>7.43</v>
      </c>
      <c r="I245" s="205"/>
      <c r="J245" s="14"/>
      <c r="K245" s="14"/>
      <c r="L245" s="201"/>
      <c r="M245" s="206"/>
      <c r="N245" s="207"/>
      <c r="O245" s="207"/>
      <c r="P245" s="207"/>
      <c r="Q245" s="207"/>
      <c r="R245" s="207"/>
      <c r="S245" s="207"/>
      <c r="T245" s="20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02" t="s">
        <v>162</v>
      </c>
      <c r="AU245" s="202" t="s">
        <v>86</v>
      </c>
      <c r="AV245" s="14" t="s">
        <v>86</v>
      </c>
      <c r="AW245" s="14" t="s">
        <v>32</v>
      </c>
      <c r="AX245" s="14" t="s">
        <v>76</v>
      </c>
      <c r="AY245" s="202" t="s">
        <v>154</v>
      </c>
    </row>
    <row r="246" spans="1:51" s="15" customFormat="1" ht="12">
      <c r="A246" s="15"/>
      <c r="B246" s="209"/>
      <c r="C246" s="15"/>
      <c r="D246" s="194" t="s">
        <v>162</v>
      </c>
      <c r="E246" s="210" t="s">
        <v>1</v>
      </c>
      <c r="F246" s="211" t="s">
        <v>165</v>
      </c>
      <c r="G246" s="15"/>
      <c r="H246" s="212">
        <v>102.37</v>
      </c>
      <c r="I246" s="213"/>
      <c r="J246" s="15"/>
      <c r="K246" s="15"/>
      <c r="L246" s="209"/>
      <c r="M246" s="214"/>
      <c r="N246" s="215"/>
      <c r="O246" s="215"/>
      <c r="P246" s="215"/>
      <c r="Q246" s="215"/>
      <c r="R246" s="215"/>
      <c r="S246" s="215"/>
      <c r="T246" s="21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10" t="s">
        <v>162</v>
      </c>
      <c r="AU246" s="210" t="s">
        <v>86</v>
      </c>
      <c r="AV246" s="15" t="s">
        <v>161</v>
      </c>
      <c r="AW246" s="15" t="s">
        <v>32</v>
      </c>
      <c r="AX246" s="15" t="s">
        <v>84</v>
      </c>
      <c r="AY246" s="210" t="s">
        <v>154</v>
      </c>
    </row>
    <row r="247" spans="1:65" s="2" customFormat="1" ht="24.15" customHeight="1">
      <c r="A247" s="38"/>
      <c r="B247" s="179"/>
      <c r="C247" s="225" t="s">
        <v>302</v>
      </c>
      <c r="D247" s="225" t="s">
        <v>255</v>
      </c>
      <c r="E247" s="226" t="s">
        <v>303</v>
      </c>
      <c r="F247" s="227" t="s">
        <v>304</v>
      </c>
      <c r="G247" s="228" t="s">
        <v>201</v>
      </c>
      <c r="H247" s="229">
        <v>104.417</v>
      </c>
      <c r="I247" s="230"/>
      <c r="J247" s="231">
        <f>ROUND(I247*H247,2)</f>
        <v>0</v>
      </c>
      <c r="K247" s="227" t="s">
        <v>160</v>
      </c>
      <c r="L247" s="232"/>
      <c r="M247" s="233" t="s">
        <v>1</v>
      </c>
      <c r="N247" s="234" t="s">
        <v>41</v>
      </c>
      <c r="O247" s="77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176</v>
      </c>
      <c r="AT247" s="191" t="s">
        <v>255</v>
      </c>
      <c r="AU247" s="191" t="s">
        <v>86</v>
      </c>
      <c r="AY247" s="19" t="s">
        <v>154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84</v>
      </c>
      <c r="BK247" s="192">
        <f>ROUND(I247*H247,2)</f>
        <v>0</v>
      </c>
      <c r="BL247" s="19" t="s">
        <v>161</v>
      </c>
      <c r="BM247" s="191" t="s">
        <v>305</v>
      </c>
    </row>
    <row r="248" spans="1:51" s="14" customFormat="1" ht="12">
      <c r="A248" s="14"/>
      <c r="B248" s="201"/>
      <c r="C248" s="14"/>
      <c r="D248" s="194" t="s">
        <v>162</v>
      </c>
      <c r="E248" s="202" t="s">
        <v>1</v>
      </c>
      <c r="F248" s="203" t="s">
        <v>306</v>
      </c>
      <c r="G248" s="14"/>
      <c r="H248" s="204">
        <v>104.417</v>
      </c>
      <c r="I248" s="205"/>
      <c r="J248" s="14"/>
      <c r="K248" s="14"/>
      <c r="L248" s="201"/>
      <c r="M248" s="206"/>
      <c r="N248" s="207"/>
      <c r="O248" s="207"/>
      <c r="P248" s="207"/>
      <c r="Q248" s="207"/>
      <c r="R248" s="207"/>
      <c r="S248" s="207"/>
      <c r="T248" s="20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02" t="s">
        <v>162</v>
      </c>
      <c r="AU248" s="202" t="s">
        <v>86</v>
      </c>
      <c r="AV248" s="14" t="s">
        <v>86</v>
      </c>
      <c r="AW248" s="14" t="s">
        <v>32</v>
      </c>
      <c r="AX248" s="14" t="s">
        <v>76</v>
      </c>
      <c r="AY248" s="202" t="s">
        <v>154</v>
      </c>
    </row>
    <row r="249" spans="1:51" s="15" customFormat="1" ht="12">
      <c r="A249" s="15"/>
      <c r="B249" s="209"/>
      <c r="C249" s="15"/>
      <c r="D249" s="194" t="s">
        <v>162</v>
      </c>
      <c r="E249" s="210" t="s">
        <v>1</v>
      </c>
      <c r="F249" s="211" t="s">
        <v>165</v>
      </c>
      <c r="G249" s="15"/>
      <c r="H249" s="212">
        <v>104.417</v>
      </c>
      <c r="I249" s="213"/>
      <c r="J249" s="15"/>
      <c r="K249" s="15"/>
      <c r="L249" s="209"/>
      <c r="M249" s="214"/>
      <c r="N249" s="215"/>
      <c r="O249" s="215"/>
      <c r="P249" s="215"/>
      <c r="Q249" s="215"/>
      <c r="R249" s="215"/>
      <c r="S249" s="215"/>
      <c r="T249" s="21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10" t="s">
        <v>162</v>
      </c>
      <c r="AU249" s="210" t="s">
        <v>86</v>
      </c>
      <c r="AV249" s="15" t="s">
        <v>161</v>
      </c>
      <c r="AW249" s="15" t="s">
        <v>32</v>
      </c>
      <c r="AX249" s="15" t="s">
        <v>84</v>
      </c>
      <c r="AY249" s="210" t="s">
        <v>154</v>
      </c>
    </row>
    <row r="250" spans="1:65" s="2" customFormat="1" ht="78" customHeight="1">
      <c r="A250" s="38"/>
      <c r="B250" s="179"/>
      <c r="C250" s="180" t="s">
        <v>226</v>
      </c>
      <c r="D250" s="180" t="s">
        <v>156</v>
      </c>
      <c r="E250" s="181" t="s">
        <v>307</v>
      </c>
      <c r="F250" s="182" t="s">
        <v>308</v>
      </c>
      <c r="G250" s="183" t="s">
        <v>201</v>
      </c>
      <c r="H250" s="184">
        <v>903.65</v>
      </c>
      <c r="I250" s="185"/>
      <c r="J250" s="186">
        <f>ROUND(I250*H250,2)</f>
        <v>0</v>
      </c>
      <c r="K250" s="182" t="s">
        <v>160</v>
      </c>
      <c r="L250" s="39"/>
      <c r="M250" s="187" t="s">
        <v>1</v>
      </c>
      <c r="N250" s="188" t="s">
        <v>41</v>
      </c>
      <c r="O250" s="77"/>
      <c r="P250" s="189">
        <f>O250*H250</f>
        <v>0</v>
      </c>
      <c r="Q250" s="189">
        <v>0</v>
      </c>
      <c r="R250" s="189">
        <f>Q250*H250</f>
        <v>0</v>
      </c>
      <c r="S250" s="189">
        <v>0</v>
      </c>
      <c r="T250" s="19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1" t="s">
        <v>161</v>
      </c>
      <c r="AT250" s="191" t="s">
        <v>156</v>
      </c>
      <c r="AU250" s="191" t="s">
        <v>86</v>
      </c>
      <c r="AY250" s="19" t="s">
        <v>154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9" t="s">
        <v>84</v>
      </c>
      <c r="BK250" s="192">
        <f>ROUND(I250*H250,2)</f>
        <v>0</v>
      </c>
      <c r="BL250" s="19" t="s">
        <v>161</v>
      </c>
      <c r="BM250" s="191" t="s">
        <v>309</v>
      </c>
    </row>
    <row r="251" spans="1:51" s="13" customFormat="1" ht="12">
      <c r="A251" s="13"/>
      <c r="B251" s="193"/>
      <c r="C251" s="13"/>
      <c r="D251" s="194" t="s">
        <v>162</v>
      </c>
      <c r="E251" s="195" t="s">
        <v>1</v>
      </c>
      <c r="F251" s="196" t="s">
        <v>267</v>
      </c>
      <c r="G251" s="13"/>
      <c r="H251" s="195" t="s">
        <v>1</v>
      </c>
      <c r="I251" s="197"/>
      <c r="J251" s="13"/>
      <c r="K251" s="13"/>
      <c r="L251" s="193"/>
      <c r="M251" s="198"/>
      <c r="N251" s="199"/>
      <c r="O251" s="199"/>
      <c r="P251" s="199"/>
      <c r="Q251" s="199"/>
      <c r="R251" s="199"/>
      <c r="S251" s="199"/>
      <c r="T251" s="20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5" t="s">
        <v>162</v>
      </c>
      <c r="AU251" s="195" t="s">
        <v>86</v>
      </c>
      <c r="AV251" s="13" t="s">
        <v>84</v>
      </c>
      <c r="AW251" s="13" t="s">
        <v>32</v>
      </c>
      <c r="AX251" s="13" t="s">
        <v>76</v>
      </c>
      <c r="AY251" s="195" t="s">
        <v>154</v>
      </c>
    </row>
    <row r="252" spans="1:51" s="14" customFormat="1" ht="12">
      <c r="A252" s="14"/>
      <c r="B252" s="201"/>
      <c r="C252" s="14"/>
      <c r="D252" s="194" t="s">
        <v>162</v>
      </c>
      <c r="E252" s="202" t="s">
        <v>1</v>
      </c>
      <c r="F252" s="203" t="s">
        <v>268</v>
      </c>
      <c r="G252" s="14"/>
      <c r="H252" s="204">
        <v>74.32</v>
      </c>
      <c r="I252" s="205"/>
      <c r="J252" s="14"/>
      <c r="K252" s="14"/>
      <c r="L252" s="201"/>
      <c r="M252" s="206"/>
      <c r="N252" s="207"/>
      <c r="O252" s="207"/>
      <c r="P252" s="207"/>
      <c r="Q252" s="207"/>
      <c r="R252" s="207"/>
      <c r="S252" s="207"/>
      <c r="T252" s="20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02" t="s">
        <v>162</v>
      </c>
      <c r="AU252" s="202" t="s">
        <v>86</v>
      </c>
      <c r="AV252" s="14" t="s">
        <v>86</v>
      </c>
      <c r="AW252" s="14" t="s">
        <v>32</v>
      </c>
      <c r="AX252" s="14" t="s">
        <v>76</v>
      </c>
      <c r="AY252" s="202" t="s">
        <v>154</v>
      </c>
    </row>
    <row r="253" spans="1:51" s="14" customFormat="1" ht="12">
      <c r="A253" s="14"/>
      <c r="B253" s="201"/>
      <c r="C253" s="14"/>
      <c r="D253" s="194" t="s">
        <v>162</v>
      </c>
      <c r="E253" s="202" t="s">
        <v>1</v>
      </c>
      <c r="F253" s="203" t="s">
        <v>269</v>
      </c>
      <c r="G253" s="14"/>
      <c r="H253" s="204">
        <v>16.12</v>
      </c>
      <c r="I253" s="205"/>
      <c r="J253" s="14"/>
      <c r="K253" s="14"/>
      <c r="L253" s="201"/>
      <c r="M253" s="206"/>
      <c r="N253" s="207"/>
      <c r="O253" s="207"/>
      <c r="P253" s="207"/>
      <c r="Q253" s="207"/>
      <c r="R253" s="207"/>
      <c r="S253" s="207"/>
      <c r="T253" s="20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02" t="s">
        <v>162</v>
      </c>
      <c r="AU253" s="202" t="s">
        <v>86</v>
      </c>
      <c r="AV253" s="14" t="s">
        <v>86</v>
      </c>
      <c r="AW253" s="14" t="s">
        <v>32</v>
      </c>
      <c r="AX253" s="14" t="s">
        <v>76</v>
      </c>
      <c r="AY253" s="202" t="s">
        <v>154</v>
      </c>
    </row>
    <row r="254" spans="1:51" s="14" customFormat="1" ht="12">
      <c r="A254" s="14"/>
      <c r="B254" s="201"/>
      <c r="C254" s="14"/>
      <c r="D254" s="194" t="s">
        <v>162</v>
      </c>
      <c r="E254" s="202" t="s">
        <v>1</v>
      </c>
      <c r="F254" s="203" t="s">
        <v>270</v>
      </c>
      <c r="G254" s="14"/>
      <c r="H254" s="204">
        <v>125.18</v>
      </c>
      <c r="I254" s="205"/>
      <c r="J254" s="14"/>
      <c r="K254" s="14"/>
      <c r="L254" s="201"/>
      <c r="M254" s="206"/>
      <c r="N254" s="207"/>
      <c r="O254" s="207"/>
      <c r="P254" s="207"/>
      <c r="Q254" s="207"/>
      <c r="R254" s="207"/>
      <c r="S254" s="207"/>
      <c r="T254" s="20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02" t="s">
        <v>162</v>
      </c>
      <c r="AU254" s="202" t="s">
        <v>86</v>
      </c>
      <c r="AV254" s="14" t="s">
        <v>86</v>
      </c>
      <c r="AW254" s="14" t="s">
        <v>32</v>
      </c>
      <c r="AX254" s="14" t="s">
        <v>76</v>
      </c>
      <c r="AY254" s="202" t="s">
        <v>154</v>
      </c>
    </row>
    <row r="255" spans="1:51" s="14" customFormat="1" ht="12">
      <c r="A255" s="14"/>
      <c r="B255" s="201"/>
      <c r="C255" s="14"/>
      <c r="D255" s="194" t="s">
        <v>162</v>
      </c>
      <c r="E255" s="202" t="s">
        <v>1</v>
      </c>
      <c r="F255" s="203" t="s">
        <v>271</v>
      </c>
      <c r="G255" s="14"/>
      <c r="H255" s="204">
        <v>76.99</v>
      </c>
      <c r="I255" s="205"/>
      <c r="J255" s="14"/>
      <c r="K255" s="14"/>
      <c r="L255" s="201"/>
      <c r="M255" s="206"/>
      <c r="N255" s="207"/>
      <c r="O255" s="207"/>
      <c r="P255" s="207"/>
      <c r="Q255" s="207"/>
      <c r="R255" s="207"/>
      <c r="S255" s="207"/>
      <c r="T255" s="20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02" t="s">
        <v>162</v>
      </c>
      <c r="AU255" s="202" t="s">
        <v>86</v>
      </c>
      <c r="AV255" s="14" t="s">
        <v>86</v>
      </c>
      <c r="AW255" s="14" t="s">
        <v>32</v>
      </c>
      <c r="AX255" s="14" t="s">
        <v>76</v>
      </c>
      <c r="AY255" s="202" t="s">
        <v>154</v>
      </c>
    </row>
    <row r="256" spans="1:51" s="14" customFormat="1" ht="12">
      <c r="A256" s="14"/>
      <c r="B256" s="201"/>
      <c r="C256" s="14"/>
      <c r="D256" s="194" t="s">
        <v>162</v>
      </c>
      <c r="E256" s="202" t="s">
        <v>1</v>
      </c>
      <c r="F256" s="203" t="s">
        <v>272</v>
      </c>
      <c r="G256" s="14"/>
      <c r="H256" s="204">
        <v>108.47</v>
      </c>
      <c r="I256" s="205"/>
      <c r="J256" s="14"/>
      <c r="K256" s="14"/>
      <c r="L256" s="201"/>
      <c r="M256" s="206"/>
      <c r="N256" s="207"/>
      <c r="O256" s="207"/>
      <c r="P256" s="207"/>
      <c r="Q256" s="207"/>
      <c r="R256" s="207"/>
      <c r="S256" s="207"/>
      <c r="T256" s="20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02" t="s">
        <v>162</v>
      </c>
      <c r="AU256" s="202" t="s">
        <v>86</v>
      </c>
      <c r="AV256" s="14" t="s">
        <v>86</v>
      </c>
      <c r="AW256" s="14" t="s">
        <v>32</v>
      </c>
      <c r="AX256" s="14" t="s">
        <v>76</v>
      </c>
      <c r="AY256" s="202" t="s">
        <v>154</v>
      </c>
    </row>
    <row r="257" spans="1:51" s="14" customFormat="1" ht="12">
      <c r="A257" s="14"/>
      <c r="B257" s="201"/>
      <c r="C257" s="14"/>
      <c r="D257" s="194" t="s">
        <v>162</v>
      </c>
      <c r="E257" s="202" t="s">
        <v>1</v>
      </c>
      <c r="F257" s="203" t="s">
        <v>273</v>
      </c>
      <c r="G257" s="14"/>
      <c r="H257" s="204">
        <v>69.52</v>
      </c>
      <c r="I257" s="205"/>
      <c r="J257" s="14"/>
      <c r="K257" s="14"/>
      <c r="L257" s="201"/>
      <c r="M257" s="206"/>
      <c r="N257" s="207"/>
      <c r="O257" s="207"/>
      <c r="P257" s="207"/>
      <c r="Q257" s="207"/>
      <c r="R257" s="207"/>
      <c r="S257" s="207"/>
      <c r="T257" s="20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02" t="s">
        <v>162</v>
      </c>
      <c r="AU257" s="202" t="s">
        <v>86</v>
      </c>
      <c r="AV257" s="14" t="s">
        <v>86</v>
      </c>
      <c r="AW257" s="14" t="s">
        <v>32</v>
      </c>
      <c r="AX257" s="14" t="s">
        <v>76</v>
      </c>
      <c r="AY257" s="202" t="s">
        <v>154</v>
      </c>
    </row>
    <row r="258" spans="1:51" s="14" customFormat="1" ht="12">
      <c r="A258" s="14"/>
      <c r="B258" s="201"/>
      <c r="C258" s="14"/>
      <c r="D258" s="194" t="s">
        <v>162</v>
      </c>
      <c r="E258" s="202" t="s">
        <v>1</v>
      </c>
      <c r="F258" s="203" t="s">
        <v>274</v>
      </c>
      <c r="G258" s="14"/>
      <c r="H258" s="204">
        <v>129.53</v>
      </c>
      <c r="I258" s="205"/>
      <c r="J258" s="14"/>
      <c r="K258" s="14"/>
      <c r="L258" s="201"/>
      <c r="M258" s="206"/>
      <c r="N258" s="207"/>
      <c r="O258" s="207"/>
      <c r="P258" s="207"/>
      <c r="Q258" s="207"/>
      <c r="R258" s="207"/>
      <c r="S258" s="207"/>
      <c r="T258" s="20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02" t="s">
        <v>162</v>
      </c>
      <c r="AU258" s="202" t="s">
        <v>86</v>
      </c>
      <c r="AV258" s="14" t="s">
        <v>86</v>
      </c>
      <c r="AW258" s="14" t="s">
        <v>32</v>
      </c>
      <c r="AX258" s="14" t="s">
        <v>76</v>
      </c>
      <c r="AY258" s="202" t="s">
        <v>154</v>
      </c>
    </row>
    <row r="259" spans="1:51" s="14" customFormat="1" ht="12">
      <c r="A259" s="14"/>
      <c r="B259" s="201"/>
      <c r="C259" s="14"/>
      <c r="D259" s="194" t="s">
        <v>162</v>
      </c>
      <c r="E259" s="202" t="s">
        <v>1</v>
      </c>
      <c r="F259" s="203" t="s">
        <v>275</v>
      </c>
      <c r="G259" s="14"/>
      <c r="H259" s="204">
        <v>72.46</v>
      </c>
      <c r="I259" s="205"/>
      <c r="J259" s="14"/>
      <c r="K259" s="14"/>
      <c r="L259" s="201"/>
      <c r="M259" s="206"/>
      <c r="N259" s="207"/>
      <c r="O259" s="207"/>
      <c r="P259" s="207"/>
      <c r="Q259" s="207"/>
      <c r="R259" s="207"/>
      <c r="S259" s="207"/>
      <c r="T259" s="20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2" t="s">
        <v>162</v>
      </c>
      <c r="AU259" s="202" t="s">
        <v>86</v>
      </c>
      <c r="AV259" s="14" t="s">
        <v>86</v>
      </c>
      <c r="AW259" s="14" t="s">
        <v>32</v>
      </c>
      <c r="AX259" s="14" t="s">
        <v>76</v>
      </c>
      <c r="AY259" s="202" t="s">
        <v>154</v>
      </c>
    </row>
    <row r="260" spans="1:51" s="14" customFormat="1" ht="12">
      <c r="A260" s="14"/>
      <c r="B260" s="201"/>
      <c r="C260" s="14"/>
      <c r="D260" s="194" t="s">
        <v>162</v>
      </c>
      <c r="E260" s="202" t="s">
        <v>1</v>
      </c>
      <c r="F260" s="203" t="s">
        <v>276</v>
      </c>
      <c r="G260" s="14"/>
      <c r="H260" s="204">
        <v>124.56</v>
      </c>
      <c r="I260" s="205"/>
      <c r="J260" s="14"/>
      <c r="K260" s="14"/>
      <c r="L260" s="201"/>
      <c r="M260" s="206"/>
      <c r="N260" s="207"/>
      <c r="O260" s="207"/>
      <c r="P260" s="207"/>
      <c r="Q260" s="207"/>
      <c r="R260" s="207"/>
      <c r="S260" s="207"/>
      <c r="T260" s="20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02" t="s">
        <v>162</v>
      </c>
      <c r="AU260" s="202" t="s">
        <v>86</v>
      </c>
      <c r="AV260" s="14" t="s">
        <v>86</v>
      </c>
      <c r="AW260" s="14" t="s">
        <v>32</v>
      </c>
      <c r="AX260" s="14" t="s">
        <v>76</v>
      </c>
      <c r="AY260" s="202" t="s">
        <v>154</v>
      </c>
    </row>
    <row r="261" spans="1:51" s="14" customFormat="1" ht="12">
      <c r="A261" s="14"/>
      <c r="B261" s="201"/>
      <c r="C261" s="14"/>
      <c r="D261" s="194" t="s">
        <v>162</v>
      </c>
      <c r="E261" s="202" t="s">
        <v>1</v>
      </c>
      <c r="F261" s="203" t="s">
        <v>277</v>
      </c>
      <c r="G261" s="14"/>
      <c r="H261" s="204">
        <v>21.02</v>
      </c>
      <c r="I261" s="205"/>
      <c r="J261" s="14"/>
      <c r="K261" s="14"/>
      <c r="L261" s="201"/>
      <c r="M261" s="206"/>
      <c r="N261" s="207"/>
      <c r="O261" s="207"/>
      <c r="P261" s="207"/>
      <c r="Q261" s="207"/>
      <c r="R261" s="207"/>
      <c r="S261" s="207"/>
      <c r="T261" s="20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02" t="s">
        <v>162</v>
      </c>
      <c r="AU261" s="202" t="s">
        <v>86</v>
      </c>
      <c r="AV261" s="14" t="s">
        <v>86</v>
      </c>
      <c r="AW261" s="14" t="s">
        <v>32</v>
      </c>
      <c r="AX261" s="14" t="s">
        <v>76</v>
      </c>
      <c r="AY261" s="202" t="s">
        <v>154</v>
      </c>
    </row>
    <row r="262" spans="1:51" s="14" customFormat="1" ht="12">
      <c r="A262" s="14"/>
      <c r="B262" s="201"/>
      <c r="C262" s="14"/>
      <c r="D262" s="194" t="s">
        <v>162</v>
      </c>
      <c r="E262" s="202" t="s">
        <v>1</v>
      </c>
      <c r="F262" s="203" t="s">
        <v>278</v>
      </c>
      <c r="G262" s="14"/>
      <c r="H262" s="204">
        <v>45.24</v>
      </c>
      <c r="I262" s="205"/>
      <c r="J262" s="14"/>
      <c r="K262" s="14"/>
      <c r="L262" s="201"/>
      <c r="M262" s="206"/>
      <c r="N262" s="207"/>
      <c r="O262" s="207"/>
      <c r="P262" s="207"/>
      <c r="Q262" s="207"/>
      <c r="R262" s="207"/>
      <c r="S262" s="207"/>
      <c r="T262" s="20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02" t="s">
        <v>162</v>
      </c>
      <c r="AU262" s="202" t="s">
        <v>86</v>
      </c>
      <c r="AV262" s="14" t="s">
        <v>86</v>
      </c>
      <c r="AW262" s="14" t="s">
        <v>32</v>
      </c>
      <c r="AX262" s="14" t="s">
        <v>76</v>
      </c>
      <c r="AY262" s="202" t="s">
        <v>154</v>
      </c>
    </row>
    <row r="263" spans="1:51" s="14" customFormat="1" ht="12">
      <c r="A263" s="14"/>
      <c r="B263" s="201"/>
      <c r="C263" s="14"/>
      <c r="D263" s="194" t="s">
        <v>162</v>
      </c>
      <c r="E263" s="202" t="s">
        <v>1</v>
      </c>
      <c r="F263" s="203" t="s">
        <v>279</v>
      </c>
      <c r="G263" s="14"/>
      <c r="H263" s="204">
        <v>40.24</v>
      </c>
      <c r="I263" s="205"/>
      <c r="J263" s="14"/>
      <c r="K263" s="14"/>
      <c r="L263" s="201"/>
      <c r="M263" s="206"/>
      <c r="N263" s="207"/>
      <c r="O263" s="207"/>
      <c r="P263" s="207"/>
      <c r="Q263" s="207"/>
      <c r="R263" s="207"/>
      <c r="S263" s="207"/>
      <c r="T263" s="20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02" t="s">
        <v>162</v>
      </c>
      <c r="AU263" s="202" t="s">
        <v>86</v>
      </c>
      <c r="AV263" s="14" t="s">
        <v>86</v>
      </c>
      <c r="AW263" s="14" t="s">
        <v>32</v>
      </c>
      <c r="AX263" s="14" t="s">
        <v>76</v>
      </c>
      <c r="AY263" s="202" t="s">
        <v>154</v>
      </c>
    </row>
    <row r="264" spans="1:51" s="15" customFormat="1" ht="12">
      <c r="A264" s="15"/>
      <c r="B264" s="209"/>
      <c r="C264" s="15"/>
      <c r="D264" s="194" t="s">
        <v>162</v>
      </c>
      <c r="E264" s="210" t="s">
        <v>1</v>
      </c>
      <c r="F264" s="211" t="s">
        <v>165</v>
      </c>
      <c r="G264" s="15"/>
      <c r="H264" s="212">
        <v>903.6500000000001</v>
      </c>
      <c r="I264" s="213"/>
      <c r="J264" s="15"/>
      <c r="K264" s="15"/>
      <c r="L264" s="209"/>
      <c r="M264" s="214"/>
      <c r="N264" s="215"/>
      <c r="O264" s="215"/>
      <c r="P264" s="215"/>
      <c r="Q264" s="215"/>
      <c r="R264" s="215"/>
      <c r="S264" s="215"/>
      <c r="T264" s="21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10" t="s">
        <v>162</v>
      </c>
      <c r="AU264" s="210" t="s">
        <v>86</v>
      </c>
      <c r="AV264" s="15" t="s">
        <v>161</v>
      </c>
      <c r="AW264" s="15" t="s">
        <v>32</v>
      </c>
      <c r="AX264" s="15" t="s">
        <v>84</v>
      </c>
      <c r="AY264" s="210" t="s">
        <v>154</v>
      </c>
    </row>
    <row r="265" spans="1:65" s="2" customFormat="1" ht="24.15" customHeight="1">
      <c r="A265" s="38"/>
      <c r="B265" s="179"/>
      <c r="C265" s="225" t="s">
        <v>310</v>
      </c>
      <c r="D265" s="225" t="s">
        <v>255</v>
      </c>
      <c r="E265" s="226" t="s">
        <v>256</v>
      </c>
      <c r="F265" s="227" t="s">
        <v>257</v>
      </c>
      <c r="G265" s="228" t="s">
        <v>201</v>
      </c>
      <c r="H265" s="229">
        <v>921.723</v>
      </c>
      <c r="I265" s="230"/>
      <c r="J265" s="231">
        <f>ROUND(I265*H265,2)</f>
        <v>0</v>
      </c>
      <c r="K265" s="227" t="s">
        <v>160</v>
      </c>
      <c r="L265" s="232"/>
      <c r="M265" s="233" t="s">
        <v>1</v>
      </c>
      <c r="N265" s="234" t="s">
        <v>41</v>
      </c>
      <c r="O265" s="77"/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91" t="s">
        <v>176</v>
      </c>
      <c r="AT265" s="191" t="s">
        <v>255</v>
      </c>
      <c r="AU265" s="191" t="s">
        <v>86</v>
      </c>
      <c r="AY265" s="19" t="s">
        <v>154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84</v>
      </c>
      <c r="BK265" s="192">
        <f>ROUND(I265*H265,2)</f>
        <v>0</v>
      </c>
      <c r="BL265" s="19" t="s">
        <v>161</v>
      </c>
      <c r="BM265" s="191" t="s">
        <v>311</v>
      </c>
    </row>
    <row r="266" spans="1:51" s="14" customFormat="1" ht="12">
      <c r="A266" s="14"/>
      <c r="B266" s="201"/>
      <c r="C266" s="14"/>
      <c r="D266" s="194" t="s">
        <v>162</v>
      </c>
      <c r="E266" s="202" t="s">
        <v>1</v>
      </c>
      <c r="F266" s="203" t="s">
        <v>312</v>
      </c>
      <c r="G266" s="14"/>
      <c r="H266" s="204">
        <v>921.723</v>
      </c>
      <c r="I266" s="205"/>
      <c r="J266" s="14"/>
      <c r="K266" s="14"/>
      <c r="L266" s="201"/>
      <c r="M266" s="206"/>
      <c r="N266" s="207"/>
      <c r="O266" s="207"/>
      <c r="P266" s="207"/>
      <c r="Q266" s="207"/>
      <c r="R266" s="207"/>
      <c r="S266" s="207"/>
      <c r="T266" s="20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02" t="s">
        <v>162</v>
      </c>
      <c r="AU266" s="202" t="s">
        <v>86</v>
      </c>
      <c r="AV266" s="14" t="s">
        <v>86</v>
      </c>
      <c r="AW266" s="14" t="s">
        <v>32</v>
      </c>
      <c r="AX266" s="14" t="s">
        <v>76</v>
      </c>
      <c r="AY266" s="202" t="s">
        <v>154</v>
      </c>
    </row>
    <row r="267" spans="1:51" s="15" customFormat="1" ht="12">
      <c r="A267" s="15"/>
      <c r="B267" s="209"/>
      <c r="C267" s="15"/>
      <c r="D267" s="194" t="s">
        <v>162</v>
      </c>
      <c r="E267" s="210" t="s">
        <v>1</v>
      </c>
      <c r="F267" s="211" t="s">
        <v>165</v>
      </c>
      <c r="G267" s="15"/>
      <c r="H267" s="212">
        <v>921.723</v>
      </c>
      <c r="I267" s="213"/>
      <c r="J267" s="15"/>
      <c r="K267" s="15"/>
      <c r="L267" s="209"/>
      <c r="M267" s="214"/>
      <c r="N267" s="215"/>
      <c r="O267" s="215"/>
      <c r="P267" s="215"/>
      <c r="Q267" s="215"/>
      <c r="R267" s="215"/>
      <c r="S267" s="215"/>
      <c r="T267" s="21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10" t="s">
        <v>162</v>
      </c>
      <c r="AU267" s="210" t="s">
        <v>86</v>
      </c>
      <c r="AV267" s="15" t="s">
        <v>161</v>
      </c>
      <c r="AW267" s="15" t="s">
        <v>32</v>
      </c>
      <c r="AX267" s="15" t="s">
        <v>84</v>
      </c>
      <c r="AY267" s="210" t="s">
        <v>154</v>
      </c>
    </row>
    <row r="268" spans="1:65" s="2" customFormat="1" ht="24.15" customHeight="1">
      <c r="A268" s="38"/>
      <c r="B268" s="179"/>
      <c r="C268" s="180" t="s">
        <v>231</v>
      </c>
      <c r="D268" s="180" t="s">
        <v>156</v>
      </c>
      <c r="E268" s="181" t="s">
        <v>313</v>
      </c>
      <c r="F268" s="182" t="s">
        <v>314</v>
      </c>
      <c r="G268" s="183" t="s">
        <v>242</v>
      </c>
      <c r="H268" s="184">
        <v>254.73</v>
      </c>
      <c r="I268" s="185"/>
      <c r="J268" s="186">
        <f>ROUND(I268*H268,2)</f>
        <v>0</v>
      </c>
      <c r="K268" s="182" t="s">
        <v>160</v>
      </c>
      <c r="L268" s="39"/>
      <c r="M268" s="187" t="s">
        <v>1</v>
      </c>
      <c r="N268" s="188" t="s">
        <v>41</v>
      </c>
      <c r="O268" s="77"/>
      <c r="P268" s="189">
        <f>O268*H268</f>
        <v>0</v>
      </c>
      <c r="Q268" s="189">
        <v>0</v>
      </c>
      <c r="R268" s="189">
        <f>Q268*H268</f>
        <v>0</v>
      </c>
      <c r="S268" s="189">
        <v>0</v>
      </c>
      <c r="T268" s="19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91" t="s">
        <v>161</v>
      </c>
      <c r="AT268" s="191" t="s">
        <v>156</v>
      </c>
      <c r="AU268" s="191" t="s">
        <v>86</v>
      </c>
      <c r="AY268" s="19" t="s">
        <v>154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84</v>
      </c>
      <c r="BK268" s="192">
        <f>ROUND(I268*H268,2)</f>
        <v>0</v>
      </c>
      <c r="BL268" s="19" t="s">
        <v>161</v>
      </c>
      <c r="BM268" s="191" t="s">
        <v>315</v>
      </c>
    </row>
    <row r="269" spans="1:51" s="13" customFormat="1" ht="12">
      <c r="A269" s="13"/>
      <c r="B269" s="193"/>
      <c r="C269" s="13"/>
      <c r="D269" s="194" t="s">
        <v>162</v>
      </c>
      <c r="E269" s="195" t="s">
        <v>1</v>
      </c>
      <c r="F269" s="196" t="s">
        <v>316</v>
      </c>
      <c r="G269" s="13"/>
      <c r="H269" s="195" t="s">
        <v>1</v>
      </c>
      <c r="I269" s="197"/>
      <c r="J269" s="13"/>
      <c r="K269" s="13"/>
      <c r="L269" s="193"/>
      <c r="M269" s="198"/>
      <c r="N269" s="199"/>
      <c r="O269" s="199"/>
      <c r="P269" s="199"/>
      <c r="Q269" s="199"/>
      <c r="R269" s="199"/>
      <c r="S269" s="199"/>
      <c r="T269" s="20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162</v>
      </c>
      <c r="AU269" s="195" t="s">
        <v>86</v>
      </c>
      <c r="AV269" s="13" t="s">
        <v>84</v>
      </c>
      <c r="AW269" s="13" t="s">
        <v>32</v>
      </c>
      <c r="AX269" s="13" t="s">
        <v>76</v>
      </c>
      <c r="AY269" s="195" t="s">
        <v>154</v>
      </c>
    </row>
    <row r="270" spans="1:51" s="14" customFormat="1" ht="12">
      <c r="A270" s="14"/>
      <c r="B270" s="201"/>
      <c r="C270" s="14"/>
      <c r="D270" s="194" t="s">
        <v>162</v>
      </c>
      <c r="E270" s="202" t="s">
        <v>1</v>
      </c>
      <c r="F270" s="203" t="s">
        <v>317</v>
      </c>
      <c r="G270" s="14"/>
      <c r="H270" s="204">
        <v>244.52</v>
      </c>
      <c r="I270" s="205"/>
      <c r="J270" s="14"/>
      <c r="K270" s="14"/>
      <c r="L270" s="201"/>
      <c r="M270" s="206"/>
      <c r="N270" s="207"/>
      <c r="O270" s="207"/>
      <c r="P270" s="207"/>
      <c r="Q270" s="207"/>
      <c r="R270" s="207"/>
      <c r="S270" s="207"/>
      <c r="T270" s="20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02" t="s">
        <v>162</v>
      </c>
      <c r="AU270" s="202" t="s">
        <v>86</v>
      </c>
      <c r="AV270" s="14" t="s">
        <v>86</v>
      </c>
      <c r="AW270" s="14" t="s">
        <v>32</v>
      </c>
      <c r="AX270" s="14" t="s">
        <v>76</v>
      </c>
      <c r="AY270" s="202" t="s">
        <v>154</v>
      </c>
    </row>
    <row r="271" spans="1:51" s="14" customFormat="1" ht="12">
      <c r="A271" s="14"/>
      <c r="B271" s="201"/>
      <c r="C271" s="14"/>
      <c r="D271" s="194" t="s">
        <v>162</v>
      </c>
      <c r="E271" s="202" t="s">
        <v>1</v>
      </c>
      <c r="F271" s="203" t="s">
        <v>318</v>
      </c>
      <c r="G271" s="14"/>
      <c r="H271" s="204">
        <v>10.21</v>
      </c>
      <c r="I271" s="205"/>
      <c r="J271" s="14"/>
      <c r="K271" s="14"/>
      <c r="L271" s="201"/>
      <c r="M271" s="206"/>
      <c r="N271" s="207"/>
      <c r="O271" s="207"/>
      <c r="P271" s="207"/>
      <c r="Q271" s="207"/>
      <c r="R271" s="207"/>
      <c r="S271" s="207"/>
      <c r="T271" s="20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2" t="s">
        <v>162</v>
      </c>
      <c r="AU271" s="202" t="s">
        <v>86</v>
      </c>
      <c r="AV271" s="14" t="s">
        <v>86</v>
      </c>
      <c r="AW271" s="14" t="s">
        <v>32</v>
      </c>
      <c r="AX271" s="14" t="s">
        <v>76</v>
      </c>
      <c r="AY271" s="202" t="s">
        <v>154</v>
      </c>
    </row>
    <row r="272" spans="1:51" s="15" customFormat="1" ht="12">
      <c r="A272" s="15"/>
      <c r="B272" s="209"/>
      <c r="C272" s="15"/>
      <c r="D272" s="194" t="s">
        <v>162</v>
      </c>
      <c r="E272" s="210" t="s">
        <v>1</v>
      </c>
      <c r="F272" s="211" t="s">
        <v>165</v>
      </c>
      <c r="G272" s="15"/>
      <c r="H272" s="212">
        <v>254.73000000000002</v>
      </c>
      <c r="I272" s="213"/>
      <c r="J272" s="15"/>
      <c r="K272" s="15"/>
      <c r="L272" s="209"/>
      <c r="M272" s="214"/>
      <c r="N272" s="215"/>
      <c r="O272" s="215"/>
      <c r="P272" s="215"/>
      <c r="Q272" s="215"/>
      <c r="R272" s="215"/>
      <c r="S272" s="215"/>
      <c r="T272" s="21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10" t="s">
        <v>162</v>
      </c>
      <c r="AU272" s="210" t="s">
        <v>86</v>
      </c>
      <c r="AV272" s="15" t="s">
        <v>161</v>
      </c>
      <c r="AW272" s="15" t="s">
        <v>32</v>
      </c>
      <c r="AX272" s="15" t="s">
        <v>84</v>
      </c>
      <c r="AY272" s="210" t="s">
        <v>154</v>
      </c>
    </row>
    <row r="273" spans="1:65" s="2" customFormat="1" ht="24.15" customHeight="1">
      <c r="A273" s="38"/>
      <c r="B273" s="179"/>
      <c r="C273" s="225" t="s">
        <v>319</v>
      </c>
      <c r="D273" s="225" t="s">
        <v>255</v>
      </c>
      <c r="E273" s="226" t="s">
        <v>320</v>
      </c>
      <c r="F273" s="227" t="s">
        <v>321</v>
      </c>
      <c r="G273" s="228" t="s">
        <v>242</v>
      </c>
      <c r="H273" s="229">
        <v>267.467</v>
      </c>
      <c r="I273" s="230"/>
      <c r="J273" s="231">
        <f>ROUND(I273*H273,2)</f>
        <v>0</v>
      </c>
      <c r="K273" s="227" t="s">
        <v>160</v>
      </c>
      <c r="L273" s="232"/>
      <c r="M273" s="233" t="s">
        <v>1</v>
      </c>
      <c r="N273" s="234" t="s">
        <v>41</v>
      </c>
      <c r="O273" s="77"/>
      <c r="P273" s="189">
        <f>O273*H273</f>
        <v>0</v>
      </c>
      <c r="Q273" s="189">
        <v>0</v>
      </c>
      <c r="R273" s="189">
        <f>Q273*H273</f>
        <v>0</v>
      </c>
      <c r="S273" s="189">
        <v>0</v>
      </c>
      <c r="T273" s="19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91" t="s">
        <v>176</v>
      </c>
      <c r="AT273" s="191" t="s">
        <v>255</v>
      </c>
      <c r="AU273" s="191" t="s">
        <v>86</v>
      </c>
      <c r="AY273" s="19" t="s">
        <v>154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84</v>
      </c>
      <c r="BK273" s="192">
        <f>ROUND(I273*H273,2)</f>
        <v>0</v>
      </c>
      <c r="BL273" s="19" t="s">
        <v>161</v>
      </c>
      <c r="BM273" s="191" t="s">
        <v>322</v>
      </c>
    </row>
    <row r="274" spans="1:51" s="14" customFormat="1" ht="12">
      <c r="A274" s="14"/>
      <c r="B274" s="201"/>
      <c r="C274" s="14"/>
      <c r="D274" s="194" t="s">
        <v>162</v>
      </c>
      <c r="E274" s="202" t="s">
        <v>1</v>
      </c>
      <c r="F274" s="203" t="s">
        <v>323</v>
      </c>
      <c r="G274" s="14"/>
      <c r="H274" s="204">
        <v>267.467</v>
      </c>
      <c r="I274" s="205"/>
      <c r="J274" s="14"/>
      <c r="K274" s="14"/>
      <c r="L274" s="201"/>
      <c r="M274" s="206"/>
      <c r="N274" s="207"/>
      <c r="O274" s="207"/>
      <c r="P274" s="207"/>
      <c r="Q274" s="207"/>
      <c r="R274" s="207"/>
      <c r="S274" s="207"/>
      <c r="T274" s="20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02" t="s">
        <v>162</v>
      </c>
      <c r="AU274" s="202" t="s">
        <v>86</v>
      </c>
      <c r="AV274" s="14" t="s">
        <v>86</v>
      </c>
      <c r="AW274" s="14" t="s">
        <v>32</v>
      </c>
      <c r="AX274" s="14" t="s">
        <v>76</v>
      </c>
      <c r="AY274" s="202" t="s">
        <v>154</v>
      </c>
    </row>
    <row r="275" spans="1:51" s="15" customFormat="1" ht="12">
      <c r="A275" s="15"/>
      <c r="B275" s="209"/>
      <c r="C275" s="15"/>
      <c r="D275" s="194" t="s">
        <v>162</v>
      </c>
      <c r="E275" s="210" t="s">
        <v>1</v>
      </c>
      <c r="F275" s="211" t="s">
        <v>165</v>
      </c>
      <c r="G275" s="15"/>
      <c r="H275" s="212">
        <v>267.467</v>
      </c>
      <c r="I275" s="213"/>
      <c r="J275" s="15"/>
      <c r="K275" s="15"/>
      <c r="L275" s="209"/>
      <c r="M275" s="214"/>
      <c r="N275" s="215"/>
      <c r="O275" s="215"/>
      <c r="P275" s="215"/>
      <c r="Q275" s="215"/>
      <c r="R275" s="215"/>
      <c r="S275" s="215"/>
      <c r="T275" s="21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10" t="s">
        <v>162</v>
      </c>
      <c r="AU275" s="210" t="s">
        <v>86</v>
      </c>
      <c r="AV275" s="15" t="s">
        <v>161</v>
      </c>
      <c r="AW275" s="15" t="s">
        <v>32</v>
      </c>
      <c r="AX275" s="15" t="s">
        <v>84</v>
      </c>
      <c r="AY275" s="210" t="s">
        <v>154</v>
      </c>
    </row>
    <row r="276" spans="1:65" s="2" customFormat="1" ht="24.15" customHeight="1">
      <c r="A276" s="38"/>
      <c r="B276" s="179"/>
      <c r="C276" s="180" t="s">
        <v>235</v>
      </c>
      <c r="D276" s="180" t="s">
        <v>156</v>
      </c>
      <c r="E276" s="181" t="s">
        <v>324</v>
      </c>
      <c r="F276" s="182" t="s">
        <v>325</v>
      </c>
      <c r="G276" s="183" t="s">
        <v>242</v>
      </c>
      <c r="H276" s="184">
        <v>1438.98</v>
      </c>
      <c r="I276" s="185"/>
      <c r="J276" s="186">
        <f>ROUND(I276*H276,2)</f>
        <v>0</v>
      </c>
      <c r="K276" s="182" t="s">
        <v>160</v>
      </c>
      <c r="L276" s="39"/>
      <c r="M276" s="187" t="s">
        <v>1</v>
      </c>
      <c r="N276" s="188" t="s">
        <v>41</v>
      </c>
      <c r="O276" s="77"/>
      <c r="P276" s="189">
        <f>O276*H276</f>
        <v>0</v>
      </c>
      <c r="Q276" s="189">
        <v>0</v>
      </c>
      <c r="R276" s="189">
        <f>Q276*H276</f>
        <v>0</v>
      </c>
      <c r="S276" s="189">
        <v>0</v>
      </c>
      <c r="T276" s="19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1" t="s">
        <v>161</v>
      </c>
      <c r="AT276" s="191" t="s">
        <v>156</v>
      </c>
      <c r="AU276" s="191" t="s">
        <v>86</v>
      </c>
      <c r="AY276" s="19" t="s">
        <v>154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9" t="s">
        <v>84</v>
      </c>
      <c r="BK276" s="192">
        <f>ROUND(I276*H276,2)</f>
        <v>0</v>
      </c>
      <c r="BL276" s="19" t="s">
        <v>161</v>
      </c>
      <c r="BM276" s="191" t="s">
        <v>326</v>
      </c>
    </row>
    <row r="277" spans="1:51" s="13" customFormat="1" ht="12">
      <c r="A277" s="13"/>
      <c r="B277" s="193"/>
      <c r="C277" s="13"/>
      <c r="D277" s="194" t="s">
        <v>162</v>
      </c>
      <c r="E277" s="195" t="s">
        <v>1</v>
      </c>
      <c r="F277" s="196" t="s">
        <v>327</v>
      </c>
      <c r="G277" s="13"/>
      <c r="H277" s="195" t="s">
        <v>1</v>
      </c>
      <c r="I277" s="197"/>
      <c r="J277" s="13"/>
      <c r="K277" s="13"/>
      <c r="L277" s="193"/>
      <c r="M277" s="198"/>
      <c r="N277" s="199"/>
      <c r="O277" s="199"/>
      <c r="P277" s="199"/>
      <c r="Q277" s="199"/>
      <c r="R277" s="199"/>
      <c r="S277" s="199"/>
      <c r="T277" s="20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5" t="s">
        <v>162</v>
      </c>
      <c r="AU277" s="195" t="s">
        <v>86</v>
      </c>
      <c r="AV277" s="13" t="s">
        <v>84</v>
      </c>
      <c r="AW277" s="13" t="s">
        <v>32</v>
      </c>
      <c r="AX277" s="13" t="s">
        <v>76</v>
      </c>
      <c r="AY277" s="195" t="s">
        <v>154</v>
      </c>
    </row>
    <row r="278" spans="1:51" s="14" customFormat="1" ht="12">
      <c r="A278" s="14"/>
      <c r="B278" s="201"/>
      <c r="C278" s="14"/>
      <c r="D278" s="194" t="s">
        <v>162</v>
      </c>
      <c r="E278" s="202" t="s">
        <v>1</v>
      </c>
      <c r="F278" s="203" t="s">
        <v>328</v>
      </c>
      <c r="G278" s="14"/>
      <c r="H278" s="204">
        <v>496.04</v>
      </c>
      <c r="I278" s="205"/>
      <c r="J278" s="14"/>
      <c r="K278" s="14"/>
      <c r="L278" s="201"/>
      <c r="M278" s="206"/>
      <c r="N278" s="207"/>
      <c r="O278" s="207"/>
      <c r="P278" s="207"/>
      <c r="Q278" s="207"/>
      <c r="R278" s="207"/>
      <c r="S278" s="207"/>
      <c r="T278" s="20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02" t="s">
        <v>162</v>
      </c>
      <c r="AU278" s="202" t="s">
        <v>86</v>
      </c>
      <c r="AV278" s="14" t="s">
        <v>86</v>
      </c>
      <c r="AW278" s="14" t="s">
        <v>32</v>
      </c>
      <c r="AX278" s="14" t="s">
        <v>76</v>
      </c>
      <c r="AY278" s="202" t="s">
        <v>154</v>
      </c>
    </row>
    <row r="279" spans="1:51" s="14" customFormat="1" ht="12">
      <c r="A279" s="14"/>
      <c r="B279" s="201"/>
      <c r="C279" s="14"/>
      <c r="D279" s="194" t="s">
        <v>162</v>
      </c>
      <c r="E279" s="202" t="s">
        <v>1</v>
      </c>
      <c r="F279" s="203" t="s">
        <v>329</v>
      </c>
      <c r="G279" s="14"/>
      <c r="H279" s="204">
        <v>589.52</v>
      </c>
      <c r="I279" s="205"/>
      <c r="J279" s="14"/>
      <c r="K279" s="14"/>
      <c r="L279" s="201"/>
      <c r="M279" s="206"/>
      <c r="N279" s="207"/>
      <c r="O279" s="207"/>
      <c r="P279" s="207"/>
      <c r="Q279" s="207"/>
      <c r="R279" s="207"/>
      <c r="S279" s="207"/>
      <c r="T279" s="20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02" t="s">
        <v>162</v>
      </c>
      <c r="AU279" s="202" t="s">
        <v>86</v>
      </c>
      <c r="AV279" s="14" t="s">
        <v>86</v>
      </c>
      <c r="AW279" s="14" t="s">
        <v>32</v>
      </c>
      <c r="AX279" s="14" t="s">
        <v>76</v>
      </c>
      <c r="AY279" s="202" t="s">
        <v>154</v>
      </c>
    </row>
    <row r="280" spans="1:51" s="14" customFormat="1" ht="12">
      <c r="A280" s="14"/>
      <c r="B280" s="201"/>
      <c r="C280" s="14"/>
      <c r="D280" s="194" t="s">
        <v>162</v>
      </c>
      <c r="E280" s="202" t="s">
        <v>1</v>
      </c>
      <c r="F280" s="203" t="s">
        <v>330</v>
      </c>
      <c r="G280" s="14"/>
      <c r="H280" s="204">
        <v>192.28</v>
      </c>
      <c r="I280" s="205"/>
      <c r="J280" s="14"/>
      <c r="K280" s="14"/>
      <c r="L280" s="201"/>
      <c r="M280" s="206"/>
      <c r="N280" s="207"/>
      <c r="O280" s="207"/>
      <c r="P280" s="207"/>
      <c r="Q280" s="207"/>
      <c r="R280" s="207"/>
      <c r="S280" s="207"/>
      <c r="T280" s="20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02" t="s">
        <v>162</v>
      </c>
      <c r="AU280" s="202" t="s">
        <v>86</v>
      </c>
      <c r="AV280" s="14" t="s">
        <v>86</v>
      </c>
      <c r="AW280" s="14" t="s">
        <v>32</v>
      </c>
      <c r="AX280" s="14" t="s">
        <v>76</v>
      </c>
      <c r="AY280" s="202" t="s">
        <v>154</v>
      </c>
    </row>
    <row r="281" spans="1:51" s="14" customFormat="1" ht="12">
      <c r="A281" s="14"/>
      <c r="B281" s="201"/>
      <c r="C281" s="14"/>
      <c r="D281" s="194" t="s">
        <v>162</v>
      </c>
      <c r="E281" s="202" t="s">
        <v>1</v>
      </c>
      <c r="F281" s="203" t="s">
        <v>331</v>
      </c>
      <c r="G281" s="14"/>
      <c r="H281" s="204">
        <v>161.14</v>
      </c>
      <c r="I281" s="205"/>
      <c r="J281" s="14"/>
      <c r="K281" s="14"/>
      <c r="L281" s="201"/>
      <c r="M281" s="206"/>
      <c r="N281" s="207"/>
      <c r="O281" s="207"/>
      <c r="P281" s="207"/>
      <c r="Q281" s="207"/>
      <c r="R281" s="207"/>
      <c r="S281" s="207"/>
      <c r="T281" s="20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02" t="s">
        <v>162</v>
      </c>
      <c r="AU281" s="202" t="s">
        <v>86</v>
      </c>
      <c r="AV281" s="14" t="s">
        <v>86</v>
      </c>
      <c r="AW281" s="14" t="s">
        <v>32</v>
      </c>
      <c r="AX281" s="14" t="s">
        <v>76</v>
      </c>
      <c r="AY281" s="202" t="s">
        <v>154</v>
      </c>
    </row>
    <row r="282" spans="1:51" s="15" customFormat="1" ht="12">
      <c r="A282" s="15"/>
      <c r="B282" s="209"/>
      <c r="C282" s="15"/>
      <c r="D282" s="194" t="s">
        <v>162</v>
      </c>
      <c r="E282" s="210" t="s">
        <v>1</v>
      </c>
      <c r="F282" s="211" t="s">
        <v>165</v>
      </c>
      <c r="G282" s="15"/>
      <c r="H282" s="212">
        <v>1438.98</v>
      </c>
      <c r="I282" s="213"/>
      <c r="J282" s="15"/>
      <c r="K282" s="15"/>
      <c r="L282" s="209"/>
      <c r="M282" s="214"/>
      <c r="N282" s="215"/>
      <c r="O282" s="215"/>
      <c r="P282" s="215"/>
      <c r="Q282" s="215"/>
      <c r="R282" s="215"/>
      <c r="S282" s="215"/>
      <c r="T282" s="21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10" t="s">
        <v>162</v>
      </c>
      <c r="AU282" s="210" t="s">
        <v>86</v>
      </c>
      <c r="AV282" s="15" t="s">
        <v>161</v>
      </c>
      <c r="AW282" s="15" t="s">
        <v>32</v>
      </c>
      <c r="AX282" s="15" t="s">
        <v>84</v>
      </c>
      <c r="AY282" s="210" t="s">
        <v>154</v>
      </c>
    </row>
    <row r="283" spans="1:65" s="2" customFormat="1" ht="24.15" customHeight="1">
      <c r="A283" s="38"/>
      <c r="B283" s="179"/>
      <c r="C283" s="225" t="s">
        <v>332</v>
      </c>
      <c r="D283" s="225" t="s">
        <v>255</v>
      </c>
      <c r="E283" s="226" t="s">
        <v>333</v>
      </c>
      <c r="F283" s="227" t="s">
        <v>334</v>
      </c>
      <c r="G283" s="228" t="s">
        <v>242</v>
      </c>
      <c r="H283" s="229">
        <v>520.842</v>
      </c>
      <c r="I283" s="230"/>
      <c r="J283" s="231">
        <f>ROUND(I283*H283,2)</f>
        <v>0</v>
      </c>
      <c r="K283" s="227" t="s">
        <v>160</v>
      </c>
      <c r="L283" s="232"/>
      <c r="M283" s="233" t="s">
        <v>1</v>
      </c>
      <c r="N283" s="234" t="s">
        <v>41</v>
      </c>
      <c r="O283" s="77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91" t="s">
        <v>176</v>
      </c>
      <c r="AT283" s="191" t="s">
        <v>255</v>
      </c>
      <c r="AU283" s="191" t="s">
        <v>86</v>
      </c>
      <c r="AY283" s="19" t="s">
        <v>154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9" t="s">
        <v>84</v>
      </c>
      <c r="BK283" s="192">
        <f>ROUND(I283*H283,2)</f>
        <v>0</v>
      </c>
      <c r="BL283" s="19" t="s">
        <v>161</v>
      </c>
      <c r="BM283" s="191" t="s">
        <v>335</v>
      </c>
    </row>
    <row r="284" spans="1:51" s="14" customFormat="1" ht="12">
      <c r="A284" s="14"/>
      <c r="B284" s="201"/>
      <c r="C284" s="14"/>
      <c r="D284" s="194" t="s">
        <v>162</v>
      </c>
      <c r="E284" s="202" t="s">
        <v>1</v>
      </c>
      <c r="F284" s="203" t="s">
        <v>336</v>
      </c>
      <c r="G284" s="14"/>
      <c r="H284" s="204">
        <v>520.842</v>
      </c>
      <c r="I284" s="205"/>
      <c r="J284" s="14"/>
      <c r="K284" s="14"/>
      <c r="L284" s="201"/>
      <c r="M284" s="206"/>
      <c r="N284" s="207"/>
      <c r="O284" s="207"/>
      <c r="P284" s="207"/>
      <c r="Q284" s="207"/>
      <c r="R284" s="207"/>
      <c r="S284" s="207"/>
      <c r="T284" s="20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02" t="s">
        <v>162</v>
      </c>
      <c r="AU284" s="202" t="s">
        <v>86</v>
      </c>
      <c r="AV284" s="14" t="s">
        <v>86</v>
      </c>
      <c r="AW284" s="14" t="s">
        <v>32</v>
      </c>
      <c r="AX284" s="14" t="s">
        <v>76</v>
      </c>
      <c r="AY284" s="202" t="s">
        <v>154</v>
      </c>
    </row>
    <row r="285" spans="1:51" s="15" customFormat="1" ht="12">
      <c r="A285" s="15"/>
      <c r="B285" s="209"/>
      <c r="C285" s="15"/>
      <c r="D285" s="194" t="s">
        <v>162</v>
      </c>
      <c r="E285" s="210" t="s">
        <v>1</v>
      </c>
      <c r="F285" s="211" t="s">
        <v>165</v>
      </c>
      <c r="G285" s="15"/>
      <c r="H285" s="212">
        <v>520.842</v>
      </c>
      <c r="I285" s="213"/>
      <c r="J285" s="15"/>
      <c r="K285" s="15"/>
      <c r="L285" s="209"/>
      <c r="M285" s="214"/>
      <c r="N285" s="215"/>
      <c r="O285" s="215"/>
      <c r="P285" s="215"/>
      <c r="Q285" s="215"/>
      <c r="R285" s="215"/>
      <c r="S285" s="215"/>
      <c r="T285" s="21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10" t="s">
        <v>162</v>
      </c>
      <c r="AU285" s="210" t="s">
        <v>86</v>
      </c>
      <c r="AV285" s="15" t="s">
        <v>161</v>
      </c>
      <c r="AW285" s="15" t="s">
        <v>32</v>
      </c>
      <c r="AX285" s="15" t="s">
        <v>84</v>
      </c>
      <c r="AY285" s="210" t="s">
        <v>154</v>
      </c>
    </row>
    <row r="286" spans="1:65" s="2" customFormat="1" ht="24.15" customHeight="1">
      <c r="A286" s="38"/>
      <c r="B286" s="179"/>
      <c r="C286" s="225" t="s">
        <v>243</v>
      </c>
      <c r="D286" s="225" t="s">
        <v>255</v>
      </c>
      <c r="E286" s="226" t="s">
        <v>337</v>
      </c>
      <c r="F286" s="227" t="s">
        <v>338</v>
      </c>
      <c r="G286" s="228" t="s">
        <v>242</v>
      </c>
      <c r="H286" s="229">
        <v>618.713</v>
      </c>
      <c r="I286" s="230"/>
      <c r="J286" s="231">
        <f>ROUND(I286*H286,2)</f>
        <v>0</v>
      </c>
      <c r="K286" s="227" t="s">
        <v>160</v>
      </c>
      <c r="L286" s="232"/>
      <c r="M286" s="233" t="s">
        <v>1</v>
      </c>
      <c r="N286" s="234" t="s">
        <v>41</v>
      </c>
      <c r="O286" s="77"/>
      <c r="P286" s="189">
        <f>O286*H286</f>
        <v>0</v>
      </c>
      <c r="Q286" s="189">
        <v>0</v>
      </c>
      <c r="R286" s="189">
        <f>Q286*H286</f>
        <v>0</v>
      </c>
      <c r="S286" s="189">
        <v>0</v>
      </c>
      <c r="T286" s="19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91" t="s">
        <v>176</v>
      </c>
      <c r="AT286" s="191" t="s">
        <v>255</v>
      </c>
      <c r="AU286" s="191" t="s">
        <v>86</v>
      </c>
      <c r="AY286" s="19" t="s">
        <v>154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9" t="s">
        <v>84</v>
      </c>
      <c r="BK286" s="192">
        <f>ROUND(I286*H286,2)</f>
        <v>0</v>
      </c>
      <c r="BL286" s="19" t="s">
        <v>161</v>
      </c>
      <c r="BM286" s="191" t="s">
        <v>339</v>
      </c>
    </row>
    <row r="287" spans="1:51" s="14" customFormat="1" ht="12">
      <c r="A287" s="14"/>
      <c r="B287" s="201"/>
      <c r="C287" s="14"/>
      <c r="D287" s="194" t="s">
        <v>162</v>
      </c>
      <c r="E287" s="202" t="s">
        <v>1</v>
      </c>
      <c r="F287" s="203" t="s">
        <v>340</v>
      </c>
      <c r="G287" s="14"/>
      <c r="H287" s="204">
        <v>618.713</v>
      </c>
      <c r="I287" s="205"/>
      <c r="J287" s="14"/>
      <c r="K287" s="14"/>
      <c r="L287" s="201"/>
      <c r="M287" s="206"/>
      <c r="N287" s="207"/>
      <c r="O287" s="207"/>
      <c r="P287" s="207"/>
      <c r="Q287" s="207"/>
      <c r="R287" s="207"/>
      <c r="S287" s="207"/>
      <c r="T287" s="20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02" t="s">
        <v>162</v>
      </c>
      <c r="AU287" s="202" t="s">
        <v>86</v>
      </c>
      <c r="AV287" s="14" t="s">
        <v>86</v>
      </c>
      <c r="AW287" s="14" t="s">
        <v>32</v>
      </c>
      <c r="AX287" s="14" t="s">
        <v>76</v>
      </c>
      <c r="AY287" s="202" t="s">
        <v>154</v>
      </c>
    </row>
    <row r="288" spans="1:51" s="15" customFormat="1" ht="12">
      <c r="A288" s="15"/>
      <c r="B288" s="209"/>
      <c r="C288" s="15"/>
      <c r="D288" s="194" t="s">
        <v>162</v>
      </c>
      <c r="E288" s="210" t="s">
        <v>1</v>
      </c>
      <c r="F288" s="211" t="s">
        <v>165</v>
      </c>
      <c r="G288" s="15"/>
      <c r="H288" s="212">
        <v>618.713</v>
      </c>
      <c r="I288" s="213"/>
      <c r="J288" s="15"/>
      <c r="K288" s="15"/>
      <c r="L288" s="209"/>
      <c r="M288" s="214"/>
      <c r="N288" s="215"/>
      <c r="O288" s="215"/>
      <c r="P288" s="215"/>
      <c r="Q288" s="215"/>
      <c r="R288" s="215"/>
      <c r="S288" s="215"/>
      <c r="T288" s="21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10" t="s">
        <v>162</v>
      </c>
      <c r="AU288" s="210" t="s">
        <v>86</v>
      </c>
      <c r="AV288" s="15" t="s">
        <v>161</v>
      </c>
      <c r="AW288" s="15" t="s">
        <v>32</v>
      </c>
      <c r="AX288" s="15" t="s">
        <v>84</v>
      </c>
      <c r="AY288" s="210" t="s">
        <v>154</v>
      </c>
    </row>
    <row r="289" spans="1:65" s="2" customFormat="1" ht="24.15" customHeight="1">
      <c r="A289" s="38"/>
      <c r="B289" s="179"/>
      <c r="C289" s="225" t="s">
        <v>341</v>
      </c>
      <c r="D289" s="225" t="s">
        <v>255</v>
      </c>
      <c r="E289" s="226" t="s">
        <v>342</v>
      </c>
      <c r="F289" s="227" t="s">
        <v>343</v>
      </c>
      <c r="G289" s="228" t="s">
        <v>242</v>
      </c>
      <c r="H289" s="229">
        <v>201.894</v>
      </c>
      <c r="I289" s="230"/>
      <c r="J289" s="231">
        <f>ROUND(I289*H289,2)</f>
        <v>0</v>
      </c>
      <c r="K289" s="227" t="s">
        <v>160</v>
      </c>
      <c r="L289" s="232"/>
      <c r="M289" s="233" t="s">
        <v>1</v>
      </c>
      <c r="N289" s="234" t="s">
        <v>41</v>
      </c>
      <c r="O289" s="77"/>
      <c r="P289" s="189">
        <f>O289*H289</f>
        <v>0</v>
      </c>
      <c r="Q289" s="189">
        <v>0</v>
      </c>
      <c r="R289" s="189">
        <f>Q289*H289</f>
        <v>0</v>
      </c>
      <c r="S289" s="189">
        <v>0</v>
      </c>
      <c r="T289" s="19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1" t="s">
        <v>176</v>
      </c>
      <c r="AT289" s="191" t="s">
        <v>255</v>
      </c>
      <c r="AU289" s="191" t="s">
        <v>86</v>
      </c>
      <c r="AY289" s="19" t="s">
        <v>154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84</v>
      </c>
      <c r="BK289" s="192">
        <f>ROUND(I289*H289,2)</f>
        <v>0</v>
      </c>
      <c r="BL289" s="19" t="s">
        <v>161</v>
      </c>
      <c r="BM289" s="191" t="s">
        <v>344</v>
      </c>
    </row>
    <row r="290" spans="1:51" s="14" customFormat="1" ht="12">
      <c r="A290" s="14"/>
      <c r="B290" s="201"/>
      <c r="C290" s="14"/>
      <c r="D290" s="194" t="s">
        <v>162</v>
      </c>
      <c r="E290" s="202" t="s">
        <v>1</v>
      </c>
      <c r="F290" s="203" t="s">
        <v>345</v>
      </c>
      <c r="G290" s="14"/>
      <c r="H290" s="204">
        <v>201.894</v>
      </c>
      <c r="I290" s="205"/>
      <c r="J290" s="14"/>
      <c r="K290" s="14"/>
      <c r="L290" s="201"/>
      <c r="M290" s="206"/>
      <c r="N290" s="207"/>
      <c r="O290" s="207"/>
      <c r="P290" s="207"/>
      <c r="Q290" s="207"/>
      <c r="R290" s="207"/>
      <c r="S290" s="207"/>
      <c r="T290" s="20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02" t="s">
        <v>162</v>
      </c>
      <c r="AU290" s="202" t="s">
        <v>86</v>
      </c>
      <c r="AV290" s="14" t="s">
        <v>86</v>
      </c>
      <c r="AW290" s="14" t="s">
        <v>32</v>
      </c>
      <c r="AX290" s="14" t="s">
        <v>76</v>
      </c>
      <c r="AY290" s="202" t="s">
        <v>154</v>
      </c>
    </row>
    <row r="291" spans="1:51" s="15" customFormat="1" ht="12">
      <c r="A291" s="15"/>
      <c r="B291" s="209"/>
      <c r="C291" s="15"/>
      <c r="D291" s="194" t="s">
        <v>162</v>
      </c>
      <c r="E291" s="210" t="s">
        <v>1</v>
      </c>
      <c r="F291" s="211" t="s">
        <v>165</v>
      </c>
      <c r="G291" s="15"/>
      <c r="H291" s="212">
        <v>201.894</v>
      </c>
      <c r="I291" s="213"/>
      <c r="J291" s="15"/>
      <c r="K291" s="15"/>
      <c r="L291" s="209"/>
      <c r="M291" s="214"/>
      <c r="N291" s="215"/>
      <c r="O291" s="215"/>
      <c r="P291" s="215"/>
      <c r="Q291" s="215"/>
      <c r="R291" s="215"/>
      <c r="S291" s="215"/>
      <c r="T291" s="21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10" t="s">
        <v>162</v>
      </c>
      <c r="AU291" s="210" t="s">
        <v>86</v>
      </c>
      <c r="AV291" s="15" t="s">
        <v>161</v>
      </c>
      <c r="AW291" s="15" t="s">
        <v>32</v>
      </c>
      <c r="AX291" s="15" t="s">
        <v>84</v>
      </c>
      <c r="AY291" s="210" t="s">
        <v>154</v>
      </c>
    </row>
    <row r="292" spans="1:65" s="2" customFormat="1" ht="24.15" customHeight="1">
      <c r="A292" s="38"/>
      <c r="B292" s="179"/>
      <c r="C292" s="225" t="s">
        <v>248</v>
      </c>
      <c r="D292" s="225" t="s">
        <v>255</v>
      </c>
      <c r="E292" s="226" t="s">
        <v>346</v>
      </c>
      <c r="F292" s="227" t="s">
        <v>347</v>
      </c>
      <c r="G292" s="228" t="s">
        <v>242</v>
      </c>
      <c r="H292" s="229">
        <v>169.197</v>
      </c>
      <c r="I292" s="230"/>
      <c r="J292" s="231">
        <f>ROUND(I292*H292,2)</f>
        <v>0</v>
      </c>
      <c r="K292" s="227" t="s">
        <v>160</v>
      </c>
      <c r="L292" s="232"/>
      <c r="M292" s="233" t="s">
        <v>1</v>
      </c>
      <c r="N292" s="234" t="s">
        <v>41</v>
      </c>
      <c r="O292" s="77"/>
      <c r="P292" s="189">
        <f>O292*H292</f>
        <v>0</v>
      </c>
      <c r="Q292" s="189">
        <v>0</v>
      </c>
      <c r="R292" s="189">
        <f>Q292*H292</f>
        <v>0</v>
      </c>
      <c r="S292" s="189">
        <v>0</v>
      </c>
      <c r="T292" s="19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91" t="s">
        <v>176</v>
      </c>
      <c r="AT292" s="191" t="s">
        <v>255</v>
      </c>
      <c r="AU292" s="191" t="s">
        <v>86</v>
      </c>
      <c r="AY292" s="19" t="s">
        <v>154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84</v>
      </c>
      <c r="BK292" s="192">
        <f>ROUND(I292*H292,2)</f>
        <v>0</v>
      </c>
      <c r="BL292" s="19" t="s">
        <v>161</v>
      </c>
      <c r="BM292" s="191" t="s">
        <v>348</v>
      </c>
    </row>
    <row r="293" spans="1:51" s="14" customFormat="1" ht="12">
      <c r="A293" s="14"/>
      <c r="B293" s="201"/>
      <c r="C293" s="14"/>
      <c r="D293" s="194" t="s">
        <v>162</v>
      </c>
      <c r="E293" s="202" t="s">
        <v>1</v>
      </c>
      <c r="F293" s="203" t="s">
        <v>349</v>
      </c>
      <c r="G293" s="14"/>
      <c r="H293" s="204">
        <v>169.197</v>
      </c>
      <c r="I293" s="205"/>
      <c r="J293" s="14"/>
      <c r="K293" s="14"/>
      <c r="L293" s="201"/>
      <c r="M293" s="206"/>
      <c r="N293" s="207"/>
      <c r="O293" s="207"/>
      <c r="P293" s="207"/>
      <c r="Q293" s="207"/>
      <c r="R293" s="207"/>
      <c r="S293" s="207"/>
      <c r="T293" s="20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02" t="s">
        <v>162</v>
      </c>
      <c r="AU293" s="202" t="s">
        <v>86</v>
      </c>
      <c r="AV293" s="14" t="s">
        <v>86</v>
      </c>
      <c r="AW293" s="14" t="s">
        <v>32</v>
      </c>
      <c r="AX293" s="14" t="s">
        <v>76</v>
      </c>
      <c r="AY293" s="202" t="s">
        <v>154</v>
      </c>
    </row>
    <row r="294" spans="1:51" s="15" customFormat="1" ht="12">
      <c r="A294" s="15"/>
      <c r="B294" s="209"/>
      <c r="C294" s="15"/>
      <c r="D294" s="194" t="s">
        <v>162</v>
      </c>
      <c r="E294" s="210" t="s">
        <v>1</v>
      </c>
      <c r="F294" s="211" t="s">
        <v>165</v>
      </c>
      <c r="G294" s="15"/>
      <c r="H294" s="212">
        <v>169.197</v>
      </c>
      <c r="I294" s="213"/>
      <c r="J294" s="15"/>
      <c r="K294" s="15"/>
      <c r="L294" s="209"/>
      <c r="M294" s="214"/>
      <c r="N294" s="215"/>
      <c r="O294" s="215"/>
      <c r="P294" s="215"/>
      <c r="Q294" s="215"/>
      <c r="R294" s="215"/>
      <c r="S294" s="215"/>
      <c r="T294" s="21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10" t="s">
        <v>162</v>
      </c>
      <c r="AU294" s="210" t="s">
        <v>86</v>
      </c>
      <c r="AV294" s="15" t="s">
        <v>161</v>
      </c>
      <c r="AW294" s="15" t="s">
        <v>32</v>
      </c>
      <c r="AX294" s="15" t="s">
        <v>84</v>
      </c>
      <c r="AY294" s="210" t="s">
        <v>154</v>
      </c>
    </row>
    <row r="295" spans="1:65" s="2" customFormat="1" ht="24.15" customHeight="1">
      <c r="A295" s="38"/>
      <c r="B295" s="179"/>
      <c r="C295" s="180" t="s">
        <v>350</v>
      </c>
      <c r="D295" s="180" t="s">
        <v>156</v>
      </c>
      <c r="E295" s="181" t="s">
        <v>351</v>
      </c>
      <c r="F295" s="182" t="s">
        <v>352</v>
      </c>
      <c r="G295" s="183" t="s">
        <v>221</v>
      </c>
      <c r="H295" s="184">
        <v>77</v>
      </c>
      <c r="I295" s="185"/>
      <c r="J295" s="186">
        <f>ROUND(I295*H295,2)</f>
        <v>0</v>
      </c>
      <c r="K295" s="182" t="s">
        <v>160</v>
      </c>
      <c r="L295" s="39"/>
      <c r="M295" s="187" t="s">
        <v>1</v>
      </c>
      <c r="N295" s="188" t="s">
        <v>41</v>
      </c>
      <c r="O295" s="77"/>
      <c r="P295" s="189">
        <f>O295*H295</f>
        <v>0</v>
      </c>
      <c r="Q295" s="189">
        <v>0</v>
      </c>
      <c r="R295" s="189">
        <f>Q295*H295</f>
        <v>0</v>
      </c>
      <c r="S295" s="189">
        <v>0</v>
      </c>
      <c r="T295" s="19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191" t="s">
        <v>161</v>
      </c>
      <c r="AT295" s="191" t="s">
        <v>156</v>
      </c>
      <c r="AU295" s="191" t="s">
        <v>86</v>
      </c>
      <c r="AY295" s="19" t="s">
        <v>154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9" t="s">
        <v>84</v>
      </c>
      <c r="BK295" s="192">
        <f>ROUND(I295*H295,2)</f>
        <v>0</v>
      </c>
      <c r="BL295" s="19" t="s">
        <v>161</v>
      </c>
      <c r="BM295" s="191" t="s">
        <v>353</v>
      </c>
    </row>
    <row r="296" spans="1:65" s="2" customFormat="1" ht="37.8" customHeight="1">
      <c r="A296" s="38"/>
      <c r="B296" s="179"/>
      <c r="C296" s="180" t="s">
        <v>252</v>
      </c>
      <c r="D296" s="180" t="s">
        <v>156</v>
      </c>
      <c r="E296" s="181" t="s">
        <v>354</v>
      </c>
      <c r="F296" s="182" t="s">
        <v>355</v>
      </c>
      <c r="G296" s="183" t="s">
        <v>201</v>
      </c>
      <c r="H296" s="184">
        <v>1006.02</v>
      </c>
      <c r="I296" s="185"/>
      <c r="J296" s="186">
        <f>ROUND(I296*H296,2)</f>
        <v>0</v>
      </c>
      <c r="K296" s="182" t="s">
        <v>160</v>
      </c>
      <c r="L296" s="39"/>
      <c r="M296" s="187" t="s">
        <v>1</v>
      </c>
      <c r="N296" s="188" t="s">
        <v>41</v>
      </c>
      <c r="O296" s="77"/>
      <c r="P296" s="189">
        <f>O296*H296</f>
        <v>0</v>
      </c>
      <c r="Q296" s="189">
        <v>0</v>
      </c>
      <c r="R296" s="189">
        <f>Q296*H296</f>
        <v>0</v>
      </c>
      <c r="S296" s="189">
        <v>0</v>
      </c>
      <c r="T296" s="19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91" t="s">
        <v>161</v>
      </c>
      <c r="AT296" s="191" t="s">
        <v>156</v>
      </c>
      <c r="AU296" s="191" t="s">
        <v>86</v>
      </c>
      <c r="AY296" s="19" t="s">
        <v>154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9" t="s">
        <v>84</v>
      </c>
      <c r="BK296" s="192">
        <f>ROUND(I296*H296,2)</f>
        <v>0</v>
      </c>
      <c r="BL296" s="19" t="s">
        <v>161</v>
      </c>
      <c r="BM296" s="191" t="s">
        <v>356</v>
      </c>
    </row>
    <row r="297" spans="1:51" s="13" customFormat="1" ht="12">
      <c r="A297" s="13"/>
      <c r="B297" s="193"/>
      <c r="C297" s="13"/>
      <c r="D297" s="194" t="s">
        <v>162</v>
      </c>
      <c r="E297" s="195" t="s">
        <v>1</v>
      </c>
      <c r="F297" s="196" t="s">
        <v>357</v>
      </c>
      <c r="G297" s="13"/>
      <c r="H297" s="195" t="s">
        <v>1</v>
      </c>
      <c r="I297" s="197"/>
      <c r="J297" s="13"/>
      <c r="K297" s="13"/>
      <c r="L297" s="193"/>
      <c r="M297" s="198"/>
      <c r="N297" s="199"/>
      <c r="O297" s="199"/>
      <c r="P297" s="199"/>
      <c r="Q297" s="199"/>
      <c r="R297" s="199"/>
      <c r="S297" s="199"/>
      <c r="T297" s="20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5" t="s">
        <v>162</v>
      </c>
      <c r="AU297" s="195" t="s">
        <v>86</v>
      </c>
      <c r="AV297" s="13" t="s">
        <v>84</v>
      </c>
      <c r="AW297" s="13" t="s">
        <v>32</v>
      </c>
      <c r="AX297" s="13" t="s">
        <v>76</v>
      </c>
      <c r="AY297" s="195" t="s">
        <v>154</v>
      </c>
    </row>
    <row r="298" spans="1:51" s="13" customFormat="1" ht="12">
      <c r="A298" s="13"/>
      <c r="B298" s="193"/>
      <c r="C298" s="13"/>
      <c r="D298" s="194" t="s">
        <v>162</v>
      </c>
      <c r="E298" s="195" t="s">
        <v>1</v>
      </c>
      <c r="F298" s="196" t="s">
        <v>215</v>
      </c>
      <c r="G298" s="13"/>
      <c r="H298" s="195" t="s">
        <v>1</v>
      </c>
      <c r="I298" s="197"/>
      <c r="J298" s="13"/>
      <c r="K298" s="13"/>
      <c r="L298" s="193"/>
      <c r="M298" s="198"/>
      <c r="N298" s="199"/>
      <c r="O298" s="199"/>
      <c r="P298" s="199"/>
      <c r="Q298" s="199"/>
      <c r="R298" s="199"/>
      <c r="S298" s="199"/>
      <c r="T298" s="20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5" t="s">
        <v>162</v>
      </c>
      <c r="AU298" s="195" t="s">
        <v>86</v>
      </c>
      <c r="AV298" s="13" t="s">
        <v>84</v>
      </c>
      <c r="AW298" s="13" t="s">
        <v>32</v>
      </c>
      <c r="AX298" s="13" t="s">
        <v>76</v>
      </c>
      <c r="AY298" s="195" t="s">
        <v>154</v>
      </c>
    </row>
    <row r="299" spans="1:51" s="14" customFormat="1" ht="12">
      <c r="A299" s="14"/>
      <c r="B299" s="201"/>
      <c r="C299" s="14"/>
      <c r="D299" s="194" t="s">
        <v>162</v>
      </c>
      <c r="E299" s="202" t="s">
        <v>1</v>
      </c>
      <c r="F299" s="203" t="s">
        <v>358</v>
      </c>
      <c r="G299" s="14"/>
      <c r="H299" s="204">
        <v>903.65</v>
      </c>
      <c r="I299" s="205"/>
      <c r="J299" s="14"/>
      <c r="K299" s="14"/>
      <c r="L299" s="201"/>
      <c r="M299" s="206"/>
      <c r="N299" s="207"/>
      <c r="O299" s="207"/>
      <c r="P299" s="207"/>
      <c r="Q299" s="207"/>
      <c r="R299" s="207"/>
      <c r="S299" s="207"/>
      <c r="T299" s="20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02" t="s">
        <v>162</v>
      </c>
      <c r="AU299" s="202" t="s">
        <v>86</v>
      </c>
      <c r="AV299" s="14" t="s">
        <v>86</v>
      </c>
      <c r="AW299" s="14" t="s">
        <v>32</v>
      </c>
      <c r="AX299" s="14" t="s">
        <v>76</v>
      </c>
      <c r="AY299" s="202" t="s">
        <v>154</v>
      </c>
    </row>
    <row r="300" spans="1:51" s="14" customFormat="1" ht="12">
      <c r="A300" s="14"/>
      <c r="B300" s="201"/>
      <c r="C300" s="14"/>
      <c r="D300" s="194" t="s">
        <v>162</v>
      </c>
      <c r="E300" s="202" t="s">
        <v>1</v>
      </c>
      <c r="F300" s="203" t="s">
        <v>359</v>
      </c>
      <c r="G300" s="14"/>
      <c r="H300" s="204">
        <v>102.37</v>
      </c>
      <c r="I300" s="205"/>
      <c r="J300" s="14"/>
      <c r="K300" s="14"/>
      <c r="L300" s="201"/>
      <c r="M300" s="206"/>
      <c r="N300" s="207"/>
      <c r="O300" s="207"/>
      <c r="P300" s="207"/>
      <c r="Q300" s="207"/>
      <c r="R300" s="207"/>
      <c r="S300" s="207"/>
      <c r="T300" s="20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02" t="s">
        <v>162</v>
      </c>
      <c r="AU300" s="202" t="s">
        <v>86</v>
      </c>
      <c r="AV300" s="14" t="s">
        <v>86</v>
      </c>
      <c r="AW300" s="14" t="s">
        <v>32</v>
      </c>
      <c r="AX300" s="14" t="s">
        <v>76</v>
      </c>
      <c r="AY300" s="202" t="s">
        <v>154</v>
      </c>
    </row>
    <row r="301" spans="1:51" s="15" customFormat="1" ht="12">
      <c r="A301" s="15"/>
      <c r="B301" s="209"/>
      <c r="C301" s="15"/>
      <c r="D301" s="194" t="s">
        <v>162</v>
      </c>
      <c r="E301" s="210" t="s">
        <v>1</v>
      </c>
      <c r="F301" s="211" t="s">
        <v>165</v>
      </c>
      <c r="G301" s="15"/>
      <c r="H301" s="212">
        <v>1006.02</v>
      </c>
      <c r="I301" s="213"/>
      <c r="J301" s="15"/>
      <c r="K301" s="15"/>
      <c r="L301" s="209"/>
      <c r="M301" s="214"/>
      <c r="N301" s="215"/>
      <c r="O301" s="215"/>
      <c r="P301" s="215"/>
      <c r="Q301" s="215"/>
      <c r="R301" s="215"/>
      <c r="S301" s="215"/>
      <c r="T301" s="21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10" t="s">
        <v>162</v>
      </c>
      <c r="AU301" s="210" t="s">
        <v>86</v>
      </c>
      <c r="AV301" s="15" t="s">
        <v>161</v>
      </c>
      <c r="AW301" s="15" t="s">
        <v>32</v>
      </c>
      <c r="AX301" s="15" t="s">
        <v>84</v>
      </c>
      <c r="AY301" s="210" t="s">
        <v>154</v>
      </c>
    </row>
    <row r="302" spans="1:65" s="2" customFormat="1" ht="37.8" customHeight="1">
      <c r="A302" s="38"/>
      <c r="B302" s="179"/>
      <c r="C302" s="180" t="s">
        <v>360</v>
      </c>
      <c r="D302" s="180" t="s">
        <v>156</v>
      </c>
      <c r="E302" s="181" t="s">
        <v>361</v>
      </c>
      <c r="F302" s="182" t="s">
        <v>362</v>
      </c>
      <c r="G302" s="183" t="s">
        <v>201</v>
      </c>
      <c r="H302" s="184">
        <v>102.37</v>
      </c>
      <c r="I302" s="185"/>
      <c r="J302" s="186">
        <f>ROUND(I302*H302,2)</f>
        <v>0</v>
      </c>
      <c r="K302" s="182" t="s">
        <v>160</v>
      </c>
      <c r="L302" s="39"/>
      <c r="M302" s="187" t="s">
        <v>1</v>
      </c>
      <c r="N302" s="188" t="s">
        <v>41</v>
      </c>
      <c r="O302" s="77"/>
      <c r="P302" s="189">
        <f>O302*H302</f>
        <v>0</v>
      </c>
      <c r="Q302" s="189">
        <v>0</v>
      </c>
      <c r="R302" s="189">
        <f>Q302*H302</f>
        <v>0</v>
      </c>
      <c r="S302" s="189">
        <v>0</v>
      </c>
      <c r="T302" s="19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191" t="s">
        <v>161</v>
      </c>
      <c r="AT302" s="191" t="s">
        <v>156</v>
      </c>
      <c r="AU302" s="191" t="s">
        <v>86</v>
      </c>
      <c r="AY302" s="19" t="s">
        <v>154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19" t="s">
        <v>84</v>
      </c>
      <c r="BK302" s="192">
        <f>ROUND(I302*H302,2)</f>
        <v>0</v>
      </c>
      <c r="BL302" s="19" t="s">
        <v>161</v>
      </c>
      <c r="BM302" s="191" t="s">
        <v>363</v>
      </c>
    </row>
    <row r="303" spans="1:51" s="13" customFormat="1" ht="12">
      <c r="A303" s="13"/>
      <c r="B303" s="193"/>
      <c r="C303" s="13"/>
      <c r="D303" s="194" t="s">
        <v>162</v>
      </c>
      <c r="E303" s="195" t="s">
        <v>1</v>
      </c>
      <c r="F303" s="196" t="s">
        <v>289</v>
      </c>
      <c r="G303" s="13"/>
      <c r="H303" s="195" t="s">
        <v>1</v>
      </c>
      <c r="I303" s="197"/>
      <c r="J303" s="13"/>
      <c r="K303" s="13"/>
      <c r="L303" s="193"/>
      <c r="M303" s="198"/>
      <c r="N303" s="199"/>
      <c r="O303" s="199"/>
      <c r="P303" s="199"/>
      <c r="Q303" s="199"/>
      <c r="R303" s="199"/>
      <c r="S303" s="199"/>
      <c r="T303" s="20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5" t="s">
        <v>162</v>
      </c>
      <c r="AU303" s="195" t="s">
        <v>86</v>
      </c>
      <c r="AV303" s="13" t="s">
        <v>84</v>
      </c>
      <c r="AW303" s="13" t="s">
        <v>32</v>
      </c>
      <c r="AX303" s="13" t="s">
        <v>76</v>
      </c>
      <c r="AY303" s="195" t="s">
        <v>154</v>
      </c>
    </row>
    <row r="304" spans="1:51" s="14" customFormat="1" ht="12">
      <c r="A304" s="14"/>
      <c r="B304" s="201"/>
      <c r="C304" s="14"/>
      <c r="D304" s="194" t="s">
        <v>162</v>
      </c>
      <c r="E304" s="202" t="s">
        <v>1</v>
      </c>
      <c r="F304" s="203" t="s">
        <v>290</v>
      </c>
      <c r="G304" s="14"/>
      <c r="H304" s="204">
        <v>6.54</v>
      </c>
      <c r="I304" s="205"/>
      <c r="J304" s="14"/>
      <c r="K304" s="14"/>
      <c r="L304" s="201"/>
      <c r="M304" s="206"/>
      <c r="N304" s="207"/>
      <c r="O304" s="207"/>
      <c r="P304" s="207"/>
      <c r="Q304" s="207"/>
      <c r="R304" s="207"/>
      <c r="S304" s="207"/>
      <c r="T304" s="20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02" t="s">
        <v>162</v>
      </c>
      <c r="AU304" s="202" t="s">
        <v>86</v>
      </c>
      <c r="AV304" s="14" t="s">
        <v>86</v>
      </c>
      <c r="AW304" s="14" t="s">
        <v>32</v>
      </c>
      <c r="AX304" s="14" t="s">
        <v>76</v>
      </c>
      <c r="AY304" s="202" t="s">
        <v>154</v>
      </c>
    </row>
    <row r="305" spans="1:51" s="14" customFormat="1" ht="12">
      <c r="A305" s="14"/>
      <c r="B305" s="201"/>
      <c r="C305" s="14"/>
      <c r="D305" s="194" t="s">
        <v>162</v>
      </c>
      <c r="E305" s="202" t="s">
        <v>1</v>
      </c>
      <c r="F305" s="203" t="s">
        <v>291</v>
      </c>
      <c r="G305" s="14"/>
      <c r="H305" s="204">
        <v>2.42</v>
      </c>
      <c r="I305" s="205"/>
      <c r="J305" s="14"/>
      <c r="K305" s="14"/>
      <c r="L305" s="201"/>
      <c r="M305" s="206"/>
      <c r="N305" s="207"/>
      <c r="O305" s="207"/>
      <c r="P305" s="207"/>
      <c r="Q305" s="207"/>
      <c r="R305" s="207"/>
      <c r="S305" s="207"/>
      <c r="T305" s="20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02" t="s">
        <v>162</v>
      </c>
      <c r="AU305" s="202" t="s">
        <v>86</v>
      </c>
      <c r="AV305" s="14" t="s">
        <v>86</v>
      </c>
      <c r="AW305" s="14" t="s">
        <v>32</v>
      </c>
      <c r="AX305" s="14" t="s">
        <v>76</v>
      </c>
      <c r="AY305" s="202" t="s">
        <v>154</v>
      </c>
    </row>
    <row r="306" spans="1:51" s="14" customFormat="1" ht="12">
      <c r="A306" s="14"/>
      <c r="B306" s="201"/>
      <c r="C306" s="14"/>
      <c r="D306" s="194" t="s">
        <v>162</v>
      </c>
      <c r="E306" s="202" t="s">
        <v>1</v>
      </c>
      <c r="F306" s="203" t="s">
        <v>292</v>
      </c>
      <c r="G306" s="14"/>
      <c r="H306" s="204">
        <v>16.03</v>
      </c>
      <c r="I306" s="205"/>
      <c r="J306" s="14"/>
      <c r="K306" s="14"/>
      <c r="L306" s="201"/>
      <c r="M306" s="206"/>
      <c r="N306" s="207"/>
      <c r="O306" s="207"/>
      <c r="P306" s="207"/>
      <c r="Q306" s="207"/>
      <c r="R306" s="207"/>
      <c r="S306" s="207"/>
      <c r="T306" s="20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02" t="s">
        <v>162</v>
      </c>
      <c r="AU306" s="202" t="s">
        <v>86</v>
      </c>
      <c r="AV306" s="14" t="s">
        <v>86</v>
      </c>
      <c r="AW306" s="14" t="s">
        <v>32</v>
      </c>
      <c r="AX306" s="14" t="s">
        <v>76</v>
      </c>
      <c r="AY306" s="202" t="s">
        <v>154</v>
      </c>
    </row>
    <row r="307" spans="1:51" s="14" customFormat="1" ht="12">
      <c r="A307" s="14"/>
      <c r="B307" s="201"/>
      <c r="C307" s="14"/>
      <c r="D307" s="194" t="s">
        <v>162</v>
      </c>
      <c r="E307" s="202" t="s">
        <v>1</v>
      </c>
      <c r="F307" s="203" t="s">
        <v>293</v>
      </c>
      <c r="G307" s="14"/>
      <c r="H307" s="204">
        <v>7.5</v>
      </c>
      <c r="I307" s="205"/>
      <c r="J307" s="14"/>
      <c r="K307" s="14"/>
      <c r="L307" s="201"/>
      <c r="M307" s="206"/>
      <c r="N307" s="207"/>
      <c r="O307" s="207"/>
      <c r="P307" s="207"/>
      <c r="Q307" s="207"/>
      <c r="R307" s="207"/>
      <c r="S307" s="207"/>
      <c r="T307" s="20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02" t="s">
        <v>162</v>
      </c>
      <c r="AU307" s="202" t="s">
        <v>86</v>
      </c>
      <c r="AV307" s="14" t="s">
        <v>86</v>
      </c>
      <c r="AW307" s="14" t="s">
        <v>32</v>
      </c>
      <c r="AX307" s="14" t="s">
        <v>76</v>
      </c>
      <c r="AY307" s="202" t="s">
        <v>154</v>
      </c>
    </row>
    <row r="308" spans="1:51" s="14" customFormat="1" ht="12">
      <c r="A308" s="14"/>
      <c r="B308" s="201"/>
      <c r="C308" s="14"/>
      <c r="D308" s="194" t="s">
        <v>162</v>
      </c>
      <c r="E308" s="202" t="s">
        <v>1</v>
      </c>
      <c r="F308" s="203" t="s">
        <v>294</v>
      </c>
      <c r="G308" s="14"/>
      <c r="H308" s="204">
        <v>9.39</v>
      </c>
      <c r="I308" s="205"/>
      <c r="J308" s="14"/>
      <c r="K308" s="14"/>
      <c r="L308" s="201"/>
      <c r="M308" s="206"/>
      <c r="N308" s="207"/>
      <c r="O308" s="207"/>
      <c r="P308" s="207"/>
      <c r="Q308" s="207"/>
      <c r="R308" s="207"/>
      <c r="S308" s="207"/>
      <c r="T308" s="20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02" t="s">
        <v>162</v>
      </c>
      <c r="AU308" s="202" t="s">
        <v>86</v>
      </c>
      <c r="AV308" s="14" t="s">
        <v>86</v>
      </c>
      <c r="AW308" s="14" t="s">
        <v>32</v>
      </c>
      <c r="AX308" s="14" t="s">
        <v>76</v>
      </c>
      <c r="AY308" s="202" t="s">
        <v>154</v>
      </c>
    </row>
    <row r="309" spans="1:51" s="14" customFormat="1" ht="12">
      <c r="A309" s="14"/>
      <c r="B309" s="201"/>
      <c r="C309" s="14"/>
      <c r="D309" s="194" t="s">
        <v>162</v>
      </c>
      <c r="E309" s="202" t="s">
        <v>1</v>
      </c>
      <c r="F309" s="203" t="s">
        <v>295</v>
      </c>
      <c r="G309" s="14"/>
      <c r="H309" s="204">
        <v>4.93</v>
      </c>
      <c r="I309" s="205"/>
      <c r="J309" s="14"/>
      <c r="K309" s="14"/>
      <c r="L309" s="201"/>
      <c r="M309" s="206"/>
      <c r="N309" s="207"/>
      <c r="O309" s="207"/>
      <c r="P309" s="207"/>
      <c r="Q309" s="207"/>
      <c r="R309" s="207"/>
      <c r="S309" s="207"/>
      <c r="T309" s="20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02" t="s">
        <v>162</v>
      </c>
      <c r="AU309" s="202" t="s">
        <v>86</v>
      </c>
      <c r="AV309" s="14" t="s">
        <v>86</v>
      </c>
      <c r="AW309" s="14" t="s">
        <v>32</v>
      </c>
      <c r="AX309" s="14" t="s">
        <v>76</v>
      </c>
      <c r="AY309" s="202" t="s">
        <v>154</v>
      </c>
    </row>
    <row r="310" spans="1:51" s="14" customFormat="1" ht="12">
      <c r="A310" s="14"/>
      <c r="B310" s="201"/>
      <c r="C310" s="14"/>
      <c r="D310" s="194" t="s">
        <v>162</v>
      </c>
      <c r="E310" s="202" t="s">
        <v>1</v>
      </c>
      <c r="F310" s="203" t="s">
        <v>296</v>
      </c>
      <c r="G310" s="14"/>
      <c r="H310" s="204">
        <v>13.3</v>
      </c>
      <c r="I310" s="205"/>
      <c r="J310" s="14"/>
      <c r="K310" s="14"/>
      <c r="L310" s="201"/>
      <c r="M310" s="206"/>
      <c r="N310" s="207"/>
      <c r="O310" s="207"/>
      <c r="P310" s="207"/>
      <c r="Q310" s="207"/>
      <c r="R310" s="207"/>
      <c r="S310" s="207"/>
      <c r="T310" s="20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02" t="s">
        <v>162</v>
      </c>
      <c r="AU310" s="202" t="s">
        <v>86</v>
      </c>
      <c r="AV310" s="14" t="s">
        <v>86</v>
      </c>
      <c r="AW310" s="14" t="s">
        <v>32</v>
      </c>
      <c r="AX310" s="14" t="s">
        <v>76</v>
      </c>
      <c r="AY310" s="202" t="s">
        <v>154</v>
      </c>
    </row>
    <row r="311" spans="1:51" s="14" customFormat="1" ht="12">
      <c r="A311" s="14"/>
      <c r="B311" s="201"/>
      <c r="C311" s="14"/>
      <c r="D311" s="194" t="s">
        <v>162</v>
      </c>
      <c r="E311" s="202" t="s">
        <v>1</v>
      </c>
      <c r="F311" s="203" t="s">
        <v>297</v>
      </c>
      <c r="G311" s="14"/>
      <c r="H311" s="204">
        <v>6.22</v>
      </c>
      <c r="I311" s="205"/>
      <c r="J311" s="14"/>
      <c r="K311" s="14"/>
      <c r="L311" s="201"/>
      <c r="M311" s="206"/>
      <c r="N311" s="207"/>
      <c r="O311" s="207"/>
      <c r="P311" s="207"/>
      <c r="Q311" s="207"/>
      <c r="R311" s="207"/>
      <c r="S311" s="207"/>
      <c r="T311" s="20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02" t="s">
        <v>162</v>
      </c>
      <c r="AU311" s="202" t="s">
        <v>86</v>
      </c>
      <c r="AV311" s="14" t="s">
        <v>86</v>
      </c>
      <c r="AW311" s="14" t="s">
        <v>32</v>
      </c>
      <c r="AX311" s="14" t="s">
        <v>76</v>
      </c>
      <c r="AY311" s="202" t="s">
        <v>154</v>
      </c>
    </row>
    <row r="312" spans="1:51" s="14" customFormat="1" ht="12">
      <c r="A312" s="14"/>
      <c r="B312" s="201"/>
      <c r="C312" s="14"/>
      <c r="D312" s="194" t="s">
        <v>162</v>
      </c>
      <c r="E312" s="202" t="s">
        <v>1</v>
      </c>
      <c r="F312" s="203" t="s">
        <v>298</v>
      </c>
      <c r="G312" s="14"/>
      <c r="H312" s="204">
        <v>12.99</v>
      </c>
      <c r="I312" s="205"/>
      <c r="J312" s="14"/>
      <c r="K312" s="14"/>
      <c r="L312" s="201"/>
      <c r="M312" s="206"/>
      <c r="N312" s="207"/>
      <c r="O312" s="207"/>
      <c r="P312" s="207"/>
      <c r="Q312" s="207"/>
      <c r="R312" s="207"/>
      <c r="S312" s="207"/>
      <c r="T312" s="20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02" t="s">
        <v>162</v>
      </c>
      <c r="AU312" s="202" t="s">
        <v>86</v>
      </c>
      <c r="AV312" s="14" t="s">
        <v>86</v>
      </c>
      <c r="AW312" s="14" t="s">
        <v>32</v>
      </c>
      <c r="AX312" s="14" t="s">
        <v>76</v>
      </c>
      <c r="AY312" s="202" t="s">
        <v>154</v>
      </c>
    </row>
    <row r="313" spans="1:51" s="14" customFormat="1" ht="12">
      <c r="A313" s="14"/>
      <c r="B313" s="201"/>
      <c r="C313" s="14"/>
      <c r="D313" s="194" t="s">
        <v>162</v>
      </c>
      <c r="E313" s="202" t="s">
        <v>1</v>
      </c>
      <c r="F313" s="203" t="s">
        <v>299</v>
      </c>
      <c r="G313" s="14"/>
      <c r="H313" s="204">
        <v>8.31</v>
      </c>
      <c r="I313" s="205"/>
      <c r="J313" s="14"/>
      <c r="K313" s="14"/>
      <c r="L313" s="201"/>
      <c r="M313" s="206"/>
      <c r="N313" s="207"/>
      <c r="O313" s="207"/>
      <c r="P313" s="207"/>
      <c r="Q313" s="207"/>
      <c r="R313" s="207"/>
      <c r="S313" s="207"/>
      <c r="T313" s="20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02" t="s">
        <v>162</v>
      </c>
      <c r="AU313" s="202" t="s">
        <v>86</v>
      </c>
      <c r="AV313" s="14" t="s">
        <v>86</v>
      </c>
      <c r="AW313" s="14" t="s">
        <v>32</v>
      </c>
      <c r="AX313" s="14" t="s">
        <v>76</v>
      </c>
      <c r="AY313" s="202" t="s">
        <v>154</v>
      </c>
    </row>
    <row r="314" spans="1:51" s="14" customFormat="1" ht="12">
      <c r="A314" s="14"/>
      <c r="B314" s="201"/>
      <c r="C314" s="14"/>
      <c r="D314" s="194" t="s">
        <v>162</v>
      </c>
      <c r="E314" s="202" t="s">
        <v>1</v>
      </c>
      <c r="F314" s="203" t="s">
        <v>300</v>
      </c>
      <c r="G314" s="14"/>
      <c r="H314" s="204">
        <v>7.31</v>
      </c>
      <c r="I314" s="205"/>
      <c r="J314" s="14"/>
      <c r="K314" s="14"/>
      <c r="L314" s="201"/>
      <c r="M314" s="206"/>
      <c r="N314" s="207"/>
      <c r="O314" s="207"/>
      <c r="P314" s="207"/>
      <c r="Q314" s="207"/>
      <c r="R314" s="207"/>
      <c r="S314" s="207"/>
      <c r="T314" s="20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02" t="s">
        <v>162</v>
      </c>
      <c r="AU314" s="202" t="s">
        <v>86</v>
      </c>
      <c r="AV314" s="14" t="s">
        <v>86</v>
      </c>
      <c r="AW314" s="14" t="s">
        <v>32</v>
      </c>
      <c r="AX314" s="14" t="s">
        <v>76</v>
      </c>
      <c r="AY314" s="202" t="s">
        <v>154</v>
      </c>
    </row>
    <row r="315" spans="1:51" s="14" customFormat="1" ht="12">
      <c r="A315" s="14"/>
      <c r="B315" s="201"/>
      <c r="C315" s="14"/>
      <c r="D315" s="194" t="s">
        <v>162</v>
      </c>
      <c r="E315" s="202" t="s">
        <v>1</v>
      </c>
      <c r="F315" s="203" t="s">
        <v>301</v>
      </c>
      <c r="G315" s="14"/>
      <c r="H315" s="204">
        <v>7.43</v>
      </c>
      <c r="I315" s="205"/>
      <c r="J315" s="14"/>
      <c r="K315" s="14"/>
      <c r="L315" s="201"/>
      <c r="M315" s="206"/>
      <c r="N315" s="207"/>
      <c r="O315" s="207"/>
      <c r="P315" s="207"/>
      <c r="Q315" s="207"/>
      <c r="R315" s="207"/>
      <c r="S315" s="207"/>
      <c r="T315" s="20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02" t="s">
        <v>162</v>
      </c>
      <c r="AU315" s="202" t="s">
        <v>86</v>
      </c>
      <c r="AV315" s="14" t="s">
        <v>86</v>
      </c>
      <c r="AW315" s="14" t="s">
        <v>32</v>
      </c>
      <c r="AX315" s="14" t="s">
        <v>76</v>
      </c>
      <c r="AY315" s="202" t="s">
        <v>154</v>
      </c>
    </row>
    <row r="316" spans="1:51" s="15" customFormat="1" ht="12">
      <c r="A316" s="15"/>
      <c r="B316" s="209"/>
      <c r="C316" s="15"/>
      <c r="D316" s="194" t="s">
        <v>162</v>
      </c>
      <c r="E316" s="210" t="s">
        <v>1</v>
      </c>
      <c r="F316" s="211" t="s">
        <v>165</v>
      </c>
      <c r="G316" s="15"/>
      <c r="H316" s="212">
        <v>102.37</v>
      </c>
      <c r="I316" s="213"/>
      <c r="J316" s="15"/>
      <c r="K316" s="15"/>
      <c r="L316" s="209"/>
      <c r="M316" s="214"/>
      <c r="N316" s="215"/>
      <c r="O316" s="215"/>
      <c r="P316" s="215"/>
      <c r="Q316" s="215"/>
      <c r="R316" s="215"/>
      <c r="S316" s="215"/>
      <c r="T316" s="21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10" t="s">
        <v>162</v>
      </c>
      <c r="AU316" s="210" t="s">
        <v>86</v>
      </c>
      <c r="AV316" s="15" t="s">
        <v>161</v>
      </c>
      <c r="AW316" s="15" t="s">
        <v>32</v>
      </c>
      <c r="AX316" s="15" t="s">
        <v>84</v>
      </c>
      <c r="AY316" s="210" t="s">
        <v>154</v>
      </c>
    </row>
    <row r="317" spans="1:65" s="2" customFormat="1" ht="37.8" customHeight="1">
      <c r="A317" s="38"/>
      <c r="B317" s="179"/>
      <c r="C317" s="180" t="s">
        <v>258</v>
      </c>
      <c r="D317" s="180" t="s">
        <v>156</v>
      </c>
      <c r="E317" s="181" t="s">
        <v>364</v>
      </c>
      <c r="F317" s="182" t="s">
        <v>365</v>
      </c>
      <c r="G317" s="183" t="s">
        <v>201</v>
      </c>
      <c r="H317" s="184">
        <v>1021.554</v>
      </c>
      <c r="I317" s="185"/>
      <c r="J317" s="186">
        <f>ROUND(I317*H317,2)</f>
        <v>0</v>
      </c>
      <c r="K317" s="182" t="s">
        <v>160</v>
      </c>
      <c r="L317" s="39"/>
      <c r="M317" s="187" t="s">
        <v>1</v>
      </c>
      <c r="N317" s="188" t="s">
        <v>41</v>
      </c>
      <c r="O317" s="77"/>
      <c r="P317" s="189">
        <f>O317*H317</f>
        <v>0</v>
      </c>
      <c r="Q317" s="189">
        <v>0</v>
      </c>
      <c r="R317" s="189">
        <f>Q317*H317</f>
        <v>0</v>
      </c>
      <c r="S317" s="189">
        <v>0</v>
      </c>
      <c r="T317" s="19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191" t="s">
        <v>161</v>
      </c>
      <c r="AT317" s="191" t="s">
        <v>156</v>
      </c>
      <c r="AU317" s="191" t="s">
        <v>86</v>
      </c>
      <c r="AY317" s="19" t="s">
        <v>154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9" t="s">
        <v>84</v>
      </c>
      <c r="BK317" s="192">
        <f>ROUND(I317*H317,2)</f>
        <v>0</v>
      </c>
      <c r="BL317" s="19" t="s">
        <v>161</v>
      </c>
      <c r="BM317" s="191" t="s">
        <v>366</v>
      </c>
    </row>
    <row r="318" spans="1:51" s="13" customFormat="1" ht="12">
      <c r="A318" s="13"/>
      <c r="B318" s="193"/>
      <c r="C318" s="13"/>
      <c r="D318" s="194" t="s">
        <v>162</v>
      </c>
      <c r="E318" s="195" t="s">
        <v>1</v>
      </c>
      <c r="F318" s="196" t="s">
        <v>267</v>
      </c>
      <c r="G318" s="13"/>
      <c r="H318" s="195" t="s">
        <v>1</v>
      </c>
      <c r="I318" s="197"/>
      <c r="J318" s="13"/>
      <c r="K318" s="13"/>
      <c r="L318" s="193"/>
      <c r="M318" s="198"/>
      <c r="N318" s="199"/>
      <c r="O318" s="199"/>
      <c r="P318" s="199"/>
      <c r="Q318" s="199"/>
      <c r="R318" s="199"/>
      <c r="S318" s="199"/>
      <c r="T318" s="20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5" t="s">
        <v>162</v>
      </c>
      <c r="AU318" s="195" t="s">
        <v>86</v>
      </c>
      <c r="AV318" s="13" t="s">
        <v>84</v>
      </c>
      <c r="AW318" s="13" t="s">
        <v>32</v>
      </c>
      <c r="AX318" s="13" t="s">
        <v>76</v>
      </c>
      <c r="AY318" s="195" t="s">
        <v>154</v>
      </c>
    </row>
    <row r="319" spans="1:51" s="14" customFormat="1" ht="12">
      <c r="A319" s="14"/>
      <c r="B319" s="201"/>
      <c r="C319" s="14"/>
      <c r="D319" s="194" t="s">
        <v>162</v>
      </c>
      <c r="E319" s="202" t="s">
        <v>1</v>
      </c>
      <c r="F319" s="203" t="s">
        <v>268</v>
      </c>
      <c r="G319" s="14"/>
      <c r="H319" s="204">
        <v>74.32</v>
      </c>
      <c r="I319" s="205"/>
      <c r="J319" s="14"/>
      <c r="K319" s="14"/>
      <c r="L319" s="201"/>
      <c r="M319" s="206"/>
      <c r="N319" s="207"/>
      <c r="O319" s="207"/>
      <c r="P319" s="207"/>
      <c r="Q319" s="207"/>
      <c r="R319" s="207"/>
      <c r="S319" s="207"/>
      <c r="T319" s="20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02" t="s">
        <v>162</v>
      </c>
      <c r="AU319" s="202" t="s">
        <v>86</v>
      </c>
      <c r="AV319" s="14" t="s">
        <v>86</v>
      </c>
      <c r="AW319" s="14" t="s">
        <v>32</v>
      </c>
      <c r="AX319" s="14" t="s">
        <v>76</v>
      </c>
      <c r="AY319" s="202" t="s">
        <v>154</v>
      </c>
    </row>
    <row r="320" spans="1:51" s="14" customFormat="1" ht="12">
      <c r="A320" s="14"/>
      <c r="B320" s="201"/>
      <c r="C320" s="14"/>
      <c r="D320" s="194" t="s">
        <v>162</v>
      </c>
      <c r="E320" s="202" t="s">
        <v>1</v>
      </c>
      <c r="F320" s="203" t="s">
        <v>269</v>
      </c>
      <c r="G320" s="14"/>
      <c r="H320" s="204">
        <v>16.12</v>
      </c>
      <c r="I320" s="205"/>
      <c r="J320" s="14"/>
      <c r="K320" s="14"/>
      <c r="L320" s="201"/>
      <c r="M320" s="206"/>
      <c r="N320" s="207"/>
      <c r="O320" s="207"/>
      <c r="P320" s="207"/>
      <c r="Q320" s="207"/>
      <c r="R320" s="207"/>
      <c r="S320" s="207"/>
      <c r="T320" s="20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02" t="s">
        <v>162</v>
      </c>
      <c r="AU320" s="202" t="s">
        <v>86</v>
      </c>
      <c r="AV320" s="14" t="s">
        <v>86</v>
      </c>
      <c r="AW320" s="14" t="s">
        <v>32</v>
      </c>
      <c r="AX320" s="14" t="s">
        <v>76</v>
      </c>
      <c r="AY320" s="202" t="s">
        <v>154</v>
      </c>
    </row>
    <row r="321" spans="1:51" s="14" customFormat="1" ht="12">
      <c r="A321" s="14"/>
      <c r="B321" s="201"/>
      <c r="C321" s="14"/>
      <c r="D321" s="194" t="s">
        <v>162</v>
      </c>
      <c r="E321" s="202" t="s">
        <v>1</v>
      </c>
      <c r="F321" s="203" t="s">
        <v>270</v>
      </c>
      <c r="G321" s="14"/>
      <c r="H321" s="204">
        <v>125.18</v>
      </c>
      <c r="I321" s="205"/>
      <c r="J321" s="14"/>
      <c r="K321" s="14"/>
      <c r="L321" s="201"/>
      <c r="M321" s="206"/>
      <c r="N321" s="207"/>
      <c r="O321" s="207"/>
      <c r="P321" s="207"/>
      <c r="Q321" s="207"/>
      <c r="R321" s="207"/>
      <c r="S321" s="207"/>
      <c r="T321" s="208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02" t="s">
        <v>162</v>
      </c>
      <c r="AU321" s="202" t="s">
        <v>86</v>
      </c>
      <c r="AV321" s="14" t="s">
        <v>86</v>
      </c>
      <c r="AW321" s="14" t="s">
        <v>32</v>
      </c>
      <c r="AX321" s="14" t="s">
        <v>76</v>
      </c>
      <c r="AY321" s="202" t="s">
        <v>154</v>
      </c>
    </row>
    <row r="322" spans="1:51" s="14" customFormat="1" ht="12">
      <c r="A322" s="14"/>
      <c r="B322" s="201"/>
      <c r="C322" s="14"/>
      <c r="D322" s="194" t="s">
        <v>162</v>
      </c>
      <c r="E322" s="202" t="s">
        <v>1</v>
      </c>
      <c r="F322" s="203" t="s">
        <v>271</v>
      </c>
      <c r="G322" s="14"/>
      <c r="H322" s="204">
        <v>76.99</v>
      </c>
      <c r="I322" s="205"/>
      <c r="J322" s="14"/>
      <c r="K322" s="14"/>
      <c r="L322" s="201"/>
      <c r="M322" s="206"/>
      <c r="N322" s="207"/>
      <c r="O322" s="207"/>
      <c r="P322" s="207"/>
      <c r="Q322" s="207"/>
      <c r="R322" s="207"/>
      <c r="S322" s="207"/>
      <c r="T322" s="20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02" t="s">
        <v>162</v>
      </c>
      <c r="AU322" s="202" t="s">
        <v>86</v>
      </c>
      <c r="AV322" s="14" t="s">
        <v>86</v>
      </c>
      <c r="AW322" s="14" t="s">
        <v>32</v>
      </c>
      <c r="AX322" s="14" t="s">
        <v>76</v>
      </c>
      <c r="AY322" s="202" t="s">
        <v>154</v>
      </c>
    </row>
    <row r="323" spans="1:51" s="14" customFormat="1" ht="12">
      <c r="A323" s="14"/>
      <c r="B323" s="201"/>
      <c r="C323" s="14"/>
      <c r="D323" s="194" t="s">
        <v>162</v>
      </c>
      <c r="E323" s="202" t="s">
        <v>1</v>
      </c>
      <c r="F323" s="203" t="s">
        <v>272</v>
      </c>
      <c r="G323" s="14"/>
      <c r="H323" s="204">
        <v>108.47</v>
      </c>
      <c r="I323" s="205"/>
      <c r="J323" s="14"/>
      <c r="K323" s="14"/>
      <c r="L323" s="201"/>
      <c r="M323" s="206"/>
      <c r="N323" s="207"/>
      <c r="O323" s="207"/>
      <c r="P323" s="207"/>
      <c r="Q323" s="207"/>
      <c r="R323" s="207"/>
      <c r="S323" s="207"/>
      <c r="T323" s="20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02" t="s">
        <v>162</v>
      </c>
      <c r="AU323" s="202" t="s">
        <v>86</v>
      </c>
      <c r="AV323" s="14" t="s">
        <v>86</v>
      </c>
      <c r="AW323" s="14" t="s">
        <v>32</v>
      </c>
      <c r="AX323" s="14" t="s">
        <v>76</v>
      </c>
      <c r="AY323" s="202" t="s">
        <v>154</v>
      </c>
    </row>
    <row r="324" spans="1:51" s="14" customFormat="1" ht="12">
      <c r="A324" s="14"/>
      <c r="B324" s="201"/>
      <c r="C324" s="14"/>
      <c r="D324" s="194" t="s">
        <v>162</v>
      </c>
      <c r="E324" s="202" t="s">
        <v>1</v>
      </c>
      <c r="F324" s="203" t="s">
        <v>273</v>
      </c>
      <c r="G324" s="14"/>
      <c r="H324" s="204">
        <v>69.52</v>
      </c>
      <c r="I324" s="205"/>
      <c r="J324" s="14"/>
      <c r="K324" s="14"/>
      <c r="L324" s="201"/>
      <c r="M324" s="206"/>
      <c r="N324" s="207"/>
      <c r="O324" s="207"/>
      <c r="P324" s="207"/>
      <c r="Q324" s="207"/>
      <c r="R324" s="207"/>
      <c r="S324" s="207"/>
      <c r="T324" s="20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02" t="s">
        <v>162</v>
      </c>
      <c r="AU324" s="202" t="s">
        <v>86</v>
      </c>
      <c r="AV324" s="14" t="s">
        <v>86</v>
      </c>
      <c r="AW324" s="14" t="s">
        <v>32</v>
      </c>
      <c r="AX324" s="14" t="s">
        <v>76</v>
      </c>
      <c r="AY324" s="202" t="s">
        <v>154</v>
      </c>
    </row>
    <row r="325" spans="1:51" s="14" customFormat="1" ht="12">
      <c r="A325" s="14"/>
      <c r="B325" s="201"/>
      <c r="C325" s="14"/>
      <c r="D325" s="194" t="s">
        <v>162</v>
      </c>
      <c r="E325" s="202" t="s">
        <v>1</v>
      </c>
      <c r="F325" s="203" t="s">
        <v>274</v>
      </c>
      <c r="G325" s="14"/>
      <c r="H325" s="204">
        <v>129.53</v>
      </c>
      <c r="I325" s="205"/>
      <c r="J325" s="14"/>
      <c r="K325" s="14"/>
      <c r="L325" s="201"/>
      <c r="M325" s="206"/>
      <c r="N325" s="207"/>
      <c r="O325" s="207"/>
      <c r="P325" s="207"/>
      <c r="Q325" s="207"/>
      <c r="R325" s="207"/>
      <c r="S325" s="207"/>
      <c r="T325" s="20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02" t="s">
        <v>162</v>
      </c>
      <c r="AU325" s="202" t="s">
        <v>86</v>
      </c>
      <c r="AV325" s="14" t="s">
        <v>86</v>
      </c>
      <c r="AW325" s="14" t="s">
        <v>32</v>
      </c>
      <c r="AX325" s="14" t="s">
        <v>76</v>
      </c>
      <c r="AY325" s="202" t="s">
        <v>154</v>
      </c>
    </row>
    <row r="326" spans="1:51" s="14" customFormat="1" ht="12">
      <c r="A326" s="14"/>
      <c r="B326" s="201"/>
      <c r="C326" s="14"/>
      <c r="D326" s="194" t="s">
        <v>162</v>
      </c>
      <c r="E326" s="202" t="s">
        <v>1</v>
      </c>
      <c r="F326" s="203" t="s">
        <v>275</v>
      </c>
      <c r="G326" s="14"/>
      <c r="H326" s="204">
        <v>72.46</v>
      </c>
      <c r="I326" s="205"/>
      <c r="J326" s="14"/>
      <c r="K326" s="14"/>
      <c r="L326" s="201"/>
      <c r="M326" s="206"/>
      <c r="N326" s="207"/>
      <c r="O326" s="207"/>
      <c r="P326" s="207"/>
      <c r="Q326" s="207"/>
      <c r="R326" s="207"/>
      <c r="S326" s="207"/>
      <c r="T326" s="20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02" t="s">
        <v>162</v>
      </c>
      <c r="AU326" s="202" t="s">
        <v>86</v>
      </c>
      <c r="AV326" s="14" t="s">
        <v>86</v>
      </c>
      <c r="AW326" s="14" t="s">
        <v>32</v>
      </c>
      <c r="AX326" s="14" t="s">
        <v>76</v>
      </c>
      <c r="AY326" s="202" t="s">
        <v>154</v>
      </c>
    </row>
    <row r="327" spans="1:51" s="14" customFormat="1" ht="12">
      <c r="A327" s="14"/>
      <c r="B327" s="201"/>
      <c r="C327" s="14"/>
      <c r="D327" s="194" t="s">
        <v>162</v>
      </c>
      <c r="E327" s="202" t="s">
        <v>1</v>
      </c>
      <c r="F327" s="203" t="s">
        <v>276</v>
      </c>
      <c r="G327" s="14"/>
      <c r="H327" s="204">
        <v>124.56</v>
      </c>
      <c r="I327" s="205"/>
      <c r="J327" s="14"/>
      <c r="K327" s="14"/>
      <c r="L327" s="201"/>
      <c r="M327" s="206"/>
      <c r="N327" s="207"/>
      <c r="O327" s="207"/>
      <c r="P327" s="207"/>
      <c r="Q327" s="207"/>
      <c r="R327" s="207"/>
      <c r="S327" s="207"/>
      <c r="T327" s="20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02" t="s">
        <v>162</v>
      </c>
      <c r="AU327" s="202" t="s">
        <v>86</v>
      </c>
      <c r="AV327" s="14" t="s">
        <v>86</v>
      </c>
      <c r="AW327" s="14" t="s">
        <v>32</v>
      </c>
      <c r="AX327" s="14" t="s">
        <v>76</v>
      </c>
      <c r="AY327" s="202" t="s">
        <v>154</v>
      </c>
    </row>
    <row r="328" spans="1:51" s="14" customFormat="1" ht="12">
      <c r="A328" s="14"/>
      <c r="B328" s="201"/>
      <c r="C328" s="14"/>
      <c r="D328" s="194" t="s">
        <v>162</v>
      </c>
      <c r="E328" s="202" t="s">
        <v>1</v>
      </c>
      <c r="F328" s="203" t="s">
        <v>277</v>
      </c>
      <c r="G328" s="14"/>
      <c r="H328" s="204">
        <v>21.02</v>
      </c>
      <c r="I328" s="205"/>
      <c r="J328" s="14"/>
      <c r="K328" s="14"/>
      <c r="L328" s="201"/>
      <c r="M328" s="206"/>
      <c r="N328" s="207"/>
      <c r="O328" s="207"/>
      <c r="P328" s="207"/>
      <c r="Q328" s="207"/>
      <c r="R328" s="207"/>
      <c r="S328" s="207"/>
      <c r="T328" s="20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02" t="s">
        <v>162</v>
      </c>
      <c r="AU328" s="202" t="s">
        <v>86</v>
      </c>
      <c r="AV328" s="14" t="s">
        <v>86</v>
      </c>
      <c r="AW328" s="14" t="s">
        <v>32</v>
      </c>
      <c r="AX328" s="14" t="s">
        <v>76</v>
      </c>
      <c r="AY328" s="202" t="s">
        <v>154</v>
      </c>
    </row>
    <row r="329" spans="1:51" s="14" customFormat="1" ht="12">
      <c r="A329" s="14"/>
      <c r="B329" s="201"/>
      <c r="C329" s="14"/>
      <c r="D329" s="194" t="s">
        <v>162</v>
      </c>
      <c r="E329" s="202" t="s">
        <v>1</v>
      </c>
      <c r="F329" s="203" t="s">
        <v>278</v>
      </c>
      <c r="G329" s="14"/>
      <c r="H329" s="204">
        <v>45.24</v>
      </c>
      <c r="I329" s="205"/>
      <c r="J329" s="14"/>
      <c r="K329" s="14"/>
      <c r="L329" s="201"/>
      <c r="M329" s="206"/>
      <c r="N329" s="207"/>
      <c r="O329" s="207"/>
      <c r="P329" s="207"/>
      <c r="Q329" s="207"/>
      <c r="R329" s="207"/>
      <c r="S329" s="207"/>
      <c r="T329" s="20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02" t="s">
        <v>162</v>
      </c>
      <c r="AU329" s="202" t="s">
        <v>86</v>
      </c>
      <c r="AV329" s="14" t="s">
        <v>86</v>
      </c>
      <c r="AW329" s="14" t="s">
        <v>32</v>
      </c>
      <c r="AX329" s="14" t="s">
        <v>76</v>
      </c>
      <c r="AY329" s="202" t="s">
        <v>154</v>
      </c>
    </row>
    <row r="330" spans="1:51" s="14" customFormat="1" ht="12">
      <c r="A330" s="14"/>
      <c r="B330" s="201"/>
      <c r="C330" s="14"/>
      <c r="D330" s="194" t="s">
        <v>162</v>
      </c>
      <c r="E330" s="202" t="s">
        <v>1</v>
      </c>
      <c r="F330" s="203" t="s">
        <v>279</v>
      </c>
      <c r="G330" s="14"/>
      <c r="H330" s="204">
        <v>40.24</v>
      </c>
      <c r="I330" s="205"/>
      <c r="J330" s="14"/>
      <c r="K330" s="14"/>
      <c r="L330" s="201"/>
      <c r="M330" s="206"/>
      <c r="N330" s="207"/>
      <c r="O330" s="207"/>
      <c r="P330" s="207"/>
      <c r="Q330" s="207"/>
      <c r="R330" s="207"/>
      <c r="S330" s="207"/>
      <c r="T330" s="20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02" t="s">
        <v>162</v>
      </c>
      <c r="AU330" s="202" t="s">
        <v>86</v>
      </c>
      <c r="AV330" s="14" t="s">
        <v>86</v>
      </c>
      <c r="AW330" s="14" t="s">
        <v>32</v>
      </c>
      <c r="AX330" s="14" t="s">
        <v>76</v>
      </c>
      <c r="AY330" s="202" t="s">
        <v>154</v>
      </c>
    </row>
    <row r="331" spans="1:51" s="16" customFormat="1" ht="12">
      <c r="A331" s="16"/>
      <c r="B331" s="217"/>
      <c r="C331" s="16"/>
      <c r="D331" s="194" t="s">
        <v>162</v>
      </c>
      <c r="E331" s="218" t="s">
        <v>1</v>
      </c>
      <c r="F331" s="219" t="s">
        <v>208</v>
      </c>
      <c r="G331" s="16"/>
      <c r="H331" s="220">
        <v>903.6500000000001</v>
      </c>
      <c r="I331" s="221"/>
      <c r="J331" s="16"/>
      <c r="K331" s="16"/>
      <c r="L331" s="217"/>
      <c r="M331" s="222"/>
      <c r="N331" s="223"/>
      <c r="O331" s="223"/>
      <c r="P331" s="223"/>
      <c r="Q331" s="223"/>
      <c r="R331" s="223"/>
      <c r="S331" s="223"/>
      <c r="T331" s="224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18" t="s">
        <v>162</v>
      </c>
      <c r="AU331" s="218" t="s">
        <v>86</v>
      </c>
      <c r="AV331" s="16" t="s">
        <v>170</v>
      </c>
      <c r="AW331" s="16" t="s">
        <v>32</v>
      </c>
      <c r="AX331" s="16" t="s">
        <v>76</v>
      </c>
      <c r="AY331" s="218" t="s">
        <v>154</v>
      </c>
    </row>
    <row r="332" spans="1:51" s="13" customFormat="1" ht="12">
      <c r="A332" s="13"/>
      <c r="B332" s="193"/>
      <c r="C332" s="13"/>
      <c r="D332" s="194" t="s">
        <v>162</v>
      </c>
      <c r="E332" s="195" t="s">
        <v>1</v>
      </c>
      <c r="F332" s="196" t="s">
        <v>280</v>
      </c>
      <c r="G332" s="13"/>
      <c r="H332" s="195" t="s">
        <v>1</v>
      </c>
      <c r="I332" s="197"/>
      <c r="J332" s="13"/>
      <c r="K332" s="13"/>
      <c r="L332" s="193"/>
      <c r="M332" s="198"/>
      <c r="N332" s="199"/>
      <c r="O332" s="199"/>
      <c r="P332" s="199"/>
      <c r="Q332" s="199"/>
      <c r="R332" s="199"/>
      <c r="S332" s="199"/>
      <c r="T332" s="20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5" t="s">
        <v>162</v>
      </c>
      <c r="AU332" s="195" t="s">
        <v>86</v>
      </c>
      <c r="AV332" s="13" t="s">
        <v>84</v>
      </c>
      <c r="AW332" s="13" t="s">
        <v>32</v>
      </c>
      <c r="AX332" s="13" t="s">
        <v>76</v>
      </c>
      <c r="AY332" s="195" t="s">
        <v>154</v>
      </c>
    </row>
    <row r="333" spans="1:51" s="14" customFormat="1" ht="12">
      <c r="A333" s="14"/>
      <c r="B333" s="201"/>
      <c r="C333" s="14"/>
      <c r="D333" s="194" t="s">
        <v>162</v>
      </c>
      <c r="E333" s="202" t="s">
        <v>1</v>
      </c>
      <c r="F333" s="203" t="s">
        <v>281</v>
      </c>
      <c r="G333" s="14"/>
      <c r="H333" s="204">
        <v>38.456</v>
      </c>
      <c r="I333" s="205"/>
      <c r="J333" s="14"/>
      <c r="K333" s="14"/>
      <c r="L333" s="201"/>
      <c r="M333" s="206"/>
      <c r="N333" s="207"/>
      <c r="O333" s="207"/>
      <c r="P333" s="207"/>
      <c r="Q333" s="207"/>
      <c r="R333" s="207"/>
      <c r="S333" s="207"/>
      <c r="T333" s="20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02" t="s">
        <v>162</v>
      </c>
      <c r="AU333" s="202" t="s">
        <v>86</v>
      </c>
      <c r="AV333" s="14" t="s">
        <v>86</v>
      </c>
      <c r="AW333" s="14" t="s">
        <v>32</v>
      </c>
      <c r="AX333" s="14" t="s">
        <v>76</v>
      </c>
      <c r="AY333" s="202" t="s">
        <v>154</v>
      </c>
    </row>
    <row r="334" spans="1:51" s="14" customFormat="1" ht="12">
      <c r="A334" s="14"/>
      <c r="B334" s="201"/>
      <c r="C334" s="14"/>
      <c r="D334" s="194" t="s">
        <v>162</v>
      </c>
      <c r="E334" s="202" t="s">
        <v>1</v>
      </c>
      <c r="F334" s="203" t="s">
        <v>282</v>
      </c>
      <c r="G334" s="14"/>
      <c r="H334" s="204">
        <v>79.448</v>
      </c>
      <c r="I334" s="205"/>
      <c r="J334" s="14"/>
      <c r="K334" s="14"/>
      <c r="L334" s="201"/>
      <c r="M334" s="206"/>
      <c r="N334" s="207"/>
      <c r="O334" s="207"/>
      <c r="P334" s="207"/>
      <c r="Q334" s="207"/>
      <c r="R334" s="207"/>
      <c r="S334" s="207"/>
      <c r="T334" s="208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02" t="s">
        <v>162</v>
      </c>
      <c r="AU334" s="202" t="s">
        <v>86</v>
      </c>
      <c r="AV334" s="14" t="s">
        <v>86</v>
      </c>
      <c r="AW334" s="14" t="s">
        <v>32</v>
      </c>
      <c r="AX334" s="14" t="s">
        <v>76</v>
      </c>
      <c r="AY334" s="202" t="s">
        <v>154</v>
      </c>
    </row>
    <row r="335" spans="1:51" s="16" customFormat="1" ht="12">
      <c r="A335" s="16"/>
      <c r="B335" s="217"/>
      <c r="C335" s="16"/>
      <c r="D335" s="194" t="s">
        <v>162</v>
      </c>
      <c r="E335" s="218" t="s">
        <v>1</v>
      </c>
      <c r="F335" s="219" t="s">
        <v>208</v>
      </c>
      <c r="G335" s="16"/>
      <c r="H335" s="220">
        <v>117.904</v>
      </c>
      <c r="I335" s="221"/>
      <c r="J335" s="16"/>
      <c r="K335" s="16"/>
      <c r="L335" s="217"/>
      <c r="M335" s="222"/>
      <c r="N335" s="223"/>
      <c r="O335" s="223"/>
      <c r="P335" s="223"/>
      <c r="Q335" s="223"/>
      <c r="R335" s="223"/>
      <c r="S335" s="223"/>
      <c r="T335" s="224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T335" s="218" t="s">
        <v>162</v>
      </c>
      <c r="AU335" s="218" t="s">
        <v>86</v>
      </c>
      <c r="AV335" s="16" t="s">
        <v>170</v>
      </c>
      <c r="AW335" s="16" t="s">
        <v>32</v>
      </c>
      <c r="AX335" s="16" t="s">
        <v>76</v>
      </c>
      <c r="AY335" s="218" t="s">
        <v>154</v>
      </c>
    </row>
    <row r="336" spans="1:51" s="15" customFormat="1" ht="12">
      <c r="A336" s="15"/>
      <c r="B336" s="209"/>
      <c r="C336" s="15"/>
      <c r="D336" s="194" t="s">
        <v>162</v>
      </c>
      <c r="E336" s="210" t="s">
        <v>1</v>
      </c>
      <c r="F336" s="211" t="s">
        <v>165</v>
      </c>
      <c r="G336" s="15"/>
      <c r="H336" s="212">
        <v>1021.5540000000001</v>
      </c>
      <c r="I336" s="213"/>
      <c r="J336" s="15"/>
      <c r="K336" s="15"/>
      <c r="L336" s="209"/>
      <c r="M336" s="214"/>
      <c r="N336" s="215"/>
      <c r="O336" s="215"/>
      <c r="P336" s="215"/>
      <c r="Q336" s="215"/>
      <c r="R336" s="215"/>
      <c r="S336" s="215"/>
      <c r="T336" s="21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10" t="s">
        <v>162</v>
      </c>
      <c r="AU336" s="210" t="s">
        <v>86</v>
      </c>
      <c r="AV336" s="15" t="s">
        <v>161</v>
      </c>
      <c r="AW336" s="15" t="s">
        <v>32</v>
      </c>
      <c r="AX336" s="15" t="s">
        <v>84</v>
      </c>
      <c r="AY336" s="210" t="s">
        <v>154</v>
      </c>
    </row>
    <row r="337" spans="1:65" s="2" customFormat="1" ht="37.8" customHeight="1">
      <c r="A337" s="38"/>
      <c r="B337" s="179"/>
      <c r="C337" s="180" t="s">
        <v>367</v>
      </c>
      <c r="D337" s="180" t="s">
        <v>156</v>
      </c>
      <c r="E337" s="181" t="s">
        <v>368</v>
      </c>
      <c r="F337" s="182" t="s">
        <v>369</v>
      </c>
      <c r="G337" s="183" t="s">
        <v>201</v>
      </c>
      <c r="H337" s="184">
        <v>19.958</v>
      </c>
      <c r="I337" s="185"/>
      <c r="J337" s="186">
        <f>ROUND(I337*H337,2)</f>
        <v>0</v>
      </c>
      <c r="K337" s="182" t="s">
        <v>160</v>
      </c>
      <c r="L337" s="39"/>
      <c r="M337" s="187" t="s">
        <v>1</v>
      </c>
      <c r="N337" s="188" t="s">
        <v>41</v>
      </c>
      <c r="O337" s="77"/>
      <c r="P337" s="189">
        <f>O337*H337</f>
        <v>0</v>
      </c>
      <c r="Q337" s="189">
        <v>0</v>
      </c>
      <c r="R337" s="189">
        <f>Q337*H337</f>
        <v>0</v>
      </c>
      <c r="S337" s="189">
        <v>0</v>
      </c>
      <c r="T337" s="19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191" t="s">
        <v>161</v>
      </c>
      <c r="AT337" s="191" t="s">
        <v>156</v>
      </c>
      <c r="AU337" s="191" t="s">
        <v>86</v>
      </c>
      <c r="AY337" s="19" t="s">
        <v>154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19" t="s">
        <v>84</v>
      </c>
      <c r="BK337" s="192">
        <f>ROUND(I337*H337,2)</f>
        <v>0</v>
      </c>
      <c r="BL337" s="19" t="s">
        <v>161</v>
      </c>
      <c r="BM337" s="191" t="s">
        <v>370</v>
      </c>
    </row>
    <row r="338" spans="1:51" s="14" customFormat="1" ht="12">
      <c r="A338" s="14"/>
      <c r="B338" s="201"/>
      <c r="C338" s="14"/>
      <c r="D338" s="194" t="s">
        <v>162</v>
      </c>
      <c r="E338" s="202" t="s">
        <v>1</v>
      </c>
      <c r="F338" s="203" t="s">
        <v>371</v>
      </c>
      <c r="G338" s="14"/>
      <c r="H338" s="204">
        <v>19.958</v>
      </c>
      <c r="I338" s="205"/>
      <c r="J338" s="14"/>
      <c r="K338" s="14"/>
      <c r="L338" s="201"/>
      <c r="M338" s="206"/>
      <c r="N338" s="207"/>
      <c r="O338" s="207"/>
      <c r="P338" s="207"/>
      <c r="Q338" s="207"/>
      <c r="R338" s="207"/>
      <c r="S338" s="207"/>
      <c r="T338" s="20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02" t="s">
        <v>162</v>
      </c>
      <c r="AU338" s="202" t="s">
        <v>86</v>
      </c>
      <c r="AV338" s="14" t="s">
        <v>86</v>
      </c>
      <c r="AW338" s="14" t="s">
        <v>32</v>
      </c>
      <c r="AX338" s="14" t="s">
        <v>76</v>
      </c>
      <c r="AY338" s="202" t="s">
        <v>154</v>
      </c>
    </row>
    <row r="339" spans="1:51" s="15" customFormat="1" ht="12">
      <c r="A339" s="15"/>
      <c r="B339" s="209"/>
      <c r="C339" s="15"/>
      <c r="D339" s="194" t="s">
        <v>162</v>
      </c>
      <c r="E339" s="210" t="s">
        <v>1</v>
      </c>
      <c r="F339" s="211" t="s">
        <v>165</v>
      </c>
      <c r="G339" s="15"/>
      <c r="H339" s="212">
        <v>19.958</v>
      </c>
      <c r="I339" s="213"/>
      <c r="J339" s="15"/>
      <c r="K339" s="15"/>
      <c r="L339" s="209"/>
      <c r="M339" s="214"/>
      <c r="N339" s="215"/>
      <c r="O339" s="215"/>
      <c r="P339" s="215"/>
      <c r="Q339" s="215"/>
      <c r="R339" s="215"/>
      <c r="S339" s="215"/>
      <c r="T339" s="21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10" t="s">
        <v>162</v>
      </c>
      <c r="AU339" s="210" t="s">
        <v>86</v>
      </c>
      <c r="AV339" s="15" t="s">
        <v>161</v>
      </c>
      <c r="AW339" s="15" t="s">
        <v>32</v>
      </c>
      <c r="AX339" s="15" t="s">
        <v>84</v>
      </c>
      <c r="AY339" s="210" t="s">
        <v>154</v>
      </c>
    </row>
    <row r="340" spans="1:65" s="2" customFormat="1" ht="24.15" customHeight="1">
      <c r="A340" s="38"/>
      <c r="B340" s="179"/>
      <c r="C340" s="180" t="s">
        <v>263</v>
      </c>
      <c r="D340" s="180" t="s">
        <v>156</v>
      </c>
      <c r="E340" s="181" t="s">
        <v>372</v>
      </c>
      <c r="F340" s="182" t="s">
        <v>373</v>
      </c>
      <c r="G340" s="183" t="s">
        <v>201</v>
      </c>
      <c r="H340" s="184">
        <v>19.958</v>
      </c>
      <c r="I340" s="185"/>
      <c r="J340" s="186">
        <f>ROUND(I340*H340,2)</f>
        <v>0</v>
      </c>
      <c r="K340" s="182" t="s">
        <v>160</v>
      </c>
      <c r="L340" s="39"/>
      <c r="M340" s="187" t="s">
        <v>1</v>
      </c>
      <c r="N340" s="188" t="s">
        <v>41</v>
      </c>
      <c r="O340" s="77"/>
      <c r="P340" s="189">
        <f>O340*H340</f>
        <v>0</v>
      </c>
      <c r="Q340" s="189">
        <v>0</v>
      </c>
      <c r="R340" s="189">
        <f>Q340*H340</f>
        <v>0</v>
      </c>
      <c r="S340" s="189">
        <v>0</v>
      </c>
      <c r="T340" s="19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191" t="s">
        <v>161</v>
      </c>
      <c r="AT340" s="191" t="s">
        <v>156</v>
      </c>
      <c r="AU340" s="191" t="s">
        <v>86</v>
      </c>
      <c r="AY340" s="19" t="s">
        <v>154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19" t="s">
        <v>84</v>
      </c>
      <c r="BK340" s="192">
        <f>ROUND(I340*H340,2)</f>
        <v>0</v>
      </c>
      <c r="BL340" s="19" t="s">
        <v>161</v>
      </c>
      <c r="BM340" s="191" t="s">
        <v>374</v>
      </c>
    </row>
    <row r="341" spans="1:65" s="2" customFormat="1" ht="37.8" customHeight="1">
      <c r="A341" s="38"/>
      <c r="B341" s="179"/>
      <c r="C341" s="180" t="s">
        <v>375</v>
      </c>
      <c r="D341" s="180" t="s">
        <v>156</v>
      </c>
      <c r="E341" s="181" t="s">
        <v>376</v>
      </c>
      <c r="F341" s="182" t="s">
        <v>377</v>
      </c>
      <c r="G341" s="183" t="s">
        <v>201</v>
      </c>
      <c r="H341" s="184">
        <v>19.958</v>
      </c>
      <c r="I341" s="185"/>
      <c r="J341" s="186">
        <f>ROUND(I341*H341,2)</f>
        <v>0</v>
      </c>
      <c r="K341" s="182" t="s">
        <v>160</v>
      </c>
      <c r="L341" s="39"/>
      <c r="M341" s="187" t="s">
        <v>1</v>
      </c>
      <c r="N341" s="188" t="s">
        <v>41</v>
      </c>
      <c r="O341" s="77"/>
      <c r="P341" s="189">
        <f>O341*H341</f>
        <v>0</v>
      </c>
      <c r="Q341" s="189">
        <v>0</v>
      </c>
      <c r="R341" s="189">
        <f>Q341*H341</f>
        <v>0</v>
      </c>
      <c r="S341" s="189">
        <v>0</v>
      </c>
      <c r="T341" s="19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191" t="s">
        <v>161</v>
      </c>
      <c r="AT341" s="191" t="s">
        <v>156</v>
      </c>
      <c r="AU341" s="191" t="s">
        <v>86</v>
      </c>
      <c r="AY341" s="19" t="s">
        <v>154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9" t="s">
        <v>84</v>
      </c>
      <c r="BK341" s="192">
        <f>ROUND(I341*H341,2)</f>
        <v>0</v>
      </c>
      <c r="BL341" s="19" t="s">
        <v>161</v>
      </c>
      <c r="BM341" s="191" t="s">
        <v>378</v>
      </c>
    </row>
    <row r="342" spans="1:65" s="2" customFormat="1" ht="37.8" customHeight="1">
      <c r="A342" s="38"/>
      <c r="B342" s="179"/>
      <c r="C342" s="180" t="s">
        <v>266</v>
      </c>
      <c r="D342" s="180" t="s">
        <v>156</v>
      </c>
      <c r="E342" s="181" t="s">
        <v>379</v>
      </c>
      <c r="F342" s="182" t="s">
        <v>380</v>
      </c>
      <c r="G342" s="183" t="s">
        <v>201</v>
      </c>
      <c r="H342" s="184">
        <v>357.012</v>
      </c>
      <c r="I342" s="185"/>
      <c r="J342" s="186">
        <f>ROUND(I342*H342,2)</f>
        <v>0</v>
      </c>
      <c r="K342" s="182" t="s">
        <v>160</v>
      </c>
      <c r="L342" s="39"/>
      <c r="M342" s="187" t="s">
        <v>1</v>
      </c>
      <c r="N342" s="188" t="s">
        <v>41</v>
      </c>
      <c r="O342" s="77"/>
      <c r="P342" s="189">
        <f>O342*H342</f>
        <v>0</v>
      </c>
      <c r="Q342" s="189">
        <v>0</v>
      </c>
      <c r="R342" s="189">
        <f>Q342*H342</f>
        <v>0</v>
      </c>
      <c r="S342" s="189">
        <v>0</v>
      </c>
      <c r="T342" s="19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191" t="s">
        <v>161</v>
      </c>
      <c r="AT342" s="191" t="s">
        <v>156</v>
      </c>
      <c r="AU342" s="191" t="s">
        <v>86</v>
      </c>
      <c r="AY342" s="19" t="s">
        <v>154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84</v>
      </c>
      <c r="BK342" s="192">
        <f>ROUND(I342*H342,2)</f>
        <v>0</v>
      </c>
      <c r="BL342" s="19" t="s">
        <v>161</v>
      </c>
      <c r="BM342" s="191" t="s">
        <v>381</v>
      </c>
    </row>
    <row r="343" spans="1:51" s="13" customFormat="1" ht="12">
      <c r="A343" s="13"/>
      <c r="B343" s="193"/>
      <c r="C343" s="13"/>
      <c r="D343" s="194" t="s">
        <v>162</v>
      </c>
      <c r="E343" s="195" t="s">
        <v>1</v>
      </c>
      <c r="F343" s="196" t="s">
        <v>382</v>
      </c>
      <c r="G343" s="13"/>
      <c r="H343" s="195" t="s">
        <v>1</v>
      </c>
      <c r="I343" s="197"/>
      <c r="J343" s="13"/>
      <c r="K343" s="13"/>
      <c r="L343" s="193"/>
      <c r="M343" s="198"/>
      <c r="N343" s="199"/>
      <c r="O343" s="199"/>
      <c r="P343" s="199"/>
      <c r="Q343" s="199"/>
      <c r="R343" s="199"/>
      <c r="S343" s="199"/>
      <c r="T343" s="20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5" t="s">
        <v>162</v>
      </c>
      <c r="AU343" s="195" t="s">
        <v>86</v>
      </c>
      <c r="AV343" s="13" t="s">
        <v>84</v>
      </c>
      <c r="AW343" s="13" t="s">
        <v>32</v>
      </c>
      <c r="AX343" s="13" t="s">
        <v>76</v>
      </c>
      <c r="AY343" s="195" t="s">
        <v>154</v>
      </c>
    </row>
    <row r="344" spans="1:51" s="14" customFormat="1" ht="12">
      <c r="A344" s="14"/>
      <c r="B344" s="201"/>
      <c r="C344" s="14"/>
      <c r="D344" s="194" t="s">
        <v>162</v>
      </c>
      <c r="E344" s="202" t="s">
        <v>1</v>
      </c>
      <c r="F344" s="203" t="s">
        <v>383</v>
      </c>
      <c r="G344" s="14"/>
      <c r="H344" s="204">
        <v>357.012</v>
      </c>
      <c r="I344" s="205"/>
      <c r="J344" s="14"/>
      <c r="K344" s="14"/>
      <c r="L344" s="201"/>
      <c r="M344" s="206"/>
      <c r="N344" s="207"/>
      <c r="O344" s="207"/>
      <c r="P344" s="207"/>
      <c r="Q344" s="207"/>
      <c r="R344" s="207"/>
      <c r="S344" s="207"/>
      <c r="T344" s="20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02" t="s">
        <v>162</v>
      </c>
      <c r="AU344" s="202" t="s">
        <v>86</v>
      </c>
      <c r="AV344" s="14" t="s">
        <v>86</v>
      </c>
      <c r="AW344" s="14" t="s">
        <v>32</v>
      </c>
      <c r="AX344" s="14" t="s">
        <v>76</v>
      </c>
      <c r="AY344" s="202" t="s">
        <v>154</v>
      </c>
    </row>
    <row r="345" spans="1:51" s="15" customFormat="1" ht="12">
      <c r="A345" s="15"/>
      <c r="B345" s="209"/>
      <c r="C345" s="15"/>
      <c r="D345" s="194" t="s">
        <v>162</v>
      </c>
      <c r="E345" s="210" t="s">
        <v>1</v>
      </c>
      <c r="F345" s="211" t="s">
        <v>165</v>
      </c>
      <c r="G345" s="15"/>
      <c r="H345" s="212">
        <v>357.012</v>
      </c>
      <c r="I345" s="213"/>
      <c r="J345" s="15"/>
      <c r="K345" s="15"/>
      <c r="L345" s="209"/>
      <c r="M345" s="214"/>
      <c r="N345" s="215"/>
      <c r="O345" s="215"/>
      <c r="P345" s="215"/>
      <c r="Q345" s="215"/>
      <c r="R345" s="215"/>
      <c r="S345" s="215"/>
      <c r="T345" s="216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10" t="s">
        <v>162</v>
      </c>
      <c r="AU345" s="210" t="s">
        <v>86</v>
      </c>
      <c r="AV345" s="15" t="s">
        <v>161</v>
      </c>
      <c r="AW345" s="15" t="s">
        <v>32</v>
      </c>
      <c r="AX345" s="15" t="s">
        <v>84</v>
      </c>
      <c r="AY345" s="210" t="s">
        <v>154</v>
      </c>
    </row>
    <row r="346" spans="1:65" s="2" customFormat="1" ht="16.5" customHeight="1">
      <c r="A346" s="38"/>
      <c r="B346" s="179"/>
      <c r="C346" s="180" t="s">
        <v>384</v>
      </c>
      <c r="D346" s="180" t="s">
        <v>156</v>
      </c>
      <c r="E346" s="181" t="s">
        <v>385</v>
      </c>
      <c r="F346" s="182" t="s">
        <v>386</v>
      </c>
      <c r="G346" s="183" t="s">
        <v>201</v>
      </c>
      <c r="H346" s="184">
        <v>1006.02</v>
      </c>
      <c r="I346" s="185"/>
      <c r="J346" s="186">
        <f>ROUND(I346*H346,2)</f>
        <v>0</v>
      </c>
      <c r="K346" s="182" t="s">
        <v>160</v>
      </c>
      <c r="L346" s="39"/>
      <c r="M346" s="187" t="s">
        <v>1</v>
      </c>
      <c r="N346" s="188" t="s">
        <v>41</v>
      </c>
      <c r="O346" s="77"/>
      <c r="P346" s="189">
        <f>O346*H346</f>
        <v>0</v>
      </c>
      <c r="Q346" s="189">
        <v>0</v>
      </c>
      <c r="R346" s="189">
        <f>Q346*H346</f>
        <v>0</v>
      </c>
      <c r="S346" s="189">
        <v>0</v>
      </c>
      <c r="T346" s="19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191" t="s">
        <v>161</v>
      </c>
      <c r="AT346" s="191" t="s">
        <v>156</v>
      </c>
      <c r="AU346" s="191" t="s">
        <v>86</v>
      </c>
      <c r="AY346" s="19" t="s">
        <v>154</v>
      </c>
      <c r="BE346" s="192">
        <f>IF(N346="základní",J346,0)</f>
        <v>0</v>
      </c>
      <c r="BF346" s="192">
        <f>IF(N346="snížená",J346,0)</f>
        <v>0</v>
      </c>
      <c r="BG346" s="192">
        <f>IF(N346="zákl. přenesená",J346,0)</f>
        <v>0</v>
      </c>
      <c r="BH346" s="192">
        <f>IF(N346="sníž. přenesená",J346,0)</f>
        <v>0</v>
      </c>
      <c r="BI346" s="192">
        <f>IF(N346="nulová",J346,0)</f>
        <v>0</v>
      </c>
      <c r="BJ346" s="19" t="s">
        <v>84</v>
      </c>
      <c r="BK346" s="192">
        <f>ROUND(I346*H346,2)</f>
        <v>0</v>
      </c>
      <c r="BL346" s="19" t="s">
        <v>161</v>
      </c>
      <c r="BM346" s="191" t="s">
        <v>387</v>
      </c>
    </row>
    <row r="347" spans="1:51" s="13" customFormat="1" ht="12">
      <c r="A347" s="13"/>
      <c r="B347" s="193"/>
      <c r="C347" s="13"/>
      <c r="D347" s="194" t="s">
        <v>162</v>
      </c>
      <c r="E347" s="195" t="s">
        <v>1</v>
      </c>
      <c r="F347" s="196" t="s">
        <v>357</v>
      </c>
      <c r="G347" s="13"/>
      <c r="H347" s="195" t="s">
        <v>1</v>
      </c>
      <c r="I347" s="197"/>
      <c r="J347" s="13"/>
      <c r="K347" s="13"/>
      <c r="L347" s="193"/>
      <c r="M347" s="198"/>
      <c r="N347" s="199"/>
      <c r="O347" s="199"/>
      <c r="P347" s="199"/>
      <c r="Q347" s="199"/>
      <c r="R347" s="199"/>
      <c r="S347" s="199"/>
      <c r="T347" s="20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5" t="s">
        <v>162</v>
      </c>
      <c r="AU347" s="195" t="s">
        <v>86</v>
      </c>
      <c r="AV347" s="13" t="s">
        <v>84</v>
      </c>
      <c r="AW347" s="13" t="s">
        <v>32</v>
      </c>
      <c r="AX347" s="13" t="s">
        <v>76</v>
      </c>
      <c r="AY347" s="195" t="s">
        <v>154</v>
      </c>
    </row>
    <row r="348" spans="1:51" s="13" customFormat="1" ht="12">
      <c r="A348" s="13"/>
      <c r="B348" s="193"/>
      <c r="C348" s="13"/>
      <c r="D348" s="194" t="s">
        <v>162</v>
      </c>
      <c r="E348" s="195" t="s">
        <v>1</v>
      </c>
      <c r="F348" s="196" t="s">
        <v>215</v>
      </c>
      <c r="G348" s="13"/>
      <c r="H348" s="195" t="s">
        <v>1</v>
      </c>
      <c r="I348" s="197"/>
      <c r="J348" s="13"/>
      <c r="K348" s="13"/>
      <c r="L348" s="193"/>
      <c r="M348" s="198"/>
      <c r="N348" s="199"/>
      <c r="O348" s="199"/>
      <c r="P348" s="199"/>
      <c r="Q348" s="199"/>
      <c r="R348" s="199"/>
      <c r="S348" s="199"/>
      <c r="T348" s="20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95" t="s">
        <v>162</v>
      </c>
      <c r="AU348" s="195" t="s">
        <v>86</v>
      </c>
      <c r="AV348" s="13" t="s">
        <v>84</v>
      </c>
      <c r="AW348" s="13" t="s">
        <v>32</v>
      </c>
      <c r="AX348" s="13" t="s">
        <v>76</v>
      </c>
      <c r="AY348" s="195" t="s">
        <v>154</v>
      </c>
    </row>
    <row r="349" spans="1:51" s="14" customFormat="1" ht="12">
      <c r="A349" s="14"/>
      <c r="B349" s="201"/>
      <c r="C349" s="14"/>
      <c r="D349" s="194" t="s">
        <v>162</v>
      </c>
      <c r="E349" s="202" t="s">
        <v>1</v>
      </c>
      <c r="F349" s="203" t="s">
        <v>358</v>
      </c>
      <c r="G349" s="14"/>
      <c r="H349" s="204">
        <v>903.65</v>
      </c>
      <c r="I349" s="205"/>
      <c r="J349" s="14"/>
      <c r="K349" s="14"/>
      <c r="L349" s="201"/>
      <c r="M349" s="206"/>
      <c r="N349" s="207"/>
      <c r="O349" s="207"/>
      <c r="P349" s="207"/>
      <c r="Q349" s="207"/>
      <c r="R349" s="207"/>
      <c r="S349" s="207"/>
      <c r="T349" s="20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02" t="s">
        <v>162</v>
      </c>
      <c r="AU349" s="202" t="s">
        <v>86</v>
      </c>
      <c r="AV349" s="14" t="s">
        <v>86</v>
      </c>
      <c r="AW349" s="14" t="s">
        <v>32</v>
      </c>
      <c r="AX349" s="14" t="s">
        <v>76</v>
      </c>
      <c r="AY349" s="202" t="s">
        <v>154</v>
      </c>
    </row>
    <row r="350" spans="1:51" s="14" customFormat="1" ht="12">
      <c r="A350" s="14"/>
      <c r="B350" s="201"/>
      <c r="C350" s="14"/>
      <c r="D350" s="194" t="s">
        <v>162</v>
      </c>
      <c r="E350" s="202" t="s">
        <v>1</v>
      </c>
      <c r="F350" s="203" t="s">
        <v>359</v>
      </c>
      <c r="G350" s="14"/>
      <c r="H350" s="204">
        <v>102.37</v>
      </c>
      <c r="I350" s="205"/>
      <c r="J350" s="14"/>
      <c r="K350" s="14"/>
      <c r="L350" s="201"/>
      <c r="M350" s="206"/>
      <c r="N350" s="207"/>
      <c r="O350" s="207"/>
      <c r="P350" s="207"/>
      <c r="Q350" s="207"/>
      <c r="R350" s="207"/>
      <c r="S350" s="207"/>
      <c r="T350" s="20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02" t="s">
        <v>162</v>
      </c>
      <c r="AU350" s="202" t="s">
        <v>86</v>
      </c>
      <c r="AV350" s="14" t="s">
        <v>86</v>
      </c>
      <c r="AW350" s="14" t="s">
        <v>32</v>
      </c>
      <c r="AX350" s="14" t="s">
        <v>76</v>
      </c>
      <c r="AY350" s="202" t="s">
        <v>154</v>
      </c>
    </row>
    <row r="351" spans="1:51" s="15" customFormat="1" ht="12">
      <c r="A351" s="15"/>
      <c r="B351" s="209"/>
      <c r="C351" s="15"/>
      <c r="D351" s="194" t="s">
        <v>162</v>
      </c>
      <c r="E351" s="210" t="s">
        <v>1</v>
      </c>
      <c r="F351" s="211" t="s">
        <v>165</v>
      </c>
      <c r="G351" s="15"/>
      <c r="H351" s="212">
        <v>1006.02</v>
      </c>
      <c r="I351" s="213"/>
      <c r="J351" s="15"/>
      <c r="K351" s="15"/>
      <c r="L351" s="209"/>
      <c r="M351" s="214"/>
      <c r="N351" s="215"/>
      <c r="O351" s="215"/>
      <c r="P351" s="215"/>
      <c r="Q351" s="215"/>
      <c r="R351" s="215"/>
      <c r="S351" s="215"/>
      <c r="T351" s="216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10" t="s">
        <v>162</v>
      </c>
      <c r="AU351" s="210" t="s">
        <v>86</v>
      </c>
      <c r="AV351" s="15" t="s">
        <v>161</v>
      </c>
      <c r="AW351" s="15" t="s">
        <v>32</v>
      </c>
      <c r="AX351" s="15" t="s">
        <v>84</v>
      </c>
      <c r="AY351" s="210" t="s">
        <v>154</v>
      </c>
    </row>
    <row r="352" spans="1:65" s="2" customFormat="1" ht="24.15" customHeight="1">
      <c r="A352" s="38"/>
      <c r="B352" s="179"/>
      <c r="C352" s="180" t="s">
        <v>285</v>
      </c>
      <c r="D352" s="180" t="s">
        <v>156</v>
      </c>
      <c r="E352" s="181" t="s">
        <v>388</v>
      </c>
      <c r="F352" s="182" t="s">
        <v>389</v>
      </c>
      <c r="G352" s="183" t="s">
        <v>221</v>
      </c>
      <c r="H352" s="184">
        <v>2</v>
      </c>
      <c r="I352" s="185"/>
      <c r="J352" s="186">
        <f>ROUND(I352*H352,2)</f>
        <v>0</v>
      </c>
      <c r="K352" s="182" t="s">
        <v>160</v>
      </c>
      <c r="L352" s="39"/>
      <c r="M352" s="187" t="s">
        <v>1</v>
      </c>
      <c r="N352" s="188" t="s">
        <v>41</v>
      </c>
      <c r="O352" s="77"/>
      <c r="P352" s="189">
        <f>O352*H352</f>
        <v>0</v>
      </c>
      <c r="Q352" s="189">
        <v>0</v>
      </c>
      <c r="R352" s="189">
        <f>Q352*H352</f>
        <v>0</v>
      </c>
      <c r="S352" s="189">
        <v>0</v>
      </c>
      <c r="T352" s="19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191" t="s">
        <v>161</v>
      </c>
      <c r="AT352" s="191" t="s">
        <v>156</v>
      </c>
      <c r="AU352" s="191" t="s">
        <v>86</v>
      </c>
      <c r="AY352" s="19" t="s">
        <v>154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19" t="s">
        <v>84</v>
      </c>
      <c r="BK352" s="192">
        <f>ROUND(I352*H352,2)</f>
        <v>0</v>
      </c>
      <c r="BL352" s="19" t="s">
        <v>161</v>
      </c>
      <c r="BM352" s="191" t="s">
        <v>390</v>
      </c>
    </row>
    <row r="353" spans="1:51" s="14" customFormat="1" ht="12">
      <c r="A353" s="14"/>
      <c r="B353" s="201"/>
      <c r="C353" s="14"/>
      <c r="D353" s="194" t="s">
        <v>162</v>
      </c>
      <c r="E353" s="202" t="s">
        <v>1</v>
      </c>
      <c r="F353" s="203" t="s">
        <v>391</v>
      </c>
      <c r="G353" s="14"/>
      <c r="H353" s="204">
        <v>2</v>
      </c>
      <c r="I353" s="205"/>
      <c r="J353" s="14"/>
      <c r="K353" s="14"/>
      <c r="L353" s="201"/>
      <c r="M353" s="206"/>
      <c r="N353" s="207"/>
      <c r="O353" s="207"/>
      <c r="P353" s="207"/>
      <c r="Q353" s="207"/>
      <c r="R353" s="207"/>
      <c r="S353" s="207"/>
      <c r="T353" s="20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02" t="s">
        <v>162</v>
      </c>
      <c r="AU353" s="202" t="s">
        <v>86</v>
      </c>
      <c r="AV353" s="14" t="s">
        <v>86</v>
      </c>
      <c r="AW353" s="14" t="s">
        <v>32</v>
      </c>
      <c r="AX353" s="14" t="s">
        <v>76</v>
      </c>
      <c r="AY353" s="202" t="s">
        <v>154</v>
      </c>
    </row>
    <row r="354" spans="1:51" s="15" customFormat="1" ht="12">
      <c r="A354" s="15"/>
      <c r="B354" s="209"/>
      <c r="C354" s="15"/>
      <c r="D354" s="194" t="s">
        <v>162</v>
      </c>
      <c r="E354" s="210" t="s">
        <v>1</v>
      </c>
      <c r="F354" s="211" t="s">
        <v>165</v>
      </c>
      <c r="G354" s="15"/>
      <c r="H354" s="212">
        <v>2</v>
      </c>
      <c r="I354" s="213"/>
      <c r="J354" s="15"/>
      <c r="K354" s="15"/>
      <c r="L354" s="209"/>
      <c r="M354" s="214"/>
      <c r="N354" s="215"/>
      <c r="O354" s="215"/>
      <c r="P354" s="215"/>
      <c r="Q354" s="215"/>
      <c r="R354" s="215"/>
      <c r="S354" s="215"/>
      <c r="T354" s="216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10" t="s">
        <v>162</v>
      </c>
      <c r="AU354" s="210" t="s">
        <v>86</v>
      </c>
      <c r="AV354" s="15" t="s">
        <v>161</v>
      </c>
      <c r="AW354" s="15" t="s">
        <v>32</v>
      </c>
      <c r="AX354" s="15" t="s">
        <v>84</v>
      </c>
      <c r="AY354" s="210" t="s">
        <v>154</v>
      </c>
    </row>
    <row r="355" spans="1:65" s="2" customFormat="1" ht="21.75" customHeight="1">
      <c r="A355" s="38"/>
      <c r="B355" s="179"/>
      <c r="C355" s="225" t="s">
        <v>392</v>
      </c>
      <c r="D355" s="225" t="s">
        <v>255</v>
      </c>
      <c r="E355" s="226" t="s">
        <v>393</v>
      </c>
      <c r="F355" s="227" t="s">
        <v>394</v>
      </c>
      <c r="G355" s="228" t="s">
        <v>221</v>
      </c>
      <c r="H355" s="229">
        <v>2</v>
      </c>
      <c r="I355" s="230"/>
      <c r="J355" s="231">
        <f>ROUND(I355*H355,2)</f>
        <v>0</v>
      </c>
      <c r="K355" s="227" t="s">
        <v>160</v>
      </c>
      <c r="L355" s="232"/>
      <c r="M355" s="233" t="s">
        <v>1</v>
      </c>
      <c r="N355" s="234" t="s">
        <v>41</v>
      </c>
      <c r="O355" s="77"/>
      <c r="P355" s="189">
        <f>O355*H355</f>
        <v>0</v>
      </c>
      <c r="Q355" s="189">
        <v>0</v>
      </c>
      <c r="R355" s="189">
        <f>Q355*H355</f>
        <v>0</v>
      </c>
      <c r="S355" s="189">
        <v>0</v>
      </c>
      <c r="T355" s="19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191" t="s">
        <v>176</v>
      </c>
      <c r="AT355" s="191" t="s">
        <v>255</v>
      </c>
      <c r="AU355" s="191" t="s">
        <v>86</v>
      </c>
      <c r="AY355" s="19" t="s">
        <v>154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9" t="s">
        <v>84</v>
      </c>
      <c r="BK355" s="192">
        <f>ROUND(I355*H355,2)</f>
        <v>0</v>
      </c>
      <c r="BL355" s="19" t="s">
        <v>161</v>
      </c>
      <c r="BM355" s="191" t="s">
        <v>395</v>
      </c>
    </row>
    <row r="356" spans="1:65" s="2" customFormat="1" ht="37.8" customHeight="1">
      <c r="A356" s="38"/>
      <c r="B356" s="179"/>
      <c r="C356" s="180" t="s">
        <v>288</v>
      </c>
      <c r="D356" s="180" t="s">
        <v>156</v>
      </c>
      <c r="E356" s="181" t="s">
        <v>396</v>
      </c>
      <c r="F356" s="182" t="s">
        <v>397</v>
      </c>
      <c r="G356" s="183" t="s">
        <v>221</v>
      </c>
      <c r="H356" s="184">
        <v>2</v>
      </c>
      <c r="I356" s="185"/>
      <c r="J356" s="186">
        <f>ROUND(I356*H356,2)</f>
        <v>0</v>
      </c>
      <c r="K356" s="182" t="s">
        <v>160</v>
      </c>
      <c r="L356" s="39"/>
      <c r="M356" s="187" t="s">
        <v>1</v>
      </c>
      <c r="N356" s="188" t="s">
        <v>41</v>
      </c>
      <c r="O356" s="77"/>
      <c r="P356" s="189">
        <f>O356*H356</f>
        <v>0</v>
      </c>
      <c r="Q356" s="189">
        <v>0</v>
      </c>
      <c r="R356" s="189">
        <f>Q356*H356</f>
        <v>0</v>
      </c>
      <c r="S356" s="189">
        <v>0</v>
      </c>
      <c r="T356" s="19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191" t="s">
        <v>161</v>
      </c>
      <c r="AT356" s="191" t="s">
        <v>156</v>
      </c>
      <c r="AU356" s="191" t="s">
        <v>86</v>
      </c>
      <c r="AY356" s="19" t="s">
        <v>154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19" t="s">
        <v>84</v>
      </c>
      <c r="BK356" s="192">
        <f>ROUND(I356*H356,2)</f>
        <v>0</v>
      </c>
      <c r="BL356" s="19" t="s">
        <v>161</v>
      </c>
      <c r="BM356" s="191" t="s">
        <v>398</v>
      </c>
    </row>
    <row r="357" spans="1:65" s="2" customFormat="1" ht="21.75" customHeight="1">
      <c r="A357" s="38"/>
      <c r="B357" s="179"/>
      <c r="C357" s="225" t="s">
        <v>399</v>
      </c>
      <c r="D357" s="225" t="s">
        <v>255</v>
      </c>
      <c r="E357" s="226" t="s">
        <v>400</v>
      </c>
      <c r="F357" s="227" t="s">
        <v>401</v>
      </c>
      <c r="G357" s="228" t="s">
        <v>242</v>
      </c>
      <c r="H357" s="229">
        <v>1</v>
      </c>
      <c r="I357" s="230"/>
      <c r="J357" s="231">
        <f>ROUND(I357*H357,2)</f>
        <v>0</v>
      </c>
      <c r="K357" s="227" t="s">
        <v>160</v>
      </c>
      <c r="L357" s="232"/>
      <c r="M357" s="233" t="s">
        <v>1</v>
      </c>
      <c r="N357" s="234" t="s">
        <v>41</v>
      </c>
      <c r="O357" s="77"/>
      <c r="P357" s="189">
        <f>O357*H357</f>
        <v>0</v>
      </c>
      <c r="Q357" s="189">
        <v>0</v>
      </c>
      <c r="R357" s="189">
        <f>Q357*H357</f>
        <v>0</v>
      </c>
      <c r="S357" s="189">
        <v>0</v>
      </c>
      <c r="T357" s="190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91" t="s">
        <v>176</v>
      </c>
      <c r="AT357" s="191" t="s">
        <v>255</v>
      </c>
      <c r="AU357" s="191" t="s">
        <v>86</v>
      </c>
      <c r="AY357" s="19" t="s">
        <v>154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19" t="s">
        <v>84</v>
      </c>
      <c r="BK357" s="192">
        <f>ROUND(I357*H357,2)</f>
        <v>0</v>
      </c>
      <c r="BL357" s="19" t="s">
        <v>161</v>
      </c>
      <c r="BM357" s="191" t="s">
        <v>402</v>
      </c>
    </row>
    <row r="358" spans="1:51" s="14" customFormat="1" ht="12">
      <c r="A358" s="14"/>
      <c r="B358" s="201"/>
      <c r="C358" s="14"/>
      <c r="D358" s="194" t="s">
        <v>162</v>
      </c>
      <c r="E358" s="202" t="s">
        <v>1</v>
      </c>
      <c r="F358" s="203" t="s">
        <v>403</v>
      </c>
      <c r="G358" s="14"/>
      <c r="H358" s="204">
        <v>1</v>
      </c>
      <c r="I358" s="205"/>
      <c r="J358" s="14"/>
      <c r="K358" s="14"/>
      <c r="L358" s="201"/>
      <c r="M358" s="206"/>
      <c r="N358" s="207"/>
      <c r="O358" s="207"/>
      <c r="P358" s="207"/>
      <c r="Q358" s="207"/>
      <c r="R358" s="207"/>
      <c r="S358" s="207"/>
      <c r="T358" s="20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02" t="s">
        <v>162</v>
      </c>
      <c r="AU358" s="202" t="s">
        <v>86</v>
      </c>
      <c r="AV358" s="14" t="s">
        <v>86</v>
      </c>
      <c r="AW358" s="14" t="s">
        <v>32</v>
      </c>
      <c r="AX358" s="14" t="s">
        <v>76</v>
      </c>
      <c r="AY358" s="202" t="s">
        <v>154</v>
      </c>
    </row>
    <row r="359" spans="1:51" s="15" customFormat="1" ht="12">
      <c r="A359" s="15"/>
      <c r="B359" s="209"/>
      <c r="C359" s="15"/>
      <c r="D359" s="194" t="s">
        <v>162</v>
      </c>
      <c r="E359" s="210" t="s">
        <v>1</v>
      </c>
      <c r="F359" s="211" t="s">
        <v>165</v>
      </c>
      <c r="G359" s="15"/>
      <c r="H359" s="212">
        <v>1</v>
      </c>
      <c r="I359" s="213"/>
      <c r="J359" s="15"/>
      <c r="K359" s="15"/>
      <c r="L359" s="209"/>
      <c r="M359" s="214"/>
      <c r="N359" s="215"/>
      <c r="O359" s="215"/>
      <c r="P359" s="215"/>
      <c r="Q359" s="215"/>
      <c r="R359" s="215"/>
      <c r="S359" s="215"/>
      <c r="T359" s="216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10" t="s">
        <v>162</v>
      </c>
      <c r="AU359" s="210" t="s">
        <v>86</v>
      </c>
      <c r="AV359" s="15" t="s">
        <v>161</v>
      </c>
      <c r="AW359" s="15" t="s">
        <v>32</v>
      </c>
      <c r="AX359" s="15" t="s">
        <v>84</v>
      </c>
      <c r="AY359" s="210" t="s">
        <v>154</v>
      </c>
    </row>
    <row r="360" spans="1:63" s="12" customFormat="1" ht="22.8" customHeight="1">
      <c r="A360" s="12"/>
      <c r="B360" s="166"/>
      <c r="C360" s="12"/>
      <c r="D360" s="167" t="s">
        <v>75</v>
      </c>
      <c r="E360" s="177" t="s">
        <v>198</v>
      </c>
      <c r="F360" s="177" t="s">
        <v>404</v>
      </c>
      <c r="G360" s="12"/>
      <c r="H360" s="12"/>
      <c r="I360" s="169"/>
      <c r="J360" s="178">
        <f>BK360</f>
        <v>0</v>
      </c>
      <c r="K360" s="12"/>
      <c r="L360" s="166"/>
      <c r="M360" s="171"/>
      <c r="N360" s="172"/>
      <c r="O360" s="172"/>
      <c r="P360" s="173">
        <f>SUM(P361:P470)</f>
        <v>0</v>
      </c>
      <c r="Q360" s="172"/>
      <c r="R360" s="173">
        <f>SUM(R361:R470)</f>
        <v>0</v>
      </c>
      <c r="S360" s="172"/>
      <c r="T360" s="174">
        <f>SUM(T361:T470)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67" t="s">
        <v>84</v>
      </c>
      <c r="AT360" s="175" t="s">
        <v>75</v>
      </c>
      <c r="AU360" s="175" t="s">
        <v>84</v>
      </c>
      <c r="AY360" s="167" t="s">
        <v>154</v>
      </c>
      <c r="BK360" s="176">
        <f>SUM(BK361:BK470)</f>
        <v>0</v>
      </c>
    </row>
    <row r="361" spans="1:65" s="2" customFormat="1" ht="44.25" customHeight="1">
      <c r="A361" s="38"/>
      <c r="B361" s="179"/>
      <c r="C361" s="180" t="s">
        <v>305</v>
      </c>
      <c r="D361" s="180" t="s">
        <v>156</v>
      </c>
      <c r="E361" s="181" t="s">
        <v>405</v>
      </c>
      <c r="F361" s="182" t="s">
        <v>406</v>
      </c>
      <c r="G361" s="183" t="s">
        <v>201</v>
      </c>
      <c r="H361" s="184">
        <v>1600</v>
      </c>
      <c r="I361" s="185"/>
      <c r="J361" s="186">
        <f>ROUND(I361*H361,2)</f>
        <v>0</v>
      </c>
      <c r="K361" s="182" t="s">
        <v>160</v>
      </c>
      <c r="L361" s="39"/>
      <c r="M361" s="187" t="s">
        <v>1</v>
      </c>
      <c r="N361" s="188" t="s">
        <v>41</v>
      </c>
      <c r="O361" s="77"/>
      <c r="P361" s="189">
        <f>O361*H361</f>
        <v>0</v>
      </c>
      <c r="Q361" s="189">
        <v>0</v>
      </c>
      <c r="R361" s="189">
        <f>Q361*H361</f>
        <v>0</v>
      </c>
      <c r="S361" s="189">
        <v>0</v>
      </c>
      <c r="T361" s="19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191" t="s">
        <v>161</v>
      </c>
      <c r="AT361" s="191" t="s">
        <v>156</v>
      </c>
      <c r="AU361" s="191" t="s">
        <v>86</v>
      </c>
      <c r="AY361" s="19" t="s">
        <v>154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9" t="s">
        <v>84</v>
      </c>
      <c r="BK361" s="192">
        <f>ROUND(I361*H361,2)</f>
        <v>0</v>
      </c>
      <c r="BL361" s="19" t="s">
        <v>161</v>
      </c>
      <c r="BM361" s="191" t="s">
        <v>407</v>
      </c>
    </row>
    <row r="362" spans="1:65" s="2" customFormat="1" ht="49.05" customHeight="1">
      <c r="A362" s="38"/>
      <c r="B362" s="179"/>
      <c r="C362" s="180" t="s">
        <v>408</v>
      </c>
      <c r="D362" s="180" t="s">
        <v>156</v>
      </c>
      <c r="E362" s="181" t="s">
        <v>409</v>
      </c>
      <c r="F362" s="182" t="s">
        <v>410</v>
      </c>
      <c r="G362" s="183" t="s">
        <v>201</v>
      </c>
      <c r="H362" s="184">
        <v>96000</v>
      </c>
      <c r="I362" s="185"/>
      <c r="J362" s="186">
        <f>ROUND(I362*H362,2)</f>
        <v>0</v>
      </c>
      <c r="K362" s="182" t="s">
        <v>160</v>
      </c>
      <c r="L362" s="39"/>
      <c r="M362" s="187" t="s">
        <v>1</v>
      </c>
      <c r="N362" s="188" t="s">
        <v>41</v>
      </c>
      <c r="O362" s="77"/>
      <c r="P362" s="189">
        <f>O362*H362</f>
        <v>0</v>
      </c>
      <c r="Q362" s="189">
        <v>0</v>
      </c>
      <c r="R362" s="189">
        <f>Q362*H362</f>
        <v>0</v>
      </c>
      <c r="S362" s="189">
        <v>0</v>
      </c>
      <c r="T362" s="19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191" t="s">
        <v>161</v>
      </c>
      <c r="AT362" s="191" t="s">
        <v>156</v>
      </c>
      <c r="AU362" s="191" t="s">
        <v>86</v>
      </c>
      <c r="AY362" s="19" t="s">
        <v>154</v>
      </c>
      <c r="BE362" s="192">
        <f>IF(N362="základní",J362,0)</f>
        <v>0</v>
      </c>
      <c r="BF362" s="192">
        <f>IF(N362="snížená",J362,0)</f>
        <v>0</v>
      </c>
      <c r="BG362" s="192">
        <f>IF(N362="zákl. přenesená",J362,0)</f>
        <v>0</v>
      </c>
      <c r="BH362" s="192">
        <f>IF(N362="sníž. přenesená",J362,0)</f>
        <v>0</v>
      </c>
      <c r="BI362" s="192">
        <f>IF(N362="nulová",J362,0)</f>
        <v>0</v>
      </c>
      <c r="BJ362" s="19" t="s">
        <v>84</v>
      </c>
      <c r="BK362" s="192">
        <f>ROUND(I362*H362,2)</f>
        <v>0</v>
      </c>
      <c r="BL362" s="19" t="s">
        <v>161</v>
      </c>
      <c r="BM362" s="191" t="s">
        <v>411</v>
      </c>
    </row>
    <row r="363" spans="1:51" s="14" customFormat="1" ht="12">
      <c r="A363" s="14"/>
      <c r="B363" s="201"/>
      <c r="C363" s="14"/>
      <c r="D363" s="194" t="s">
        <v>162</v>
      </c>
      <c r="E363" s="202" t="s">
        <v>1</v>
      </c>
      <c r="F363" s="203" t="s">
        <v>412</v>
      </c>
      <c r="G363" s="14"/>
      <c r="H363" s="204">
        <v>96000</v>
      </c>
      <c r="I363" s="205"/>
      <c r="J363" s="14"/>
      <c r="K363" s="14"/>
      <c r="L363" s="201"/>
      <c r="M363" s="206"/>
      <c r="N363" s="207"/>
      <c r="O363" s="207"/>
      <c r="P363" s="207"/>
      <c r="Q363" s="207"/>
      <c r="R363" s="207"/>
      <c r="S363" s="207"/>
      <c r="T363" s="20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02" t="s">
        <v>162</v>
      </c>
      <c r="AU363" s="202" t="s">
        <v>86</v>
      </c>
      <c r="AV363" s="14" t="s">
        <v>86</v>
      </c>
      <c r="AW363" s="14" t="s">
        <v>32</v>
      </c>
      <c r="AX363" s="14" t="s">
        <v>76</v>
      </c>
      <c r="AY363" s="202" t="s">
        <v>154</v>
      </c>
    </row>
    <row r="364" spans="1:51" s="15" customFormat="1" ht="12">
      <c r="A364" s="15"/>
      <c r="B364" s="209"/>
      <c r="C364" s="15"/>
      <c r="D364" s="194" t="s">
        <v>162</v>
      </c>
      <c r="E364" s="210" t="s">
        <v>1</v>
      </c>
      <c r="F364" s="211" t="s">
        <v>165</v>
      </c>
      <c r="G364" s="15"/>
      <c r="H364" s="212">
        <v>96000</v>
      </c>
      <c r="I364" s="213"/>
      <c r="J364" s="15"/>
      <c r="K364" s="15"/>
      <c r="L364" s="209"/>
      <c r="M364" s="214"/>
      <c r="N364" s="215"/>
      <c r="O364" s="215"/>
      <c r="P364" s="215"/>
      <c r="Q364" s="215"/>
      <c r="R364" s="215"/>
      <c r="S364" s="215"/>
      <c r="T364" s="216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10" t="s">
        <v>162</v>
      </c>
      <c r="AU364" s="210" t="s">
        <v>86</v>
      </c>
      <c r="AV364" s="15" t="s">
        <v>161</v>
      </c>
      <c r="AW364" s="15" t="s">
        <v>32</v>
      </c>
      <c r="AX364" s="15" t="s">
        <v>84</v>
      </c>
      <c r="AY364" s="210" t="s">
        <v>154</v>
      </c>
    </row>
    <row r="365" spans="1:65" s="2" customFormat="1" ht="44.25" customHeight="1">
      <c r="A365" s="38"/>
      <c r="B365" s="179"/>
      <c r="C365" s="180" t="s">
        <v>309</v>
      </c>
      <c r="D365" s="180" t="s">
        <v>156</v>
      </c>
      <c r="E365" s="181" t="s">
        <v>413</v>
      </c>
      <c r="F365" s="182" t="s">
        <v>414</v>
      </c>
      <c r="G365" s="183" t="s">
        <v>201</v>
      </c>
      <c r="H365" s="184">
        <v>1600</v>
      </c>
      <c r="I365" s="185"/>
      <c r="J365" s="186">
        <f>ROUND(I365*H365,2)</f>
        <v>0</v>
      </c>
      <c r="K365" s="182" t="s">
        <v>160</v>
      </c>
      <c r="L365" s="39"/>
      <c r="M365" s="187" t="s">
        <v>1</v>
      </c>
      <c r="N365" s="188" t="s">
        <v>41</v>
      </c>
      <c r="O365" s="77"/>
      <c r="P365" s="189">
        <f>O365*H365</f>
        <v>0</v>
      </c>
      <c r="Q365" s="189">
        <v>0</v>
      </c>
      <c r="R365" s="189">
        <f>Q365*H365</f>
        <v>0</v>
      </c>
      <c r="S365" s="189">
        <v>0</v>
      </c>
      <c r="T365" s="19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191" t="s">
        <v>161</v>
      </c>
      <c r="AT365" s="191" t="s">
        <v>156</v>
      </c>
      <c r="AU365" s="191" t="s">
        <v>86</v>
      </c>
      <c r="AY365" s="19" t="s">
        <v>154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9" t="s">
        <v>84</v>
      </c>
      <c r="BK365" s="192">
        <f>ROUND(I365*H365,2)</f>
        <v>0</v>
      </c>
      <c r="BL365" s="19" t="s">
        <v>161</v>
      </c>
      <c r="BM365" s="191" t="s">
        <v>415</v>
      </c>
    </row>
    <row r="366" spans="1:65" s="2" customFormat="1" ht="24.15" customHeight="1">
      <c r="A366" s="38"/>
      <c r="B366" s="179"/>
      <c r="C366" s="180" t="s">
        <v>416</v>
      </c>
      <c r="D366" s="180" t="s">
        <v>156</v>
      </c>
      <c r="E366" s="181" t="s">
        <v>417</v>
      </c>
      <c r="F366" s="182" t="s">
        <v>418</v>
      </c>
      <c r="G366" s="183" t="s">
        <v>201</v>
      </c>
      <c r="H366" s="184">
        <v>1600</v>
      </c>
      <c r="I366" s="185"/>
      <c r="J366" s="186">
        <f>ROUND(I366*H366,2)</f>
        <v>0</v>
      </c>
      <c r="K366" s="182" t="s">
        <v>160</v>
      </c>
      <c r="L366" s="39"/>
      <c r="M366" s="187" t="s">
        <v>1</v>
      </c>
      <c r="N366" s="188" t="s">
        <v>41</v>
      </c>
      <c r="O366" s="77"/>
      <c r="P366" s="189">
        <f>O366*H366</f>
        <v>0</v>
      </c>
      <c r="Q366" s="189">
        <v>0</v>
      </c>
      <c r="R366" s="189">
        <f>Q366*H366</f>
        <v>0</v>
      </c>
      <c r="S366" s="189">
        <v>0</v>
      </c>
      <c r="T366" s="19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191" t="s">
        <v>161</v>
      </c>
      <c r="AT366" s="191" t="s">
        <v>156</v>
      </c>
      <c r="AU366" s="191" t="s">
        <v>86</v>
      </c>
      <c r="AY366" s="19" t="s">
        <v>154</v>
      </c>
      <c r="BE366" s="192">
        <f>IF(N366="základní",J366,0)</f>
        <v>0</v>
      </c>
      <c r="BF366" s="192">
        <f>IF(N366="snížená",J366,0)</f>
        <v>0</v>
      </c>
      <c r="BG366" s="192">
        <f>IF(N366="zákl. přenesená",J366,0)</f>
        <v>0</v>
      </c>
      <c r="BH366" s="192">
        <f>IF(N366="sníž. přenesená",J366,0)</f>
        <v>0</v>
      </c>
      <c r="BI366" s="192">
        <f>IF(N366="nulová",J366,0)</f>
        <v>0</v>
      </c>
      <c r="BJ366" s="19" t="s">
        <v>84</v>
      </c>
      <c r="BK366" s="192">
        <f>ROUND(I366*H366,2)</f>
        <v>0</v>
      </c>
      <c r="BL366" s="19" t="s">
        <v>161</v>
      </c>
      <c r="BM366" s="191" t="s">
        <v>419</v>
      </c>
    </row>
    <row r="367" spans="1:65" s="2" customFormat="1" ht="24.15" customHeight="1">
      <c r="A367" s="38"/>
      <c r="B367" s="179"/>
      <c r="C367" s="180" t="s">
        <v>311</v>
      </c>
      <c r="D367" s="180" t="s">
        <v>156</v>
      </c>
      <c r="E367" s="181" t="s">
        <v>420</v>
      </c>
      <c r="F367" s="182" t="s">
        <v>421</v>
      </c>
      <c r="G367" s="183" t="s">
        <v>201</v>
      </c>
      <c r="H367" s="184">
        <v>96000</v>
      </c>
      <c r="I367" s="185"/>
      <c r="J367" s="186">
        <f>ROUND(I367*H367,2)</f>
        <v>0</v>
      </c>
      <c r="K367" s="182" t="s">
        <v>160</v>
      </c>
      <c r="L367" s="39"/>
      <c r="M367" s="187" t="s">
        <v>1</v>
      </c>
      <c r="N367" s="188" t="s">
        <v>41</v>
      </c>
      <c r="O367" s="77"/>
      <c r="P367" s="189">
        <f>O367*H367</f>
        <v>0</v>
      </c>
      <c r="Q367" s="189">
        <v>0</v>
      </c>
      <c r="R367" s="189">
        <f>Q367*H367</f>
        <v>0</v>
      </c>
      <c r="S367" s="189">
        <v>0</v>
      </c>
      <c r="T367" s="19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191" t="s">
        <v>161</v>
      </c>
      <c r="AT367" s="191" t="s">
        <v>156</v>
      </c>
      <c r="AU367" s="191" t="s">
        <v>86</v>
      </c>
      <c r="AY367" s="19" t="s">
        <v>154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9" t="s">
        <v>84</v>
      </c>
      <c r="BK367" s="192">
        <f>ROUND(I367*H367,2)</f>
        <v>0</v>
      </c>
      <c r="BL367" s="19" t="s">
        <v>161</v>
      </c>
      <c r="BM367" s="191" t="s">
        <v>422</v>
      </c>
    </row>
    <row r="368" spans="1:51" s="14" customFormat="1" ht="12">
      <c r="A368" s="14"/>
      <c r="B368" s="201"/>
      <c r="C368" s="14"/>
      <c r="D368" s="194" t="s">
        <v>162</v>
      </c>
      <c r="E368" s="202" t="s">
        <v>1</v>
      </c>
      <c r="F368" s="203" t="s">
        <v>412</v>
      </c>
      <c r="G368" s="14"/>
      <c r="H368" s="204">
        <v>96000</v>
      </c>
      <c r="I368" s="205"/>
      <c r="J368" s="14"/>
      <c r="K368" s="14"/>
      <c r="L368" s="201"/>
      <c r="M368" s="206"/>
      <c r="N368" s="207"/>
      <c r="O368" s="207"/>
      <c r="P368" s="207"/>
      <c r="Q368" s="207"/>
      <c r="R368" s="207"/>
      <c r="S368" s="207"/>
      <c r="T368" s="20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02" t="s">
        <v>162</v>
      </c>
      <c r="AU368" s="202" t="s">
        <v>86</v>
      </c>
      <c r="AV368" s="14" t="s">
        <v>86</v>
      </c>
      <c r="AW368" s="14" t="s">
        <v>32</v>
      </c>
      <c r="AX368" s="14" t="s">
        <v>76</v>
      </c>
      <c r="AY368" s="202" t="s">
        <v>154</v>
      </c>
    </row>
    <row r="369" spans="1:51" s="15" customFormat="1" ht="12">
      <c r="A369" s="15"/>
      <c r="B369" s="209"/>
      <c r="C369" s="15"/>
      <c r="D369" s="194" t="s">
        <v>162</v>
      </c>
      <c r="E369" s="210" t="s">
        <v>1</v>
      </c>
      <c r="F369" s="211" t="s">
        <v>165</v>
      </c>
      <c r="G369" s="15"/>
      <c r="H369" s="212">
        <v>96000</v>
      </c>
      <c r="I369" s="213"/>
      <c r="J369" s="15"/>
      <c r="K369" s="15"/>
      <c r="L369" s="209"/>
      <c r="M369" s="214"/>
      <c r="N369" s="215"/>
      <c r="O369" s="215"/>
      <c r="P369" s="215"/>
      <c r="Q369" s="215"/>
      <c r="R369" s="215"/>
      <c r="S369" s="215"/>
      <c r="T369" s="21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10" t="s">
        <v>162</v>
      </c>
      <c r="AU369" s="210" t="s">
        <v>86</v>
      </c>
      <c r="AV369" s="15" t="s">
        <v>161</v>
      </c>
      <c r="AW369" s="15" t="s">
        <v>32</v>
      </c>
      <c r="AX369" s="15" t="s">
        <v>84</v>
      </c>
      <c r="AY369" s="210" t="s">
        <v>154</v>
      </c>
    </row>
    <row r="370" spans="1:65" s="2" customFormat="1" ht="24.15" customHeight="1">
      <c r="A370" s="38"/>
      <c r="B370" s="179"/>
      <c r="C370" s="180" t="s">
        <v>423</v>
      </c>
      <c r="D370" s="180" t="s">
        <v>156</v>
      </c>
      <c r="E370" s="181" t="s">
        <v>424</v>
      </c>
      <c r="F370" s="182" t="s">
        <v>425</v>
      </c>
      <c r="G370" s="183" t="s">
        <v>201</v>
      </c>
      <c r="H370" s="184">
        <v>1600</v>
      </c>
      <c r="I370" s="185"/>
      <c r="J370" s="186">
        <f>ROUND(I370*H370,2)</f>
        <v>0</v>
      </c>
      <c r="K370" s="182" t="s">
        <v>160</v>
      </c>
      <c r="L370" s="39"/>
      <c r="M370" s="187" t="s">
        <v>1</v>
      </c>
      <c r="N370" s="188" t="s">
        <v>41</v>
      </c>
      <c r="O370" s="77"/>
      <c r="P370" s="189">
        <f>O370*H370</f>
        <v>0</v>
      </c>
      <c r="Q370" s="189">
        <v>0</v>
      </c>
      <c r="R370" s="189">
        <f>Q370*H370</f>
        <v>0</v>
      </c>
      <c r="S370" s="189">
        <v>0</v>
      </c>
      <c r="T370" s="19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191" t="s">
        <v>161</v>
      </c>
      <c r="AT370" s="191" t="s">
        <v>156</v>
      </c>
      <c r="AU370" s="191" t="s">
        <v>86</v>
      </c>
      <c r="AY370" s="19" t="s">
        <v>154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19" t="s">
        <v>84</v>
      </c>
      <c r="BK370" s="192">
        <f>ROUND(I370*H370,2)</f>
        <v>0</v>
      </c>
      <c r="BL370" s="19" t="s">
        <v>161</v>
      </c>
      <c r="BM370" s="191" t="s">
        <v>426</v>
      </c>
    </row>
    <row r="371" spans="1:65" s="2" customFormat="1" ht="37.8" customHeight="1">
      <c r="A371" s="38"/>
      <c r="B371" s="179"/>
      <c r="C371" s="180" t="s">
        <v>315</v>
      </c>
      <c r="D371" s="180" t="s">
        <v>156</v>
      </c>
      <c r="E371" s="181" t="s">
        <v>427</v>
      </c>
      <c r="F371" s="182" t="s">
        <v>428</v>
      </c>
      <c r="G371" s="183" t="s">
        <v>201</v>
      </c>
      <c r="H371" s="184">
        <v>1699.41</v>
      </c>
      <c r="I371" s="185"/>
      <c r="J371" s="186">
        <f>ROUND(I371*H371,2)</f>
        <v>0</v>
      </c>
      <c r="K371" s="182" t="s">
        <v>160</v>
      </c>
      <c r="L371" s="39"/>
      <c r="M371" s="187" t="s">
        <v>1</v>
      </c>
      <c r="N371" s="188" t="s">
        <v>41</v>
      </c>
      <c r="O371" s="77"/>
      <c r="P371" s="189">
        <f>O371*H371</f>
        <v>0</v>
      </c>
      <c r="Q371" s="189">
        <v>0</v>
      </c>
      <c r="R371" s="189">
        <f>Q371*H371</f>
        <v>0</v>
      </c>
      <c r="S371" s="189">
        <v>0</v>
      </c>
      <c r="T371" s="19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191" t="s">
        <v>161</v>
      </c>
      <c r="AT371" s="191" t="s">
        <v>156</v>
      </c>
      <c r="AU371" s="191" t="s">
        <v>86</v>
      </c>
      <c r="AY371" s="19" t="s">
        <v>154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9" t="s">
        <v>84</v>
      </c>
      <c r="BK371" s="192">
        <f>ROUND(I371*H371,2)</f>
        <v>0</v>
      </c>
      <c r="BL371" s="19" t="s">
        <v>161</v>
      </c>
      <c r="BM371" s="191" t="s">
        <v>429</v>
      </c>
    </row>
    <row r="372" spans="1:51" s="13" customFormat="1" ht="12">
      <c r="A372" s="13"/>
      <c r="B372" s="193"/>
      <c r="C372" s="13"/>
      <c r="D372" s="194" t="s">
        <v>162</v>
      </c>
      <c r="E372" s="195" t="s">
        <v>1</v>
      </c>
      <c r="F372" s="196" t="s">
        <v>215</v>
      </c>
      <c r="G372" s="13"/>
      <c r="H372" s="195" t="s">
        <v>1</v>
      </c>
      <c r="I372" s="197"/>
      <c r="J372" s="13"/>
      <c r="K372" s="13"/>
      <c r="L372" s="193"/>
      <c r="M372" s="198"/>
      <c r="N372" s="199"/>
      <c r="O372" s="199"/>
      <c r="P372" s="199"/>
      <c r="Q372" s="199"/>
      <c r="R372" s="199"/>
      <c r="S372" s="199"/>
      <c r="T372" s="20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5" t="s">
        <v>162</v>
      </c>
      <c r="AU372" s="195" t="s">
        <v>86</v>
      </c>
      <c r="AV372" s="13" t="s">
        <v>84</v>
      </c>
      <c r="AW372" s="13" t="s">
        <v>32</v>
      </c>
      <c r="AX372" s="13" t="s">
        <v>76</v>
      </c>
      <c r="AY372" s="195" t="s">
        <v>154</v>
      </c>
    </row>
    <row r="373" spans="1:51" s="14" customFormat="1" ht="12">
      <c r="A373" s="14"/>
      <c r="B373" s="201"/>
      <c r="C373" s="14"/>
      <c r="D373" s="194" t="s">
        <v>162</v>
      </c>
      <c r="E373" s="202" t="s">
        <v>1</v>
      </c>
      <c r="F373" s="203" t="s">
        <v>216</v>
      </c>
      <c r="G373" s="14"/>
      <c r="H373" s="204">
        <v>1168.83</v>
      </c>
      <c r="I373" s="205"/>
      <c r="J373" s="14"/>
      <c r="K373" s="14"/>
      <c r="L373" s="201"/>
      <c r="M373" s="206"/>
      <c r="N373" s="207"/>
      <c r="O373" s="207"/>
      <c r="P373" s="207"/>
      <c r="Q373" s="207"/>
      <c r="R373" s="207"/>
      <c r="S373" s="207"/>
      <c r="T373" s="20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02" t="s">
        <v>162</v>
      </c>
      <c r="AU373" s="202" t="s">
        <v>86</v>
      </c>
      <c r="AV373" s="14" t="s">
        <v>86</v>
      </c>
      <c r="AW373" s="14" t="s">
        <v>32</v>
      </c>
      <c r="AX373" s="14" t="s">
        <v>76</v>
      </c>
      <c r="AY373" s="202" t="s">
        <v>154</v>
      </c>
    </row>
    <row r="374" spans="1:51" s="14" customFormat="1" ht="12">
      <c r="A374" s="14"/>
      <c r="B374" s="201"/>
      <c r="C374" s="14"/>
      <c r="D374" s="194" t="s">
        <v>162</v>
      </c>
      <c r="E374" s="202" t="s">
        <v>1</v>
      </c>
      <c r="F374" s="203" t="s">
        <v>217</v>
      </c>
      <c r="G374" s="14"/>
      <c r="H374" s="204">
        <v>530.58</v>
      </c>
      <c r="I374" s="205"/>
      <c r="J374" s="14"/>
      <c r="K374" s="14"/>
      <c r="L374" s="201"/>
      <c r="M374" s="206"/>
      <c r="N374" s="207"/>
      <c r="O374" s="207"/>
      <c r="P374" s="207"/>
      <c r="Q374" s="207"/>
      <c r="R374" s="207"/>
      <c r="S374" s="207"/>
      <c r="T374" s="20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02" t="s">
        <v>162</v>
      </c>
      <c r="AU374" s="202" t="s">
        <v>86</v>
      </c>
      <c r="AV374" s="14" t="s">
        <v>86</v>
      </c>
      <c r="AW374" s="14" t="s">
        <v>32</v>
      </c>
      <c r="AX374" s="14" t="s">
        <v>76</v>
      </c>
      <c r="AY374" s="202" t="s">
        <v>154</v>
      </c>
    </row>
    <row r="375" spans="1:51" s="15" customFormat="1" ht="12">
      <c r="A375" s="15"/>
      <c r="B375" s="209"/>
      <c r="C375" s="15"/>
      <c r="D375" s="194" t="s">
        <v>162</v>
      </c>
      <c r="E375" s="210" t="s">
        <v>1</v>
      </c>
      <c r="F375" s="211" t="s">
        <v>165</v>
      </c>
      <c r="G375" s="15"/>
      <c r="H375" s="212">
        <v>1699.4099999999999</v>
      </c>
      <c r="I375" s="213"/>
      <c r="J375" s="15"/>
      <c r="K375" s="15"/>
      <c r="L375" s="209"/>
      <c r="M375" s="214"/>
      <c r="N375" s="215"/>
      <c r="O375" s="215"/>
      <c r="P375" s="215"/>
      <c r="Q375" s="215"/>
      <c r="R375" s="215"/>
      <c r="S375" s="215"/>
      <c r="T375" s="216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10" t="s">
        <v>162</v>
      </c>
      <c r="AU375" s="210" t="s">
        <v>86</v>
      </c>
      <c r="AV375" s="15" t="s">
        <v>161</v>
      </c>
      <c r="AW375" s="15" t="s">
        <v>32</v>
      </c>
      <c r="AX375" s="15" t="s">
        <v>84</v>
      </c>
      <c r="AY375" s="210" t="s">
        <v>154</v>
      </c>
    </row>
    <row r="376" spans="1:65" s="2" customFormat="1" ht="37.8" customHeight="1">
      <c r="A376" s="38"/>
      <c r="B376" s="179"/>
      <c r="C376" s="180" t="s">
        <v>430</v>
      </c>
      <c r="D376" s="180" t="s">
        <v>156</v>
      </c>
      <c r="E376" s="181" t="s">
        <v>431</v>
      </c>
      <c r="F376" s="182" t="s">
        <v>432</v>
      </c>
      <c r="G376" s="183" t="s">
        <v>201</v>
      </c>
      <c r="H376" s="184">
        <v>1699.41</v>
      </c>
      <c r="I376" s="185"/>
      <c r="J376" s="186">
        <f>ROUND(I376*H376,2)</f>
        <v>0</v>
      </c>
      <c r="K376" s="182" t="s">
        <v>160</v>
      </c>
      <c r="L376" s="39"/>
      <c r="M376" s="187" t="s">
        <v>1</v>
      </c>
      <c r="N376" s="188" t="s">
        <v>41</v>
      </c>
      <c r="O376" s="77"/>
      <c r="P376" s="189">
        <f>O376*H376</f>
        <v>0</v>
      </c>
      <c r="Q376" s="189">
        <v>0</v>
      </c>
      <c r="R376" s="189">
        <f>Q376*H376</f>
        <v>0</v>
      </c>
      <c r="S376" s="189">
        <v>0</v>
      </c>
      <c r="T376" s="19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91" t="s">
        <v>161</v>
      </c>
      <c r="AT376" s="191" t="s">
        <v>156</v>
      </c>
      <c r="AU376" s="191" t="s">
        <v>86</v>
      </c>
      <c r="AY376" s="19" t="s">
        <v>154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19" t="s">
        <v>84</v>
      </c>
      <c r="BK376" s="192">
        <f>ROUND(I376*H376,2)</f>
        <v>0</v>
      </c>
      <c r="BL376" s="19" t="s">
        <v>161</v>
      </c>
      <c r="BM376" s="191" t="s">
        <v>433</v>
      </c>
    </row>
    <row r="377" spans="1:65" s="2" customFormat="1" ht="49.05" customHeight="1">
      <c r="A377" s="38"/>
      <c r="B377" s="179"/>
      <c r="C377" s="180" t="s">
        <v>322</v>
      </c>
      <c r="D377" s="180" t="s">
        <v>156</v>
      </c>
      <c r="E377" s="181" t="s">
        <v>434</v>
      </c>
      <c r="F377" s="182" t="s">
        <v>435</v>
      </c>
      <c r="G377" s="183" t="s">
        <v>221</v>
      </c>
      <c r="H377" s="184">
        <v>157</v>
      </c>
      <c r="I377" s="185"/>
      <c r="J377" s="186">
        <f>ROUND(I377*H377,2)</f>
        <v>0</v>
      </c>
      <c r="K377" s="182" t="s">
        <v>160</v>
      </c>
      <c r="L377" s="39"/>
      <c r="M377" s="187" t="s">
        <v>1</v>
      </c>
      <c r="N377" s="188" t="s">
        <v>41</v>
      </c>
      <c r="O377" s="77"/>
      <c r="P377" s="189">
        <f>O377*H377</f>
        <v>0</v>
      </c>
      <c r="Q377" s="189">
        <v>0</v>
      </c>
      <c r="R377" s="189">
        <f>Q377*H377</f>
        <v>0</v>
      </c>
      <c r="S377" s="189">
        <v>0</v>
      </c>
      <c r="T377" s="19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191" t="s">
        <v>161</v>
      </c>
      <c r="AT377" s="191" t="s">
        <v>156</v>
      </c>
      <c r="AU377" s="191" t="s">
        <v>86</v>
      </c>
      <c r="AY377" s="19" t="s">
        <v>154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9" t="s">
        <v>84</v>
      </c>
      <c r="BK377" s="192">
        <f>ROUND(I377*H377,2)</f>
        <v>0</v>
      </c>
      <c r="BL377" s="19" t="s">
        <v>161</v>
      </c>
      <c r="BM377" s="191" t="s">
        <v>436</v>
      </c>
    </row>
    <row r="378" spans="1:51" s="13" customFormat="1" ht="12">
      <c r="A378" s="13"/>
      <c r="B378" s="193"/>
      <c r="C378" s="13"/>
      <c r="D378" s="194" t="s">
        <v>162</v>
      </c>
      <c r="E378" s="195" t="s">
        <v>1</v>
      </c>
      <c r="F378" s="196" t="s">
        <v>437</v>
      </c>
      <c r="G378" s="13"/>
      <c r="H378" s="195" t="s">
        <v>1</v>
      </c>
      <c r="I378" s="197"/>
      <c r="J378" s="13"/>
      <c r="K378" s="13"/>
      <c r="L378" s="193"/>
      <c r="M378" s="198"/>
      <c r="N378" s="199"/>
      <c r="O378" s="199"/>
      <c r="P378" s="199"/>
      <c r="Q378" s="199"/>
      <c r="R378" s="199"/>
      <c r="S378" s="199"/>
      <c r="T378" s="20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5" t="s">
        <v>162</v>
      </c>
      <c r="AU378" s="195" t="s">
        <v>86</v>
      </c>
      <c r="AV378" s="13" t="s">
        <v>84</v>
      </c>
      <c r="AW378" s="13" t="s">
        <v>32</v>
      </c>
      <c r="AX378" s="13" t="s">
        <v>76</v>
      </c>
      <c r="AY378" s="195" t="s">
        <v>154</v>
      </c>
    </row>
    <row r="379" spans="1:51" s="14" customFormat="1" ht="12">
      <c r="A379" s="14"/>
      <c r="B379" s="201"/>
      <c r="C379" s="14"/>
      <c r="D379" s="194" t="s">
        <v>162</v>
      </c>
      <c r="E379" s="202" t="s">
        <v>1</v>
      </c>
      <c r="F379" s="203" t="s">
        <v>438</v>
      </c>
      <c r="G379" s="14"/>
      <c r="H379" s="204">
        <v>115</v>
      </c>
      <c r="I379" s="205"/>
      <c r="J379" s="14"/>
      <c r="K379" s="14"/>
      <c r="L379" s="201"/>
      <c r="M379" s="206"/>
      <c r="N379" s="207"/>
      <c r="O379" s="207"/>
      <c r="P379" s="207"/>
      <c r="Q379" s="207"/>
      <c r="R379" s="207"/>
      <c r="S379" s="207"/>
      <c r="T379" s="20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02" t="s">
        <v>162</v>
      </c>
      <c r="AU379" s="202" t="s">
        <v>86</v>
      </c>
      <c r="AV379" s="14" t="s">
        <v>86</v>
      </c>
      <c r="AW379" s="14" t="s">
        <v>32</v>
      </c>
      <c r="AX379" s="14" t="s">
        <v>76</v>
      </c>
      <c r="AY379" s="202" t="s">
        <v>154</v>
      </c>
    </row>
    <row r="380" spans="1:51" s="14" customFormat="1" ht="12">
      <c r="A380" s="14"/>
      <c r="B380" s="201"/>
      <c r="C380" s="14"/>
      <c r="D380" s="194" t="s">
        <v>162</v>
      </c>
      <c r="E380" s="202" t="s">
        <v>1</v>
      </c>
      <c r="F380" s="203" t="s">
        <v>439</v>
      </c>
      <c r="G380" s="14"/>
      <c r="H380" s="204">
        <v>42</v>
      </c>
      <c r="I380" s="205"/>
      <c r="J380" s="14"/>
      <c r="K380" s="14"/>
      <c r="L380" s="201"/>
      <c r="M380" s="206"/>
      <c r="N380" s="207"/>
      <c r="O380" s="207"/>
      <c r="P380" s="207"/>
      <c r="Q380" s="207"/>
      <c r="R380" s="207"/>
      <c r="S380" s="207"/>
      <c r="T380" s="20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02" t="s">
        <v>162</v>
      </c>
      <c r="AU380" s="202" t="s">
        <v>86</v>
      </c>
      <c r="AV380" s="14" t="s">
        <v>86</v>
      </c>
      <c r="AW380" s="14" t="s">
        <v>32</v>
      </c>
      <c r="AX380" s="14" t="s">
        <v>76</v>
      </c>
      <c r="AY380" s="202" t="s">
        <v>154</v>
      </c>
    </row>
    <row r="381" spans="1:51" s="15" customFormat="1" ht="12">
      <c r="A381" s="15"/>
      <c r="B381" s="209"/>
      <c r="C381" s="15"/>
      <c r="D381" s="194" t="s">
        <v>162</v>
      </c>
      <c r="E381" s="210" t="s">
        <v>1</v>
      </c>
      <c r="F381" s="211" t="s">
        <v>165</v>
      </c>
      <c r="G381" s="15"/>
      <c r="H381" s="212">
        <v>157</v>
      </c>
      <c r="I381" s="213"/>
      <c r="J381" s="15"/>
      <c r="K381" s="15"/>
      <c r="L381" s="209"/>
      <c r="M381" s="214"/>
      <c r="N381" s="215"/>
      <c r="O381" s="215"/>
      <c r="P381" s="215"/>
      <c r="Q381" s="215"/>
      <c r="R381" s="215"/>
      <c r="S381" s="215"/>
      <c r="T381" s="216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10" t="s">
        <v>162</v>
      </c>
      <c r="AU381" s="210" t="s">
        <v>86</v>
      </c>
      <c r="AV381" s="15" t="s">
        <v>161</v>
      </c>
      <c r="AW381" s="15" t="s">
        <v>32</v>
      </c>
      <c r="AX381" s="15" t="s">
        <v>84</v>
      </c>
      <c r="AY381" s="210" t="s">
        <v>154</v>
      </c>
    </row>
    <row r="382" spans="1:65" s="2" customFormat="1" ht="24.15" customHeight="1">
      <c r="A382" s="38"/>
      <c r="B382" s="179"/>
      <c r="C382" s="180" t="s">
        <v>440</v>
      </c>
      <c r="D382" s="180" t="s">
        <v>156</v>
      </c>
      <c r="E382" s="181" t="s">
        <v>441</v>
      </c>
      <c r="F382" s="182" t="s">
        <v>442</v>
      </c>
      <c r="G382" s="183" t="s">
        <v>201</v>
      </c>
      <c r="H382" s="184">
        <v>15.68</v>
      </c>
      <c r="I382" s="185"/>
      <c r="J382" s="186">
        <f>ROUND(I382*H382,2)</f>
        <v>0</v>
      </c>
      <c r="K382" s="182" t="s">
        <v>160</v>
      </c>
      <c r="L382" s="39"/>
      <c r="M382" s="187" t="s">
        <v>1</v>
      </c>
      <c r="N382" s="188" t="s">
        <v>41</v>
      </c>
      <c r="O382" s="77"/>
      <c r="P382" s="189">
        <f>O382*H382</f>
        <v>0</v>
      </c>
      <c r="Q382" s="189">
        <v>0</v>
      </c>
      <c r="R382" s="189">
        <f>Q382*H382</f>
        <v>0</v>
      </c>
      <c r="S382" s="189">
        <v>0</v>
      </c>
      <c r="T382" s="19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191" t="s">
        <v>161</v>
      </c>
      <c r="AT382" s="191" t="s">
        <v>156</v>
      </c>
      <c r="AU382" s="191" t="s">
        <v>86</v>
      </c>
      <c r="AY382" s="19" t="s">
        <v>154</v>
      </c>
      <c r="BE382" s="192">
        <f>IF(N382="základní",J382,0)</f>
        <v>0</v>
      </c>
      <c r="BF382" s="192">
        <f>IF(N382="snížená",J382,0)</f>
        <v>0</v>
      </c>
      <c r="BG382" s="192">
        <f>IF(N382="zákl. přenesená",J382,0)</f>
        <v>0</v>
      </c>
      <c r="BH382" s="192">
        <f>IF(N382="sníž. přenesená",J382,0)</f>
        <v>0</v>
      </c>
      <c r="BI382" s="192">
        <f>IF(N382="nulová",J382,0)</f>
        <v>0</v>
      </c>
      <c r="BJ382" s="19" t="s">
        <v>84</v>
      </c>
      <c r="BK382" s="192">
        <f>ROUND(I382*H382,2)</f>
        <v>0</v>
      </c>
      <c r="BL382" s="19" t="s">
        <v>161</v>
      </c>
      <c r="BM382" s="191" t="s">
        <v>443</v>
      </c>
    </row>
    <row r="383" spans="1:51" s="13" customFormat="1" ht="12">
      <c r="A383" s="13"/>
      <c r="B383" s="193"/>
      <c r="C383" s="13"/>
      <c r="D383" s="194" t="s">
        <v>162</v>
      </c>
      <c r="E383" s="195" t="s">
        <v>1</v>
      </c>
      <c r="F383" s="196" t="s">
        <v>444</v>
      </c>
      <c r="G383" s="13"/>
      <c r="H383" s="195" t="s">
        <v>1</v>
      </c>
      <c r="I383" s="197"/>
      <c r="J383" s="13"/>
      <c r="K383" s="13"/>
      <c r="L383" s="193"/>
      <c r="M383" s="198"/>
      <c r="N383" s="199"/>
      <c r="O383" s="199"/>
      <c r="P383" s="199"/>
      <c r="Q383" s="199"/>
      <c r="R383" s="199"/>
      <c r="S383" s="199"/>
      <c r="T383" s="20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5" t="s">
        <v>162</v>
      </c>
      <c r="AU383" s="195" t="s">
        <v>86</v>
      </c>
      <c r="AV383" s="13" t="s">
        <v>84</v>
      </c>
      <c r="AW383" s="13" t="s">
        <v>32</v>
      </c>
      <c r="AX383" s="13" t="s">
        <v>76</v>
      </c>
      <c r="AY383" s="195" t="s">
        <v>154</v>
      </c>
    </row>
    <row r="384" spans="1:51" s="14" customFormat="1" ht="12">
      <c r="A384" s="14"/>
      <c r="B384" s="201"/>
      <c r="C384" s="14"/>
      <c r="D384" s="194" t="s">
        <v>162</v>
      </c>
      <c r="E384" s="202" t="s">
        <v>1</v>
      </c>
      <c r="F384" s="203" t="s">
        <v>445</v>
      </c>
      <c r="G384" s="14"/>
      <c r="H384" s="204">
        <v>3.36</v>
      </c>
      <c r="I384" s="205"/>
      <c r="J384" s="14"/>
      <c r="K384" s="14"/>
      <c r="L384" s="201"/>
      <c r="M384" s="206"/>
      <c r="N384" s="207"/>
      <c r="O384" s="207"/>
      <c r="P384" s="207"/>
      <c r="Q384" s="207"/>
      <c r="R384" s="207"/>
      <c r="S384" s="207"/>
      <c r="T384" s="20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02" t="s">
        <v>162</v>
      </c>
      <c r="AU384" s="202" t="s">
        <v>86</v>
      </c>
      <c r="AV384" s="14" t="s">
        <v>86</v>
      </c>
      <c r="AW384" s="14" t="s">
        <v>32</v>
      </c>
      <c r="AX384" s="14" t="s">
        <v>76</v>
      </c>
      <c r="AY384" s="202" t="s">
        <v>154</v>
      </c>
    </row>
    <row r="385" spans="1:51" s="14" customFormat="1" ht="12">
      <c r="A385" s="14"/>
      <c r="B385" s="201"/>
      <c r="C385" s="14"/>
      <c r="D385" s="194" t="s">
        <v>162</v>
      </c>
      <c r="E385" s="202" t="s">
        <v>1</v>
      </c>
      <c r="F385" s="203" t="s">
        <v>446</v>
      </c>
      <c r="G385" s="14"/>
      <c r="H385" s="204">
        <v>12.32</v>
      </c>
      <c r="I385" s="205"/>
      <c r="J385" s="14"/>
      <c r="K385" s="14"/>
      <c r="L385" s="201"/>
      <c r="M385" s="206"/>
      <c r="N385" s="207"/>
      <c r="O385" s="207"/>
      <c r="P385" s="207"/>
      <c r="Q385" s="207"/>
      <c r="R385" s="207"/>
      <c r="S385" s="207"/>
      <c r="T385" s="20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02" t="s">
        <v>162</v>
      </c>
      <c r="AU385" s="202" t="s">
        <v>86</v>
      </c>
      <c r="AV385" s="14" t="s">
        <v>86</v>
      </c>
      <c r="AW385" s="14" t="s">
        <v>32</v>
      </c>
      <c r="AX385" s="14" t="s">
        <v>76</v>
      </c>
      <c r="AY385" s="202" t="s">
        <v>154</v>
      </c>
    </row>
    <row r="386" spans="1:51" s="15" customFormat="1" ht="12">
      <c r="A386" s="15"/>
      <c r="B386" s="209"/>
      <c r="C386" s="15"/>
      <c r="D386" s="194" t="s">
        <v>162</v>
      </c>
      <c r="E386" s="210" t="s">
        <v>1</v>
      </c>
      <c r="F386" s="211" t="s">
        <v>165</v>
      </c>
      <c r="G386" s="15"/>
      <c r="H386" s="212">
        <v>15.68</v>
      </c>
      <c r="I386" s="213"/>
      <c r="J386" s="15"/>
      <c r="K386" s="15"/>
      <c r="L386" s="209"/>
      <c r="M386" s="214"/>
      <c r="N386" s="215"/>
      <c r="O386" s="215"/>
      <c r="P386" s="215"/>
      <c r="Q386" s="215"/>
      <c r="R386" s="215"/>
      <c r="S386" s="215"/>
      <c r="T386" s="216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10" t="s">
        <v>162</v>
      </c>
      <c r="AU386" s="210" t="s">
        <v>86</v>
      </c>
      <c r="AV386" s="15" t="s">
        <v>161</v>
      </c>
      <c r="AW386" s="15" t="s">
        <v>32</v>
      </c>
      <c r="AX386" s="15" t="s">
        <v>84</v>
      </c>
      <c r="AY386" s="210" t="s">
        <v>154</v>
      </c>
    </row>
    <row r="387" spans="1:65" s="2" customFormat="1" ht="24.15" customHeight="1">
      <c r="A387" s="38"/>
      <c r="B387" s="179"/>
      <c r="C387" s="180" t="s">
        <v>326</v>
      </c>
      <c r="D387" s="180" t="s">
        <v>156</v>
      </c>
      <c r="E387" s="181" t="s">
        <v>447</v>
      </c>
      <c r="F387" s="182" t="s">
        <v>448</v>
      </c>
      <c r="G387" s="183" t="s">
        <v>159</v>
      </c>
      <c r="H387" s="184">
        <v>94.099</v>
      </c>
      <c r="I387" s="185"/>
      <c r="J387" s="186">
        <f>ROUND(I387*H387,2)</f>
        <v>0</v>
      </c>
      <c r="K387" s="182" t="s">
        <v>160</v>
      </c>
      <c r="L387" s="39"/>
      <c r="M387" s="187" t="s">
        <v>1</v>
      </c>
      <c r="N387" s="188" t="s">
        <v>41</v>
      </c>
      <c r="O387" s="77"/>
      <c r="P387" s="189">
        <f>O387*H387</f>
        <v>0</v>
      </c>
      <c r="Q387" s="189">
        <v>0</v>
      </c>
      <c r="R387" s="189">
        <f>Q387*H387</f>
        <v>0</v>
      </c>
      <c r="S387" s="189">
        <v>0</v>
      </c>
      <c r="T387" s="19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191" t="s">
        <v>161</v>
      </c>
      <c r="AT387" s="191" t="s">
        <v>156</v>
      </c>
      <c r="AU387" s="191" t="s">
        <v>86</v>
      </c>
      <c r="AY387" s="19" t="s">
        <v>154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19" t="s">
        <v>84</v>
      </c>
      <c r="BK387" s="192">
        <f>ROUND(I387*H387,2)</f>
        <v>0</v>
      </c>
      <c r="BL387" s="19" t="s">
        <v>161</v>
      </c>
      <c r="BM387" s="191" t="s">
        <v>449</v>
      </c>
    </row>
    <row r="388" spans="1:51" s="13" customFormat="1" ht="12">
      <c r="A388" s="13"/>
      <c r="B388" s="193"/>
      <c r="C388" s="13"/>
      <c r="D388" s="194" t="s">
        <v>162</v>
      </c>
      <c r="E388" s="195" t="s">
        <v>1</v>
      </c>
      <c r="F388" s="196" t="s">
        <v>450</v>
      </c>
      <c r="G388" s="13"/>
      <c r="H388" s="195" t="s">
        <v>1</v>
      </c>
      <c r="I388" s="197"/>
      <c r="J388" s="13"/>
      <c r="K388" s="13"/>
      <c r="L388" s="193"/>
      <c r="M388" s="198"/>
      <c r="N388" s="199"/>
      <c r="O388" s="199"/>
      <c r="P388" s="199"/>
      <c r="Q388" s="199"/>
      <c r="R388" s="199"/>
      <c r="S388" s="199"/>
      <c r="T388" s="20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95" t="s">
        <v>162</v>
      </c>
      <c r="AU388" s="195" t="s">
        <v>86</v>
      </c>
      <c r="AV388" s="13" t="s">
        <v>84</v>
      </c>
      <c r="AW388" s="13" t="s">
        <v>32</v>
      </c>
      <c r="AX388" s="13" t="s">
        <v>76</v>
      </c>
      <c r="AY388" s="195" t="s">
        <v>154</v>
      </c>
    </row>
    <row r="389" spans="1:51" s="14" customFormat="1" ht="12">
      <c r="A389" s="14"/>
      <c r="B389" s="201"/>
      <c r="C389" s="14"/>
      <c r="D389" s="194" t="s">
        <v>162</v>
      </c>
      <c r="E389" s="202" t="s">
        <v>1</v>
      </c>
      <c r="F389" s="203" t="s">
        <v>451</v>
      </c>
      <c r="G389" s="14"/>
      <c r="H389" s="204">
        <v>25.94</v>
      </c>
      <c r="I389" s="205"/>
      <c r="J389" s="14"/>
      <c r="K389" s="14"/>
      <c r="L389" s="201"/>
      <c r="M389" s="206"/>
      <c r="N389" s="207"/>
      <c r="O389" s="207"/>
      <c r="P389" s="207"/>
      <c r="Q389" s="207"/>
      <c r="R389" s="207"/>
      <c r="S389" s="207"/>
      <c r="T389" s="20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02" t="s">
        <v>162</v>
      </c>
      <c r="AU389" s="202" t="s">
        <v>86</v>
      </c>
      <c r="AV389" s="14" t="s">
        <v>86</v>
      </c>
      <c r="AW389" s="14" t="s">
        <v>32</v>
      </c>
      <c r="AX389" s="14" t="s">
        <v>76</v>
      </c>
      <c r="AY389" s="202" t="s">
        <v>154</v>
      </c>
    </row>
    <row r="390" spans="1:51" s="14" customFormat="1" ht="12">
      <c r="A390" s="14"/>
      <c r="B390" s="201"/>
      <c r="C390" s="14"/>
      <c r="D390" s="194" t="s">
        <v>162</v>
      </c>
      <c r="E390" s="202" t="s">
        <v>1</v>
      </c>
      <c r="F390" s="203" t="s">
        <v>452</v>
      </c>
      <c r="G390" s="14"/>
      <c r="H390" s="204">
        <v>25.94</v>
      </c>
      <c r="I390" s="205"/>
      <c r="J390" s="14"/>
      <c r="K390" s="14"/>
      <c r="L390" s="201"/>
      <c r="M390" s="206"/>
      <c r="N390" s="207"/>
      <c r="O390" s="207"/>
      <c r="P390" s="207"/>
      <c r="Q390" s="207"/>
      <c r="R390" s="207"/>
      <c r="S390" s="207"/>
      <c r="T390" s="20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02" t="s">
        <v>162</v>
      </c>
      <c r="AU390" s="202" t="s">
        <v>86</v>
      </c>
      <c r="AV390" s="14" t="s">
        <v>86</v>
      </c>
      <c r="AW390" s="14" t="s">
        <v>32</v>
      </c>
      <c r="AX390" s="14" t="s">
        <v>76</v>
      </c>
      <c r="AY390" s="202" t="s">
        <v>154</v>
      </c>
    </row>
    <row r="391" spans="1:51" s="14" customFormat="1" ht="12">
      <c r="A391" s="14"/>
      <c r="B391" s="201"/>
      <c r="C391" s="14"/>
      <c r="D391" s="194" t="s">
        <v>162</v>
      </c>
      <c r="E391" s="202" t="s">
        <v>1</v>
      </c>
      <c r="F391" s="203" t="s">
        <v>453</v>
      </c>
      <c r="G391" s="14"/>
      <c r="H391" s="204">
        <v>42.219</v>
      </c>
      <c r="I391" s="205"/>
      <c r="J391" s="14"/>
      <c r="K391" s="14"/>
      <c r="L391" s="201"/>
      <c r="M391" s="206"/>
      <c r="N391" s="207"/>
      <c r="O391" s="207"/>
      <c r="P391" s="207"/>
      <c r="Q391" s="207"/>
      <c r="R391" s="207"/>
      <c r="S391" s="207"/>
      <c r="T391" s="20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02" t="s">
        <v>162</v>
      </c>
      <c r="AU391" s="202" t="s">
        <v>86</v>
      </c>
      <c r="AV391" s="14" t="s">
        <v>86</v>
      </c>
      <c r="AW391" s="14" t="s">
        <v>32</v>
      </c>
      <c r="AX391" s="14" t="s">
        <v>76</v>
      </c>
      <c r="AY391" s="202" t="s">
        <v>154</v>
      </c>
    </row>
    <row r="392" spans="1:51" s="15" customFormat="1" ht="12">
      <c r="A392" s="15"/>
      <c r="B392" s="209"/>
      <c r="C392" s="15"/>
      <c r="D392" s="194" t="s">
        <v>162</v>
      </c>
      <c r="E392" s="210" t="s">
        <v>1</v>
      </c>
      <c r="F392" s="211" t="s">
        <v>165</v>
      </c>
      <c r="G392" s="15"/>
      <c r="H392" s="212">
        <v>94.099</v>
      </c>
      <c r="I392" s="213"/>
      <c r="J392" s="15"/>
      <c r="K392" s="15"/>
      <c r="L392" s="209"/>
      <c r="M392" s="214"/>
      <c r="N392" s="215"/>
      <c r="O392" s="215"/>
      <c r="P392" s="215"/>
      <c r="Q392" s="215"/>
      <c r="R392" s="215"/>
      <c r="S392" s="215"/>
      <c r="T392" s="21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10" t="s">
        <v>162</v>
      </c>
      <c r="AU392" s="210" t="s">
        <v>86</v>
      </c>
      <c r="AV392" s="15" t="s">
        <v>161</v>
      </c>
      <c r="AW392" s="15" t="s">
        <v>32</v>
      </c>
      <c r="AX392" s="15" t="s">
        <v>84</v>
      </c>
      <c r="AY392" s="210" t="s">
        <v>154</v>
      </c>
    </row>
    <row r="393" spans="1:65" s="2" customFormat="1" ht="37.8" customHeight="1">
      <c r="A393" s="38"/>
      <c r="B393" s="179"/>
      <c r="C393" s="180" t="s">
        <v>454</v>
      </c>
      <c r="D393" s="180" t="s">
        <v>156</v>
      </c>
      <c r="E393" s="181" t="s">
        <v>455</v>
      </c>
      <c r="F393" s="182" t="s">
        <v>456</v>
      </c>
      <c r="G393" s="183" t="s">
        <v>201</v>
      </c>
      <c r="H393" s="184">
        <v>1006.02</v>
      </c>
      <c r="I393" s="185"/>
      <c r="J393" s="186">
        <f>ROUND(I393*H393,2)</f>
        <v>0</v>
      </c>
      <c r="K393" s="182" t="s">
        <v>160</v>
      </c>
      <c r="L393" s="39"/>
      <c r="M393" s="187" t="s">
        <v>1</v>
      </c>
      <c r="N393" s="188" t="s">
        <v>41</v>
      </c>
      <c r="O393" s="77"/>
      <c r="P393" s="189">
        <f>O393*H393</f>
        <v>0</v>
      </c>
      <c r="Q393" s="189">
        <v>0</v>
      </c>
      <c r="R393" s="189">
        <f>Q393*H393</f>
        <v>0</v>
      </c>
      <c r="S393" s="189">
        <v>0</v>
      </c>
      <c r="T393" s="19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191" t="s">
        <v>161</v>
      </c>
      <c r="AT393" s="191" t="s">
        <v>156</v>
      </c>
      <c r="AU393" s="191" t="s">
        <v>86</v>
      </c>
      <c r="AY393" s="19" t="s">
        <v>154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19" t="s">
        <v>84</v>
      </c>
      <c r="BK393" s="192">
        <f>ROUND(I393*H393,2)</f>
        <v>0</v>
      </c>
      <c r="BL393" s="19" t="s">
        <v>161</v>
      </c>
      <c r="BM393" s="191" t="s">
        <v>457</v>
      </c>
    </row>
    <row r="394" spans="1:51" s="13" customFormat="1" ht="12">
      <c r="A394" s="13"/>
      <c r="B394" s="193"/>
      <c r="C394" s="13"/>
      <c r="D394" s="194" t="s">
        <v>162</v>
      </c>
      <c r="E394" s="195" t="s">
        <v>1</v>
      </c>
      <c r="F394" s="196" t="s">
        <v>458</v>
      </c>
      <c r="G394" s="13"/>
      <c r="H394" s="195" t="s">
        <v>1</v>
      </c>
      <c r="I394" s="197"/>
      <c r="J394" s="13"/>
      <c r="K394" s="13"/>
      <c r="L394" s="193"/>
      <c r="M394" s="198"/>
      <c r="N394" s="199"/>
      <c r="O394" s="199"/>
      <c r="P394" s="199"/>
      <c r="Q394" s="199"/>
      <c r="R394" s="199"/>
      <c r="S394" s="199"/>
      <c r="T394" s="20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95" t="s">
        <v>162</v>
      </c>
      <c r="AU394" s="195" t="s">
        <v>86</v>
      </c>
      <c r="AV394" s="13" t="s">
        <v>84</v>
      </c>
      <c r="AW394" s="13" t="s">
        <v>32</v>
      </c>
      <c r="AX394" s="13" t="s">
        <v>76</v>
      </c>
      <c r="AY394" s="195" t="s">
        <v>154</v>
      </c>
    </row>
    <row r="395" spans="1:51" s="14" customFormat="1" ht="12">
      <c r="A395" s="14"/>
      <c r="B395" s="201"/>
      <c r="C395" s="14"/>
      <c r="D395" s="194" t="s">
        <v>162</v>
      </c>
      <c r="E395" s="202" t="s">
        <v>1</v>
      </c>
      <c r="F395" s="203" t="s">
        <v>459</v>
      </c>
      <c r="G395" s="14"/>
      <c r="H395" s="204">
        <v>903.65</v>
      </c>
      <c r="I395" s="205"/>
      <c r="J395" s="14"/>
      <c r="K395" s="14"/>
      <c r="L395" s="201"/>
      <c r="M395" s="206"/>
      <c r="N395" s="207"/>
      <c r="O395" s="207"/>
      <c r="P395" s="207"/>
      <c r="Q395" s="207"/>
      <c r="R395" s="207"/>
      <c r="S395" s="207"/>
      <c r="T395" s="20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02" t="s">
        <v>162</v>
      </c>
      <c r="AU395" s="202" t="s">
        <v>86</v>
      </c>
      <c r="AV395" s="14" t="s">
        <v>86</v>
      </c>
      <c r="AW395" s="14" t="s">
        <v>32</v>
      </c>
      <c r="AX395" s="14" t="s">
        <v>76</v>
      </c>
      <c r="AY395" s="202" t="s">
        <v>154</v>
      </c>
    </row>
    <row r="396" spans="1:51" s="14" customFormat="1" ht="12">
      <c r="A396" s="14"/>
      <c r="B396" s="201"/>
      <c r="C396" s="14"/>
      <c r="D396" s="194" t="s">
        <v>162</v>
      </c>
      <c r="E396" s="202" t="s">
        <v>1</v>
      </c>
      <c r="F396" s="203" t="s">
        <v>460</v>
      </c>
      <c r="G396" s="14"/>
      <c r="H396" s="204">
        <v>102.37</v>
      </c>
      <c r="I396" s="205"/>
      <c r="J396" s="14"/>
      <c r="K396" s="14"/>
      <c r="L396" s="201"/>
      <c r="M396" s="206"/>
      <c r="N396" s="207"/>
      <c r="O396" s="207"/>
      <c r="P396" s="207"/>
      <c r="Q396" s="207"/>
      <c r="R396" s="207"/>
      <c r="S396" s="207"/>
      <c r="T396" s="20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02" t="s">
        <v>162</v>
      </c>
      <c r="AU396" s="202" t="s">
        <v>86</v>
      </c>
      <c r="AV396" s="14" t="s">
        <v>86</v>
      </c>
      <c r="AW396" s="14" t="s">
        <v>32</v>
      </c>
      <c r="AX396" s="14" t="s">
        <v>76</v>
      </c>
      <c r="AY396" s="202" t="s">
        <v>154</v>
      </c>
    </row>
    <row r="397" spans="1:51" s="15" customFormat="1" ht="12">
      <c r="A397" s="15"/>
      <c r="B397" s="209"/>
      <c r="C397" s="15"/>
      <c r="D397" s="194" t="s">
        <v>162</v>
      </c>
      <c r="E397" s="210" t="s">
        <v>1</v>
      </c>
      <c r="F397" s="211" t="s">
        <v>165</v>
      </c>
      <c r="G397" s="15"/>
      <c r="H397" s="212">
        <v>1006.02</v>
      </c>
      <c r="I397" s="213"/>
      <c r="J397" s="15"/>
      <c r="K397" s="15"/>
      <c r="L397" s="209"/>
      <c r="M397" s="214"/>
      <c r="N397" s="215"/>
      <c r="O397" s="215"/>
      <c r="P397" s="215"/>
      <c r="Q397" s="215"/>
      <c r="R397" s="215"/>
      <c r="S397" s="215"/>
      <c r="T397" s="216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10" t="s">
        <v>162</v>
      </c>
      <c r="AU397" s="210" t="s">
        <v>86</v>
      </c>
      <c r="AV397" s="15" t="s">
        <v>161</v>
      </c>
      <c r="AW397" s="15" t="s">
        <v>32</v>
      </c>
      <c r="AX397" s="15" t="s">
        <v>84</v>
      </c>
      <c r="AY397" s="210" t="s">
        <v>154</v>
      </c>
    </row>
    <row r="398" spans="1:65" s="2" customFormat="1" ht="37.8" customHeight="1">
      <c r="A398" s="38"/>
      <c r="B398" s="179"/>
      <c r="C398" s="180" t="s">
        <v>335</v>
      </c>
      <c r="D398" s="180" t="s">
        <v>156</v>
      </c>
      <c r="E398" s="181" t="s">
        <v>461</v>
      </c>
      <c r="F398" s="182" t="s">
        <v>462</v>
      </c>
      <c r="G398" s="183" t="s">
        <v>201</v>
      </c>
      <c r="H398" s="184">
        <v>7.74</v>
      </c>
      <c r="I398" s="185"/>
      <c r="J398" s="186">
        <f>ROUND(I398*H398,2)</f>
        <v>0</v>
      </c>
      <c r="K398" s="182" t="s">
        <v>160</v>
      </c>
      <c r="L398" s="39"/>
      <c r="M398" s="187" t="s">
        <v>1</v>
      </c>
      <c r="N398" s="188" t="s">
        <v>41</v>
      </c>
      <c r="O398" s="77"/>
      <c r="P398" s="189">
        <f>O398*H398</f>
        <v>0</v>
      </c>
      <c r="Q398" s="189">
        <v>0</v>
      </c>
      <c r="R398" s="189">
        <f>Q398*H398</f>
        <v>0</v>
      </c>
      <c r="S398" s="189">
        <v>0</v>
      </c>
      <c r="T398" s="190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191" t="s">
        <v>161</v>
      </c>
      <c r="AT398" s="191" t="s">
        <v>156</v>
      </c>
      <c r="AU398" s="191" t="s">
        <v>86</v>
      </c>
      <c r="AY398" s="19" t="s">
        <v>154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84</v>
      </c>
      <c r="BK398" s="192">
        <f>ROUND(I398*H398,2)</f>
        <v>0</v>
      </c>
      <c r="BL398" s="19" t="s">
        <v>161</v>
      </c>
      <c r="BM398" s="191" t="s">
        <v>463</v>
      </c>
    </row>
    <row r="399" spans="1:51" s="14" customFormat="1" ht="12">
      <c r="A399" s="14"/>
      <c r="B399" s="201"/>
      <c r="C399" s="14"/>
      <c r="D399" s="194" t="s">
        <v>162</v>
      </c>
      <c r="E399" s="202" t="s">
        <v>1</v>
      </c>
      <c r="F399" s="203" t="s">
        <v>464</v>
      </c>
      <c r="G399" s="14"/>
      <c r="H399" s="204">
        <v>7.74</v>
      </c>
      <c r="I399" s="205"/>
      <c r="J399" s="14"/>
      <c r="K399" s="14"/>
      <c r="L399" s="201"/>
      <c r="M399" s="206"/>
      <c r="N399" s="207"/>
      <c r="O399" s="207"/>
      <c r="P399" s="207"/>
      <c r="Q399" s="207"/>
      <c r="R399" s="207"/>
      <c r="S399" s="207"/>
      <c r="T399" s="208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02" t="s">
        <v>162</v>
      </c>
      <c r="AU399" s="202" t="s">
        <v>86</v>
      </c>
      <c r="AV399" s="14" t="s">
        <v>86</v>
      </c>
      <c r="AW399" s="14" t="s">
        <v>32</v>
      </c>
      <c r="AX399" s="14" t="s">
        <v>76</v>
      </c>
      <c r="AY399" s="202" t="s">
        <v>154</v>
      </c>
    </row>
    <row r="400" spans="1:51" s="15" customFormat="1" ht="12">
      <c r="A400" s="15"/>
      <c r="B400" s="209"/>
      <c r="C400" s="15"/>
      <c r="D400" s="194" t="s">
        <v>162</v>
      </c>
      <c r="E400" s="210" t="s">
        <v>1</v>
      </c>
      <c r="F400" s="211" t="s">
        <v>165</v>
      </c>
      <c r="G400" s="15"/>
      <c r="H400" s="212">
        <v>7.74</v>
      </c>
      <c r="I400" s="213"/>
      <c r="J400" s="15"/>
      <c r="K400" s="15"/>
      <c r="L400" s="209"/>
      <c r="M400" s="214"/>
      <c r="N400" s="215"/>
      <c r="O400" s="215"/>
      <c r="P400" s="215"/>
      <c r="Q400" s="215"/>
      <c r="R400" s="215"/>
      <c r="S400" s="215"/>
      <c r="T400" s="216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10" t="s">
        <v>162</v>
      </c>
      <c r="AU400" s="210" t="s">
        <v>86</v>
      </c>
      <c r="AV400" s="15" t="s">
        <v>161</v>
      </c>
      <c r="AW400" s="15" t="s">
        <v>32</v>
      </c>
      <c r="AX400" s="15" t="s">
        <v>84</v>
      </c>
      <c r="AY400" s="210" t="s">
        <v>154</v>
      </c>
    </row>
    <row r="401" spans="1:65" s="2" customFormat="1" ht="37.8" customHeight="1">
      <c r="A401" s="38"/>
      <c r="B401" s="179"/>
      <c r="C401" s="180" t="s">
        <v>465</v>
      </c>
      <c r="D401" s="180" t="s">
        <v>156</v>
      </c>
      <c r="E401" s="181" t="s">
        <v>466</v>
      </c>
      <c r="F401" s="182" t="s">
        <v>467</v>
      </c>
      <c r="G401" s="183" t="s">
        <v>201</v>
      </c>
      <c r="H401" s="184">
        <v>43.383</v>
      </c>
      <c r="I401" s="185"/>
      <c r="J401" s="186">
        <f>ROUND(I401*H401,2)</f>
        <v>0</v>
      </c>
      <c r="K401" s="182" t="s">
        <v>160</v>
      </c>
      <c r="L401" s="39"/>
      <c r="M401" s="187" t="s">
        <v>1</v>
      </c>
      <c r="N401" s="188" t="s">
        <v>41</v>
      </c>
      <c r="O401" s="77"/>
      <c r="P401" s="189">
        <f>O401*H401</f>
        <v>0</v>
      </c>
      <c r="Q401" s="189">
        <v>0</v>
      </c>
      <c r="R401" s="189">
        <f>Q401*H401</f>
        <v>0</v>
      </c>
      <c r="S401" s="189">
        <v>0</v>
      </c>
      <c r="T401" s="19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191" t="s">
        <v>161</v>
      </c>
      <c r="AT401" s="191" t="s">
        <v>156</v>
      </c>
      <c r="AU401" s="191" t="s">
        <v>86</v>
      </c>
      <c r="AY401" s="19" t="s">
        <v>154</v>
      </c>
      <c r="BE401" s="192">
        <f>IF(N401="základní",J401,0)</f>
        <v>0</v>
      </c>
      <c r="BF401" s="192">
        <f>IF(N401="snížená",J401,0)</f>
        <v>0</v>
      </c>
      <c r="BG401" s="192">
        <f>IF(N401="zákl. přenesená",J401,0)</f>
        <v>0</v>
      </c>
      <c r="BH401" s="192">
        <f>IF(N401="sníž. přenesená",J401,0)</f>
        <v>0</v>
      </c>
      <c r="BI401" s="192">
        <f>IF(N401="nulová",J401,0)</f>
        <v>0</v>
      </c>
      <c r="BJ401" s="19" t="s">
        <v>84</v>
      </c>
      <c r="BK401" s="192">
        <f>ROUND(I401*H401,2)</f>
        <v>0</v>
      </c>
      <c r="BL401" s="19" t="s">
        <v>161</v>
      </c>
      <c r="BM401" s="191" t="s">
        <v>468</v>
      </c>
    </row>
    <row r="402" spans="1:51" s="14" customFormat="1" ht="12">
      <c r="A402" s="14"/>
      <c r="B402" s="201"/>
      <c r="C402" s="14"/>
      <c r="D402" s="194" t="s">
        <v>162</v>
      </c>
      <c r="E402" s="202" t="s">
        <v>1</v>
      </c>
      <c r="F402" s="203" t="s">
        <v>469</v>
      </c>
      <c r="G402" s="14"/>
      <c r="H402" s="204">
        <v>20.52</v>
      </c>
      <c r="I402" s="205"/>
      <c r="J402" s="14"/>
      <c r="K402" s="14"/>
      <c r="L402" s="201"/>
      <c r="M402" s="206"/>
      <c r="N402" s="207"/>
      <c r="O402" s="207"/>
      <c r="P402" s="207"/>
      <c r="Q402" s="207"/>
      <c r="R402" s="207"/>
      <c r="S402" s="207"/>
      <c r="T402" s="20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02" t="s">
        <v>162</v>
      </c>
      <c r="AU402" s="202" t="s">
        <v>86</v>
      </c>
      <c r="AV402" s="14" t="s">
        <v>86</v>
      </c>
      <c r="AW402" s="14" t="s">
        <v>32</v>
      </c>
      <c r="AX402" s="14" t="s">
        <v>76</v>
      </c>
      <c r="AY402" s="202" t="s">
        <v>154</v>
      </c>
    </row>
    <row r="403" spans="1:51" s="14" customFormat="1" ht="12">
      <c r="A403" s="14"/>
      <c r="B403" s="201"/>
      <c r="C403" s="14"/>
      <c r="D403" s="194" t="s">
        <v>162</v>
      </c>
      <c r="E403" s="202" t="s">
        <v>1</v>
      </c>
      <c r="F403" s="203" t="s">
        <v>470</v>
      </c>
      <c r="G403" s="14"/>
      <c r="H403" s="204">
        <v>4.275</v>
      </c>
      <c r="I403" s="205"/>
      <c r="J403" s="14"/>
      <c r="K403" s="14"/>
      <c r="L403" s="201"/>
      <c r="M403" s="206"/>
      <c r="N403" s="207"/>
      <c r="O403" s="207"/>
      <c r="P403" s="207"/>
      <c r="Q403" s="207"/>
      <c r="R403" s="207"/>
      <c r="S403" s="207"/>
      <c r="T403" s="20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02" t="s">
        <v>162</v>
      </c>
      <c r="AU403" s="202" t="s">
        <v>86</v>
      </c>
      <c r="AV403" s="14" t="s">
        <v>86</v>
      </c>
      <c r="AW403" s="14" t="s">
        <v>32</v>
      </c>
      <c r="AX403" s="14" t="s">
        <v>76</v>
      </c>
      <c r="AY403" s="202" t="s">
        <v>154</v>
      </c>
    </row>
    <row r="404" spans="1:51" s="14" customFormat="1" ht="12">
      <c r="A404" s="14"/>
      <c r="B404" s="201"/>
      <c r="C404" s="14"/>
      <c r="D404" s="194" t="s">
        <v>162</v>
      </c>
      <c r="E404" s="202" t="s">
        <v>1</v>
      </c>
      <c r="F404" s="203" t="s">
        <v>471</v>
      </c>
      <c r="G404" s="14"/>
      <c r="H404" s="204">
        <v>6.323</v>
      </c>
      <c r="I404" s="205"/>
      <c r="J404" s="14"/>
      <c r="K404" s="14"/>
      <c r="L404" s="201"/>
      <c r="M404" s="206"/>
      <c r="N404" s="207"/>
      <c r="O404" s="207"/>
      <c r="P404" s="207"/>
      <c r="Q404" s="207"/>
      <c r="R404" s="207"/>
      <c r="S404" s="207"/>
      <c r="T404" s="20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02" t="s">
        <v>162</v>
      </c>
      <c r="AU404" s="202" t="s">
        <v>86</v>
      </c>
      <c r="AV404" s="14" t="s">
        <v>86</v>
      </c>
      <c r="AW404" s="14" t="s">
        <v>32</v>
      </c>
      <c r="AX404" s="14" t="s">
        <v>76</v>
      </c>
      <c r="AY404" s="202" t="s">
        <v>154</v>
      </c>
    </row>
    <row r="405" spans="1:51" s="14" customFormat="1" ht="12">
      <c r="A405" s="14"/>
      <c r="B405" s="201"/>
      <c r="C405" s="14"/>
      <c r="D405" s="194" t="s">
        <v>162</v>
      </c>
      <c r="E405" s="202" t="s">
        <v>1</v>
      </c>
      <c r="F405" s="203" t="s">
        <v>472</v>
      </c>
      <c r="G405" s="14"/>
      <c r="H405" s="204">
        <v>9.405</v>
      </c>
      <c r="I405" s="205"/>
      <c r="J405" s="14"/>
      <c r="K405" s="14"/>
      <c r="L405" s="201"/>
      <c r="M405" s="206"/>
      <c r="N405" s="207"/>
      <c r="O405" s="207"/>
      <c r="P405" s="207"/>
      <c r="Q405" s="207"/>
      <c r="R405" s="207"/>
      <c r="S405" s="207"/>
      <c r="T405" s="20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02" t="s">
        <v>162</v>
      </c>
      <c r="AU405" s="202" t="s">
        <v>86</v>
      </c>
      <c r="AV405" s="14" t="s">
        <v>86</v>
      </c>
      <c r="AW405" s="14" t="s">
        <v>32</v>
      </c>
      <c r="AX405" s="14" t="s">
        <v>76</v>
      </c>
      <c r="AY405" s="202" t="s">
        <v>154</v>
      </c>
    </row>
    <row r="406" spans="1:51" s="14" customFormat="1" ht="12">
      <c r="A406" s="14"/>
      <c r="B406" s="201"/>
      <c r="C406" s="14"/>
      <c r="D406" s="194" t="s">
        <v>162</v>
      </c>
      <c r="E406" s="202" t="s">
        <v>1</v>
      </c>
      <c r="F406" s="203" t="s">
        <v>473</v>
      </c>
      <c r="G406" s="14"/>
      <c r="H406" s="204">
        <v>2.86</v>
      </c>
      <c r="I406" s="205"/>
      <c r="J406" s="14"/>
      <c r="K406" s="14"/>
      <c r="L406" s="201"/>
      <c r="M406" s="206"/>
      <c r="N406" s="207"/>
      <c r="O406" s="207"/>
      <c r="P406" s="207"/>
      <c r="Q406" s="207"/>
      <c r="R406" s="207"/>
      <c r="S406" s="207"/>
      <c r="T406" s="20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02" t="s">
        <v>162</v>
      </c>
      <c r="AU406" s="202" t="s">
        <v>86</v>
      </c>
      <c r="AV406" s="14" t="s">
        <v>86</v>
      </c>
      <c r="AW406" s="14" t="s">
        <v>32</v>
      </c>
      <c r="AX406" s="14" t="s">
        <v>76</v>
      </c>
      <c r="AY406" s="202" t="s">
        <v>154</v>
      </c>
    </row>
    <row r="407" spans="1:51" s="15" customFormat="1" ht="12">
      <c r="A407" s="15"/>
      <c r="B407" s="209"/>
      <c r="C407" s="15"/>
      <c r="D407" s="194" t="s">
        <v>162</v>
      </c>
      <c r="E407" s="210" t="s">
        <v>1</v>
      </c>
      <c r="F407" s="211" t="s">
        <v>165</v>
      </c>
      <c r="G407" s="15"/>
      <c r="H407" s="212">
        <v>43.383</v>
      </c>
      <c r="I407" s="213"/>
      <c r="J407" s="15"/>
      <c r="K407" s="15"/>
      <c r="L407" s="209"/>
      <c r="M407" s="214"/>
      <c r="N407" s="215"/>
      <c r="O407" s="215"/>
      <c r="P407" s="215"/>
      <c r="Q407" s="215"/>
      <c r="R407" s="215"/>
      <c r="S407" s="215"/>
      <c r="T407" s="216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10" t="s">
        <v>162</v>
      </c>
      <c r="AU407" s="210" t="s">
        <v>86</v>
      </c>
      <c r="AV407" s="15" t="s">
        <v>161</v>
      </c>
      <c r="AW407" s="15" t="s">
        <v>32</v>
      </c>
      <c r="AX407" s="15" t="s">
        <v>84</v>
      </c>
      <c r="AY407" s="210" t="s">
        <v>154</v>
      </c>
    </row>
    <row r="408" spans="1:65" s="2" customFormat="1" ht="33" customHeight="1">
      <c r="A408" s="38"/>
      <c r="B408" s="179"/>
      <c r="C408" s="180" t="s">
        <v>339</v>
      </c>
      <c r="D408" s="180" t="s">
        <v>156</v>
      </c>
      <c r="E408" s="181" t="s">
        <v>474</v>
      </c>
      <c r="F408" s="182" t="s">
        <v>475</v>
      </c>
      <c r="G408" s="183" t="s">
        <v>201</v>
      </c>
      <c r="H408" s="184">
        <v>7.2</v>
      </c>
      <c r="I408" s="185"/>
      <c r="J408" s="186">
        <f>ROUND(I408*H408,2)</f>
        <v>0</v>
      </c>
      <c r="K408" s="182" t="s">
        <v>160</v>
      </c>
      <c r="L408" s="39"/>
      <c r="M408" s="187" t="s">
        <v>1</v>
      </c>
      <c r="N408" s="188" t="s">
        <v>41</v>
      </c>
      <c r="O408" s="77"/>
      <c r="P408" s="189">
        <f>O408*H408</f>
        <v>0</v>
      </c>
      <c r="Q408" s="189">
        <v>0</v>
      </c>
      <c r="R408" s="189">
        <f>Q408*H408</f>
        <v>0</v>
      </c>
      <c r="S408" s="189">
        <v>0</v>
      </c>
      <c r="T408" s="19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191" t="s">
        <v>161</v>
      </c>
      <c r="AT408" s="191" t="s">
        <v>156</v>
      </c>
      <c r="AU408" s="191" t="s">
        <v>86</v>
      </c>
      <c r="AY408" s="19" t="s">
        <v>154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19" t="s">
        <v>84</v>
      </c>
      <c r="BK408" s="192">
        <f>ROUND(I408*H408,2)</f>
        <v>0</v>
      </c>
      <c r="BL408" s="19" t="s">
        <v>161</v>
      </c>
      <c r="BM408" s="191" t="s">
        <v>476</v>
      </c>
    </row>
    <row r="409" spans="1:51" s="14" customFormat="1" ht="12">
      <c r="A409" s="14"/>
      <c r="B409" s="201"/>
      <c r="C409" s="14"/>
      <c r="D409" s="194" t="s">
        <v>162</v>
      </c>
      <c r="E409" s="202" t="s">
        <v>1</v>
      </c>
      <c r="F409" s="203" t="s">
        <v>477</v>
      </c>
      <c r="G409" s="14"/>
      <c r="H409" s="204">
        <v>3.24</v>
      </c>
      <c r="I409" s="205"/>
      <c r="J409" s="14"/>
      <c r="K409" s="14"/>
      <c r="L409" s="201"/>
      <c r="M409" s="206"/>
      <c r="N409" s="207"/>
      <c r="O409" s="207"/>
      <c r="P409" s="207"/>
      <c r="Q409" s="207"/>
      <c r="R409" s="207"/>
      <c r="S409" s="207"/>
      <c r="T409" s="20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02" t="s">
        <v>162</v>
      </c>
      <c r="AU409" s="202" t="s">
        <v>86</v>
      </c>
      <c r="AV409" s="14" t="s">
        <v>86</v>
      </c>
      <c r="AW409" s="14" t="s">
        <v>32</v>
      </c>
      <c r="AX409" s="14" t="s">
        <v>76</v>
      </c>
      <c r="AY409" s="202" t="s">
        <v>154</v>
      </c>
    </row>
    <row r="410" spans="1:51" s="14" customFormat="1" ht="12">
      <c r="A410" s="14"/>
      <c r="B410" s="201"/>
      <c r="C410" s="14"/>
      <c r="D410" s="194" t="s">
        <v>162</v>
      </c>
      <c r="E410" s="202" t="s">
        <v>1</v>
      </c>
      <c r="F410" s="203" t="s">
        <v>478</v>
      </c>
      <c r="G410" s="14"/>
      <c r="H410" s="204">
        <v>2.43</v>
      </c>
      <c r="I410" s="205"/>
      <c r="J410" s="14"/>
      <c r="K410" s="14"/>
      <c r="L410" s="201"/>
      <c r="M410" s="206"/>
      <c r="N410" s="207"/>
      <c r="O410" s="207"/>
      <c r="P410" s="207"/>
      <c r="Q410" s="207"/>
      <c r="R410" s="207"/>
      <c r="S410" s="207"/>
      <c r="T410" s="20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02" t="s">
        <v>162</v>
      </c>
      <c r="AU410" s="202" t="s">
        <v>86</v>
      </c>
      <c r="AV410" s="14" t="s">
        <v>86</v>
      </c>
      <c r="AW410" s="14" t="s">
        <v>32</v>
      </c>
      <c r="AX410" s="14" t="s">
        <v>76</v>
      </c>
      <c r="AY410" s="202" t="s">
        <v>154</v>
      </c>
    </row>
    <row r="411" spans="1:51" s="14" customFormat="1" ht="12">
      <c r="A411" s="14"/>
      <c r="B411" s="201"/>
      <c r="C411" s="14"/>
      <c r="D411" s="194" t="s">
        <v>162</v>
      </c>
      <c r="E411" s="202" t="s">
        <v>1</v>
      </c>
      <c r="F411" s="203" t="s">
        <v>479</v>
      </c>
      <c r="G411" s="14"/>
      <c r="H411" s="204">
        <v>0.99</v>
      </c>
      <c r="I411" s="205"/>
      <c r="J411" s="14"/>
      <c r="K411" s="14"/>
      <c r="L411" s="201"/>
      <c r="M411" s="206"/>
      <c r="N411" s="207"/>
      <c r="O411" s="207"/>
      <c r="P411" s="207"/>
      <c r="Q411" s="207"/>
      <c r="R411" s="207"/>
      <c r="S411" s="207"/>
      <c r="T411" s="20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02" t="s">
        <v>162</v>
      </c>
      <c r="AU411" s="202" t="s">
        <v>86</v>
      </c>
      <c r="AV411" s="14" t="s">
        <v>86</v>
      </c>
      <c r="AW411" s="14" t="s">
        <v>32</v>
      </c>
      <c r="AX411" s="14" t="s">
        <v>76</v>
      </c>
      <c r="AY411" s="202" t="s">
        <v>154</v>
      </c>
    </row>
    <row r="412" spans="1:51" s="14" customFormat="1" ht="12">
      <c r="A412" s="14"/>
      <c r="B412" s="201"/>
      <c r="C412" s="14"/>
      <c r="D412" s="194" t="s">
        <v>162</v>
      </c>
      <c r="E412" s="202" t="s">
        <v>1</v>
      </c>
      <c r="F412" s="203" t="s">
        <v>480</v>
      </c>
      <c r="G412" s="14"/>
      <c r="H412" s="204">
        <v>0.54</v>
      </c>
      <c r="I412" s="205"/>
      <c r="J412" s="14"/>
      <c r="K412" s="14"/>
      <c r="L412" s="201"/>
      <c r="M412" s="206"/>
      <c r="N412" s="207"/>
      <c r="O412" s="207"/>
      <c r="P412" s="207"/>
      <c r="Q412" s="207"/>
      <c r="R412" s="207"/>
      <c r="S412" s="207"/>
      <c r="T412" s="208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02" t="s">
        <v>162</v>
      </c>
      <c r="AU412" s="202" t="s">
        <v>86</v>
      </c>
      <c r="AV412" s="14" t="s">
        <v>86</v>
      </c>
      <c r="AW412" s="14" t="s">
        <v>32</v>
      </c>
      <c r="AX412" s="14" t="s">
        <v>76</v>
      </c>
      <c r="AY412" s="202" t="s">
        <v>154</v>
      </c>
    </row>
    <row r="413" spans="1:51" s="15" customFormat="1" ht="12">
      <c r="A413" s="15"/>
      <c r="B413" s="209"/>
      <c r="C413" s="15"/>
      <c r="D413" s="194" t="s">
        <v>162</v>
      </c>
      <c r="E413" s="210" t="s">
        <v>1</v>
      </c>
      <c r="F413" s="211" t="s">
        <v>165</v>
      </c>
      <c r="G413" s="15"/>
      <c r="H413" s="212">
        <v>7.2</v>
      </c>
      <c r="I413" s="213"/>
      <c r="J413" s="15"/>
      <c r="K413" s="15"/>
      <c r="L413" s="209"/>
      <c r="M413" s="214"/>
      <c r="N413" s="215"/>
      <c r="O413" s="215"/>
      <c r="P413" s="215"/>
      <c r="Q413" s="215"/>
      <c r="R413" s="215"/>
      <c r="S413" s="215"/>
      <c r="T413" s="216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10" t="s">
        <v>162</v>
      </c>
      <c r="AU413" s="210" t="s">
        <v>86</v>
      </c>
      <c r="AV413" s="15" t="s">
        <v>161</v>
      </c>
      <c r="AW413" s="15" t="s">
        <v>32</v>
      </c>
      <c r="AX413" s="15" t="s">
        <v>84</v>
      </c>
      <c r="AY413" s="210" t="s">
        <v>154</v>
      </c>
    </row>
    <row r="414" spans="1:65" s="2" customFormat="1" ht="33" customHeight="1">
      <c r="A414" s="38"/>
      <c r="B414" s="179"/>
      <c r="C414" s="180" t="s">
        <v>481</v>
      </c>
      <c r="D414" s="180" t="s">
        <v>156</v>
      </c>
      <c r="E414" s="181" t="s">
        <v>482</v>
      </c>
      <c r="F414" s="182" t="s">
        <v>483</v>
      </c>
      <c r="G414" s="183" t="s">
        <v>201</v>
      </c>
      <c r="H414" s="184">
        <v>21.58</v>
      </c>
      <c r="I414" s="185"/>
      <c r="J414" s="186">
        <f>ROUND(I414*H414,2)</f>
        <v>0</v>
      </c>
      <c r="K414" s="182" t="s">
        <v>160</v>
      </c>
      <c r="L414" s="39"/>
      <c r="M414" s="187" t="s">
        <v>1</v>
      </c>
      <c r="N414" s="188" t="s">
        <v>41</v>
      </c>
      <c r="O414" s="77"/>
      <c r="P414" s="189">
        <f>O414*H414</f>
        <v>0</v>
      </c>
      <c r="Q414" s="189">
        <v>0</v>
      </c>
      <c r="R414" s="189">
        <f>Q414*H414</f>
        <v>0</v>
      </c>
      <c r="S414" s="189">
        <v>0</v>
      </c>
      <c r="T414" s="190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191" t="s">
        <v>161</v>
      </c>
      <c r="AT414" s="191" t="s">
        <v>156</v>
      </c>
      <c r="AU414" s="191" t="s">
        <v>86</v>
      </c>
      <c r="AY414" s="19" t="s">
        <v>154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19" t="s">
        <v>84</v>
      </c>
      <c r="BK414" s="192">
        <f>ROUND(I414*H414,2)</f>
        <v>0</v>
      </c>
      <c r="BL414" s="19" t="s">
        <v>161</v>
      </c>
      <c r="BM414" s="191" t="s">
        <v>484</v>
      </c>
    </row>
    <row r="415" spans="1:51" s="14" customFormat="1" ht="12">
      <c r="A415" s="14"/>
      <c r="B415" s="201"/>
      <c r="C415" s="14"/>
      <c r="D415" s="194" t="s">
        <v>162</v>
      </c>
      <c r="E415" s="202" t="s">
        <v>1</v>
      </c>
      <c r="F415" s="203" t="s">
        <v>485</v>
      </c>
      <c r="G415" s="14"/>
      <c r="H415" s="204">
        <v>17.82</v>
      </c>
      <c r="I415" s="205"/>
      <c r="J415" s="14"/>
      <c r="K415" s="14"/>
      <c r="L415" s="201"/>
      <c r="M415" s="206"/>
      <c r="N415" s="207"/>
      <c r="O415" s="207"/>
      <c r="P415" s="207"/>
      <c r="Q415" s="207"/>
      <c r="R415" s="207"/>
      <c r="S415" s="207"/>
      <c r="T415" s="20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02" t="s">
        <v>162</v>
      </c>
      <c r="AU415" s="202" t="s">
        <v>86</v>
      </c>
      <c r="AV415" s="14" t="s">
        <v>86</v>
      </c>
      <c r="AW415" s="14" t="s">
        <v>32</v>
      </c>
      <c r="AX415" s="14" t="s">
        <v>76</v>
      </c>
      <c r="AY415" s="202" t="s">
        <v>154</v>
      </c>
    </row>
    <row r="416" spans="1:51" s="14" customFormat="1" ht="12">
      <c r="A416" s="14"/>
      <c r="B416" s="201"/>
      <c r="C416" s="14"/>
      <c r="D416" s="194" t="s">
        <v>162</v>
      </c>
      <c r="E416" s="202" t="s">
        <v>1</v>
      </c>
      <c r="F416" s="203" t="s">
        <v>486</v>
      </c>
      <c r="G416" s="14"/>
      <c r="H416" s="204">
        <v>1.89</v>
      </c>
      <c r="I416" s="205"/>
      <c r="J416" s="14"/>
      <c r="K416" s="14"/>
      <c r="L416" s="201"/>
      <c r="M416" s="206"/>
      <c r="N416" s="207"/>
      <c r="O416" s="207"/>
      <c r="P416" s="207"/>
      <c r="Q416" s="207"/>
      <c r="R416" s="207"/>
      <c r="S416" s="207"/>
      <c r="T416" s="20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02" t="s">
        <v>162</v>
      </c>
      <c r="AU416" s="202" t="s">
        <v>86</v>
      </c>
      <c r="AV416" s="14" t="s">
        <v>86</v>
      </c>
      <c r="AW416" s="14" t="s">
        <v>32</v>
      </c>
      <c r="AX416" s="14" t="s">
        <v>76</v>
      </c>
      <c r="AY416" s="202" t="s">
        <v>154</v>
      </c>
    </row>
    <row r="417" spans="1:51" s="14" customFormat="1" ht="12">
      <c r="A417" s="14"/>
      <c r="B417" s="201"/>
      <c r="C417" s="14"/>
      <c r="D417" s="194" t="s">
        <v>162</v>
      </c>
      <c r="E417" s="202" t="s">
        <v>1</v>
      </c>
      <c r="F417" s="203" t="s">
        <v>487</v>
      </c>
      <c r="G417" s="14"/>
      <c r="H417" s="204">
        <v>1.87</v>
      </c>
      <c r="I417" s="205"/>
      <c r="J417" s="14"/>
      <c r="K417" s="14"/>
      <c r="L417" s="201"/>
      <c r="M417" s="206"/>
      <c r="N417" s="207"/>
      <c r="O417" s="207"/>
      <c r="P417" s="207"/>
      <c r="Q417" s="207"/>
      <c r="R417" s="207"/>
      <c r="S417" s="207"/>
      <c r="T417" s="20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02" t="s">
        <v>162</v>
      </c>
      <c r="AU417" s="202" t="s">
        <v>86</v>
      </c>
      <c r="AV417" s="14" t="s">
        <v>86</v>
      </c>
      <c r="AW417" s="14" t="s">
        <v>32</v>
      </c>
      <c r="AX417" s="14" t="s">
        <v>76</v>
      </c>
      <c r="AY417" s="202" t="s">
        <v>154</v>
      </c>
    </row>
    <row r="418" spans="1:51" s="15" customFormat="1" ht="12">
      <c r="A418" s="15"/>
      <c r="B418" s="209"/>
      <c r="C418" s="15"/>
      <c r="D418" s="194" t="s">
        <v>162</v>
      </c>
      <c r="E418" s="210" t="s">
        <v>1</v>
      </c>
      <c r="F418" s="211" t="s">
        <v>165</v>
      </c>
      <c r="G418" s="15"/>
      <c r="H418" s="212">
        <v>21.580000000000002</v>
      </c>
      <c r="I418" s="213"/>
      <c r="J418" s="15"/>
      <c r="K418" s="15"/>
      <c r="L418" s="209"/>
      <c r="M418" s="214"/>
      <c r="N418" s="215"/>
      <c r="O418" s="215"/>
      <c r="P418" s="215"/>
      <c r="Q418" s="215"/>
      <c r="R418" s="215"/>
      <c r="S418" s="215"/>
      <c r="T418" s="21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10" t="s">
        <v>162</v>
      </c>
      <c r="AU418" s="210" t="s">
        <v>86</v>
      </c>
      <c r="AV418" s="15" t="s">
        <v>161</v>
      </c>
      <c r="AW418" s="15" t="s">
        <v>32</v>
      </c>
      <c r="AX418" s="15" t="s">
        <v>84</v>
      </c>
      <c r="AY418" s="210" t="s">
        <v>154</v>
      </c>
    </row>
    <row r="419" spans="1:65" s="2" customFormat="1" ht="33" customHeight="1">
      <c r="A419" s="38"/>
      <c r="B419" s="179"/>
      <c r="C419" s="180" t="s">
        <v>344</v>
      </c>
      <c r="D419" s="180" t="s">
        <v>156</v>
      </c>
      <c r="E419" s="181" t="s">
        <v>488</v>
      </c>
      <c r="F419" s="182" t="s">
        <v>489</v>
      </c>
      <c r="G419" s="183" t="s">
        <v>201</v>
      </c>
      <c r="H419" s="184">
        <v>84.27</v>
      </c>
      <c r="I419" s="185"/>
      <c r="J419" s="186">
        <f>ROUND(I419*H419,2)</f>
        <v>0</v>
      </c>
      <c r="K419" s="182" t="s">
        <v>160</v>
      </c>
      <c r="L419" s="39"/>
      <c r="M419" s="187" t="s">
        <v>1</v>
      </c>
      <c r="N419" s="188" t="s">
        <v>41</v>
      </c>
      <c r="O419" s="77"/>
      <c r="P419" s="189">
        <f>O419*H419</f>
        <v>0</v>
      </c>
      <c r="Q419" s="189">
        <v>0</v>
      </c>
      <c r="R419" s="189">
        <f>Q419*H419</f>
        <v>0</v>
      </c>
      <c r="S419" s="189">
        <v>0</v>
      </c>
      <c r="T419" s="19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191" t="s">
        <v>161</v>
      </c>
      <c r="AT419" s="191" t="s">
        <v>156</v>
      </c>
      <c r="AU419" s="191" t="s">
        <v>86</v>
      </c>
      <c r="AY419" s="19" t="s">
        <v>154</v>
      </c>
      <c r="BE419" s="192">
        <f>IF(N419="základní",J419,0)</f>
        <v>0</v>
      </c>
      <c r="BF419" s="192">
        <f>IF(N419="snížená",J419,0)</f>
        <v>0</v>
      </c>
      <c r="BG419" s="192">
        <f>IF(N419="zákl. přenesená",J419,0)</f>
        <v>0</v>
      </c>
      <c r="BH419" s="192">
        <f>IF(N419="sníž. přenesená",J419,0)</f>
        <v>0</v>
      </c>
      <c r="BI419" s="192">
        <f>IF(N419="nulová",J419,0)</f>
        <v>0</v>
      </c>
      <c r="BJ419" s="19" t="s">
        <v>84</v>
      </c>
      <c r="BK419" s="192">
        <f>ROUND(I419*H419,2)</f>
        <v>0</v>
      </c>
      <c r="BL419" s="19" t="s">
        <v>161</v>
      </c>
      <c r="BM419" s="191" t="s">
        <v>490</v>
      </c>
    </row>
    <row r="420" spans="1:51" s="14" customFormat="1" ht="12">
      <c r="A420" s="14"/>
      <c r="B420" s="201"/>
      <c r="C420" s="14"/>
      <c r="D420" s="194" t="s">
        <v>162</v>
      </c>
      <c r="E420" s="202" t="s">
        <v>1</v>
      </c>
      <c r="F420" s="203" t="s">
        <v>491</v>
      </c>
      <c r="G420" s="14"/>
      <c r="H420" s="204">
        <v>58.32</v>
      </c>
      <c r="I420" s="205"/>
      <c r="J420" s="14"/>
      <c r="K420" s="14"/>
      <c r="L420" s="201"/>
      <c r="M420" s="206"/>
      <c r="N420" s="207"/>
      <c r="O420" s="207"/>
      <c r="P420" s="207"/>
      <c r="Q420" s="207"/>
      <c r="R420" s="207"/>
      <c r="S420" s="207"/>
      <c r="T420" s="20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02" t="s">
        <v>162</v>
      </c>
      <c r="AU420" s="202" t="s">
        <v>86</v>
      </c>
      <c r="AV420" s="14" t="s">
        <v>86</v>
      </c>
      <c r="AW420" s="14" t="s">
        <v>32</v>
      </c>
      <c r="AX420" s="14" t="s">
        <v>76</v>
      </c>
      <c r="AY420" s="202" t="s">
        <v>154</v>
      </c>
    </row>
    <row r="421" spans="1:51" s="14" customFormat="1" ht="12">
      <c r="A421" s="14"/>
      <c r="B421" s="201"/>
      <c r="C421" s="14"/>
      <c r="D421" s="194" t="s">
        <v>162</v>
      </c>
      <c r="E421" s="202" t="s">
        <v>1</v>
      </c>
      <c r="F421" s="203" t="s">
        <v>492</v>
      </c>
      <c r="G421" s="14"/>
      <c r="H421" s="204">
        <v>9</v>
      </c>
      <c r="I421" s="205"/>
      <c r="J421" s="14"/>
      <c r="K421" s="14"/>
      <c r="L421" s="201"/>
      <c r="M421" s="206"/>
      <c r="N421" s="207"/>
      <c r="O421" s="207"/>
      <c r="P421" s="207"/>
      <c r="Q421" s="207"/>
      <c r="R421" s="207"/>
      <c r="S421" s="207"/>
      <c r="T421" s="20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02" t="s">
        <v>162</v>
      </c>
      <c r="AU421" s="202" t="s">
        <v>86</v>
      </c>
      <c r="AV421" s="14" t="s">
        <v>86</v>
      </c>
      <c r="AW421" s="14" t="s">
        <v>32</v>
      </c>
      <c r="AX421" s="14" t="s">
        <v>76</v>
      </c>
      <c r="AY421" s="202" t="s">
        <v>154</v>
      </c>
    </row>
    <row r="422" spans="1:51" s="14" customFormat="1" ht="12">
      <c r="A422" s="14"/>
      <c r="B422" s="201"/>
      <c r="C422" s="14"/>
      <c r="D422" s="194" t="s">
        <v>162</v>
      </c>
      <c r="E422" s="202" t="s">
        <v>1</v>
      </c>
      <c r="F422" s="203" t="s">
        <v>493</v>
      </c>
      <c r="G422" s="14"/>
      <c r="H422" s="204">
        <v>6.3</v>
      </c>
      <c r="I422" s="205"/>
      <c r="J422" s="14"/>
      <c r="K422" s="14"/>
      <c r="L422" s="201"/>
      <c r="M422" s="206"/>
      <c r="N422" s="207"/>
      <c r="O422" s="207"/>
      <c r="P422" s="207"/>
      <c r="Q422" s="207"/>
      <c r="R422" s="207"/>
      <c r="S422" s="207"/>
      <c r="T422" s="20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02" t="s">
        <v>162</v>
      </c>
      <c r="AU422" s="202" t="s">
        <v>86</v>
      </c>
      <c r="AV422" s="14" t="s">
        <v>86</v>
      </c>
      <c r="AW422" s="14" t="s">
        <v>32</v>
      </c>
      <c r="AX422" s="14" t="s">
        <v>76</v>
      </c>
      <c r="AY422" s="202" t="s">
        <v>154</v>
      </c>
    </row>
    <row r="423" spans="1:51" s="14" customFormat="1" ht="12">
      <c r="A423" s="14"/>
      <c r="B423" s="201"/>
      <c r="C423" s="14"/>
      <c r="D423" s="194" t="s">
        <v>162</v>
      </c>
      <c r="E423" s="202" t="s">
        <v>1</v>
      </c>
      <c r="F423" s="203" t="s">
        <v>494</v>
      </c>
      <c r="G423" s="14"/>
      <c r="H423" s="204">
        <v>7.2</v>
      </c>
      <c r="I423" s="205"/>
      <c r="J423" s="14"/>
      <c r="K423" s="14"/>
      <c r="L423" s="201"/>
      <c r="M423" s="206"/>
      <c r="N423" s="207"/>
      <c r="O423" s="207"/>
      <c r="P423" s="207"/>
      <c r="Q423" s="207"/>
      <c r="R423" s="207"/>
      <c r="S423" s="207"/>
      <c r="T423" s="20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02" t="s">
        <v>162</v>
      </c>
      <c r="AU423" s="202" t="s">
        <v>86</v>
      </c>
      <c r="AV423" s="14" t="s">
        <v>86</v>
      </c>
      <c r="AW423" s="14" t="s">
        <v>32</v>
      </c>
      <c r="AX423" s="14" t="s">
        <v>76</v>
      </c>
      <c r="AY423" s="202" t="s">
        <v>154</v>
      </c>
    </row>
    <row r="424" spans="1:51" s="14" customFormat="1" ht="12">
      <c r="A424" s="14"/>
      <c r="B424" s="201"/>
      <c r="C424" s="14"/>
      <c r="D424" s="194" t="s">
        <v>162</v>
      </c>
      <c r="E424" s="202" t="s">
        <v>1</v>
      </c>
      <c r="F424" s="203" t="s">
        <v>495</v>
      </c>
      <c r="G424" s="14"/>
      <c r="H424" s="204">
        <v>3.45</v>
      </c>
      <c r="I424" s="205"/>
      <c r="J424" s="14"/>
      <c r="K424" s="14"/>
      <c r="L424" s="201"/>
      <c r="M424" s="206"/>
      <c r="N424" s="207"/>
      <c r="O424" s="207"/>
      <c r="P424" s="207"/>
      <c r="Q424" s="207"/>
      <c r="R424" s="207"/>
      <c r="S424" s="207"/>
      <c r="T424" s="20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02" t="s">
        <v>162</v>
      </c>
      <c r="AU424" s="202" t="s">
        <v>86</v>
      </c>
      <c r="AV424" s="14" t="s">
        <v>86</v>
      </c>
      <c r="AW424" s="14" t="s">
        <v>32</v>
      </c>
      <c r="AX424" s="14" t="s">
        <v>76</v>
      </c>
      <c r="AY424" s="202" t="s">
        <v>154</v>
      </c>
    </row>
    <row r="425" spans="1:51" s="15" customFormat="1" ht="12">
      <c r="A425" s="15"/>
      <c r="B425" s="209"/>
      <c r="C425" s="15"/>
      <c r="D425" s="194" t="s">
        <v>162</v>
      </c>
      <c r="E425" s="210" t="s">
        <v>1</v>
      </c>
      <c r="F425" s="211" t="s">
        <v>165</v>
      </c>
      <c r="G425" s="15"/>
      <c r="H425" s="212">
        <v>84.27</v>
      </c>
      <c r="I425" s="213"/>
      <c r="J425" s="15"/>
      <c r="K425" s="15"/>
      <c r="L425" s="209"/>
      <c r="M425" s="214"/>
      <c r="N425" s="215"/>
      <c r="O425" s="215"/>
      <c r="P425" s="215"/>
      <c r="Q425" s="215"/>
      <c r="R425" s="215"/>
      <c r="S425" s="215"/>
      <c r="T425" s="216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10" t="s">
        <v>162</v>
      </c>
      <c r="AU425" s="210" t="s">
        <v>86</v>
      </c>
      <c r="AV425" s="15" t="s">
        <v>161</v>
      </c>
      <c r="AW425" s="15" t="s">
        <v>32</v>
      </c>
      <c r="AX425" s="15" t="s">
        <v>84</v>
      </c>
      <c r="AY425" s="210" t="s">
        <v>154</v>
      </c>
    </row>
    <row r="426" spans="1:65" s="2" customFormat="1" ht="33" customHeight="1">
      <c r="A426" s="38"/>
      <c r="B426" s="179"/>
      <c r="C426" s="180" t="s">
        <v>496</v>
      </c>
      <c r="D426" s="180" t="s">
        <v>156</v>
      </c>
      <c r="E426" s="181" t="s">
        <v>497</v>
      </c>
      <c r="F426" s="182" t="s">
        <v>498</v>
      </c>
      <c r="G426" s="183" t="s">
        <v>201</v>
      </c>
      <c r="H426" s="184">
        <v>168.93</v>
      </c>
      <c r="I426" s="185"/>
      <c r="J426" s="186">
        <f>ROUND(I426*H426,2)</f>
        <v>0</v>
      </c>
      <c r="K426" s="182" t="s">
        <v>160</v>
      </c>
      <c r="L426" s="39"/>
      <c r="M426" s="187" t="s">
        <v>1</v>
      </c>
      <c r="N426" s="188" t="s">
        <v>41</v>
      </c>
      <c r="O426" s="77"/>
      <c r="P426" s="189">
        <f>O426*H426</f>
        <v>0</v>
      </c>
      <c r="Q426" s="189">
        <v>0</v>
      </c>
      <c r="R426" s="189">
        <f>Q426*H426</f>
        <v>0</v>
      </c>
      <c r="S426" s="189">
        <v>0</v>
      </c>
      <c r="T426" s="190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191" t="s">
        <v>161</v>
      </c>
      <c r="AT426" s="191" t="s">
        <v>156</v>
      </c>
      <c r="AU426" s="191" t="s">
        <v>86</v>
      </c>
      <c r="AY426" s="19" t="s">
        <v>154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19" t="s">
        <v>84</v>
      </c>
      <c r="BK426" s="192">
        <f>ROUND(I426*H426,2)</f>
        <v>0</v>
      </c>
      <c r="BL426" s="19" t="s">
        <v>161</v>
      </c>
      <c r="BM426" s="191" t="s">
        <v>499</v>
      </c>
    </row>
    <row r="427" spans="1:51" s="14" customFormat="1" ht="12">
      <c r="A427" s="14"/>
      <c r="B427" s="201"/>
      <c r="C427" s="14"/>
      <c r="D427" s="194" t="s">
        <v>162</v>
      </c>
      <c r="E427" s="202" t="s">
        <v>1</v>
      </c>
      <c r="F427" s="203" t="s">
        <v>500</v>
      </c>
      <c r="G427" s="14"/>
      <c r="H427" s="204">
        <v>47.52</v>
      </c>
      <c r="I427" s="205"/>
      <c r="J427" s="14"/>
      <c r="K427" s="14"/>
      <c r="L427" s="201"/>
      <c r="M427" s="206"/>
      <c r="N427" s="207"/>
      <c r="O427" s="207"/>
      <c r="P427" s="207"/>
      <c r="Q427" s="207"/>
      <c r="R427" s="207"/>
      <c r="S427" s="207"/>
      <c r="T427" s="20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02" t="s">
        <v>162</v>
      </c>
      <c r="AU427" s="202" t="s">
        <v>86</v>
      </c>
      <c r="AV427" s="14" t="s">
        <v>86</v>
      </c>
      <c r="AW427" s="14" t="s">
        <v>32</v>
      </c>
      <c r="AX427" s="14" t="s">
        <v>76</v>
      </c>
      <c r="AY427" s="202" t="s">
        <v>154</v>
      </c>
    </row>
    <row r="428" spans="1:51" s="14" customFormat="1" ht="12">
      <c r="A428" s="14"/>
      <c r="B428" s="201"/>
      <c r="C428" s="14"/>
      <c r="D428" s="194" t="s">
        <v>162</v>
      </c>
      <c r="E428" s="202" t="s">
        <v>1</v>
      </c>
      <c r="F428" s="203" t="s">
        <v>501</v>
      </c>
      <c r="G428" s="14"/>
      <c r="H428" s="204">
        <v>90.72</v>
      </c>
      <c r="I428" s="205"/>
      <c r="J428" s="14"/>
      <c r="K428" s="14"/>
      <c r="L428" s="201"/>
      <c r="M428" s="206"/>
      <c r="N428" s="207"/>
      <c r="O428" s="207"/>
      <c r="P428" s="207"/>
      <c r="Q428" s="207"/>
      <c r="R428" s="207"/>
      <c r="S428" s="207"/>
      <c r="T428" s="208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02" t="s">
        <v>162</v>
      </c>
      <c r="AU428" s="202" t="s">
        <v>86</v>
      </c>
      <c r="AV428" s="14" t="s">
        <v>86</v>
      </c>
      <c r="AW428" s="14" t="s">
        <v>32</v>
      </c>
      <c r="AX428" s="14" t="s">
        <v>76</v>
      </c>
      <c r="AY428" s="202" t="s">
        <v>154</v>
      </c>
    </row>
    <row r="429" spans="1:51" s="14" customFormat="1" ht="12">
      <c r="A429" s="14"/>
      <c r="B429" s="201"/>
      <c r="C429" s="14"/>
      <c r="D429" s="194" t="s">
        <v>162</v>
      </c>
      <c r="E429" s="202" t="s">
        <v>1</v>
      </c>
      <c r="F429" s="203" t="s">
        <v>502</v>
      </c>
      <c r="G429" s="14"/>
      <c r="H429" s="204">
        <v>19.09</v>
      </c>
      <c r="I429" s="205"/>
      <c r="J429" s="14"/>
      <c r="K429" s="14"/>
      <c r="L429" s="201"/>
      <c r="M429" s="206"/>
      <c r="N429" s="207"/>
      <c r="O429" s="207"/>
      <c r="P429" s="207"/>
      <c r="Q429" s="207"/>
      <c r="R429" s="207"/>
      <c r="S429" s="207"/>
      <c r="T429" s="20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02" t="s">
        <v>162</v>
      </c>
      <c r="AU429" s="202" t="s">
        <v>86</v>
      </c>
      <c r="AV429" s="14" t="s">
        <v>86</v>
      </c>
      <c r="AW429" s="14" t="s">
        <v>32</v>
      </c>
      <c r="AX429" s="14" t="s">
        <v>76</v>
      </c>
      <c r="AY429" s="202" t="s">
        <v>154</v>
      </c>
    </row>
    <row r="430" spans="1:51" s="14" customFormat="1" ht="12">
      <c r="A430" s="14"/>
      <c r="B430" s="201"/>
      <c r="C430" s="14"/>
      <c r="D430" s="194" t="s">
        <v>162</v>
      </c>
      <c r="E430" s="202" t="s">
        <v>1</v>
      </c>
      <c r="F430" s="203" t="s">
        <v>503</v>
      </c>
      <c r="G430" s="14"/>
      <c r="H430" s="204">
        <v>5.72</v>
      </c>
      <c r="I430" s="205"/>
      <c r="J430" s="14"/>
      <c r="K430" s="14"/>
      <c r="L430" s="201"/>
      <c r="M430" s="206"/>
      <c r="N430" s="207"/>
      <c r="O430" s="207"/>
      <c r="P430" s="207"/>
      <c r="Q430" s="207"/>
      <c r="R430" s="207"/>
      <c r="S430" s="207"/>
      <c r="T430" s="208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02" t="s">
        <v>162</v>
      </c>
      <c r="AU430" s="202" t="s">
        <v>86</v>
      </c>
      <c r="AV430" s="14" t="s">
        <v>86</v>
      </c>
      <c r="AW430" s="14" t="s">
        <v>32</v>
      </c>
      <c r="AX430" s="14" t="s">
        <v>76</v>
      </c>
      <c r="AY430" s="202" t="s">
        <v>154</v>
      </c>
    </row>
    <row r="431" spans="1:51" s="14" customFormat="1" ht="12">
      <c r="A431" s="14"/>
      <c r="B431" s="201"/>
      <c r="C431" s="14"/>
      <c r="D431" s="194" t="s">
        <v>162</v>
      </c>
      <c r="E431" s="202" t="s">
        <v>1</v>
      </c>
      <c r="F431" s="203" t="s">
        <v>504</v>
      </c>
      <c r="G431" s="14"/>
      <c r="H431" s="204">
        <v>5.88</v>
      </c>
      <c r="I431" s="205"/>
      <c r="J431" s="14"/>
      <c r="K431" s="14"/>
      <c r="L431" s="201"/>
      <c r="M431" s="206"/>
      <c r="N431" s="207"/>
      <c r="O431" s="207"/>
      <c r="P431" s="207"/>
      <c r="Q431" s="207"/>
      <c r="R431" s="207"/>
      <c r="S431" s="207"/>
      <c r="T431" s="20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02" t="s">
        <v>162</v>
      </c>
      <c r="AU431" s="202" t="s">
        <v>86</v>
      </c>
      <c r="AV431" s="14" t="s">
        <v>86</v>
      </c>
      <c r="AW431" s="14" t="s">
        <v>32</v>
      </c>
      <c r="AX431" s="14" t="s">
        <v>76</v>
      </c>
      <c r="AY431" s="202" t="s">
        <v>154</v>
      </c>
    </row>
    <row r="432" spans="1:51" s="15" customFormat="1" ht="12">
      <c r="A432" s="15"/>
      <c r="B432" s="209"/>
      <c r="C432" s="15"/>
      <c r="D432" s="194" t="s">
        <v>162</v>
      </c>
      <c r="E432" s="210" t="s">
        <v>1</v>
      </c>
      <c r="F432" s="211" t="s">
        <v>165</v>
      </c>
      <c r="G432" s="15"/>
      <c r="H432" s="212">
        <v>168.93</v>
      </c>
      <c r="I432" s="213"/>
      <c r="J432" s="15"/>
      <c r="K432" s="15"/>
      <c r="L432" s="209"/>
      <c r="M432" s="214"/>
      <c r="N432" s="215"/>
      <c r="O432" s="215"/>
      <c r="P432" s="215"/>
      <c r="Q432" s="215"/>
      <c r="R432" s="215"/>
      <c r="S432" s="215"/>
      <c r="T432" s="216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10" t="s">
        <v>162</v>
      </c>
      <c r="AU432" s="210" t="s">
        <v>86</v>
      </c>
      <c r="AV432" s="15" t="s">
        <v>161</v>
      </c>
      <c r="AW432" s="15" t="s">
        <v>32</v>
      </c>
      <c r="AX432" s="15" t="s">
        <v>84</v>
      </c>
      <c r="AY432" s="210" t="s">
        <v>154</v>
      </c>
    </row>
    <row r="433" spans="1:65" s="2" customFormat="1" ht="33" customHeight="1">
      <c r="A433" s="38"/>
      <c r="B433" s="179"/>
      <c r="C433" s="180" t="s">
        <v>348</v>
      </c>
      <c r="D433" s="180" t="s">
        <v>156</v>
      </c>
      <c r="E433" s="181" t="s">
        <v>505</v>
      </c>
      <c r="F433" s="182" t="s">
        <v>506</v>
      </c>
      <c r="G433" s="183" t="s">
        <v>201</v>
      </c>
      <c r="H433" s="184">
        <v>30.783</v>
      </c>
      <c r="I433" s="185"/>
      <c r="J433" s="186">
        <f>ROUND(I433*H433,2)</f>
        <v>0</v>
      </c>
      <c r="K433" s="182" t="s">
        <v>160</v>
      </c>
      <c r="L433" s="39"/>
      <c r="M433" s="187" t="s">
        <v>1</v>
      </c>
      <c r="N433" s="188" t="s">
        <v>41</v>
      </c>
      <c r="O433" s="77"/>
      <c r="P433" s="189">
        <f>O433*H433</f>
        <v>0</v>
      </c>
      <c r="Q433" s="189">
        <v>0</v>
      </c>
      <c r="R433" s="189">
        <f>Q433*H433</f>
        <v>0</v>
      </c>
      <c r="S433" s="189">
        <v>0</v>
      </c>
      <c r="T433" s="19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191" t="s">
        <v>161</v>
      </c>
      <c r="AT433" s="191" t="s">
        <v>156</v>
      </c>
      <c r="AU433" s="191" t="s">
        <v>86</v>
      </c>
      <c r="AY433" s="19" t="s">
        <v>154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84</v>
      </c>
      <c r="BK433" s="192">
        <f>ROUND(I433*H433,2)</f>
        <v>0</v>
      </c>
      <c r="BL433" s="19" t="s">
        <v>161</v>
      </c>
      <c r="BM433" s="191" t="s">
        <v>507</v>
      </c>
    </row>
    <row r="434" spans="1:51" s="14" customFormat="1" ht="12">
      <c r="A434" s="14"/>
      <c r="B434" s="201"/>
      <c r="C434" s="14"/>
      <c r="D434" s="194" t="s">
        <v>162</v>
      </c>
      <c r="E434" s="202" t="s">
        <v>1</v>
      </c>
      <c r="F434" s="203" t="s">
        <v>508</v>
      </c>
      <c r="G434" s="14"/>
      <c r="H434" s="204">
        <v>6.72</v>
      </c>
      <c r="I434" s="205"/>
      <c r="J434" s="14"/>
      <c r="K434" s="14"/>
      <c r="L434" s="201"/>
      <c r="M434" s="206"/>
      <c r="N434" s="207"/>
      <c r="O434" s="207"/>
      <c r="P434" s="207"/>
      <c r="Q434" s="207"/>
      <c r="R434" s="207"/>
      <c r="S434" s="207"/>
      <c r="T434" s="20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02" t="s">
        <v>162</v>
      </c>
      <c r="AU434" s="202" t="s">
        <v>86</v>
      </c>
      <c r="AV434" s="14" t="s">
        <v>86</v>
      </c>
      <c r="AW434" s="14" t="s">
        <v>32</v>
      </c>
      <c r="AX434" s="14" t="s">
        <v>76</v>
      </c>
      <c r="AY434" s="202" t="s">
        <v>154</v>
      </c>
    </row>
    <row r="435" spans="1:51" s="14" customFormat="1" ht="12">
      <c r="A435" s="14"/>
      <c r="B435" s="201"/>
      <c r="C435" s="14"/>
      <c r="D435" s="194" t="s">
        <v>162</v>
      </c>
      <c r="E435" s="202" t="s">
        <v>1</v>
      </c>
      <c r="F435" s="203" t="s">
        <v>509</v>
      </c>
      <c r="G435" s="14"/>
      <c r="H435" s="204">
        <v>3.375</v>
      </c>
      <c r="I435" s="205"/>
      <c r="J435" s="14"/>
      <c r="K435" s="14"/>
      <c r="L435" s="201"/>
      <c r="M435" s="206"/>
      <c r="N435" s="207"/>
      <c r="O435" s="207"/>
      <c r="P435" s="207"/>
      <c r="Q435" s="207"/>
      <c r="R435" s="207"/>
      <c r="S435" s="207"/>
      <c r="T435" s="20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02" t="s">
        <v>162</v>
      </c>
      <c r="AU435" s="202" t="s">
        <v>86</v>
      </c>
      <c r="AV435" s="14" t="s">
        <v>86</v>
      </c>
      <c r="AW435" s="14" t="s">
        <v>32</v>
      </c>
      <c r="AX435" s="14" t="s">
        <v>76</v>
      </c>
      <c r="AY435" s="202" t="s">
        <v>154</v>
      </c>
    </row>
    <row r="436" spans="1:51" s="14" customFormat="1" ht="12">
      <c r="A436" s="14"/>
      <c r="B436" s="201"/>
      <c r="C436" s="14"/>
      <c r="D436" s="194" t="s">
        <v>162</v>
      </c>
      <c r="E436" s="202" t="s">
        <v>1</v>
      </c>
      <c r="F436" s="203" t="s">
        <v>510</v>
      </c>
      <c r="G436" s="14"/>
      <c r="H436" s="204">
        <v>3.263</v>
      </c>
      <c r="I436" s="205"/>
      <c r="J436" s="14"/>
      <c r="K436" s="14"/>
      <c r="L436" s="201"/>
      <c r="M436" s="206"/>
      <c r="N436" s="207"/>
      <c r="O436" s="207"/>
      <c r="P436" s="207"/>
      <c r="Q436" s="207"/>
      <c r="R436" s="207"/>
      <c r="S436" s="207"/>
      <c r="T436" s="208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02" t="s">
        <v>162</v>
      </c>
      <c r="AU436" s="202" t="s">
        <v>86</v>
      </c>
      <c r="AV436" s="14" t="s">
        <v>86</v>
      </c>
      <c r="AW436" s="14" t="s">
        <v>32</v>
      </c>
      <c r="AX436" s="14" t="s">
        <v>76</v>
      </c>
      <c r="AY436" s="202" t="s">
        <v>154</v>
      </c>
    </row>
    <row r="437" spans="1:51" s="14" customFormat="1" ht="12">
      <c r="A437" s="14"/>
      <c r="B437" s="201"/>
      <c r="C437" s="14"/>
      <c r="D437" s="194" t="s">
        <v>162</v>
      </c>
      <c r="E437" s="202" t="s">
        <v>1</v>
      </c>
      <c r="F437" s="203" t="s">
        <v>511</v>
      </c>
      <c r="G437" s="14"/>
      <c r="H437" s="204">
        <v>13.365</v>
      </c>
      <c r="I437" s="205"/>
      <c r="J437" s="14"/>
      <c r="K437" s="14"/>
      <c r="L437" s="201"/>
      <c r="M437" s="206"/>
      <c r="N437" s="207"/>
      <c r="O437" s="207"/>
      <c r="P437" s="207"/>
      <c r="Q437" s="207"/>
      <c r="R437" s="207"/>
      <c r="S437" s="207"/>
      <c r="T437" s="20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02" t="s">
        <v>162</v>
      </c>
      <c r="AU437" s="202" t="s">
        <v>86</v>
      </c>
      <c r="AV437" s="14" t="s">
        <v>86</v>
      </c>
      <c r="AW437" s="14" t="s">
        <v>32</v>
      </c>
      <c r="AX437" s="14" t="s">
        <v>76</v>
      </c>
      <c r="AY437" s="202" t="s">
        <v>154</v>
      </c>
    </row>
    <row r="438" spans="1:51" s="14" customFormat="1" ht="12">
      <c r="A438" s="14"/>
      <c r="B438" s="201"/>
      <c r="C438" s="14"/>
      <c r="D438" s="194" t="s">
        <v>162</v>
      </c>
      <c r="E438" s="202" t="s">
        <v>1</v>
      </c>
      <c r="F438" s="203" t="s">
        <v>512</v>
      </c>
      <c r="G438" s="14"/>
      <c r="H438" s="204">
        <v>4.06</v>
      </c>
      <c r="I438" s="205"/>
      <c r="J438" s="14"/>
      <c r="K438" s="14"/>
      <c r="L438" s="201"/>
      <c r="M438" s="206"/>
      <c r="N438" s="207"/>
      <c r="O438" s="207"/>
      <c r="P438" s="207"/>
      <c r="Q438" s="207"/>
      <c r="R438" s="207"/>
      <c r="S438" s="207"/>
      <c r="T438" s="20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02" t="s">
        <v>162</v>
      </c>
      <c r="AU438" s="202" t="s">
        <v>86</v>
      </c>
      <c r="AV438" s="14" t="s">
        <v>86</v>
      </c>
      <c r="AW438" s="14" t="s">
        <v>32</v>
      </c>
      <c r="AX438" s="14" t="s">
        <v>76</v>
      </c>
      <c r="AY438" s="202" t="s">
        <v>154</v>
      </c>
    </row>
    <row r="439" spans="1:51" s="15" customFormat="1" ht="12">
      <c r="A439" s="15"/>
      <c r="B439" s="209"/>
      <c r="C439" s="15"/>
      <c r="D439" s="194" t="s">
        <v>162</v>
      </c>
      <c r="E439" s="210" t="s">
        <v>1</v>
      </c>
      <c r="F439" s="211" t="s">
        <v>165</v>
      </c>
      <c r="G439" s="15"/>
      <c r="H439" s="212">
        <v>30.782999999999998</v>
      </c>
      <c r="I439" s="213"/>
      <c r="J439" s="15"/>
      <c r="K439" s="15"/>
      <c r="L439" s="209"/>
      <c r="M439" s="214"/>
      <c r="N439" s="215"/>
      <c r="O439" s="215"/>
      <c r="P439" s="215"/>
      <c r="Q439" s="215"/>
      <c r="R439" s="215"/>
      <c r="S439" s="215"/>
      <c r="T439" s="216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10" t="s">
        <v>162</v>
      </c>
      <c r="AU439" s="210" t="s">
        <v>86</v>
      </c>
      <c r="AV439" s="15" t="s">
        <v>161</v>
      </c>
      <c r="AW439" s="15" t="s">
        <v>32</v>
      </c>
      <c r="AX439" s="15" t="s">
        <v>84</v>
      </c>
      <c r="AY439" s="210" t="s">
        <v>154</v>
      </c>
    </row>
    <row r="440" spans="1:65" s="2" customFormat="1" ht="33" customHeight="1">
      <c r="A440" s="38"/>
      <c r="B440" s="179"/>
      <c r="C440" s="180" t="s">
        <v>513</v>
      </c>
      <c r="D440" s="180" t="s">
        <v>156</v>
      </c>
      <c r="E440" s="181" t="s">
        <v>514</v>
      </c>
      <c r="F440" s="182" t="s">
        <v>515</v>
      </c>
      <c r="G440" s="183" t="s">
        <v>201</v>
      </c>
      <c r="H440" s="184">
        <v>1699.41</v>
      </c>
      <c r="I440" s="185"/>
      <c r="J440" s="186">
        <f>ROUND(I440*H440,2)</f>
        <v>0</v>
      </c>
      <c r="K440" s="182" t="s">
        <v>160</v>
      </c>
      <c r="L440" s="39"/>
      <c r="M440" s="187" t="s">
        <v>1</v>
      </c>
      <c r="N440" s="188" t="s">
        <v>41</v>
      </c>
      <c r="O440" s="77"/>
      <c r="P440" s="189">
        <f>O440*H440</f>
        <v>0</v>
      </c>
      <c r="Q440" s="189">
        <v>0</v>
      </c>
      <c r="R440" s="189">
        <f>Q440*H440</f>
        <v>0</v>
      </c>
      <c r="S440" s="189">
        <v>0</v>
      </c>
      <c r="T440" s="190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191" t="s">
        <v>161</v>
      </c>
      <c r="AT440" s="191" t="s">
        <v>156</v>
      </c>
      <c r="AU440" s="191" t="s">
        <v>86</v>
      </c>
      <c r="AY440" s="19" t="s">
        <v>154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19" t="s">
        <v>84</v>
      </c>
      <c r="BK440" s="192">
        <f>ROUND(I440*H440,2)</f>
        <v>0</v>
      </c>
      <c r="BL440" s="19" t="s">
        <v>161</v>
      </c>
      <c r="BM440" s="191" t="s">
        <v>516</v>
      </c>
    </row>
    <row r="441" spans="1:51" s="13" customFormat="1" ht="12">
      <c r="A441" s="13"/>
      <c r="B441" s="193"/>
      <c r="C441" s="13"/>
      <c r="D441" s="194" t="s">
        <v>162</v>
      </c>
      <c r="E441" s="195" t="s">
        <v>1</v>
      </c>
      <c r="F441" s="196" t="s">
        <v>215</v>
      </c>
      <c r="G441" s="13"/>
      <c r="H441" s="195" t="s">
        <v>1</v>
      </c>
      <c r="I441" s="197"/>
      <c r="J441" s="13"/>
      <c r="K441" s="13"/>
      <c r="L441" s="193"/>
      <c r="M441" s="198"/>
      <c r="N441" s="199"/>
      <c r="O441" s="199"/>
      <c r="P441" s="199"/>
      <c r="Q441" s="199"/>
      <c r="R441" s="199"/>
      <c r="S441" s="199"/>
      <c r="T441" s="20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195" t="s">
        <v>162</v>
      </c>
      <c r="AU441" s="195" t="s">
        <v>86</v>
      </c>
      <c r="AV441" s="13" t="s">
        <v>84</v>
      </c>
      <c r="AW441" s="13" t="s">
        <v>32</v>
      </c>
      <c r="AX441" s="13" t="s">
        <v>76</v>
      </c>
      <c r="AY441" s="195" t="s">
        <v>154</v>
      </c>
    </row>
    <row r="442" spans="1:51" s="14" customFormat="1" ht="12">
      <c r="A442" s="14"/>
      <c r="B442" s="201"/>
      <c r="C442" s="14"/>
      <c r="D442" s="194" t="s">
        <v>162</v>
      </c>
      <c r="E442" s="202" t="s">
        <v>1</v>
      </c>
      <c r="F442" s="203" t="s">
        <v>216</v>
      </c>
      <c r="G442" s="14"/>
      <c r="H442" s="204">
        <v>1168.83</v>
      </c>
      <c r="I442" s="205"/>
      <c r="J442" s="14"/>
      <c r="K442" s="14"/>
      <c r="L442" s="201"/>
      <c r="M442" s="206"/>
      <c r="N442" s="207"/>
      <c r="O442" s="207"/>
      <c r="P442" s="207"/>
      <c r="Q442" s="207"/>
      <c r="R442" s="207"/>
      <c r="S442" s="207"/>
      <c r="T442" s="208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02" t="s">
        <v>162</v>
      </c>
      <c r="AU442" s="202" t="s">
        <v>86</v>
      </c>
      <c r="AV442" s="14" t="s">
        <v>86</v>
      </c>
      <c r="AW442" s="14" t="s">
        <v>32</v>
      </c>
      <c r="AX442" s="14" t="s">
        <v>76</v>
      </c>
      <c r="AY442" s="202" t="s">
        <v>154</v>
      </c>
    </row>
    <row r="443" spans="1:51" s="14" customFormat="1" ht="12">
      <c r="A443" s="14"/>
      <c r="B443" s="201"/>
      <c r="C443" s="14"/>
      <c r="D443" s="194" t="s">
        <v>162</v>
      </c>
      <c r="E443" s="202" t="s">
        <v>1</v>
      </c>
      <c r="F443" s="203" t="s">
        <v>217</v>
      </c>
      <c r="G443" s="14"/>
      <c r="H443" s="204">
        <v>530.58</v>
      </c>
      <c r="I443" s="205"/>
      <c r="J443" s="14"/>
      <c r="K443" s="14"/>
      <c r="L443" s="201"/>
      <c r="M443" s="206"/>
      <c r="N443" s="207"/>
      <c r="O443" s="207"/>
      <c r="P443" s="207"/>
      <c r="Q443" s="207"/>
      <c r="R443" s="207"/>
      <c r="S443" s="207"/>
      <c r="T443" s="20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02" t="s">
        <v>162</v>
      </c>
      <c r="AU443" s="202" t="s">
        <v>86</v>
      </c>
      <c r="AV443" s="14" t="s">
        <v>86</v>
      </c>
      <c r="AW443" s="14" t="s">
        <v>32</v>
      </c>
      <c r="AX443" s="14" t="s">
        <v>76</v>
      </c>
      <c r="AY443" s="202" t="s">
        <v>154</v>
      </c>
    </row>
    <row r="444" spans="1:51" s="15" customFormat="1" ht="12">
      <c r="A444" s="15"/>
      <c r="B444" s="209"/>
      <c r="C444" s="15"/>
      <c r="D444" s="194" t="s">
        <v>162</v>
      </c>
      <c r="E444" s="210" t="s">
        <v>1</v>
      </c>
      <c r="F444" s="211" t="s">
        <v>165</v>
      </c>
      <c r="G444" s="15"/>
      <c r="H444" s="212">
        <v>1699.4099999999999</v>
      </c>
      <c r="I444" s="213"/>
      <c r="J444" s="15"/>
      <c r="K444" s="15"/>
      <c r="L444" s="209"/>
      <c r="M444" s="214"/>
      <c r="N444" s="215"/>
      <c r="O444" s="215"/>
      <c r="P444" s="215"/>
      <c r="Q444" s="215"/>
      <c r="R444" s="215"/>
      <c r="S444" s="215"/>
      <c r="T444" s="216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10" t="s">
        <v>162</v>
      </c>
      <c r="AU444" s="210" t="s">
        <v>86</v>
      </c>
      <c r="AV444" s="15" t="s">
        <v>161</v>
      </c>
      <c r="AW444" s="15" t="s">
        <v>32</v>
      </c>
      <c r="AX444" s="15" t="s">
        <v>84</v>
      </c>
      <c r="AY444" s="210" t="s">
        <v>154</v>
      </c>
    </row>
    <row r="445" spans="1:65" s="2" customFormat="1" ht="37.8" customHeight="1">
      <c r="A445" s="38"/>
      <c r="B445" s="179"/>
      <c r="C445" s="180" t="s">
        <v>353</v>
      </c>
      <c r="D445" s="180" t="s">
        <v>156</v>
      </c>
      <c r="E445" s="181" t="s">
        <v>517</v>
      </c>
      <c r="F445" s="182" t="s">
        <v>518</v>
      </c>
      <c r="G445" s="183" t="s">
        <v>201</v>
      </c>
      <c r="H445" s="184">
        <v>102.37</v>
      </c>
      <c r="I445" s="185"/>
      <c r="J445" s="186">
        <f>ROUND(I445*H445,2)</f>
        <v>0</v>
      </c>
      <c r="K445" s="182" t="s">
        <v>160</v>
      </c>
      <c r="L445" s="39"/>
      <c r="M445" s="187" t="s">
        <v>1</v>
      </c>
      <c r="N445" s="188" t="s">
        <v>41</v>
      </c>
      <c r="O445" s="77"/>
      <c r="P445" s="189">
        <f>O445*H445</f>
        <v>0</v>
      </c>
      <c r="Q445" s="189">
        <v>0</v>
      </c>
      <c r="R445" s="189">
        <f>Q445*H445</f>
        <v>0</v>
      </c>
      <c r="S445" s="189">
        <v>0</v>
      </c>
      <c r="T445" s="19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191" t="s">
        <v>161</v>
      </c>
      <c r="AT445" s="191" t="s">
        <v>156</v>
      </c>
      <c r="AU445" s="191" t="s">
        <v>86</v>
      </c>
      <c r="AY445" s="19" t="s">
        <v>154</v>
      </c>
      <c r="BE445" s="192">
        <f>IF(N445="základní",J445,0)</f>
        <v>0</v>
      </c>
      <c r="BF445" s="192">
        <f>IF(N445="snížená",J445,0)</f>
        <v>0</v>
      </c>
      <c r="BG445" s="192">
        <f>IF(N445="zákl. přenesená",J445,0)</f>
        <v>0</v>
      </c>
      <c r="BH445" s="192">
        <f>IF(N445="sníž. přenesená",J445,0)</f>
        <v>0</v>
      </c>
      <c r="BI445" s="192">
        <f>IF(N445="nulová",J445,0)</f>
        <v>0</v>
      </c>
      <c r="BJ445" s="19" t="s">
        <v>84</v>
      </c>
      <c r="BK445" s="192">
        <f>ROUND(I445*H445,2)</f>
        <v>0</v>
      </c>
      <c r="BL445" s="19" t="s">
        <v>161</v>
      </c>
      <c r="BM445" s="191" t="s">
        <v>519</v>
      </c>
    </row>
    <row r="446" spans="1:51" s="13" customFormat="1" ht="12">
      <c r="A446" s="13"/>
      <c r="B446" s="193"/>
      <c r="C446" s="13"/>
      <c r="D446" s="194" t="s">
        <v>162</v>
      </c>
      <c r="E446" s="195" t="s">
        <v>1</v>
      </c>
      <c r="F446" s="196" t="s">
        <v>289</v>
      </c>
      <c r="G446" s="13"/>
      <c r="H446" s="195" t="s">
        <v>1</v>
      </c>
      <c r="I446" s="197"/>
      <c r="J446" s="13"/>
      <c r="K446" s="13"/>
      <c r="L446" s="193"/>
      <c r="M446" s="198"/>
      <c r="N446" s="199"/>
      <c r="O446" s="199"/>
      <c r="P446" s="199"/>
      <c r="Q446" s="199"/>
      <c r="R446" s="199"/>
      <c r="S446" s="199"/>
      <c r="T446" s="20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95" t="s">
        <v>162</v>
      </c>
      <c r="AU446" s="195" t="s">
        <v>86</v>
      </c>
      <c r="AV446" s="13" t="s">
        <v>84</v>
      </c>
      <c r="AW446" s="13" t="s">
        <v>32</v>
      </c>
      <c r="AX446" s="13" t="s">
        <v>76</v>
      </c>
      <c r="AY446" s="195" t="s">
        <v>154</v>
      </c>
    </row>
    <row r="447" spans="1:51" s="14" customFormat="1" ht="12">
      <c r="A447" s="14"/>
      <c r="B447" s="201"/>
      <c r="C447" s="14"/>
      <c r="D447" s="194" t="s">
        <v>162</v>
      </c>
      <c r="E447" s="202" t="s">
        <v>1</v>
      </c>
      <c r="F447" s="203" t="s">
        <v>520</v>
      </c>
      <c r="G447" s="14"/>
      <c r="H447" s="204">
        <v>6.54</v>
      </c>
      <c r="I447" s="205"/>
      <c r="J447" s="14"/>
      <c r="K447" s="14"/>
      <c r="L447" s="201"/>
      <c r="M447" s="206"/>
      <c r="N447" s="207"/>
      <c r="O447" s="207"/>
      <c r="P447" s="207"/>
      <c r="Q447" s="207"/>
      <c r="R447" s="207"/>
      <c r="S447" s="207"/>
      <c r="T447" s="20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02" t="s">
        <v>162</v>
      </c>
      <c r="AU447" s="202" t="s">
        <v>86</v>
      </c>
      <c r="AV447" s="14" t="s">
        <v>86</v>
      </c>
      <c r="AW447" s="14" t="s">
        <v>32</v>
      </c>
      <c r="AX447" s="14" t="s">
        <v>76</v>
      </c>
      <c r="AY447" s="202" t="s">
        <v>154</v>
      </c>
    </row>
    <row r="448" spans="1:51" s="14" customFormat="1" ht="12">
      <c r="A448" s="14"/>
      <c r="B448" s="201"/>
      <c r="C448" s="14"/>
      <c r="D448" s="194" t="s">
        <v>162</v>
      </c>
      <c r="E448" s="202" t="s">
        <v>1</v>
      </c>
      <c r="F448" s="203" t="s">
        <v>521</v>
      </c>
      <c r="G448" s="14"/>
      <c r="H448" s="204">
        <v>2.42</v>
      </c>
      <c r="I448" s="205"/>
      <c r="J448" s="14"/>
      <c r="K448" s="14"/>
      <c r="L448" s="201"/>
      <c r="M448" s="206"/>
      <c r="N448" s="207"/>
      <c r="O448" s="207"/>
      <c r="P448" s="207"/>
      <c r="Q448" s="207"/>
      <c r="R448" s="207"/>
      <c r="S448" s="207"/>
      <c r="T448" s="20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02" t="s">
        <v>162</v>
      </c>
      <c r="AU448" s="202" t="s">
        <v>86</v>
      </c>
      <c r="AV448" s="14" t="s">
        <v>86</v>
      </c>
      <c r="AW448" s="14" t="s">
        <v>32</v>
      </c>
      <c r="AX448" s="14" t="s">
        <v>76</v>
      </c>
      <c r="AY448" s="202" t="s">
        <v>154</v>
      </c>
    </row>
    <row r="449" spans="1:51" s="14" customFormat="1" ht="12">
      <c r="A449" s="14"/>
      <c r="B449" s="201"/>
      <c r="C449" s="14"/>
      <c r="D449" s="194" t="s">
        <v>162</v>
      </c>
      <c r="E449" s="202" t="s">
        <v>1</v>
      </c>
      <c r="F449" s="203" t="s">
        <v>522</v>
      </c>
      <c r="G449" s="14"/>
      <c r="H449" s="204">
        <v>16.03</v>
      </c>
      <c r="I449" s="205"/>
      <c r="J449" s="14"/>
      <c r="K449" s="14"/>
      <c r="L449" s="201"/>
      <c r="M449" s="206"/>
      <c r="N449" s="207"/>
      <c r="O449" s="207"/>
      <c r="P449" s="207"/>
      <c r="Q449" s="207"/>
      <c r="R449" s="207"/>
      <c r="S449" s="207"/>
      <c r="T449" s="20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02" t="s">
        <v>162</v>
      </c>
      <c r="AU449" s="202" t="s">
        <v>86</v>
      </c>
      <c r="AV449" s="14" t="s">
        <v>86</v>
      </c>
      <c r="AW449" s="14" t="s">
        <v>32</v>
      </c>
      <c r="AX449" s="14" t="s">
        <v>76</v>
      </c>
      <c r="AY449" s="202" t="s">
        <v>154</v>
      </c>
    </row>
    <row r="450" spans="1:51" s="14" customFormat="1" ht="12">
      <c r="A450" s="14"/>
      <c r="B450" s="201"/>
      <c r="C450" s="14"/>
      <c r="D450" s="194" t="s">
        <v>162</v>
      </c>
      <c r="E450" s="202" t="s">
        <v>1</v>
      </c>
      <c r="F450" s="203" t="s">
        <v>523</v>
      </c>
      <c r="G450" s="14"/>
      <c r="H450" s="204">
        <v>7.5</v>
      </c>
      <c r="I450" s="205"/>
      <c r="J450" s="14"/>
      <c r="K450" s="14"/>
      <c r="L450" s="201"/>
      <c r="M450" s="206"/>
      <c r="N450" s="207"/>
      <c r="O450" s="207"/>
      <c r="P450" s="207"/>
      <c r="Q450" s="207"/>
      <c r="R450" s="207"/>
      <c r="S450" s="207"/>
      <c r="T450" s="20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02" t="s">
        <v>162</v>
      </c>
      <c r="AU450" s="202" t="s">
        <v>86</v>
      </c>
      <c r="AV450" s="14" t="s">
        <v>86</v>
      </c>
      <c r="AW450" s="14" t="s">
        <v>32</v>
      </c>
      <c r="AX450" s="14" t="s">
        <v>76</v>
      </c>
      <c r="AY450" s="202" t="s">
        <v>154</v>
      </c>
    </row>
    <row r="451" spans="1:51" s="14" customFormat="1" ht="12">
      <c r="A451" s="14"/>
      <c r="B451" s="201"/>
      <c r="C451" s="14"/>
      <c r="D451" s="194" t="s">
        <v>162</v>
      </c>
      <c r="E451" s="202" t="s">
        <v>1</v>
      </c>
      <c r="F451" s="203" t="s">
        <v>524</v>
      </c>
      <c r="G451" s="14"/>
      <c r="H451" s="204">
        <v>9.39</v>
      </c>
      <c r="I451" s="205"/>
      <c r="J451" s="14"/>
      <c r="K451" s="14"/>
      <c r="L451" s="201"/>
      <c r="M451" s="206"/>
      <c r="N451" s="207"/>
      <c r="O451" s="207"/>
      <c r="P451" s="207"/>
      <c r="Q451" s="207"/>
      <c r="R451" s="207"/>
      <c r="S451" s="207"/>
      <c r="T451" s="20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02" t="s">
        <v>162</v>
      </c>
      <c r="AU451" s="202" t="s">
        <v>86</v>
      </c>
      <c r="AV451" s="14" t="s">
        <v>86</v>
      </c>
      <c r="AW451" s="14" t="s">
        <v>32</v>
      </c>
      <c r="AX451" s="14" t="s">
        <v>76</v>
      </c>
      <c r="AY451" s="202" t="s">
        <v>154</v>
      </c>
    </row>
    <row r="452" spans="1:51" s="14" customFormat="1" ht="12">
      <c r="A452" s="14"/>
      <c r="B452" s="201"/>
      <c r="C452" s="14"/>
      <c r="D452" s="194" t="s">
        <v>162</v>
      </c>
      <c r="E452" s="202" t="s">
        <v>1</v>
      </c>
      <c r="F452" s="203" t="s">
        <v>525</v>
      </c>
      <c r="G452" s="14"/>
      <c r="H452" s="204">
        <v>4.93</v>
      </c>
      <c r="I452" s="205"/>
      <c r="J452" s="14"/>
      <c r="K452" s="14"/>
      <c r="L452" s="201"/>
      <c r="M452" s="206"/>
      <c r="N452" s="207"/>
      <c r="O452" s="207"/>
      <c r="P452" s="207"/>
      <c r="Q452" s="207"/>
      <c r="R452" s="207"/>
      <c r="S452" s="207"/>
      <c r="T452" s="20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02" t="s">
        <v>162</v>
      </c>
      <c r="AU452" s="202" t="s">
        <v>86</v>
      </c>
      <c r="AV452" s="14" t="s">
        <v>86</v>
      </c>
      <c r="AW452" s="14" t="s">
        <v>32</v>
      </c>
      <c r="AX452" s="14" t="s">
        <v>76</v>
      </c>
      <c r="AY452" s="202" t="s">
        <v>154</v>
      </c>
    </row>
    <row r="453" spans="1:51" s="14" customFormat="1" ht="12">
      <c r="A453" s="14"/>
      <c r="B453" s="201"/>
      <c r="C453" s="14"/>
      <c r="D453" s="194" t="s">
        <v>162</v>
      </c>
      <c r="E453" s="202" t="s">
        <v>1</v>
      </c>
      <c r="F453" s="203" t="s">
        <v>526</v>
      </c>
      <c r="G453" s="14"/>
      <c r="H453" s="204">
        <v>13.3</v>
      </c>
      <c r="I453" s="205"/>
      <c r="J453" s="14"/>
      <c r="K453" s="14"/>
      <c r="L453" s="201"/>
      <c r="M453" s="206"/>
      <c r="N453" s="207"/>
      <c r="O453" s="207"/>
      <c r="P453" s="207"/>
      <c r="Q453" s="207"/>
      <c r="R453" s="207"/>
      <c r="S453" s="207"/>
      <c r="T453" s="20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02" t="s">
        <v>162</v>
      </c>
      <c r="AU453" s="202" t="s">
        <v>86</v>
      </c>
      <c r="AV453" s="14" t="s">
        <v>86</v>
      </c>
      <c r="AW453" s="14" t="s">
        <v>32</v>
      </c>
      <c r="AX453" s="14" t="s">
        <v>76</v>
      </c>
      <c r="AY453" s="202" t="s">
        <v>154</v>
      </c>
    </row>
    <row r="454" spans="1:51" s="14" customFormat="1" ht="12">
      <c r="A454" s="14"/>
      <c r="B454" s="201"/>
      <c r="C454" s="14"/>
      <c r="D454" s="194" t="s">
        <v>162</v>
      </c>
      <c r="E454" s="202" t="s">
        <v>1</v>
      </c>
      <c r="F454" s="203" t="s">
        <v>527</v>
      </c>
      <c r="G454" s="14"/>
      <c r="H454" s="204">
        <v>6.22</v>
      </c>
      <c r="I454" s="205"/>
      <c r="J454" s="14"/>
      <c r="K454" s="14"/>
      <c r="L454" s="201"/>
      <c r="M454" s="206"/>
      <c r="N454" s="207"/>
      <c r="O454" s="207"/>
      <c r="P454" s="207"/>
      <c r="Q454" s="207"/>
      <c r="R454" s="207"/>
      <c r="S454" s="207"/>
      <c r="T454" s="20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02" t="s">
        <v>162</v>
      </c>
      <c r="AU454" s="202" t="s">
        <v>86</v>
      </c>
      <c r="AV454" s="14" t="s">
        <v>86</v>
      </c>
      <c r="AW454" s="14" t="s">
        <v>32</v>
      </c>
      <c r="AX454" s="14" t="s">
        <v>76</v>
      </c>
      <c r="AY454" s="202" t="s">
        <v>154</v>
      </c>
    </row>
    <row r="455" spans="1:51" s="14" customFormat="1" ht="12">
      <c r="A455" s="14"/>
      <c r="B455" s="201"/>
      <c r="C455" s="14"/>
      <c r="D455" s="194" t="s">
        <v>162</v>
      </c>
      <c r="E455" s="202" t="s">
        <v>1</v>
      </c>
      <c r="F455" s="203" t="s">
        <v>528</v>
      </c>
      <c r="G455" s="14"/>
      <c r="H455" s="204">
        <v>12.99</v>
      </c>
      <c r="I455" s="205"/>
      <c r="J455" s="14"/>
      <c r="K455" s="14"/>
      <c r="L455" s="201"/>
      <c r="M455" s="206"/>
      <c r="N455" s="207"/>
      <c r="O455" s="207"/>
      <c r="P455" s="207"/>
      <c r="Q455" s="207"/>
      <c r="R455" s="207"/>
      <c r="S455" s="207"/>
      <c r="T455" s="20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02" t="s">
        <v>162</v>
      </c>
      <c r="AU455" s="202" t="s">
        <v>86</v>
      </c>
      <c r="AV455" s="14" t="s">
        <v>86</v>
      </c>
      <c r="AW455" s="14" t="s">
        <v>32</v>
      </c>
      <c r="AX455" s="14" t="s">
        <v>76</v>
      </c>
      <c r="AY455" s="202" t="s">
        <v>154</v>
      </c>
    </row>
    <row r="456" spans="1:51" s="14" customFormat="1" ht="12">
      <c r="A456" s="14"/>
      <c r="B456" s="201"/>
      <c r="C456" s="14"/>
      <c r="D456" s="194" t="s">
        <v>162</v>
      </c>
      <c r="E456" s="202" t="s">
        <v>1</v>
      </c>
      <c r="F456" s="203" t="s">
        <v>529</v>
      </c>
      <c r="G456" s="14"/>
      <c r="H456" s="204">
        <v>7.31</v>
      </c>
      <c r="I456" s="205"/>
      <c r="J456" s="14"/>
      <c r="K456" s="14"/>
      <c r="L456" s="201"/>
      <c r="M456" s="206"/>
      <c r="N456" s="207"/>
      <c r="O456" s="207"/>
      <c r="P456" s="207"/>
      <c r="Q456" s="207"/>
      <c r="R456" s="207"/>
      <c r="S456" s="207"/>
      <c r="T456" s="20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02" t="s">
        <v>162</v>
      </c>
      <c r="AU456" s="202" t="s">
        <v>86</v>
      </c>
      <c r="AV456" s="14" t="s">
        <v>86</v>
      </c>
      <c r="AW456" s="14" t="s">
        <v>32</v>
      </c>
      <c r="AX456" s="14" t="s">
        <v>76</v>
      </c>
      <c r="AY456" s="202" t="s">
        <v>154</v>
      </c>
    </row>
    <row r="457" spans="1:51" s="14" customFormat="1" ht="12">
      <c r="A457" s="14"/>
      <c r="B457" s="201"/>
      <c r="C457" s="14"/>
      <c r="D457" s="194" t="s">
        <v>162</v>
      </c>
      <c r="E457" s="202" t="s">
        <v>1</v>
      </c>
      <c r="F457" s="203" t="s">
        <v>530</v>
      </c>
      <c r="G457" s="14"/>
      <c r="H457" s="204">
        <v>8.31</v>
      </c>
      <c r="I457" s="205"/>
      <c r="J457" s="14"/>
      <c r="K457" s="14"/>
      <c r="L457" s="201"/>
      <c r="M457" s="206"/>
      <c r="N457" s="207"/>
      <c r="O457" s="207"/>
      <c r="P457" s="207"/>
      <c r="Q457" s="207"/>
      <c r="R457" s="207"/>
      <c r="S457" s="207"/>
      <c r="T457" s="20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02" t="s">
        <v>162</v>
      </c>
      <c r="AU457" s="202" t="s">
        <v>86</v>
      </c>
      <c r="AV457" s="14" t="s">
        <v>86</v>
      </c>
      <c r="AW457" s="14" t="s">
        <v>32</v>
      </c>
      <c r="AX457" s="14" t="s">
        <v>76</v>
      </c>
      <c r="AY457" s="202" t="s">
        <v>154</v>
      </c>
    </row>
    <row r="458" spans="1:51" s="14" customFormat="1" ht="12">
      <c r="A458" s="14"/>
      <c r="B458" s="201"/>
      <c r="C458" s="14"/>
      <c r="D458" s="194" t="s">
        <v>162</v>
      </c>
      <c r="E458" s="202" t="s">
        <v>1</v>
      </c>
      <c r="F458" s="203" t="s">
        <v>531</v>
      </c>
      <c r="G458" s="14"/>
      <c r="H458" s="204">
        <v>7.43</v>
      </c>
      <c r="I458" s="205"/>
      <c r="J458" s="14"/>
      <c r="K458" s="14"/>
      <c r="L458" s="201"/>
      <c r="M458" s="206"/>
      <c r="N458" s="207"/>
      <c r="O458" s="207"/>
      <c r="P458" s="207"/>
      <c r="Q458" s="207"/>
      <c r="R458" s="207"/>
      <c r="S458" s="207"/>
      <c r="T458" s="20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02" t="s">
        <v>162</v>
      </c>
      <c r="AU458" s="202" t="s">
        <v>86</v>
      </c>
      <c r="AV458" s="14" t="s">
        <v>86</v>
      </c>
      <c r="AW458" s="14" t="s">
        <v>32</v>
      </c>
      <c r="AX458" s="14" t="s">
        <v>76</v>
      </c>
      <c r="AY458" s="202" t="s">
        <v>154</v>
      </c>
    </row>
    <row r="459" spans="1:51" s="15" customFormat="1" ht="12">
      <c r="A459" s="15"/>
      <c r="B459" s="209"/>
      <c r="C459" s="15"/>
      <c r="D459" s="194" t="s">
        <v>162</v>
      </c>
      <c r="E459" s="210" t="s">
        <v>1</v>
      </c>
      <c r="F459" s="211" t="s">
        <v>165</v>
      </c>
      <c r="G459" s="15"/>
      <c r="H459" s="212">
        <v>102.37</v>
      </c>
      <c r="I459" s="213"/>
      <c r="J459" s="15"/>
      <c r="K459" s="15"/>
      <c r="L459" s="209"/>
      <c r="M459" s="214"/>
      <c r="N459" s="215"/>
      <c r="O459" s="215"/>
      <c r="P459" s="215"/>
      <c r="Q459" s="215"/>
      <c r="R459" s="215"/>
      <c r="S459" s="215"/>
      <c r="T459" s="216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10" t="s">
        <v>162</v>
      </c>
      <c r="AU459" s="210" t="s">
        <v>86</v>
      </c>
      <c r="AV459" s="15" t="s">
        <v>161</v>
      </c>
      <c r="AW459" s="15" t="s">
        <v>32</v>
      </c>
      <c r="AX459" s="15" t="s">
        <v>84</v>
      </c>
      <c r="AY459" s="210" t="s">
        <v>154</v>
      </c>
    </row>
    <row r="460" spans="1:65" s="2" customFormat="1" ht="24.15" customHeight="1">
      <c r="A460" s="38"/>
      <c r="B460" s="179"/>
      <c r="C460" s="180" t="s">
        <v>532</v>
      </c>
      <c r="D460" s="180" t="s">
        <v>156</v>
      </c>
      <c r="E460" s="181" t="s">
        <v>533</v>
      </c>
      <c r="F460" s="182" t="s">
        <v>534</v>
      </c>
      <c r="G460" s="183" t="s">
        <v>201</v>
      </c>
      <c r="H460" s="184">
        <v>9.545</v>
      </c>
      <c r="I460" s="185"/>
      <c r="J460" s="186">
        <f>ROUND(I460*H460,2)</f>
        <v>0</v>
      </c>
      <c r="K460" s="182" t="s">
        <v>160</v>
      </c>
      <c r="L460" s="39"/>
      <c r="M460" s="187" t="s">
        <v>1</v>
      </c>
      <c r="N460" s="188" t="s">
        <v>41</v>
      </c>
      <c r="O460" s="77"/>
      <c r="P460" s="189">
        <f>O460*H460</f>
        <v>0</v>
      </c>
      <c r="Q460" s="189">
        <v>0</v>
      </c>
      <c r="R460" s="189">
        <f>Q460*H460</f>
        <v>0</v>
      </c>
      <c r="S460" s="189">
        <v>0</v>
      </c>
      <c r="T460" s="190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191" t="s">
        <v>161</v>
      </c>
      <c r="AT460" s="191" t="s">
        <v>156</v>
      </c>
      <c r="AU460" s="191" t="s">
        <v>86</v>
      </c>
      <c r="AY460" s="19" t="s">
        <v>154</v>
      </c>
      <c r="BE460" s="192">
        <f>IF(N460="základní",J460,0)</f>
        <v>0</v>
      </c>
      <c r="BF460" s="192">
        <f>IF(N460="snížená",J460,0)</f>
        <v>0</v>
      </c>
      <c r="BG460" s="192">
        <f>IF(N460="zákl. přenesená",J460,0)</f>
        <v>0</v>
      </c>
      <c r="BH460" s="192">
        <f>IF(N460="sníž. přenesená",J460,0)</f>
        <v>0</v>
      </c>
      <c r="BI460" s="192">
        <f>IF(N460="nulová",J460,0)</f>
        <v>0</v>
      </c>
      <c r="BJ460" s="19" t="s">
        <v>84</v>
      </c>
      <c r="BK460" s="192">
        <f>ROUND(I460*H460,2)</f>
        <v>0</v>
      </c>
      <c r="BL460" s="19" t="s">
        <v>161</v>
      </c>
      <c r="BM460" s="191" t="s">
        <v>535</v>
      </c>
    </row>
    <row r="461" spans="1:47" s="2" customFormat="1" ht="12">
      <c r="A461" s="38"/>
      <c r="B461" s="39"/>
      <c r="C461" s="38"/>
      <c r="D461" s="194" t="s">
        <v>536</v>
      </c>
      <c r="E461" s="38"/>
      <c r="F461" s="235" t="s">
        <v>537</v>
      </c>
      <c r="G461" s="38"/>
      <c r="H461" s="38"/>
      <c r="I461" s="236"/>
      <c r="J461" s="38"/>
      <c r="K461" s="38"/>
      <c r="L461" s="39"/>
      <c r="M461" s="237"/>
      <c r="N461" s="238"/>
      <c r="O461" s="77"/>
      <c r="P461" s="77"/>
      <c r="Q461" s="77"/>
      <c r="R461" s="77"/>
      <c r="S461" s="77"/>
      <c r="T461" s="7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9" t="s">
        <v>536</v>
      </c>
      <c r="AU461" s="19" t="s">
        <v>86</v>
      </c>
    </row>
    <row r="462" spans="1:51" s="14" customFormat="1" ht="12">
      <c r="A462" s="14"/>
      <c r="B462" s="201"/>
      <c r="C462" s="14"/>
      <c r="D462" s="194" t="s">
        <v>162</v>
      </c>
      <c r="E462" s="202" t="s">
        <v>1</v>
      </c>
      <c r="F462" s="203" t="s">
        <v>538</v>
      </c>
      <c r="G462" s="14"/>
      <c r="H462" s="204">
        <v>6.02</v>
      </c>
      <c r="I462" s="205"/>
      <c r="J462" s="14"/>
      <c r="K462" s="14"/>
      <c r="L462" s="201"/>
      <c r="M462" s="206"/>
      <c r="N462" s="207"/>
      <c r="O462" s="207"/>
      <c r="P462" s="207"/>
      <c r="Q462" s="207"/>
      <c r="R462" s="207"/>
      <c r="S462" s="207"/>
      <c r="T462" s="20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02" t="s">
        <v>162</v>
      </c>
      <c r="AU462" s="202" t="s">
        <v>86</v>
      </c>
      <c r="AV462" s="14" t="s">
        <v>86</v>
      </c>
      <c r="AW462" s="14" t="s">
        <v>32</v>
      </c>
      <c r="AX462" s="14" t="s">
        <v>76</v>
      </c>
      <c r="AY462" s="202" t="s">
        <v>154</v>
      </c>
    </row>
    <row r="463" spans="1:51" s="14" customFormat="1" ht="12">
      <c r="A463" s="14"/>
      <c r="B463" s="201"/>
      <c r="C463" s="14"/>
      <c r="D463" s="194" t="s">
        <v>162</v>
      </c>
      <c r="E463" s="202" t="s">
        <v>1</v>
      </c>
      <c r="F463" s="203" t="s">
        <v>539</v>
      </c>
      <c r="G463" s="14"/>
      <c r="H463" s="204">
        <v>3.525</v>
      </c>
      <c r="I463" s="205"/>
      <c r="J463" s="14"/>
      <c r="K463" s="14"/>
      <c r="L463" s="201"/>
      <c r="M463" s="206"/>
      <c r="N463" s="207"/>
      <c r="O463" s="207"/>
      <c r="P463" s="207"/>
      <c r="Q463" s="207"/>
      <c r="R463" s="207"/>
      <c r="S463" s="207"/>
      <c r="T463" s="20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02" t="s">
        <v>162</v>
      </c>
      <c r="AU463" s="202" t="s">
        <v>86</v>
      </c>
      <c r="AV463" s="14" t="s">
        <v>86</v>
      </c>
      <c r="AW463" s="14" t="s">
        <v>32</v>
      </c>
      <c r="AX463" s="14" t="s">
        <v>76</v>
      </c>
      <c r="AY463" s="202" t="s">
        <v>154</v>
      </c>
    </row>
    <row r="464" spans="1:51" s="15" customFormat="1" ht="12">
      <c r="A464" s="15"/>
      <c r="B464" s="209"/>
      <c r="C464" s="15"/>
      <c r="D464" s="194" t="s">
        <v>162</v>
      </c>
      <c r="E464" s="210" t="s">
        <v>1</v>
      </c>
      <c r="F464" s="211" t="s">
        <v>165</v>
      </c>
      <c r="G464" s="15"/>
      <c r="H464" s="212">
        <v>9.545</v>
      </c>
      <c r="I464" s="213"/>
      <c r="J464" s="15"/>
      <c r="K464" s="15"/>
      <c r="L464" s="209"/>
      <c r="M464" s="214"/>
      <c r="N464" s="215"/>
      <c r="O464" s="215"/>
      <c r="P464" s="215"/>
      <c r="Q464" s="215"/>
      <c r="R464" s="215"/>
      <c r="S464" s="215"/>
      <c r="T464" s="216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10" t="s">
        <v>162</v>
      </c>
      <c r="AU464" s="210" t="s">
        <v>86</v>
      </c>
      <c r="AV464" s="15" t="s">
        <v>161</v>
      </c>
      <c r="AW464" s="15" t="s">
        <v>32</v>
      </c>
      <c r="AX464" s="15" t="s">
        <v>84</v>
      </c>
      <c r="AY464" s="210" t="s">
        <v>154</v>
      </c>
    </row>
    <row r="465" spans="1:65" s="2" customFormat="1" ht="21.75" customHeight="1">
      <c r="A465" s="38"/>
      <c r="B465" s="179"/>
      <c r="C465" s="180" t="s">
        <v>356</v>
      </c>
      <c r="D465" s="180" t="s">
        <v>156</v>
      </c>
      <c r="E465" s="181" t="s">
        <v>540</v>
      </c>
      <c r="F465" s="182" t="s">
        <v>541</v>
      </c>
      <c r="G465" s="183" t="s">
        <v>542</v>
      </c>
      <c r="H465" s="184">
        <v>1</v>
      </c>
      <c r="I465" s="185"/>
      <c r="J465" s="186">
        <f>ROUND(I465*H465,2)</f>
        <v>0</v>
      </c>
      <c r="K465" s="182" t="s">
        <v>160</v>
      </c>
      <c r="L465" s="39"/>
      <c r="M465" s="187" t="s">
        <v>1</v>
      </c>
      <c r="N465" s="188" t="s">
        <v>41</v>
      </c>
      <c r="O465" s="77"/>
      <c r="P465" s="189">
        <f>O465*H465</f>
        <v>0</v>
      </c>
      <c r="Q465" s="189">
        <v>0</v>
      </c>
      <c r="R465" s="189">
        <f>Q465*H465</f>
        <v>0</v>
      </c>
      <c r="S465" s="189">
        <v>0</v>
      </c>
      <c r="T465" s="190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191" t="s">
        <v>161</v>
      </c>
      <c r="AT465" s="191" t="s">
        <v>156</v>
      </c>
      <c r="AU465" s="191" t="s">
        <v>86</v>
      </c>
      <c r="AY465" s="19" t="s">
        <v>154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19" t="s">
        <v>84</v>
      </c>
      <c r="BK465" s="192">
        <f>ROUND(I465*H465,2)</f>
        <v>0</v>
      </c>
      <c r="BL465" s="19" t="s">
        <v>161</v>
      </c>
      <c r="BM465" s="191" t="s">
        <v>543</v>
      </c>
    </row>
    <row r="466" spans="1:47" s="2" customFormat="1" ht="12">
      <c r="A466" s="38"/>
      <c r="B466" s="39"/>
      <c r="C466" s="38"/>
      <c r="D466" s="194" t="s">
        <v>536</v>
      </c>
      <c r="E466" s="38"/>
      <c r="F466" s="235" t="s">
        <v>544</v>
      </c>
      <c r="G466" s="38"/>
      <c r="H466" s="38"/>
      <c r="I466" s="236"/>
      <c r="J466" s="38"/>
      <c r="K466" s="38"/>
      <c r="L466" s="39"/>
      <c r="M466" s="237"/>
      <c r="N466" s="238"/>
      <c r="O466" s="77"/>
      <c r="P466" s="77"/>
      <c r="Q466" s="77"/>
      <c r="R466" s="77"/>
      <c r="S466" s="77"/>
      <c r="T466" s="7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9" t="s">
        <v>536</v>
      </c>
      <c r="AU466" s="19" t="s">
        <v>86</v>
      </c>
    </row>
    <row r="467" spans="1:65" s="2" customFormat="1" ht="24.15" customHeight="1">
      <c r="A467" s="38"/>
      <c r="B467" s="179"/>
      <c r="C467" s="180" t="s">
        <v>545</v>
      </c>
      <c r="D467" s="180" t="s">
        <v>156</v>
      </c>
      <c r="E467" s="181" t="s">
        <v>546</v>
      </c>
      <c r="F467" s="182" t="s">
        <v>547</v>
      </c>
      <c r="G467" s="183" t="s">
        <v>542</v>
      </c>
      <c r="H467" s="184">
        <v>1</v>
      </c>
      <c r="I467" s="185"/>
      <c r="J467" s="186">
        <f>ROUND(I467*H467,2)</f>
        <v>0</v>
      </c>
      <c r="K467" s="182" t="s">
        <v>160</v>
      </c>
      <c r="L467" s="39"/>
      <c r="M467" s="187" t="s">
        <v>1</v>
      </c>
      <c r="N467" s="188" t="s">
        <v>41</v>
      </c>
      <c r="O467" s="77"/>
      <c r="P467" s="189">
        <f>O467*H467</f>
        <v>0</v>
      </c>
      <c r="Q467" s="189">
        <v>0</v>
      </c>
      <c r="R467" s="189">
        <f>Q467*H467</f>
        <v>0</v>
      </c>
      <c r="S467" s="189">
        <v>0</v>
      </c>
      <c r="T467" s="190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191" t="s">
        <v>161</v>
      </c>
      <c r="AT467" s="191" t="s">
        <v>156</v>
      </c>
      <c r="AU467" s="191" t="s">
        <v>86</v>
      </c>
      <c r="AY467" s="19" t="s">
        <v>154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19" t="s">
        <v>84</v>
      </c>
      <c r="BK467" s="192">
        <f>ROUND(I467*H467,2)</f>
        <v>0</v>
      </c>
      <c r="BL467" s="19" t="s">
        <v>161</v>
      </c>
      <c r="BM467" s="191" t="s">
        <v>548</v>
      </c>
    </row>
    <row r="468" spans="1:47" s="2" customFormat="1" ht="12">
      <c r="A468" s="38"/>
      <c r="B468" s="39"/>
      <c r="C468" s="38"/>
      <c r="D468" s="194" t="s">
        <v>536</v>
      </c>
      <c r="E468" s="38"/>
      <c r="F468" s="235" t="s">
        <v>549</v>
      </c>
      <c r="G468" s="38"/>
      <c r="H468" s="38"/>
      <c r="I468" s="236"/>
      <c r="J468" s="38"/>
      <c r="K468" s="38"/>
      <c r="L468" s="39"/>
      <c r="M468" s="237"/>
      <c r="N468" s="238"/>
      <c r="O468" s="77"/>
      <c r="P468" s="77"/>
      <c r="Q468" s="77"/>
      <c r="R468" s="77"/>
      <c r="S468" s="77"/>
      <c r="T468" s="7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9" t="s">
        <v>536</v>
      </c>
      <c r="AU468" s="19" t="s">
        <v>86</v>
      </c>
    </row>
    <row r="469" spans="1:65" s="2" customFormat="1" ht="16.5" customHeight="1">
      <c r="A469" s="38"/>
      <c r="B469" s="179"/>
      <c r="C469" s="180" t="s">
        <v>550</v>
      </c>
      <c r="D469" s="180" t="s">
        <v>156</v>
      </c>
      <c r="E469" s="181" t="s">
        <v>551</v>
      </c>
      <c r="F469" s="182" t="s">
        <v>552</v>
      </c>
      <c r="G469" s="183" t="s">
        <v>553</v>
      </c>
      <c r="H469" s="184">
        <v>144</v>
      </c>
      <c r="I469" s="185"/>
      <c r="J469" s="186">
        <f>ROUND(I469*H469,2)</f>
        <v>0</v>
      </c>
      <c r="K469" s="182" t="s">
        <v>1</v>
      </c>
      <c r="L469" s="39"/>
      <c r="M469" s="187" t="s">
        <v>1</v>
      </c>
      <c r="N469" s="188" t="s">
        <v>41</v>
      </c>
      <c r="O469" s="77"/>
      <c r="P469" s="189">
        <f>O469*H469</f>
        <v>0</v>
      </c>
      <c r="Q469" s="189">
        <v>0</v>
      </c>
      <c r="R469" s="189">
        <f>Q469*H469</f>
        <v>0</v>
      </c>
      <c r="S469" s="189">
        <v>0</v>
      </c>
      <c r="T469" s="190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191" t="s">
        <v>161</v>
      </c>
      <c r="AT469" s="191" t="s">
        <v>156</v>
      </c>
      <c r="AU469" s="191" t="s">
        <v>86</v>
      </c>
      <c r="AY469" s="19" t="s">
        <v>154</v>
      </c>
      <c r="BE469" s="192">
        <f>IF(N469="základní",J469,0)</f>
        <v>0</v>
      </c>
      <c r="BF469" s="192">
        <f>IF(N469="snížená",J469,0)</f>
        <v>0</v>
      </c>
      <c r="BG469" s="192">
        <f>IF(N469="zákl. přenesená",J469,0)</f>
        <v>0</v>
      </c>
      <c r="BH469" s="192">
        <f>IF(N469="sníž. přenesená",J469,0)</f>
        <v>0</v>
      </c>
      <c r="BI469" s="192">
        <f>IF(N469="nulová",J469,0)</f>
        <v>0</v>
      </c>
      <c r="BJ469" s="19" t="s">
        <v>84</v>
      </c>
      <c r="BK469" s="192">
        <f>ROUND(I469*H469,2)</f>
        <v>0</v>
      </c>
      <c r="BL469" s="19" t="s">
        <v>161</v>
      </c>
      <c r="BM469" s="191" t="s">
        <v>554</v>
      </c>
    </row>
    <row r="470" spans="1:51" s="14" customFormat="1" ht="12">
      <c r="A470" s="14"/>
      <c r="B470" s="201"/>
      <c r="C470" s="14"/>
      <c r="D470" s="194" t="s">
        <v>162</v>
      </c>
      <c r="E470" s="202" t="s">
        <v>1</v>
      </c>
      <c r="F470" s="203" t="s">
        <v>555</v>
      </c>
      <c r="G470" s="14"/>
      <c r="H470" s="204">
        <v>144</v>
      </c>
      <c r="I470" s="205"/>
      <c r="J470" s="14"/>
      <c r="K470" s="14"/>
      <c r="L470" s="201"/>
      <c r="M470" s="206"/>
      <c r="N470" s="207"/>
      <c r="O470" s="207"/>
      <c r="P470" s="207"/>
      <c r="Q470" s="207"/>
      <c r="R470" s="207"/>
      <c r="S470" s="207"/>
      <c r="T470" s="20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02" t="s">
        <v>162</v>
      </c>
      <c r="AU470" s="202" t="s">
        <v>86</v>
      </c>
      <c r="AV470" s="14" t="s">
        <v>86</v>
      </c>
      <c r="AW470" s="14" t="s">
        <v>32</v>
      </c>
      <c r="AX470" s="14" t="s">
        <v>84</v>
      </c>
      <c r="AY470" s="202" t="s">
        <v>154</v>
      </c>
    </row>
    <row r="471" spans="1:63" s="12" customFormat="1" ht="22.8" customHeight="1">
      <c r="A471" s="12"/>
      <c r="B471" s="166"/>
      <c r="C471" s="12"/>
      <c r="D471" s="167" t="s">
        <v>75</v>
      </c>
      <c r="E471" s="177" t="s">
        <v>556</v>
      </c>
      <c r="F471" s="177" t="s">
        <v>557</v>
      </c>
      <c r="G471" s="12"/>
      <c r="H471" s="12"/>
      <c r="I471" s="169"/>
      <c r="J471" s="178">
        <f>BK471</f>
        <v>0</v>
      </c>
      <c r="K471" s="12"/>
      <c r="L471" s="166"/>
      <c r="M471" s="171"/>
      <c r="N471" s="172"/>
      <c r="O471" s="172"/>
      <c r="P471" s="173">
        <f>SUM(P472:P493)</f>
        <v>0</v>
      </c>
      <c r="Q471" s="172"/>
      <c r="R471" s="173">
        <f>SUM(R472:R493)</f>
        <v>0</v>
      </c>
      <c r="S471" s="172"/>
      <c r="T471" s="174">
        <f>SUM(T472:T493)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167" t="s">
        <v>84</v>
      </c>
      <c r="AT471" s="175" t="s">
        <v>75</v>
      </c>
      <c r="AU471" s="175" t="s">
        <v>84</v>
      </c>
      <c r="AY471" s="167" t="s">
        <v>154</v>
      </c>
      <c r="BK471" s="176">
        <f>SUM(BK472:BK493)</f>
        <v>0</v>
      </c>
    </row>
    <row r="472" spans="1:65" s="2" customFormat="1" ht="44.25" customHeight="1">
      <c r="A472" s="38"/>
      <c r="B472" s="179"/>
      <c r="C472" s="180" t="s">
        <v>363</v>
      </c>
      <c r="D472" s="180" t="s">
        <v>156</v>
      </c>
      <c r="E472" s="181" t="s">
        <v>558</v>
      </c>
      <c r="F472" s="182" t="s">
        <v>559</v>
      </c>
      <c r="G472" s="183" t="s">
        <v>187</v>
      </c>
      <c r="H472" s="184">
        <v>699.396</v>
      </c>
      <c r="I472" s="185"/>
      <c r="J472" s="186">
        <f>ROUND(I472*H472,2)</f>
        <v>0</v>
      </c>
      <c r="K472" s="182" t="s">
        <v>160</v>
      </c>
      <c r="L472" s="39"/>
      <c r="M472" s="187" t="s">
        <v>1</v>
      </c>
      <c r="N472" s="188" t="s">
        <v>41</v>
      </c>
      <c r="O472" s="77"/>
      <c r="P472" s="189">
        <f>O472*H472</f>
        <v>0</v>
      </c>
      <c r="Q472" s="189">
        <v>0</v>
      </c>
      <c r="R472" s="189">
        <f>Q472*H472</f>
        <v>0</v>
      </c>
      <c r="S472" s="189">
        <v>0</v>
      </c>
      <c r="T472" s="190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191" t="s">
        <v>161</v>
      </c>
      <c r="AT472" s="191" t="s">
        <v>156</v>
      </c>
      <c r="AU472" s="191" t="s">
        <v>86</v>
      </c>
      <c r="AY472" s="19" t="s">
        <v>154</v>
      </c>
      <c r="BE472" s="192">
        <f>IF(N472="základní",J472,0)</f>
        <v>0</v>
      </c>
      <c r="BF472" s="192">
        <f>IF(N472="snížená",J472,0)</f>
        <v>0</v>
      </c>
      <c r="BG472" s="192">
        <f>IF(N472="zákl. přenesená",J472,0)</f>
        <v>0</v>
      </c>
      <c r="BH472" s="192">
        <f>IF(N472="sníž. přenesená",J472,0)</f>
        <v>0</v>
      </c>
      <c r="BI472" s="192">
        <f>IF(N472="nulová",J472,0)</f>
        <v>0</v>
      </c>
      <c r="BJ472" s="19" t="s">
        <v>84</v>
      </c>
      <c r="BK472" s="192">
        <f>ROUND(I472*H472,2)</f>
        <v>0</v>
      </c>
      <c r="BL472" s="19" t="s">
        <v>161</v>
      </c>
      <c r="BM472" s="191" t="s">
        <v>560</v>
      </c>
    </row>
    <row r="473" spans="1:65" s="2" customFormat="1" ht="62.7" customHeight="1">
      <c r="A473" s="38"/>
      <c r="B473" s="179"/>
      <c r="C473" s="180" t="s">
        <v>561</v>
      </c>
      <c r="D473" s="180" t="s">
        <v>156</v>
      </c>
      <c r="E473" s="181" t="s">
        <v>562</v>
      </c>
      <c r="F473" s="182" t="s">
        <v>563</v>
      </c>
      <c r="G473" s="183" t="s">
        <v>187</v>
      </c>
      <c r="H473" s="184">
        <v>31472.82</v>
      </c>
      <c r="I473" s="185"/>
      <c r="J473" s="186">
        <f>ROUND(I473*H473,2)</f>
        <v>0</v>
      </c>
      <c r="K473" s="182" t="s">
        <v>160</v>
      </c>
      <c r="L473" s="39"/>
      <c r="M473" s="187" t="s">
        <v>1</v>
      </c>
      <c r="N473" s="188" t="s">
        <v>41</v>
      </c>
      <c r="O473" s="77"/>
      <c r="P473" s="189">
        <f>O473*H473</f>
        <v>0</v>
      </c>
      <c r="Q473" s="189">
        <v>0</v>
      </c>
      <c r="R473" s="189">
        <f>Q473*H473</f>
        <v>0</v>
      </c>
      <c r="S473" s="189">
        <v>0</v>
      </c>
      <c r="T473" s="190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191" t="s">
        <v>161</v>
      </c>
      <c r="AT473" s="191" t="s">
        <v>156</v>
      </c>
      <c r="AU473" s="191" t="s">
        <v>86</v>
      </c>
      <c r="AY473" s="19" t="s">
        <v>154</v>
      </c>
      <c r="BE473" s="192">
        <f>IF(N473="základní",J473,0)</f>
        <v>0</v>
      </c>
      <c r="BF473" s="192">
        <f>IF(N473="snížená",J473,0)</f>
        <v>0</v>
      </c>
      <c r="BG473" s="192">
        <f>IF(N473="zákl. přenesená",J473,0)</f>
        <v>0</v>
      </c>
      <c r="BH473" s="192">
        <f>IF(N473="sníž. přenesená",J473,0)</f>
        <v>0</v>
      </c>
      <c r="BI473" s="192">
        <f>IF(N473="nulová",J473,0)</f>
        <v>0</v>
      </c>
      <c r="BJ473" s="19" t="s">
        <v>84</v>
      </c>
      <c r="BK473" s="192">
        <f>ROUND(I473*H473,2)</f>
        <v>0</v>
      </c>
      <c r="BL473" s="19" t="s">
        <v>161</v>
      </c>
      <c r="BM473" s="191" t="s">
        <v>564</v>
      </c>
    </row>
    <row r="474" spans="1:51" s="14" customFormat="1" ht="12">
      <c r="A474" s="14"/>
      <c r="B474" s="201"/>
      <c r="C474" s="14"/>
      <c r="D474" s="194" t="s">
        <v>162</v>
      </c>
      <c r="E474" s="202" t="s">
        <v>1</v>
      </c>
      <c r="F474" s="203" t="s">
        <v>565</v>
      </c>
      <c r="G474" s="14"/>
      <c r="H474" s="204">
        <v>31472.82</v>
      </c>
      <c r="I474" s="205"/>
      <c r="J474" s="14"/>
      <c r="K474" s="14"/>
      <c r="L474" s="201"/>
      <c r="M474" s="206"/>
      <c r="N474" s="207"/>
      <c r="O474" s="207"/>
      <c r="P474" s="207"/>
      <c r="Q474" s="207"/>
      <c r="R474" s="207"/>
      <c r="S474" s="207"/>
      <c r="T474" s="20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02" t="s">
        <v>162</v>
      </c>
      <c r="AU474" s="202" t="s">
        <v>86</v>
      </c>
      <c r="AV474" s="14" t="s">
        <v>86</v>
      </c>
      <c r="AW474" s="14" t="s">
        <v>32</v>
      </c>
      <c r="AX474" s="14" t="s">
        <v>76</v>
      </c>
      <c r="AY474" s="202" t="s">
        <v>154</v>
      </c>
    </row>
    <row r="475" spans="1:51" s="15" customFormat="1" ht="12">
      <c r="A475" s="15"/>
      <c r="B475" s="209"/>
      <c r="C475" s="15"/>
      <c r="D475" s="194" t="s">
        <v>162</v>
      </c>
      <c r="E475" s="210" t="s">
        <v>1</v>
      </c>
      <c r="F475" s="211" t="s">
        <v>165</v>
      </c>
      <c r="G475" s="15"/>
      <c r="H475" s="212">
        <v>31472.82</v>
      </c>
      <c r="I475" s="213"/>
      <c r="J475" s="15"/>
      <c r="K475" s="15"/>
      <c r="L475" s="209"/>
      <c r="M475" s="214"/>
      <c r="N475" s="215"/>
      <c r="O475" s="215"/>
      <c r="P475" s="215"/>
      <c r="Q475" s="215"/>
      <c r="R475" s="215"/>
      <c r="S475" s="215"/>
      <c r="T475" s="216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10" t="s">
        <v>162</v>
      </c>
      <c r="AU475" s="210" t="s">
        <v>86</v>
      </c>
      <c r="AV475" s="15" t="s">
        <v>161</v>
      </c>
      <c r="AW475" s="15" t="s">
        <v>32</v>
      </c>
      <c r="AX475" s="15" t="s">
        <v>84</v>
      </c>
      <c r="AY475" s="210" t="s">
        <v>154</v>
      </c>
    </row>
    <row r="476" spans="1:65" s="2" customFormat="1" ht="33" customHeight="1">
      <c r="A476" s="38"/>
      <c r="B476" s="179"/>
      <c r="C476" s="180" t="s">
        <v>366</v>
      </c>
      <c r="D476" s="180" t="s">
        <v>156</v>
      </c>
      <c r="E476" s="181" t="s">
        <v>566</v>
      </c>
      <c r="F476" s="182" t="s">
        <v>567</v>
      </c>
      <c r="G476" s="183" t="s">
        <v>187</v>
      </c>
      <c r="H476" s="184">
        <v>699.396</v>
      </c>
      <c r="I476" s="185"/>
      <c r="J476" s="186">
        <f>ROUND(I476*H476,2)</f>
        <v>0</v>
      </c>
      <c r="K476" s="182" t="s">
        <v>160</v>
      </c>
      <c r="L476" s="39"/>
      <c r="M476" s="187" t="s">
        <v>1</v>
      </c>
      <c r="N476" s="188" t="s">
        <v>41</v>
      </c>
      <c r="O476" s="77"/>
      <c r="P476" s="189">
        <f>O476*H476</f>
        <v>0</v>
      </c>
      <c r="Q476" s="189">
        <v>0</v>
      </c>
      <c r="R476" s="189">
        <f>Q476*H476</f>
        <v>0</v>
      </c>
      <c r="S476" s="189">
        <v>0</v>
      </c>
      <c r="T476" s="190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191" t="s">
        <v>161</v>
      </c>
      <c r="AT476" s="191" t="s">
        <v>156</v>
      </c>
      <c r="AU476" s="191" t="s">
        <v>86</v>
      </c>
      <c r="AY476" s="19" t="s">
        <v>154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19" t="s">
        <v>84</v>
      </c>
      <c r="BK476" s="192">
        <f>ROUND(I476*H476,2)</f>
        <v>0</v>
      </c>
      <c r="BL476" s="19" t="s">
        <v>161</v>
      </c>
      <c r="BM476" s="191" t="s">
        <v>568</v>
      </c>
    </row>
    <row r="477" spans="1:65" s="2" customFormat="1" ht="44.25" customHeight="1">
      <c r="A477" s="38"/>
      <c r="B477" s="179"/>
      <c r="C477" s="180" t="s">
        <v>569</v>
      </c>
      <c r="D477" s="180" t="s">
        <v>156</v>
      </c>
      <c r="E477" s="181" t="s">
        <v>570</v>
      </c>
      <c r="F477" s="182" t="s">
        <v>571</v>
      </c>
      <c r="G477" s="183" t="s">
        <v>187</v>
      </c>
      <c r="H477" s="184">
        <v>9791.544</v>
      </c>
      <c r="I477" s="185"/>
      <c r="J477" s="186">
        <f>ROUND(I477*H477,2)</f>
        <v>0</v>
      </c>
      <c r="K477" s="182" t="s">
        <v>160</v>
      </c>
      <c r="L477" s="39"/>
      <c r="M477" s="187" t="s">
        <v>1</v>
      </c>
      <c r="N477" s="188" t="s">
        <v>41</v>
      </c>
      <c r="O477" s="77"/>
      <c r="P477" s="189">
        <f>O477*H477</f>
        <v>0</v>
      </c>
      <c r="Q477" s="189">
        <v>0</v>
      </c>
      <c r="R477" s="189">
        <f>Q477*H477</f>
        <v>0</v>
      </c>
      <c r="S477" s="189">
        <v>0</v>
      </c>
      <c r="T477" s="190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191" t="s">
        <v>161</v>
      </c>
      <c r="AT477" s="191" t="s">
        <v>156</v>
      </c>
      <c r="AU477" s="191" t="s">
        <v>86</v>
      </c>
      <c r="AY477" s="19" t="s">
        <v>154</v>
      </c>
      <c r="BE477" s="192">
        <f>IF(N477="základní",J477,0)</f>
        <v>0</v>
      </c>
      <c r="BF477" s="192">
        <f>IF(N477="snížená",J477,0)</f>
        <v>0</v>
      </c>
      <c r="BG477" s="192">
        <f>IF(N477="zákl. přenesená",J477,0)</f>
        <v>0</v>
      </c>
      <c r="BH477" s="192">
        <f>IF(N477="sníž. přenesená",J477,0)</f>
        <v>0</v>
      </c>
      <c r="BI477" s="192">
        <f>IF(N477="nulová",J477,0)</f>
        <v>0</v>
      </c>
      <c r="BJ477" s="19" t="s">
        <v>84</v>
      </c>
      <c r="BK477" s="192">
        <f>ROUND(I477*H477,2)</f>
        <v>0</v>
      </c>
      <c r="BL477" s="19" t="s">
        <v>161</v>
      </c>
      <c r="BM477" s="191" t="s">
        <v>572</v>
      </c>
    </row>
    <row r="478" spans="1:51" s="14" customFormat="1" ht="12">
      <c r="A478" s="14"/>
      <c r="B478" s="201"/>
      <c r="C478" s="14"/>
      <c r="D478" s="194" t="s">
        <v>162</v>
      </c>
      <c r="E478" s="202" t="s">
        <v>1</v>
      </c>
      <c r="F478" s="203" t="s">
        <v>573</v>
      </c>
      <c r="G478" s="14"/>
      <c r="H478" s="204">
        <v>9791.544</v>
      </c>
      <c r="I478" s="205"/>
      <c r="J478" s="14"/>
      <c r="K478" s="14"/>
      <c r="L478" s="201"/>
      <c r="M478" s="206"/>
      <c r="N478" s="207"/>
      <c r="O478" s="207"/>
      <c r="P478" s="207"/>
      <c r="Q478" s="207"/>
      <c r="R478" s="207"/>
      <c r="S478" s="207"/>
      <c r="T478" s="20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02" t="s">
        <v>162</v>
      </c>
      <c r="AU478" s="202" t="s">
        <v>86</v>
      </c>
      <c r="AV478" s="14" t="s">
        <v>86</v>
      </c>
      <c r="AW478" s="14" t="s">
        <v>32</v>
      </c>
      <c r="AX478" s="14" t="s">
        <v>76</v>
      </c>
      <c r="AY478" s="202" t="s">
        <v>154</v>
      </c>
    </row>
    <row r="479" spans="1:51" s="15" customFormat="1" ht="12">
      <c r="A479" s="15"/>
      <c r="B479" s="209"/>
      <c r="C479" s="15"/>
      <c r="D479" s="194" t="s">
        <v>162</v>
      </c>
      <c r="E479" s="210" t="s">
        <v>1</v>
      </c>
      <c r="F479" s="211" t="s">
        <v>165</v>
      </c>
      <c r="G479" s="15"/>
      <c r="H479" s="212">
        <v>9791.544</v>
      </c>
      <c r="I479" s="213"/>
      <c r="J479" s="15"/>
      <c r="K479" s="15"/>
      <c r="L479" s="209"/>
      <c r="M479" s="214"/>
      <c r="N479" s="215"/>
      <c r="O479" s="215"/>
      <c r="P479" s="215"/>
      <c r="Q479" s="215"/>
      <c r="R479" s="215"/>
      <c r="S479" s="215"/>
      <c r="T479" s="216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10" t="s">
        <v>162</v>
      </c>
      <c r="AU479" s="210" t="s">
        <v>86</v>
      </c>
      <c r="AV479" s="15" t="s">
        <v>161</v>
      </c>
      <c r="AW479" s="15" t="s">
        <v>32</v>
      </c>
      <c r="AX479" s="15" t="s">
        <v>84</v>
      </c>
      <c r="AY479" s="210" t="s">
        <v>154</v>
      </c>
    </row>
    <row r="480" spans="1:65" s="2" customFormat="1" ht="44.25" customHeight="1">
      <c r="A480" s="38"/>
      <c r="B480" s="179"/>
      <c r="C480" s="180" t="s">
        <v>370</v>
      </c>
      <c r="D480" s="180" t="s">
        <v>156</v>
      </c>
      <c r="E480" s="181" t="s">
        <v>574</v>
      </c>
      <c r="F480" s="182" t="s">
        <v>575</v>
      </c>
      <c r="G480" s="183" t="s">
        <v>187</v>
      </c>
      <c r="H480" s="184">
        <v>207.018</v>
      </c>
      <c r="I480" s="185"/>
      <c r="J480" s="186">
        <f>ROUND(I480*H480,2)</f>
        <v>0</v>
      </c>
      <c r="K480" s="182" t="s">
        <v>160</v>
      </c>
      <c r="L480" s="39"/>
      <c r="M480" s="187" t="s">
        <v>1</v>
      </c>
      <c r="N480" s="188" t="s">
        <v>41</v>
      </c>
      <c r="O480" s="77"/>
      <c r="P480" s="189">
        <f>O480*H480</f>
        <v>0</v>
      </c>
      <c r="Q480" s="189">
        <v>0</v>
      </c>
      <c r="R480" s="189">
        <f>Q480*H480</f>
        <v>0</v>
      </c>
      <c r="S480" s="189">
        <v>0</v>
      </c>
      <c r="T480" s="190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191" t="s">
        <v>161</v>
      </c>
      <c r="AT480" s="191" t="s">
        <v>156</v>
      </c>
      <c r="AU480" s="191" t="s">
        <v>86</v>
      </c>
      <c r="AY480" s="19" t="s">
        <v>154</v>
      </c>
      <c r="BE480" s="192">
        <f>IF(N480="základní",J480,0)</f>
        <v>0</v>
      </c>
      <c r="BF480" s="192">
        <f>IF(N480="snížená",J480,0)</f>
        <v>0</v>
      </c>
      <c r="BG480" s="192">
        <f>IF(N480="zákl. přenesená",J480,0)</f>
        <v>0</v>
      </c>
      <c r="BH480" s="192">
        <f>IF(N480="sníž. přenesená",J480,0)</f>
        <v>0</v>
      </c>
      <c r="BI480" s="192">
        <f>IF(N480="nulová",J480,0)</f>
        <v>0</v>
      </c>
      <c r="BJ480" s="19" t="s">
        <v>84</v>
      </c>
      <c r="BK480" s="192">
        <f>ROUND(I480*H480,2)</f>
        <v>0</v>
      </c>
      <c r="BL480" s="19" t="s">
        <v>161</v>
      </c>
      <c r="BM480" s="191" t="s">
        <v>576</v>
      </c>
    </row>
    <row r="481" spans="1:51" s="14" customFormat="1" ht="12">
      <c r="A481" s="14"/>
      <c r="B481" s="201"/>
      <c r="C481" s="14"/>
      <c r="D481" s="194" t="s">
        <v>162</v>
      </c>
      <c r="E481" s="202" t="s">
        <v>1</v>
      </c>
      <c r="F481" s="203" t="s">
        <v>577</v>
      </c>
      <c r="G481" s="14"/>
      <c r="H481" s="204">
        <v>207.018</v>
      </c>
      <c r="I481" s="205"/>
      <c r="J481" s="14"/>
      <c r="K481" s="14"/>
      <c r="L481" s="201"/>
      <c r="M481" s="206"/>
      <c r="N481" s="207"/>
      <c r="O481" s="207"/>
      <c r="P481" s="207"/>
      <c r="Q481" s="207"/>
      <c r="R481" s="207"/>
      <c r="S481" s="207"/>
      <c r="T481" s="20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02" t="s">
        <v>162</v>
      </c>
      <c r="AU481" s="202" t="s">
        <v>86</v>
      </c>
      <c r="AV481" s="14" t="s">
        <v>86</v>
      </c>
      <c r="AW481" s="14" t="s">
        <v>32</v>
      </c>
      <c r="AX481" s="14" t="s">
        <v>76</v>
      </c>
      <c r="AY481" s="202" t="s">
        <v>154</v>
      </c>
    </row>
    <row r="482" spans="1:51" s="15" customFormat="1" ht="12">
      <c r="A482" s="15"/>
      <c r="B482" s="209"/>
      <c r="C482" s="15"/>
      <c r="D482" s="194" t="s">
        <v>162</v>
      </c>
      <c r="E482" s="210" t="s">
        <v>1</v>
      </c>
      <c r="F482" s="211" t="s">
        <v>165</v>
      </c>
      <c r="G482" s="15"/>
      <c r="H482" s="212">
        <v>207.018</v>
      </c>
      <c r="I482" s="213"/>
      <c r="J482" s="15"/>
      <c r="K482" s="15"/>
      <c r="L482" s="209"/>
      <c r="M482" s="214"/>
      <c r="N482" s="215"/>
      <c r="O482" s="215"/>
      <c r="P482" s="215"/>
      <c r="Q482" s="215"/>
      <c r="R482" s="215"/>
      <c r="S482" s="215"/>
      <c r="T482" s="216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10" t="s">
        <v>162</v>
      </c>
      <c r="AU482" s="210" t="s">
        <v>86</v>
      </c>
      <c r="AV482" s="15" t="s">
        <v>161</v>
      </c>
      <c r="AW482" s="15" t="s">
        <v>32</v>
      </c>
      <c r="AX482" s="15" t="s">
        <v>84</v>
      </c>
      <c r="AY482" s="210" t="s">
        <v>154</v>
      </c>
    </row>
    <row r="483" spans="1:65" s="2" customFormat="1" ht="44.25" customHeight="1">
      <c r="A483" s="38"/>
      <c r="B483" s="179"/>
      <c r="C483" s="180" t="s">
        <v>578</v>
      </c>
      <c r="D483" s="180" t="s">
        <v>156</v>
      </c>
      <c r="E483" s="181" t="s">
        <v>579</v>
      </c>
      <c r="F483" s="182" t="s">
        <v>580</v>
      </c>
      <c r="G483" s="183" t="s">
        <v>187</v>
      </c>
      <c r="H483" s="184">
        <v>455.226</v>
      </c>
      <c r="I483" s="185"/>
      <c r="J483" s="186">
        <f>ROUND(I483*H483,2)</f>
        <v>0</v>
      </c>
      <c r="K483" s="182" t="s">
        <v>160</v>
      </c>
      <c r="L483" s="39"/>
      <c r="M483" s="187" t="s">
        <v>1</v>
      </c>
      <c r="N483" s="188" t="s">
        <v>41</v>
      </c>
      <c r="O483" s="77"/>
      <c r="P483" s="189">
        <f>O483*H483</f>
        <v>0</v>
      </c>
      <c r="Q483" s="189">
        <v>0</v>
      </c>
      <c r="R483" s="189">
        <f>Q483*H483</f>
        <v>0</v>
      </c>
      <c r="S483" s="189">
        <v>0</v>
      </c>
      <c r="T483" s="190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191" t="s">
        <v>161</v>
      </c>
      <c r="AT483" s="191" t="s">
        <v>156</v>
      </c>
      <c r="AU483" s="191" t="s">
        <v>86</v>
      </c>
      <c r="AY483" s="19" t="s">
        <v>154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19" t="s">
        <v>84</v>
      </c>
      <c r="BK483" s="192">
        <f>ROUND(I483*H483,2)</f>
        <v>0</v>
      </c>
      <c r="BL483" s="19" t="s">
        <v>161</v>
      </c>
      <c r="BM483" s="191" t="s">
        <v>581</v>
      </c>
    </row>
    <row r="484" spans="1:51" s="14" customFormat="1" ht="12">
      <c r="A484" s="14"/>
      <c r="B484" s="201"/>
      <c r="C484" s="14"/>
      <c r="D484" s="194" t="s">
        <v>162</v>
      </c>
      <c r="E484" s="202" t="s">
        <v>1</v>
      </c>
      <c r="F484" s="203" t="s">
        <v>582</v>
      </c>
      <c r="G484" s="14"/>
      <c r="H484" s="204">
        <v>722.265</v>
      </c>
      <c r="I484" s="205"/>
      <c r="J484" s="14"/>
      <c r="K484" s="14"/>
      <c r="L484" s="201"/>
      <c r="M484" s="206"/>
      <c r="N484" s="207"/>
      <c r="O484" s="207"/>
      <c r="P484" s="207"/>
      <c r="Q484" s="207"/>
      <c r="R484" s="207"/>
      <c r="S484" s="207"/>
      <c r="T484" s="208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02" t="s">
        <v>162</v>
      </c>
      <c r="AU484" s="202" t="s">
        <v>86</v>
      </c>
      <c r="AV484" s="14" t="s">
        <v>86</v>
      </c>
      <c r="AW484" s="14" t="s">
        <v>32</v>
      </c>
      <c r="AX484" s="14" t="s">
        <v>76</v>
      </c>
      <c r="AY484" s="202" t="s">
        <v>154</v>
      </c>
    </row>
    <row r="485" spans="1:51" s="14" customFormat="1" ht="12">
      <c r="A485" s="14"/>
      <c r="B485" s="201"/>
      <c r="C485" s="14"/>
      <c r="D485" s="194" t="s">
        <v>162</v>
      </c>
      <c r="E485" s="202" t="s">
        <v>1</v>
      </c>
      <c r="F485" s="203" t="s">
        <v>583</v>
      </c>
      <c r="G485" s="14"/>
      <c r="H485" s="204">
        <v>-267.039</v>
      </c>
      <c r="I485" s="205"/>
      <c r="J485" s="14"/>
      <c r="K485" s="14"/>
      <c r="L485" s="201"/>
      <c r="M485" s="206"/>
      <c r="N485" s="207"/>
      <c r="O485" s="207"/>
      <c r="P485" s="207"/>
      <c r="Q485" s="207"/>
      <c r="R485" s="207"/>
      <c r="S485" s="207"/>
      <c r="T485" s="20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02" t="s">
        <v>162</v>
      </c>
      <c r="AU485" s="202" t="s">
        <v>86</v>
      </c>
      <c r="AV485" s="14" t="s">
        <v>86</v>
      </c>
      <c r="AW485" s="14" t="s">
        <v>32</v>
      </c>
      <c r="AX485" s="14" t="s">
        <v>76</v>
      </c>
      <c r="AY485" s="202" t="s">
        <v>154</v>
      </c>
    </row>
    <row r="486" spans="1:51" s="15" customFormat="1" ht="12">
      <c r="A486" s="15"/>
      <c r="B486" s="209"/>
      <c r="C486" s="15"/>
      <c r="D486" s="194" t="s">
        <v>162</v>
      </c>
      <c r="E486" s="210" t="s">
        <v>1</v>
      </c>
      <c r="F486" s="211" t="s">
        <v>165</v>
      </c>
      <c r="G486" s="15"/>
      <c r="H486" s="212">
        <v>455.226</v>
      </c>
      <c r="I486" s="213"/>
      <c r="J486" s="15"/>
      <c r="K486" s="15"/>
      <c r="L486" s="209"/>
      <c r="M486" s="214"/>
      <c r="N486" s="215"/>
      <c r="O486" s="215"/>
      <c r="P486" s="215"/>
      <c r="Q486" s="215"/>
      <c r="R486" s="215"/>
      <c r="S486" s="215"/>
      <c r="T486" s="21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10" t="s">
        <v>162</v>
      </c>
      <c r="AU486" s="210" t="s">
        <v>86</v>
      </c>
      <c r="AV486" s="15" t="s">
        <v>161</v>
      </c>
      <c r="AW486" s="15" t="s">
        <v>32</v>
      </c>
      <c r="AX486" s="15" t="s">
        <v>84</v>
      </c>
      <c r="AY486" s="210" t="s">
        <v>154</v>
      </c>
    </row>
    <row r="487" spans="1:65" s="2" customFormat="1" ht="44.25" customHeight="1">
      <c r="A487" s="38"/>
      <c r="B487" s="179"/>
      <c r="C487" s="180" t="s">
        <v>374</v>
      </c>
      <c r="D487" s="180" t="s">
        <v>156</v>
      </c>
      <c r="E487" s="181" t="s">
        <v>584</v>
      </c>
      <c r="F487" s="182" t="s">
        <v>585</v>
      </c>
      <c r="G487" s="183" t="s">
        <v>187</v>
      </c>
      <c r="H487" s="184">
        <v>26.653</v>
      </c>
      <c r="I487" s="185"/>
      <c r="J487" s="186">
        <f>ROUND(I487*H487,2)</f>
        <v>0</v>
      </c>
      <c r="K487" s="182" t="s">
        <v>160</v>
      </c>
      <c r="L487" s="39"/>
      <c r="M487" s="187" t="s">
        <v>1</v>
      </c>
      <c r="N487" s="188" t="s">
        <v>41</v>
      </c>
      <c r="O487" s="77"/>
      <c r="P487" s="189">
        <f>O487*H487</f>
        <v>0</v>
      </c>
      <c r="Q487" s="189">
        <v>0</v>
      </c>
      <c r="R487" s="189">
        <f>Q487*H487</f>
        <v>0</v>
      </c>
      <c r="S487" s="189">
        <v>0</v>
      </c>
      <c r="T487" s="190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191" t="s">
        <v>161</v>
      </c>
      <c r="AT487" s="191" t="s">
        <v>156</v>
      </c>
      <c r="AU487" s="191" t="s">
        <v>86</v>
      </c>
      <c r="AY487" s="19" t="s">
        <v>154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19" t="s">
        <v>84</v>
      </c>
      <c r="BK487" s="192">
        <f>ROUND(I487*H487,2)</f>
        <v>0</v>
      </c>
      <c r="BL487" s="19" t="s">
        <v>161</v>
      </c>
      <c r="BM487" s="191" t="s">
        <v>586</v>
      </c>
    </row>
    <row r="488" spans="1:51" s="14" customFormat="1" ht="12">
      <c r="A488" s="14"/>
      <c r="B488" s="201"/>
      <c r="C488" s="14"/>
      <c r="D488" s="194" t="s">
        <v>162</v>
      </c>
      <c r="E488" s="202" t="s">
        <v>1</v>
      </c>
      <c r="F488" s="203" t="s">
        <v>587</v>
      </c>
      <c r="G488" s="14"/>
      <c r="H488" s="204">
        <v>26.653</v>
      </c>
      <c r="I488" s="205"/>
      <c r="J488" s="14"/>
      <c r="K488" s="14"/>
      <c r="L488" s="201"/>
      <c r="M488" s="206"/>
      <c r="N488" s="207"/>
      <c r="O488" s="207"/>
      <c r="P488" s="207"/>
      <c r="Q488" s="207"/>
      <c r="R488" s="207"/>
      <c r="S488" s="207"/>
      <c r="T488" s="20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02" t="s">
        <v>162</v>
      </c>
      <c r="AU488" s="202" t="s">
        <v>86</v>
      </c>
      <c r="AV488" s="14" t="s">
        <v>86</v>
      </c>
      <c r="AW488" s="14" t="s">
        <v>32</v>
      </c>
      <c r="AX488" s="14" t="s">
        <v>76</v>
      </c>
      <c r="AY488" s="202" t="s">
        <v>154</v>
      </c>
    </row>
    <row r="489" spans="1:51" s="15" customFormat="1" ht="12">
      <c r="A489" s="15"/>
      <c r="B489" s="209"/>
      <c r="C489" s="15"/>
      <c r="D489" s="194" t="s">
        <v>162</v>
      </c>
      <c r="E489" s="210" t="s">
        <v>1</v>
      </c>
      <c r="F489" s="211" t="s">
        <v>165</v>
      </c>
      <c r="G489" s="15"/>
      <c r="H489" s="212">
        <v>26.653</v>
      </c>
      <c r="I489" s="213"/>
      <c r="J489" s="15"/>
      <c r="K489" s="15"/>
      <c r="L489" s="209"/>
      <c r="M489" s="214"/>
      <c r="N489" s="215"/>
      <c r="O489" s="215"/>
      <c r="P489" s="215"/>
      <c r="Q489" s="215"/>
      <c r="R489" s="215"/>
      <c r="S489" s="215"/>
      <c r="T489" s="216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10" t="s">
        <v>162</v>
      </c>
      <c r="AU489" s="210" t="s">
        <v>86</v>
      </c>
      <c r="AV489" s="15" t="s">
        <v>161</v>
      </c>
      <c r="AW489" s="15" t="s">
        <v>32</v>
      </c>
      <c r="AX489" s="15" t="s">
        <v>84</v>
      </c>
      <c r="AY489" s="210" t="s">
        <v>154</v>
      </c>
    </row>
    <row r="490" spans="1:65" s="2" customFormat="1" ht="44.25" customHeight="1">
      <c r="A490" s="38"/>
      <c r="B490" s="179"/>
      <c r="C490" s="180" t="s">
        <v>588</v>
      </c>
      <c r="D490" s="180" t="s">
        <v>156</v>
      </c>
      <c r="E490" s="181" t="s">
        <v>589</v>
      </c>
      <c r="F490" s="182" t="s">
        <v>590</v>
      </c>
      <c r="G490" s="183" t="s">
        <v>187</v>
      </c>
      <c r="H490" s="184">
        <v>33.368</v>
      </c>
      <c r="I490" s="185"/>
      <c r="J490" s="186">
        <f>ROUND(I490*H490,2)</f>
        <v>0</v>
      </c>
      <c r="K490" s="182" t="s">
        <v>160</v>
      </c>
      <c r="L490" s="39"/>
      <c r="M490" s="187" t="s">
        <v>1</v>
      </c>
      <c r="N490" s="188" t="s">
        <v>41</v>
      </c>
      <c r="O490" s="77"/>
      <c r="P490" s="189">
        <f>O490*H490</f>
        <v>0</v>
      </c>
      <c r="Q490" s="189">
        <v>0</v>
      </c>
      <c r="R490" s="189">
        <f>Q490*H490</f>
        <v>0</v>
      </c>
      <c r="S490" s="189">
        <v>0</v>
      </c>
      <c r="T490" s="190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191" t="s">
        <v>161</v>
      </c>
      <c r="AT490" s="191" t="s">
        <v>156</v>
      </c>
      <c r="AU490" s="191" t="s">
        <v>86</v>
      </c>
      <c r="AY490" s="19" t="s">
        <v>154</v>
      </c>
      <c r="BE490" s="192">
        <f>IF(N490="základní",J490,0)</f>
        <v>0</v>
      </c>
      <c r="BF490" s="192">
        <f>IF(N490="snížená",J490,0)</f>
        <v>0</v>
      </c>
      <c r="BG490" s="192">
        <f>IF(N490="zákl. přenesená",J490,0)</f>
        <v>0</v>
      </c>
      <c r="BH490" s="192">
        <f>IF(N490="sníž. přenesená",J490,0)</f>
        <v>0</v>
      </c>
      <c r="BI490" s="192">
        <f>IF(N490="nulová",J490,0)</f>
        <v>0</v>
      </c>
      <c r="BJ490" s="19" t="s">
        <v>84</v>
      </c>
      <c r="BK490" s="192">
        <f>ROUND(I490*H490,2)</f>
        <v>0</v>
      </c>
      <c r="BL490" s="19" t="s">
        <v>161</v>
      </c>
      <c r="BM490" s="191" t="s">
        <v>591</v>
      </c>
    </row>
    <row r="491" spans="1:51" s="14" customFormat="1" ht="12">
      <c r="A491" s="14"/>
      <c r="B491" s="201"/>
      <c r="C491" s="14"/>
      <c r="D491" s="194" t="s">
        <v>162</v>
      </c>
      <c r="E491" s="202" t="s">
        <v>1</v>
      </c>
      <c r="F491" s="203" t="s">
        <v>592</v>
      </c>
      <c r="G491" s="14"/>
      <c r="H491" s="204">
        <v>19.284</v>
      </c>
      <c r="I491" s="205"/>
      <c r="J491" s="14"/>
      <c r="K491" s="14"/>
      <c r="L491" s="201"/>
      <c r="M491" s="206"/>
      <c r="N491" s="207"/>
      <c r="O491" s="207"/>
      <c r="P491" s="207"/>
      <c r="Q491" s="207"/>
      <c r="R491" s="207"/>
      <c r="S491" s="207"/>
      <c r="T491" s="20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02" t="s">
        <v>162</v>
      </c>
      <c r="AU491" s="202" t="s">
        <v>86</v>
      </c>
      <c r="AV491" s="14" t="s">
        <v>86</v>
      </c>
      <c r="AW491" s="14" t="s">
        <v>32</v>
      </c>
      <c r="AX491" s="14" t="s">
        <v>76</v>
      </c>
      <c r="AY491" s="202" t="s">
        <v>154</v>
      </c>
    </row>
    <row r="492" spans="1:51" s="14" customFormat="1" ht="12">
      <c r="A492" s="14"/>
      <c r="B492" s="201"/>
      <c r="C492" s="14"/>
      <c r="D492" s="194" t="s">
        <v>162</v>
      </c>
      <c r="E492" s="202" t="s">
        <v>1</v>
      </c>
      <c r="F492" s="203" t="s">
        <v>593</v>
      </c>
      <c r="G492" s="14"/>
      <c r="H492" s="204">
        <v>14.084</v>
      </c>
      <c r="I492" s="205"/>
      <c r="J492" s="14"/>
      <c r="K492" s="14"/>
      <c r="L492" s="201"/>
      <c r="M492" s="206"/>
      <c r="N492" s="207"/>
      <c r="O492" s="207"/>
      <c r="P492" s="207"/>
      <c r="Q492" s="207"/>
      <c r="R492" s="207"/>
      <c r="S492" s="207"/>
      <c r="T492" s="208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02" t="s">
        <v>162</v>
      </c>
      <c r="AU492" s="202" t="s">
        <v>86</v>
      </c>
      <c r="AV492" s="14" t="s">
        <v>86</v>
      </c>
      <c r="AW492" s="14" t="s">
        <v>32</v>
      </c>
      <c r="AX492" s="14" t="s">
        <v>76</v>
      </c>
      <c r="AY492" s="202" t="s">
        <v>154</v>
      </c>
    </row>
    <row r="493" spans="1:51" s="15" customFormat="1" ht="12">
      <c r="A493" s="15"/>
      <c r="B493" s="209"/>
      <c r="C493" s="15"/>
      <c r="D493" s="194" t="s">
        <v>162</v>
      </c>
      <c r="E493" s="210" t="s">
        <v>1</v>
      </c>
      <c r="F493" s="211" t="s">
        <v>165</v>
      </c>
      <c r="G493" s="15"/>
      <c r="H493" s="212">
        <v>33.367999999999995</v>
      </c>
      <c r="I493" s="213"/>
      <c r="J493" s="15"/>
      <c r="K493" s="15"/>
      <c r="L493" s="209"/>
      <c r="M493" s="214"/>
      <c r="N493" s="215"/>
      <c r="O493" s="215"/>
      <c r="P493" s="215"/>
      <c r="Q493" s="215"/>
      <c r="R493" s="215"/>
      <c r="S493" s="215"/>
      <c r="T493" s="216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10" t="s">
        <v>162</v>
      </c>
      <c r="AU493" s="210" t="s">
        <v>86</v>
      </c>
      <c r="AV493" s="15" t="s">
        <v>161</v>
      </c>
      <c r="AW493" s="15" t="s">
        <v>32</v>
      </c>
      <c r="AX493" s="15" t="s">
        <v>84</v>
      </c>
      <c r="AY493" s="210" t="s">
        <v>154</v>
      </c>
    </row>
    <row r="494" spans="1:63" s="12" customFormat="1" ht="22.8" customHeight="1">
      <c r="A494" s="12"/>
      <c r="B494" s="166"/>
      <c r="C494" s="12"/>
      <c r="D494" s="167" t="s">
        <v>75</v>
      </c>
      <c r="E494" s="177" t="s">
        <v>594</v>
      </c>
      <c r="F494" s="177" t="s">
        <v>595</v>
      </c>
      <c r="G494" s="12"/>
      <c r="H494" s="12"/>
      <c r="I494" s="169"/>
      <c r="J494" s="178">
        <f>BK494</f>
        <v>0</v>
      </c>
      <c r="K494" s="12"/>
      <c r="L494" s="166"/>
      <c r="M494" s="171"/>
      <c r="N494" s="172"/>
      <c r="O494" s="172"/>
      <c r="P494" s="173">
        <f>SUM(P495:P496)</f>
        <v>0</v>
      </c>
      <c r="Q494" s="172"/>
      <c r="R494" s="173">
        <f>SUM(R495:R496)</f>
        <v>0</v>
      </c>
      <c r="S494" s="172"/>
      <c r="T494" s="174">
        <f>SUM(T495:T496)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167" t="s">
        <v>84</v>
      </c>
      <c r="AT494" s="175" t="s">
        <v>75</v>
      </c>
      <c r="AU494" s="175" t="s">
        <v>84</v>
      </c>
      <c r="AY494" s="167" t="s">
        <v>154</v>
      </c>
      <c r="BK494" s="176">
        <f>SUM(BK495:BK496)</f>
        <v>0</v>
      </c>
    </row>
    <row r="495" spans="1:65" s="2" customFormat="1" ht="66.75" customHeight="1">
      <c r="A495" s="38"/>
      <c r="B495" s="179"/>
      <c r="C495" s="180" t="s">
        <v>596</v>
      </c>
      <c r="D495" s="180" t="s">
        <v>156</v>
      </c>
      <c r="E495" s="181" t="s">
        <v>597</v>
      </c>
      <c r="F495" s="182" t="s">
        <v>598</v>
      </c>
      <c r="G495" s="183" t="s">
        <v>187</v>
      </c>
      <c r="H495" s="184">
        <v>85.951</v>
      </c>
      <c r="I495" s="185"/>
      <c r="J495" s="186">
        <f>ROUND(I495*H495,2)</f>
        <v>0</v>
      </c>
      <c r="K495" s="182" t="s">
        <v>160</v>
      </c>
      <c r="L495" s="39"/>
      <c r="M495" s="187" t="s">
        <v>1</v>
      </c>
      <c r="N495" s="188" t="s">
        <v>41</v>
      </c>
      <c r="O495" s="77"/>
      <c r="P495" s="189">
        <f>O495*H495</f>
        <v>0</v>
      </c>
      <c r="Q495" s="189">
        <v>0</v>
      </c>
      <c r="R495" s="189">
        <f>Q495*H495</f>
        <v>0</v>
      </c>
      <c r="S495" s="189">
        <v>0</v>
      </c>
      <c r="T495" s="190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191" t="s">
        <v>161</v>
      </c>
      <c r="AT495" s="191" t="s">
        <v>156</v>
      </c>
      <c r="AU495" s="191" t="s">
        <v>86</v>
      </c>
      <c r="AY495" s="19" t="s">
        <v>154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9" t="s">
        <v>84</v>
      </c>
      <c r="BK495" s="192">
        <f>ROUND(I495*H495,2)</f>
        <v>0</v>
      </c>
      <c r="BL495" s="19" t="s">
        <v>161</v>
      </c>
      <c r="BM495" s="191" t="s">
        <v>599</v>
      </c>
    </row>
    <row r="496" spans="1:65" s="2" customFormat="1" ht="55.5" customHeight="1">
      <c r="A496" s="38"/>
      <c r="B496" s="179"/>
      <c r="C496" s="180" t="s">
        <v>378</v>
      </c>
      <c r="D496" s="180" t="s">
        <v>156</v>
      </c>
      <c r="E496" s="181" t="s">
        <v>600</v>
      </c>
      <c r="F496" s="182" t="s">
        <v>601</v>
      </c>
      <c r="G496" s="183" t="s">
        <v>187</v>
      </c>
      <c r="H496" s="184">
        <v>85.951</v>
      </c>
      <c r="I496" s="185"/>
      <c r="J496" s="186">
        <f>ROUND(I496*H496,2)</f>
        <v>0</v>
      </c>
      <c r="K496" s="182" t="s">
        <v>160</v>
      </c>
      <c r="L496" s="39"/>
      <c r="M496" s="187" t="s">
        <v>1</v>
      </c>
      <c r="N496" s="188" t="s">
        <v>41</v>
      </c>
      <c r="O496" s="77"/>
      <c r="P496" s="189">
        <f>O496*H496</f>
        <v>0</v>
      </c>
      <c r="Q496" s="189">
        <v>0</v>
      </c>
      <c r="R496" s="189">
        <f>Q496*H496</f>
        <v>0</v>
      </c>
      <c r="S496" s="189">
        <v>0</v>
      </c>
      <c r="T496" s="190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191" t="s">
        <v>161</v>
      </c>
      <c r="AT496" s="191" t="s">
        <v>156</v>
      </c>
      <c r="AU496" s="191" t="s">
        <v>86</v>
      </c>
      <c r="AY496" s="19" t="s">
        <v>154</v>
      </c>
      <c r="BE496" s="192">
        <f>IF(N496="základní",J496,0)</f>
        <v>0</v>
      </c>
      <c r="BF496" s="192">
        <f>IF(N496="snížená",J496,0)</f>
        <v>0</v>
      </c>
      <c r="BG496" s="192">
        <f>IF(N496="zákl. přenesená",J496,0)</f>
        <v>0</v>
      </c>
      <c r="BH496" s="192">
        <f>IF(N496="sníž. přenesená",J496,0)</f>
        <v>0</v>
      </c>
      <c r="BI496" s="192">
        <f>IF(N496="nulová",J496,0)</f>
        <v>0</v>
      </c>
      <c r="BJ496" s="19" t="s">
        <v>84</v>
      </c>
      <c r="BK496" s="192">
        <f>ROUND(I496*H496,2)</f>
        <v>0</v>
      </c>
      <c r="BL496" s="19" t="s">
        <v>161</v>
      </c>
      <c r="BM496" s="191" t="s">
        <v>602</v>
      </c>
    </row>
    <row r="497" spans="1:63" s="12" customFormat="1" ht="25.9" customHeight="1">
      <c r="A497" s="12"/>
      <c r="B497" s="166"/>
      <c r="C497" s="12"/>
      <c r="D497" s="167" t="s">
        <v>75</v>
      </c>
      <c r="E497" s="168" t="s">
        <v>603</v>
      </c>
      <c r="F497" s="168" t="s">
        <v>604</v>
      </c>
      <c r="G497" s="12"/>
      <c r="H497" s="12"/>
      <c r="I497" s="169"/>
      <c r="J497" s="170">
        <f>BK497</f>
        <v>0</v>
      </c>
      <c r="K497" s="12"/>
      <c r="L497" s="166"/>
      <c r="M497" s="171"/>
      <c r="N497" s="172"/>
      <c r="O497" s="172"/>
      <c r="P497" s="173">
        <f>P498+P521+P662+P729+P737+P739+P749+P759+P791+P951+P968+P970+P980</f>
        <v>0</v>
      </c>
      <c r="Q497" s="172"/>
      <c r="R497" s="173">
        <f>R498+R521+R662+R729+R737+R739+R749+R759+R791+R951+R968+R970+R980</f>
        <v>0</v>
      </c>
      <c r="S497" s="172"/>
      <c r="T497" s="174">
        <f>T498+T521+T662+T729+T737+T739+T749+T759+T791+T951+T968+T970+T980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167" t="s">
        <v>86</v>
      </c>
      <c r="AT497" s="175" t="s">
        <v>75</v>
      </c>
      <c r="AU497" s="175" t="s">
        <v>76</v>
      </c>
      <c r="AY497" s="167" t="s">
        <v>154</v>
      </c>
      <c r="BK497" s="176">
        <f>BK498+BK521+BK662+BK729+BK737+BK739+BK749+BK759+BK791+BK951+BK968+BK970+BK980</f>
        <v>0</v>
      </c>
    </row>
    <row r="498" spans="1:63" s="12" customFormat="1" ht="22.8" customHeight="1">
      <c r="A498" s="12"/>
      <c r="B498" s="166"/>
      <c r="C498" s="12"/>
      <c r="D498" s="167" t="s">
        <v>75</v>
      </c>
      <c r="E498" s="177" t="s">
        <v>605</v>
      </c>
      <c r="F498" s="177" t="s">
        <v>606</v>
      </c>
      <c r="G498" s="12"/>
      <c r="H498" s="12"/>
      <c r="I498" s="169"/>
      <c r="J498" s="178">
        <f>BK498</f>
        <v>0</v>
      </c>
      <c r="K498" s="12"/>
      <c r="L498" s="166"/>
      <c r="M498" s="171"/>
      <c r="N498" s="172"/>
      <c r="O498" s="172"/>
      <c r="P498" s="173">
        <f>SUM(P499:P520)</f>
        <v>0</v>
      </c>
      <c r="Q498" s="172"/>
      <c r="R498" s="173">
        <f>SUM(R499:R520)</f>
        <v>0</v>
      </c>
      <c r="S498" s="172"/>
      <c r="T498" s="174">
        <f>SUM(T499:T520)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167" t="s">
        <v>86</v>
      </c>
      <c r="AT498" s="175" t="s">
        <v>75</v>
      </c>
      <c r="AU498" s="175" t="s">
        <v>84</v>
      </c>
      <c r="AY498" s="167" t="s">
        <v>154</v>
      </c>
      <c r="BK498" s="176">
        <f>SUM(BK499:BK520)</f>
        <v>0</v>
      </c>
    </row>
    <row r="499" spans="1:65" s="2" customFormat="1" ht="33" customHeight="1">
      <c r="A499" s="38"/>
      <c r="B499" s="179"/>
      <c r="C499" s="180" t="s">
        <v>381</v>
      </c>
      <c r="D499" s="180" t="s">
        <v>156</v>
      </c>
      <c r="E499" s="181" t="s">
        <v>607</v>
      </c>
      <c r="F499" s="182" t="s">
        <v>608</v>
      </c>
      <c r="G499" s="183" t="s">
        <v>201</v>
      </c>
      <c r="H499" s="184">
        <v>224.63</v>
      </c>
      <c r="I499" s="185"/>
      <c r="J499" s="186">
        <f>ROUND(I499*H499,2)</f>
        <v>0</v>
      </c>
      <c r="K499" s="182" t="s">
        <v>160</v>
      </c>
      <c r="L499" s="39"/>
      <c r="M499" s="187" t="s">
        <v>1</v>
      </c>
      <c r="N499" s="188" t="s">
        <v>41</v>
      </c>
      <c r="O499" s="77"/>
      <c r="P499" s="189">
        <f>O499*H499</f>
        <v>0</v>
      </c>
      <c r="Q499" s="189">
        <v>0</v>
      </c>
      <c r="R499" s="189">
        <f>Q499*H499</f>
        <v>0</v>
      </c>
      <c r="S499" s="189">
        <v>0</v>
      </c>
      <c r="T499" s="190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191" t="s">
        <v>195</v>
      </c>
      <c r="AT499" s="191" t="s">
        <v>156</v>
      </c>
      <c r="AU499" s="191" t="s">
        <v>86</v>
      </c>
      <c r="AY499" s="19" t="s">
        <v>154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19" t="s">
        <v>84</v>
      </c>
      <c r="BK499" s="192">
        <f>ROUND(I499*H499,2)</f>
        <v>0</v>
      </c>
      <c r="BL499" s="19" t="s">
        <v>195</v>
      </c>
      <c r="BM499" s="191" t="s">
        <v>609</v>
      </c>
    </row>
    <row r="500" spans="1:51" s="13" customFormat="1" ht="12">
      <c r="A500" s="13"/>
      <c r="B500" s="193"/>
      <c r="C500" s="13"/>
      <c r="D500" s="194" t="s">
        <v>162</v>
      </c>
      <c r="E500" s="195" t="s">
        <v>1</v>
      </c>
      <c r="F500" s="196" t="s">
        <v>610</v>
      </c>
      <c r="G500" s="13"/>
      <c r="H500" s="195" t="s">
        <v>1</v>
      </c>
      <c r="I500" s="197"/>
      <c r="J500" s="13"/>
      <c r="K500" s="13"/>
      <c r="L500" s="193"/>
      <c r="M500" s="198"/>
      <c r="N500" s="199"/>
      <c r="O500" s="199"/>
      <c r="P500" s="199"/>
      <c r="Q500" s="199"/>
      <c r="R500" s="199"/>
      <c r="S500" s="199"/>
      <c r="T500" s="20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195" t="s">
        <v>162</v>
      </c>
      <c r="AU500" s="195" t="s">
        <v>86</v>
      </c>
      <c r="AV500" s="13" t="s">
        <v>84</v>
      </c>
      <c r="AW500" s="13" t="s">
        <v>32</v>
      </c>
      <c r="AX500" s="13" t="s">
        <v>76</v>
      </c>
      <c r="AY500" s="195" t="s">
        <v>154</v>
      </c>
    </row>
    <row r="501" spans="1:51" s="14" customFormat="1" ht="12">
      <c r="A501" s="14"/>
      <c r="B501" s="201"/>
      <c r="C501" s="14"/>
      <c r="D501" s="194" t="s">
        <v>162</v>
      </c>
      <c r="E501" s="202" t="s">
        <v>1</v>
      </c>
      <c r="F501" s="203" t="s">
        <v>359</v>
      </c>
      <c r="G501" s="14"/>
      <c r="H501" s="204">
        <v>102.37</v>
      </c>
      <c r="I501" s="205"/>
      <c r="J501" s="14"/>
      <c r="K501" s="14"/>
      <c r="L501" s="201"/>
      <c r="M501" s="206"/>
      <c r="N501" s="207"/>
      <c r="O501" s="207"/>
      <c r="P501" s="207"/>
      <c r="Q501" s="207"/>
      <c r="R501" s="207"/>
      <c r="S501" s="207"/>
      <c r="T501" s="208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02" t="s">
        <v>162</v>
      </c>
      <c r="AU501" s="202" t="s">
        <v>86</v>
      </c>
      <c r="AV501" s="14" t="s">
        <v>86</v>
      </c>
      <c r="AW501" s="14" t="s">
        <v>32</v>
      </c>
      <c r="AX501" s="14" t="s">
        <v>76</v>
      </c>
      <c r="AY501" s="202" t="s">
        <v>154</v>
      </c>
    </row>
    <row r="502" spans="1:51" s="14" customFormat="1" ht="12">
      <c r="A502" s="14"/>
      <c r="B502" s="201"/>
      <c r="C502" s="14"/>
      <c r="D502" s="194" t="s">
        <v>162</v>
      </c>
      <c r="E502" s="202" t="s">
        <v>1</v>
      </c>
      <c r="F502" s="203" t="s">
        <v>611</v>
      </c>
      <c r="G502" s="14"/>
      <c r="H502" s="204">
        <v>122.26</v>
      </c>
      <c r="I502" s="205"/>
      <c r="J502" s="14"/>
      <c r="K502" s="14"/>
      <c r="L502" s="201"/>
      <c r="M502" s="206"/>
      <c r="N502" s="207"/>
      <c r="O502" s="207"/>
      <c r="P502" s="207"/>
      <c r="Q502" s="207"/>
      <c r="R502" s="207"/>
      <c r="S502" s="207"/>
      <c r="T502" s="20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02" t="s">
        <v>162</v>
      </c>
      <c r="AU502" s="202" t="s">
        <v>86</v>
      </c>
      <c r="AV502" s="14" t="s">
        <v>86</v>
      </c>
      <c r="AW502" s="14" t="s">
        <v>32</v>
      </c>
      <c r="AX502" s="14" t="s">
        <v>76</v>
      </c>
      <c r="AY502" s="202" t="s">
        <v>154</v>
      </c>
    </row>
    <row r="503" spans="1:51" s="15" customFormat="1" ht="12">
      <c r="A503" s="15"/>
      <c r="B503" s="209"/>
      <c r="C503" s="15"/>
      <c r="D503" s="194" t="s">
        <v>162</v>
      </c>
      <c r="E503" s="210" t="s">
        <v>1</v>
      </c>
      <c r="F503" s="211" t="s">
        <v>165</v>
      </c>
      <c r="G503" s="15"/>
      <c r="H503" s="212">
        <v>224.63</v>
      </c>
      <c r="I503" s="213"/>
      <c r="J503" s="15"/>
      <c r="K503" s="15"/>
      <c r="L503" s="209"/>
      <c r="M503" s="214"/>
      <c r="N503" s="215"/>
      <c r="O503" s="215"/>
      <c r="P503" s="215"/>
      <c r="Q503" s="215"/>
      <c r="R503" s="215"/>
      <c r="S503" s="215"/>
      <c r="T503" s="216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10" t="s">
        <v>162</v>
      </c>
      <c r="AU503" s="210" t="s">
        <v>86</v>
      </c>
      <c r="AV503" s="15" t="s">
        <v>161</v>
      </c>
      <c r="AW503" s="15" t="s">
        <v>32</v>
      </c>
      <c r="AX503" s="15" t="s">
        <v>84</v>
      </c>
      <c r="AY503" s="210" t="s">
        <v>154</v>
      </c>
    </row>
    <row r="504" spans="1:65" s="2" customFormat="1" ht="16.5" customHeight="1">
      <c r="A504" s="38"/>
      <c r="B504" s="179"/>
      <c r="C504" s="225" t="s">
        <v>612</v>
      </c>
      <c r="D504" s="225" t="s">
        <v>255</v>
      </c>
      <c r="E504" s="226" t="s">
        <v>613</v>
      </c>
      <c r="F504" s="227" t="s">
        <v>614</v>
      </c>
      <c r="G504" s="228" t="s">
        <v>615</v>
      </c>
      <c r="H504" s="229">
        <v>67.389</v>
      </c>
      <c r="I504" s="230"/>
      <c r="J504" s="231">
        <f>ROUND(I504*H504,2)</f>
        <v>0</v>
      </c>
      <c r="K504" s="227" t="s">
        <v>160</v>
      </c>
      <c r="L504" s="232"/>
      <c r="M504" s="233" t="s">
        <v>1</v>
      </c>
      <c r="N504" s="234" t="s">
        <v>41</v>
      </c>
      <c r="O504" s="77"/>
      <c r="P504" s="189">
        <f>O504*H504</f>
        <v>0</v>
      </c>
      <c r="Q504" s="189">
        <v>0</v>
      </c>
      <c r="R504" s="189">
        <f>Q504*H504</f>
        <v>0</v>
      </c>
      <c r="S504" s="189">
        <v>0</v>
      </c>
      <c r="T504" s="190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191" t="s">
        <v>248</v>
      </c>
      <c r="AT504" s="191" t="s">
        <v>255</v>
      </c>
      <c r="AU504" s="191" t="s">
        <v>86</v>
      </c>
      <c r="AY504" s="19" t="s">
        <v>154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19" t="s">
        <v>84</v>
      </c>
      <c r="BK504" s="192">
        <f>ROUND(I504*H504,2)</f>
        <v>0</v>
      </c>
      <c r="BL504" s="19" t="s">
        <v>195</v>
      </c>
      <c r="BM504" s="191" t="s">
        <v>616</v>
      </c>
    </row>
    <row r="505" spans="1:51" s="14" customFormat="1" ht="12">
      <c r="A505" s="14"/>
      <c r="B505" s="201"/>
      <c r="C505" s="14"/>
      <c r="D505" s="194" t="s">
        <v>162</v>
      </c>
      <c r="E505" s="202" t="s">
        <v>1</v>
      </c>
      <c r="F505" s="203" t="s">
        <v>617</v>
      </c>
      <c r="G505" s="14"/>
      <c r="H505" s="204">
        <v>67.389</v>
      </c>
      <c r="I505" s="205"/>
      <c r="J505" s="14"/>
      <c r="K505" s="14"/>
      <c r="L505" s="201"/>
      <c r="M505" s="206"/>
      <c r="N505" s="207"/>
      <c r="O505" s="207"/>
      <c r="P505" s="207"/>
      <c r="Q505" s="207"/>
      <c r="R505" s="207"/>
      <c r="S505" s="207"/>
      <c r="T505" s="20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02" t="s">
        <v>162</v>
      </c>
      <c r="AU505" s="202" t="s">
        <v>86</v>
      </c>
      <c r="AV505" s="14" t="s">
        <v>86</v>
      </c>
      <c r="AW505" s="14" t="s">
        <v>32</v>
      </c>
      <c r="AX505" s="14" t="s">
        <v>76</v>
      </c>
      <c r="AY505" s="202" t="s">
        <v>154</v>
      </c>
    </row>
    <row r="506" spans="1:51" s="15" customFormat="1" ht="12">
      <c r="A506" s="15"/>
      <c r="B506" s="209"/>
      <c r="C506" s="15"/>
      <c r="D506" s="194" t="s">
        <v>162</v>
      </c>
      <c r="E506" s="210" t="s">
        <v>1</v>
      </c>
      <c r="F506" s="211" t="s">
        <v>165</v>
      </c>
      <c r="G506" s="15"/>
      <c r="H506" s="212">
        <v>67.389</v>
      </c>
      <c r="I506" s="213"/>
      <c r="J506" s="15"/>
      <c r="K506" s="15"/>
      <c r="L506" s="209"/>
      <c r="M506" s="214"/>
      <c r="N506" s="215"/>
      <c r="O506" s="215"/>
      <c r="P506" s="215"/>
      <c r="Q506" s="215"/>
      <c r="R506" s="215"/>
      <c r="S506" s="215"/>
      <c r="T506" s="216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10" t="s">
        <v>162</v>
      </c>
      <c r="AU506" s="210" t="s">
        <v>86</v>
      </c>
      <c r="AV506" s="15" t="s">
        <v>161</v>
      </c>
      <c r="AW506" s="15" t="s">
        <v>32</v>
      </c>
      <c r="AX506" s="15" t="s">
        <v>84</v>
      </c>
      <c r="AY506" s="210" t="s">
        <v>154</v>
      </c>
    </row>
    <row r="507" spans="1:65" s="2" customFormat="1" ht="24.15" customHeight="1">
      <c r="A507" s="38"/>
      <c r="B507" s="179"/>
      <c r="C507" s="180" t="s">
        <v>387</v>
      </c>
      <c r="D507" s="180" t="s">
        <v>156</v>
      </c>
      <c r="E507" s="181" t="s">
        <v>618</v>
      </c>
      <c r="F507" s="182" t="s">
        <v>619</v>
      </c>
      <c r="G507" s="183" t="s">
        <v>201</v>
      </c>
      <c r="H507" s="184">
        <v>224.63</v>
      </c>
      <c r="I507" s="185"/>
      <c r="J507" s="186">
        <f>ROUND(I507*H507,2)</f>
        <v>0</v>
      </c>
      <c r="K507" s="182" t="s">
        <v>160</v>
      </c>
      <c r="L507" s="39"/>
      <c r="M507" s="187" t="s">
        <v>1</v>
      </c>
      <c r="N507" s="188" t="s">
        <v>41</v>
      </c>
      <c r="O507" s="77"/>
      <c r="P507" s="189">
        <f>O507*H507</f>
        <v>0</v>
      </c>
      <c r="Q507" s="189">
        <v>0</v>
      </c>
      <c r="R507" s="189">
        <f>Q507*H507</f>
        <v>0</v>
      </c>
      <c r="S507" s="189">
        <v>0</v>
      </c>
      <c r="T507" s="190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191" t="s">
        <v>195</v>
      </c>
      <c r="AT507" s="191" t="s">
        <v>156</v>
      </c>
      <c r="AU507" s="191" t="s">
        <v>86</v>
      </c>
      <c r="AY507" s="19" t="s">
        <v>154</v>
      </c>
      <c r="BE507" s="192">
        <f>IF(N507="základní",J507,0)</f>
        <v>0</v>
      </c>
      <c r="BF507" s="192">
        <f>IF(N507="snížená",J507,0)</f>
        <v>0</v>
      </c>
      <c r="BG507" s="192">
        <f>IF(N507="zákl. přenesená",J507,0)</f>
        <v>0</v>
      </c>
      <c r="BH507" s="192">
        <f>IF(N507="sníž. přenesená",J507,0)</f>
        <v>0</v>
      </c>
      <c r="BI507" s="192">
        <f>IF(N507="nulová",J507,0)</f>
        <v>0</v>
      </c>
      <c r="BJ507" s="19" t="s">
        <v>84</v>
      </c>
      <c r="BK507" s="192">
        <f>ROUND(I507*H507,2)</f>
        <v>0</v>
      </c>
      <c r="BL507" s="19" t="s">
        <v>195</v>
      </c>
      <c r="BM507" s="191" t="s">
        <v>620</v>
      </c>
    </row>
    <row r="508" spans="1:51" s="13" customFormat="1" ht="12">
      <c r="A508" s="13"/>
      <c r="B508" s="193"/>
      <c r="C508" s="13"/>
      <c r="D508" s="194" t="s">
        <v>162</v>
      </c>
      <c r="E508" s="195" t="s">
        <v>1</v>
      </c>
      <c r="F508" s="196" t="s">
        <v>610</v>
      </c>
      <c r="G508" s="13"/>
      <c r="H508" s="195" t="s">
        <v>1</v>
      </c>
      <c r="I508" s="197"/>
      <c r="J508" s="13"/>
      <c r="K508" s="13"/>
      <c r="L508" s="193"/>
      <c r="M508" s="198"/>
      <c r="N508" s="199"/>
      <c r="O508" s="199"/>
      <c r="P508" s="199"/>
      <c r="Q508" s="199"/>
      <c r="R508" s="199"/>
      <c r="S508" s="199"/>
      <c r="T508" s="20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195" t="s">
        <v>162</v>
      </c>
      <c r="AU508" s="195" t="s">
        <v>86</v>
      </c>
      <c r="AV508" s="13" t="s">
        <v>84</v>
      </c>
      <c r="AW508" s="13" t="s">
        <v>32</v>
      </c>
      <c r="AX508" s="13" t="s">
        <v>76</v>
      </c>
      <c r="AY508" s="195" t="s">
        <v>154</v>
      </c>
    </row>
    <row r="509" spans="1:51" s="14" customFormat="1" ht="12">
      <c r="A509" s="14"/>
      <c r="B509" s="201"/>
      <c r="C509" s="14"/>
      <c r="D509" s="194" t="s">
        <v>162</v>
      </c>
      <c r="E509" s="202" t="s">
        <v>1</v>
      </c>
      <c r="F509" s="203" t="s">
        <v>359</v>
      </c>
      <c r="G509" s="14"/>
      <c r="H509" s="204">
        <v>102.37</v>
      </c>
      <c r="I509" s="205"/>
      <c r="J509" s="14"/>
      <c r="K509" s="14"/>
      <c r="L509" s="201"/>
      <c r="M509" s="206"/>
      <c r="N509" s="207"/>
      <c r="O509" s="207"/>
      <c r="P509" s="207"/>
      <c r="Q509" s="207"/>
      <c r="R509" s="207"/>
      <c r="S509" s="207"/>
      <c r="T509" s="208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02" t="s">
        <v>162</v>
      </c>
      <c r="AU509" s="202" t="s">
        <v>86</v>
      </c>
      <c r="AV509" s="14" t="s">
        <v>86</v>
      </c>
      <c r="AW509" s="14" t="s">
        <v>32</v>
      </c>
      <c r="AX509" s="14" t="s">
        <v>76</v>
      </c>
      <c r="AY509" s="202" t="s">
        <v>154</v>
      </c>
    </row>
    <row r="510" spans="1:51" s="14" customFormat="1" ht="12">
      <c r="A510" s="14"/>
      <c r="B510" s="201"/>
      <c r="C510" s="14"/>
      <c r="D510" s="194" t="s">
        <v>162</v>
      </c>
      <c r="E510" s="202" t="s">
        <v>1</v>
      </c>
      <c r="F510" s="203" t="s">
        <v>611</v>
      </c>
      <c r="G510" s="14"/>
      <c r="H510" s="204">
        <v>122.26</v>
      </c>
      <c r="I510" s="205"/>
      <c r="J510" s="14"/>
      <c r="K510" s="14"/>
      <c r="L510" s="201"/>
      <c r="M510" s="206"/>
      <c r="N510" s="207"/>
      <c r="O510" s="207"/>
      <c r="P510" s="207"/>
      <c r="Q510" s="207"/>
      <c r="R510" s="207"/>
      <c r="S510" s="207"/>
      <c r="T510" s="20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02" t="s">
        <v>162</v>
      </c>
      <c r="AU510" s="202" t="s">
        <v>86</v>
      </c>
      <c r="AV510" s="14" t="s">
        <v>86</v>
      </c>
      <c r="AW510" s="14" t="s">
        <v>32</v>
      </c>
      <c r="AX510" s="14" t="s">
        <v>76</v>
      </c>
      <c r="AY510" s="202" t="s">
        <v>154</v>
      </c>
    </row>
    <row r="511" spans="1:51" s="15" customFormat="1" ht="12">
      <c r="A511" s="15"/>
      <c r="B511" s="209"/>
      <c r="C511" s="15"/>
      <c r="D511" s="194" t="s">
        <v>162</v>
      </c>
      <c r="E511" s="210" t="s">
        <v>1</v>
      </c>
      <c r="F511" s="211" t="s">
        <v>165</v>
      </c>
      <c r="G511" s="15"/>
      <c r="H511" s="212">
        <v>224.63</v>
      </c>
      <c r="I511" s="213"/>
      <c r="J511" s="15"/>
      <c r="K511" s="15"/>
      <c r="L511" s="209"/>
      <c r="M511" s="214"/>
      <c r="N511" s="215"/>
      <c r="O511" s="215"/>
      <c r="P511" s="215"/>
      <c r="Q511" s="215"/>
      <c r="R511" s="215"/>
      <c r="S511" s="215"/>
      <c r="T511" s="216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10" t="s">
        <v>162</v>
      </c>
      <c r="AU511" s="210" t="s">
        <v>86</v>
      </c>
      <c r="AV511" s="15" t="s">
        <v>161</v>
      </c>
      <c r="AW511" s="15" t="s">
        <v>32</v>
      </c>
      <c r="AX511" s="15" t="s">
        <v>84</v>
      </c>
      <c r="AY511" s="210" t="s">
        <v>154</v>
      </c>
    </row>
    <row r="512" spans="1:65" s="2" customFormat="1" ht="44.25" customHeight="1">
      <c r="A512" s="38"/>
      <c r="B512" s="179"/>
      <c r="C512" s="225" t="s">
        <v>621</v>
      </c>
      <c r="D512" s="225" t="s">
        <v>255</v>
      </c>
      <c r="E512" s="226" t="s">
        <v>622</v>
      </c>
      <c r="F512" s="227" t="s">
        <v>623</v>
      </c>
      <c r="G512" s="228" t="s">
        <v>201</v>
      </c>
      <c r="H512" s="229">
        <v>274.273</v>
      </c>
      <c r="I512" s="230"/>
      <c r="J512" s="231">
        <f>ROUND(I512*H512,2)</f>
        <v>0</v>
      </c>
      <c r="K512" s="227" t="s">
        <v>160</v>
      </c>
      <c r="L512" s="232"/>
      <c r="M512" s="233" t="s">
        <v>1</v>
      </c>
      <c r="N512" s="234" t="s">
        <v>41</v>
      </c>
      <c r="O512" s="77"/>
      <c r="P512" s="189">
        <f>O512*H512</f>
        <v>0</v>
      </c>
      <c r="Q512" s="189">
        <v>0</v>
      </c>
      <c r="R512" s="189">
        <f>Q512*H512</f>
        <v>0</v>
      </c>
      <c r="S512" s="189">
        <v>0</v>
      </c>
      <c r="T512" s="190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191" t="s">
        <v>248</v>
      </c>
      <c r="AT512" s="191" t="s">
        <v>255</v>
      </c>
      <c r="AU512" s="191" t="s">
        <v>86</v>
      </c>
      <c r="AY512" s="19" t="s">
        <v>154</v>
      </c>
      <c r="BE512" s="192">
        <f>IF(N512="základní",J512,0)</f>
        <v>0</v>
      </c>
      <c r="BF512" s="192">
        <f>IF(N512="snížená",J512,0)</f>
        <v>0</v>
      </c>
      <c r="BG512" s="192">
        <f>IF(N512="zákl. přenesená",J512,0)</f>
        <v>0</v>
      </c>
      <c r="BH512" s="192">
        <f>IF(N512="sníž. přenesená",J512,0)</f>
        <v>0</v>
      </c>
      <c r="BI512" s="192">
        <f>IF(N512="nulová",J512,0)</f>
        <v>0</v>
      </c>
      <c r="BJ512" s="19" t="s">
        <v>84</v>
      </c>
      <c r="BK512" s="192">
        <f>ROUND(I512*H512,2)</f>
        <v>0</v>
      </c>
      <c r="BL512" s="19" t="s">
        <v>195</v>
      </c>
      <c r="BM512" s="191" t="s">
        <v>624</v>
      </c>
    </row>
    <row r="513" spans="1:51" s="14" customFormat="1" ht="12">
      <c r="A513" s="14"/>
      <c r="B513" s="201"/>
      <c r="C513" s="14"/>
      <c r="D513" s="194" t="s">
        <v>162</v>
      </c>
      <c r="E513" s="202" t="s">
        <v>1</v>
      </c>
      <c r="F513" s="203" t="s">
        <v>625</v>
      </c>
      <c r="G513" s="14"/>
      <c r="H513" s="204">
        <v>274.273</v>
      </c>
      <c r="I513" s="205"/>
      <c r="J513" s="14"/>
      <c r="K513" s="14"/>
      <c r="L513" s="201"/>
      <c r="M513" s="206"/>
      <c r="N513" s="207"/>
      <c r="O513" s="207"/>
      <c r="P513" s="207"/>
      <c r="Q513" s="207"/>
      <c r="R513" s="207"/>
      <c r="S513" s="207"/>
      <c r="T513" s="208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02" t="s">
        <v>162</v>
      </c>
      <c r="AU513" s="202" t="s">
        <v>86</v>
      </c>
      <c r="AV513" s="14" t="s">
        <v>86</v>
      </c>
      <c r="AW513" s="14" t="s">
        <v>32</v>
      </c>
      <c r="AX513" s="14" t="s">
        <v>76</v>
      </c>
      <c r="AY513" s="202" t="s">
        <v>154</v>
      </c>
    </row>
    <row r="514" spans="1:51" s="15" customFormat="1" ht="12">
      <c r="A514" s="15"/>
      <c r="B514" s="209"/>
      <c r="C514" s="15"/>
      <c r="D514" s="194" t="s">
        <v>162</v>
      </c>
      <c r="E514" s="210" t="s">
        <v>1</v>
      </c>
      <c r="F514" s="211" t="s">
        <v>165</v>
      </c>
      <c r="G514" s="15"/>
      <c r="H514" s="212">
        <v>274.273</v>
      </c>
      <c r="I514" s="213"/>
      <c r="J514" s="15"/>
      <c r="K514" s="15"/>
      <c r="L514" s="209"/>
      <c r="M514" s="214"/>
      <c r="N514" s="215"/>
      <c r="O514" s="215"/>
      <c r="P514" s="215"/>
      <c r="Q514" s="215"/>
      <c r="R514" s="215"/>
      <c r="S514" s="215"/>
      <c r="T514" s="216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10" t="s">
        <v>162</v>
      </c>
      <c r="AU514" s="210" t="s">
        <v>86</v>
      </c>
      <c r="AV514" s="15" t="s">
        <v>161</v>
      </c>
      <c r="AW514" s="15" t="s">
        <v>32</v>
      </c>
      <c r="AX514" s="15" t="s">
        <v>84</v>
      </c>
      <c r="AY514" s="210" t="s">
        <v>154</v>
      </c>
    </row>
    <row r="515" spans="1:65" s="2" customFormat="1" ht="55.5" customHeight="1">
      <c r="A515" s="38"/>
      <c r="B515" s="179"/>
      <c r="C515" s="180" t="s">
        <v>390</v>
      </c>
      <c r="D515" s="180" t="s">
        <v>156</v>
      </c>
      <c r="E515" s="181" t="s">
        <v>626</v>
      </c>
      <c r="F515" s="182" t="s">
        <v>627</v>
      </c>
      <c r="G515" s="183" t="s">
        <v>201</v>
      </c>
      <c r="H515" s="184">
        <v>122.26</v>
      </c>
      <c r="I515" s="185"/>
      <c r="J515" s="186">
        <f>ROUND(I515*H515,2)</f>
        <v>0</v>
      </c>
      <c r="K515" s="182" t="s">
        <v>160</v>
      </c>
      <c r="L515" s="39"/>
      <c r="M515" s="187" t="s">
        <v>1</v>
      </c>
      <c r="N515" s="188" t="s">
        <v>41</v>
      </c>
      <c r="O515" s="77"/>
      <c r="P515" s="189">
        <f>O515*H515</f>
        <v>0</v>
      </c>
      <c r="Q515" s="189">
        <v>0</v>
      </c>
      <c r="R515" s="189">
        <f>Q515*H515</f>
        <v>0</v>
      </c>
      <c r="S515" s="189">
        <v>0</v>
      </c>
      <c r="T515" s="190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191" t="s">
        <v>195</v>
      </c>
      <c r="AT515" s="191" t="s">
        <v>156</v>
      </c>
      <c r="AU515" s="191" t="s">
        <v>86</v>
      </c>
      <c r="AY515" s="19" t="s">
        <v>154</v>
      </c>
      <c r="BE515" s="192">
        <f>IF(N515="základní",J515,0)</f>
        <v>0</v>
      </c>
      <c r="BF515" s="192">
        <f>IF(N515="snížená",J515,0)</f>
        <v>0</v>
      </c>
      <c r="BG515" s="192">
        <f>IF(N515="zákl. přenesená",J515,0)</f>
        <v>0</v>
      </c>
      <c r="BH515" s="192">
        <f>IF(N515="sníž. přenesená",J515,0)</f>
        <v>0</v>
      </c>
      <c r="BI515" s="192">
        <f>IF(N515="nulová",J515,0)</f>
        <v>0</v>
      </c>
      <c r="BJ515" s="19" t="s">
        <v>84</v>
      </c>
      <c r="BK515" s="192">
        <f>ROUND(I515*H515,2)</f>
        <v>0</v>
      </c>
      <c r="BL515" s="19" t="s">
        <v>195</v>
      </c>
      <c r="BM515" s="191" t="s">
        <v>628</v>
      </c>
    </row>
    <row r="516" spans="1:51" s="13" customFormat="1" ht="12">
      <c r="A516" s="13"/>
      <c r="B516" s="193"/>
      <c r="C516" s="13"/>
      <c r="D516" s="194" t="s">
        <v>162</v>
      </c>
      <c r="E516" s="195" t="s">
        <v>1</v>
      </c>
      <c r="F516" s="196" t="s">
        <v>629</v>
      </c>
      <c r="G516" s="13"/>
      <c r="H516" s="195" t="s">
        <v>1</v>
      </c>
      <c r="I516" s="197"/>
      <c r="J516" s="13"/>
      <c r="K516" s="13"/>
      <c r="L516" s="193"/>
      <c r="M516" s="198"/>
      <c r="N516" s="199"/>
      <c r="O516" s="199"/>
      <c r="P516" s="199"/>
      <c r="Q516" s="199"/>
      <c r="R516" s="199"/>
      <c r="S516" s="199"/>
      <c r="T516" s="20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195" t="s">
        <v>162</v>
      </c>
      <c r="AU516" s="195" t="s">
        <v>86</v>
      </c>
      <c r="AV516" s="13" t="s">
        <v>84</v>
      </c>
      <c r="AW516" s="13" t="s">
        <v>32</v>
      </c>
      <c r="AX516" s="13" t="s">
        <v>76</v>
      </c>
      <c r="AY516" s="195" t="s">
        <v>154</v>
      </c>
    </row>
    <row r="517" spans="1:51" s="14" customFormat="1" ht="12">
      <c r="A517" s="14"/>
      <c r="B517" s="201"/>
      <c r="C517" s="14"/>
      <c r="D517" s="194" t="s">
        <v>162</v>
      </c>
      <c r="E517" s="202" t="s">
        <v>1</v>
      </c>
      <c r="F517" s="203" t="s">
        <v>630</v>
      </c>
      <c r="G517" s="14"/>
      <c r="H517" s="204">
        <v>122.26</v>
      </c>
      <c r="I517" s="205"/>
      <c r="J517" s="14"/>
      <c r="K517" s="14"/>
      <c r="L517" s="201"/>
      <c r="M517" s="206"/>
      <c r="N517" s="207"/>
      <c r="O517" s="207"/>
      <c r="P517" s="207"/>
      <c r="Q517" s="207"/>
      <c r="R517" s="207"/>
      <c r="S517" s="207"/>
      <c r="T517" s="208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02" t="s">
        <v>162</v>
      </c>
      <c r="AU517" s="202" t="s">
        <v>86</v>
      </c>
      <c r="AV517" s="14" t="s">
        <v>86</v>
      </c>
      <c r="AW517" s="14" t="s">
        <v>32</v>
      </c>
      <c r="AX517" s="14" t="s">
        <v>76</v>
      </c>
      <c r="AY517" s="202" t="s">
        <v>154</v>
      </c>
    </row>
    <row r="518" spans="1:51" s="15" customFormat="1" ht="12">
      <c r="A518" s="15"/>
      <c r="B518" s="209"/>
      <c r="C518" s="15"/>
      <c r="D518" s="194" t="s">
        <v>162</v>
      </c>
      <c r="E518" s="210" t="s">
        <v>1</v>
      </c>
      <c r="F518" s="211" t="s">
        <v>165</v>
      </c>
      <c r="G518" s="15"/>
      <c r="H518" s="212">
        <v>122.26</v>
      </c>
      <c r="I518" s="213"/>
      <c r="J518" s="15"/>
      <c r="K518" s="15"/>
      <c r="L518" s="209"/>
      <c r="M518" s="214"/>
      <c r="N518" s="215"/>
      <c r="O518" s="215"/>
      <c r="P518" s="215"/>
      <c r="Q518" s="215"/>
      <c r="R518" s="215"/>
      <c r="S518" s="215"/>
      <c r="T518" s="216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10" t="s">
        <v>162</v>
      </c>
      <c r="AU518" s="210" t="s">
        <v>86</v>
      </c>
      <c r="AV518" s="15" t="s">
        <v>161</v>
      </c>
      <c r="AW518" s="15" t="s">
        <v>32</v>
      </c>
      <c r="AX518" s="15" t="s">
        <v>84</v>
      </c>
      <c r="AY518" s="210" t="s">
        <v>154</v>
      </c>
    </row>
    <row r="519" spans="1:65" s="2" customFormat="1" ht="49.05" customHeight="1">
      <c r="A519" s="38"/>
      <c r="B519" s="179"/>
      <c r="C519" s="180" t="s">
        <v>631</v>
      </c>
      <c r="D519" s="180" t="s">
        <v>156</v>
      </c>
      <c r="E519" s="181" t="s">
        <v>632</v>
      </c>
      <c r="F519" s="182" t="s">
        <v>633</v>
      </c>
      <c r="G519" s="183" t="s">
        <v>187</v>
      </c>
      <c r="H519" s="184">
        <v>1.716</v>
      </c>
      <c r="I519" s="185"/>
      <c r="J519" s="186">
        <f>ROUND(I519*H519,2)</f>
        <v>0</v>
      </c>
      <c r="K519" s="182" t="s">
        <v>160</v>
      </c>
      <c r="L519" s="39"/>
      <c r="M519" s="187" t="s">
        <v>1</v>
      </c>
      <c r="N519" s="188" t="s">
        <v>41</v>
      </c>
      <c r="O519" s="77"/>
      <c r="P519" s="189">
        <f>O519*H519</f>
        <v>0</v>
      </c>
      <c r="Q519" s="189">
        <v>0</v>
      </c>
      <c r="R519" s="189">
        <f>Q519*H519</f>
        <v>0</v>
      </c>
      <c r="S519" s="189">
        <v>0</v>
      </c>
      <c r="T519" s="190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191" t="s">
        <v>195</v>
      </c>
      <c r="AT519" s="191" t="s">
        <v>156</v>
      </c>
      <c r="AU519" s="191" t="s">
        <v>86</v>
      </c>
      <c r="AY519" s="19" t="s">
        <v>154</v>
      </c>
      <c r="BE519" s="192">
        <f>IF(N519="základní",J519,0)</f>
        <v>0</v>
      </c>
      <c r="BF519" s="192">
        <f>IF(N519="snížená",J519,0)</f>
        <v>0</v>
      </c>
      <c r="BG519" s="192">
        <f>IF(N519="zákl. přenesená",J519,0)</f>
        <v>0</v>
      </c>
      <c r="BH519" s="192">
        <f>IF(N519="sníž. přenesená",J519,0)</f>
        <v>0</v>
      </c>
      <c r="BI519" s="192">
        <f>IF(N519="nulová",J519,0)</f>
        <v>0</v>
      </c>
      <c r="BJ519" s="19" t="s">
        <v>84</v>
      </c>
      <c r="BK519" s="192">
        <f>ROUND(I519*H519,2)</f>
        <v>0</v>
      </c>
      <c r="BL519" s="19" t="s">
        <v>195</v>
      </c>
      <c r="BM519" s="191" t="s">
        <v>634</v>
      </c>
    </row>
    <row r="520" spans="1:65" s="2" customFormat="1" ht="55.5" customHeight="1">
      <c r="A520" s="38"/>
      <c r="B520" s="179"/>
      <c r="C520" s="180" t="s">
        <v>395</v>
      </c>
      <c r="D520" s="180" t="s">
        <v>156</v>
      </c>
      <c r="E520" s="181" t="s">
        <v>635</v>
      </c>
      <c r="F520" s="182" t="s">
        <v>636</v>
      </c>
      <c r="G520" s="183" t="s">
        <v>187</v>
      </c>
      <c r="H520" s="184">
        <v>1.716</v>
      </c>
      <c r="I520" s="185"/>
      <c r="J520" s="186">
        <f>ROUND(I520*H520,2)</f>
        <v>0</v>
      </c>
      <c r="K520" s="182" t="s">
        <v>160</v>
      </c>
      <c r="L520" s="39"/>
      <c r="M520" s="187" t="s">
        <v>1</v>
      </c>
      <c r="N520" s="188" t="s">
        <v>41</v>
      </c>
      <c r="O520" s="77"/>
      <c r="P520" s="189">
        <f>O520*H520</f>
        <v>0</v>
      </c>
      <c r="Q520" s="189">
        <v>0</v>
      </c>
      <c r="R520" s="189">
        <f>Q520*H520</f>
        <v>0</v>
      </c>
      <c r="S520" s="189">
        <v>0</v>
      </c>
      <c r="T520" s="190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191" t="s">
        <v>195</v>
      </c>
      <c r="AT520" s="191" t="s">
        <v>156</v>
      </c>
      <c r="AU520" s="191" t="s">
        <v>86</v>
      </c>
      <c r="AY520" s="19" t="s">
        <v>154</v>
      </c>
      <c r="BE520" s="192">
        <f>IF(N520="základní",J520,0)</f>
        <v>0</v>
      </c>
      <c r="BF520" s="192">
        <f>IF(N520="snížená",J520,0)</f>
        <v>0</v>
      </c>
      <c r="BG520" s="192">
        <f>IF(N520="zákl. přenesená",J520,0)</f>
        <v>0</v>
      </c>
      <c r="BH520" s="192">
        <f>IF(N520="sníž. přenesená",J520,0)</f>
        <v>0</v>
      </c>
      <c r="BI520" s="192">
        <f>IF(N520="nulová",J520,0)</f>
        <v>0</v>
      </c>
      <c r="BJ520" s="19" t="s">
        <v>84</v>
      </c>
      <c r="BK520" s="192">
        <f>ROUND(I520*H520,2)</f>
        <v>0</v>
      </c>
      <c r="BL520" s="19" t="s">
        <v>195</v>
      </c>
      <c r="BM520" s="191" t="s">
        <v>637</v>
      </c>
    </row>
    <row r="521" spans="1:63" s="12" customFormat="1" ht="22.8" customHeight="1">
      <c r="A521" s="12"/>
      <c r="B521" s="166"/>
      <c r="C521" s="12"/>
      <c r="D521" s="167" t="s">
        <v>75</v>
      </c>
      <c r="E521" s="177" t="s">
        <v>638</v>
      </c>
      <c r="F521" s="177" t="s">
        <v>639</v>
      </c>
      <c r="G521" s="12"/>
      <c r="H521" s="12"/>
      <c r="I521" s="169"/>
      <c r="J521" s="178">
        <f>BK521</f>
        <v>0</v>
      </c>
      <c r="K521" s="12"/>
      <c r="L521" s="166"/>
      <c r="M521" s="171"/>
      <c r="N521" s="172"/>
      <c r="O521" s="172"/>
      <c r="P521" s="173">
        <f>SUM(P522:P661)</f>
        <v>0</v>
      </c>
      <c r="Q521" s="172"/>
      <c r="R521" s="173">
        <f>SUM(R522:R661)</f>
        <v>0</v>
      </c>
      <c r="S521" s="172"/>
      <c r="T521" s="174">
        <f>SUM(T522:T661)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167" t="s">
        <v>86</v>
      </c>
      <c r="AT521" s="175" t="s">
        <v>75</v>
      </c>
      <c r="AU521" s="175" t="s">
        <v>84</v>
      </c>
      <c r="AY521" s="167" t="s">
        <v>154</v>
      </c>
      <c r="BK521" s="176">
        <f>SUM(BK522:BK661)</f>
        <v>0</v>
      </c>
    </row>
    <row r="522" spans="1:65" s="2" customFormat="1" ht="37.8" customHeight="1">
      <c r="A522" s="38"/>
      <c r="B522" s="179"/>
      <c r="C522" s="180" t="s">
        <v>640</v>
      </c>
      <c r="D522" s="180" t="s">
        <v>156</v>
      </c>
      <c r="E522" s="181" t="s">
        <v>641</v>
      </c>
      <c r="F522" s="182" t="s">
        <v>642</v>
      </c>
      <c r="G522" s="183" t="s">
        <v>201</v>
      </c>
      <c r="H522" s="184">
        <v>1399.258</v>
      </c>
      <c r="I522" s="185"/>
      <c r="J522" s="186">
        <f>ROUND(I522*H522,2)</f>
        <v>0</v>
      </c>
      <c r="K522" s="182" t="s">
        <v>160</v>
      </c>
      <c r="L522" s="39"/>
      <c r="M522" s="187" t="s">
        <v>1</v>
      </c>
      <c r="N522" s="188" t="s">
        <v>41</v>
      </c>
      <c r="O522" s="77"/>
      <c r="P522" s="189">
        <f>O522*H522</f>
        <v>0</v>
      </c>
      <c r="Q522" s="189">
        <v>0</v>
      </c>
      <c r="R522" s="189">
        <f>Q522*H522</f>
        <v>0</v>
      </c>
      <c r="S522" s="189">
        <v>0</v>
      </c>
      <c r="T522" s="190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191" t="s">
        <v>195</v>
      </c>
      <c r="AT522" s="191" t="s">
        <v>156</v>
      </c>
      <c r="AU522" s="191" t="s">
        <v>86</v>
      </c>
      <c r="AY522" s="19" t="s">
        <v>154</v>
      </c>
      <c r="BE522" s="192">
        <f>IF(N522="základní",J522,0)</f>
        <v>0</v>
      </c>
      <c r="BF522" s="192">
        <f>IF(N522="snížená",J522,0)</f>
        <v>0</v>
      </c>
      <c r="BG522" s="192">
        <f>IF(N522="zákl. přenesená",J522,0)</f>
        <v>0</v>
      </c>
      <c r="BH522" s="192">
        <f>IF(N522="sníž. přenesená",J522,0)</f>
        <v>0</v>
      </c>
      <c r="BI522" s="192">
        <f>IF(N522="nulová",J522,0)</f>
        <v>0</v>
      </c>
      <c r="BJ522" s="19" t="s">
        <v>84</v>
      </c>
      <c r="BK522" s="192">
        <f>ROUND(I522*H522,2)</f>
        <v>0</v>
      </c>
      <c r="BL522" s="19" t="s">
        <v>195</v>
      </c>
      <c r="BM522" s="191" t="s">
        <v>643</v>
      </c>
    </row>
    <row r="523" spans="1:51" s="13" customFormat="1" ht="12">
      <c r="A523" s="13"/>
      <c r="B523" s="193"/>
      <c r="C523" s="13"/>
      <c r="D523" s="194" t="s">
        <v>162</v>
      </c>
      <c r="E523" s="195" t="s">
        <v>1</v>
      </c>
      <c r="F523" s="196" t="s">
        <v>644</v>
      </c>
      <c r="G523" s="13"/>
      <c r="H523" s="195" t="s">
        <v>1</v>
      </c>
      <c r="I523" s="197"/>
      <c r="J523" s="13"/>
      <c r="K523" s="13"/>
      <c r="L523" s="193"/>
      <c r="M523" s="198"/>
      <c r="N523" s="199"/>
      <c r="O523" s="199"/>
      <c r="P523" s="199"/>
      <c r="Q523" s="199"/>
      <c r="R523" s="199"/>
      <c r="S523" s="199"/>
      <c r="T523" s="200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95" t="s">
        <v>162</v>
      </c>
      <c r="AU523" s="195" t="s">
        <v>86</v>
      </c>
      <c r="AV523" s="13" t="s">
        <v>84</v>
      </c>
      <c r="AW523" s="13" t="s">
        <v>32</v>
      </c>
      <c r="AX523" s="13" t="s">
        <v>76</v>
      </c>
      <c r="AY523" s="195" t="s">
        <v>154</v>
      </c>
    </row>
    <row r="524" spans="1:51" s="13" customFormat="1" ht="12">
      <c r="A524" s="13"/>
      <c r="B524" s="193"/>
      <c r="C524" s="13"/>
      <c r="D524" s="194" t="s">
        <v>162</v>
      </c>
      <c r="E524" s="195" t="s">
        <v>1</v>
      </c>
      <c r="F524" s="196" t="s">
        <v>645</v>
      </c>
      <c r="G524" s="13"/>
      <c r="H524" s="195" t="s">
        <v>1</v>
      </c>
      <c r="I524" s="197"/>
      <c r="J524" s="13"/>
      <c r="K524" s="13"/>
      <c r="L524" s="193"/>
      <c r="M524" s="198"/>
      <c r="N524" s="199"/>
      <c r="O524" s="199"/>
      <c r="P524" s="199"/>
      <c r="Q524" s="199"/>
      <c r="R524" s="199"/>
      <c r="S524" s="199"/>
      <c r="T524" s="200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195" t="s">
        <v>162</v>
      </c>
      <c r="AU524" s="195" t="s">
        <v>86</v>
      </c>
      <c r="AV524" s="13" t="s">
        <v>84</v>
      </c>
      <c r="AW524" s="13" t="s">
        <v>32</v>
      </c>
      <c r="AX524" s="13" t="s">
        <v>76</v>
      </c>
      <c r="AY524" s="195" t="s">
        <v>154</v>
      </c>
    </row>
    <row r="525" spans="1:51" s="14" customFormat="1" ht="12">
      <c r="A525" s="14"/>
      <c r="B525" s="201"/>
      <c r="C525" s="14"/>
      <c r="D525" s="194" t="s">
        <v>162</v>
      </c>
      <c r="E525" s="202" t="s">
        <v>1</v>
      </c>
      <c r="F525" s="203" t="s">
        <v>646</v>
      </c>
      <c r="G525" s="14"/>
      <c r="H525" s="204">
        <v>322.83</v>
      </c>
      <c r="I525" s="205"/>
      <c r="J525" s="14"/>
      <c r="K525" s="14"/>
      <c r="L525" s="201"/>
      <c r="M525" s="206"/>
      <c r="N525" s="207"/>
      <c r="O525" s="207"/>
      <c r="P525" s="207"/>
      <c r="Q525" s="207"/>
      <c r="R525" s="207"/>
      <c r="S525" s="207"/>
      <c r="T525" s="20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02" t="s">
        <v>162</v>
      </c>
      <c r="AU525" s="202" t="s">
        <v>86</v>
      </c>
      <c r="AV525" s="14" t="s">
        <v>86</v>
      </c>
      <c r="AW525" s="14" t="s">
        <v>32</v>
      </c>
      <c r="AX525" s="14" t="s">
        <v>76</v>
      </c>
      <c r="AY525" s="202" t="s">
        <v>154</v>
      </c>
    </row>
    <row r="526" spans="1:51" s="14" customFormat="1" ht="12">
      <c r="A526" s="14"/>
      <c r="B526" s="201"/>
      <c r="C526" s="14"/>
      <c r="D526" s="194" t="s">
        <v>162</v>
      </c>
      <c r="E526" s="202" t="s">
        <v>1</v>
      </c>
      <c r="F526" s="203" t="s">
        <v>647</v>
      </c>
      <c r="G526" s="14"/>
      <c r="H526" s="204">
        <v>67.873</v>
      </c>
      <c r="I526" s="205"/>
      <c r="J526" s="14"/>
      <c r="K526" s="14"/>
      <c r="L526" s="201"/>
      <c r="M526" s="206"/>
      <c r="N526" s="207"/>
      <c r="O526" s="207"/>
      <c r="P526" s="207"/>
      <c r="Q526" s="207"/>
      <c r="R526" s="207"/>
      <c r="S526" s="207"/>
      <c r="T526" s="208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02" t="s">
        <v>162</v>
      </c>
      <c r="AU526" s="202" t="s">
        <v>86</v>
      </c>
      <c r="AV526" s="14" t="s">
        <v>86</v>
      </c>
      <c r="AW526" s="14" t="s">
        <v>32</v>
      </c>
      <c r="AX526" s="14" t="s">
        <v>76</v>
      </c>
      <c r="AY526" s="202" t="s">
        <v>154</v>
      </c>
    </row>
    <row r="527" spans="1:51" s="16" customFormat="1" ht="12">
      <c r="A527" s="16"/>
      <c r="B527" s="217"/>
      <c r="C527" s="16"/>
      <c r="D527" s="194" t="s">
        <v>162</v>
      </c>
      <c r="E527" s="218" t="s">
        <v>1</v>
      </c>
      <c r="F527" s="219" t="s">
        <v>208</v>
      </c>
      <c r="G527" s="16"/>
      <c r="H527" s="220">
        <v>390.703</v>
      </c>
      <c r="I527" s="221"/>
      <c r="J527" s="16"/>
      <c r="K527" s="16"/>
      <c r="L527" s="217"/>
      <c r="M527" s="222"/>
      <c r="N527" s="223"/>
      <c r="O527" s="223"/>
      <c r="P527" s="223"/>
      <c r="Q527" s="223"/>
      <c r="R527" s="223"/>
      <c r="S527" s="223"/>
      <c r="T527" s="224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T527" s="218" t="s">
        <v>162</v>
      </c>
      <c r="AU527" s="218" t="s">
        <v>86</v>
      </c>
      <c r="AV527" s="16" t="s">
        <v>170</v>
      </c>
      <c r="AW527" s="16" t="s">
        <v>32</v>
      </c>
      <c r="AX527" s="16" t="s">
        <v>76</v>
      </c>
      <c r="AY527" s="218" t="s">
        <v>154</v>
      </c>
    </row>
    <row r="528" spans="1:51" s="14" customFormat="1" ht="12">
      <c r="A528" s="14"/>
      <c r="B528" s="201"/>
      <c r="C528" s="14"/>
      <c r="D528" s="194" t="s">
        <v>162</v>
      </c>
      <c r="E528" s="202" t="s">
        <v>1</v>
      </c>
      <c r="F528" s="203" t="s">
        <v>648</v>
      </c>
      <c r="G528" s="14"/>
      <c r="H528" s="204">
        <v>322.83</v>
      </c>
      <c r="I528" s="205"/>
      <c r="J528" s="14"/>
      <c r="K528" s="14"/>
      <c r="L528" s="201"/>
      <c r="M528" s="206"/>
      <c r="N528" s="207"/>
      <c r="O528" s="207"/>
      <c r="P528" s="207"/>
      <c r="Q528" s="207"/>
      <c r="R528" s="207"/>
      <c r="S528" s="207"/>
      <c r="T528" s="20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02" t="s">
        <v>162</v>
      </c>
      <c r="AU528" s="202" t="s">
        <v>86</v>
      </c>
      <c r="AV528" s="14" t="s">
        <v>86</v>
      </c>
      <c r="AW528" s="14" t="s">
        <v>32</v>
      </c>
      <c r="AX528" s="14" t="s">
        <v>76</v>
      </c>
      <c r="AY528" s="202" t="s">
        <v>154</v>
      </c>
    </row>
    <row r="529" spans="1:51" s="14" customFormat="1" ht="12">
      <c r="A529" s="14"/>
      <c r="B529" s="201"/>
      <c r="C529" s="14"/>
      <c r="D529" s="194" t="s">
        <v>162</v>
      </c>
      <c r="E529" s="202" t="s">
        <v>1</v>
      </c>
      <c r="F529" s="203" t="s">
        <v>649</v>
      </c>
      <c r="G529" s="14"/>
      <c r="H529" s="204">
        <v>67.873</v>
      </c>
      <c r="I529" s="205"/>
      <c r="J529" s="14"/>
      <c r="K529" s="14"/>
      <c r="L529" s="201"/>
      <c r="M529" s="206"/>
      <c r="N529" s="207"/>
      <c r="O529" s="207"/>
      <c r="P529" s="207"/>
      <c r="Q529" s="207"/>
      <c r="R529" s="207"/>
      <c r="S529" s="207"/>
      <c r="T529" s="20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02" t="s">
        <v>162</v>
      </c>
      <c r="AU529" s="202" t="s">
        <v>86</v>
      </c>
      <c r="AV529" s="14" t="s">
        <v>86</v>
      </c>
      <c r="AW529" s="14" t="s">
        <v>32</v>
      </c>
      <c r="AX529" s="14" t="s">
        <v>76</v>
      </c>
      <c r="AY529" s="202" t="s">
        <v>154</v>
      </c>
    </row>
    <row r="530" spans="1:51" s="16" customFormat="1" ht="12">
      <c r="A530" s="16"/>
      <c r="B530" s="217"/>
      <c r="C530" s="16"/>
      <c r="D530" s="194" t="s">
        <v>162</v>
      </c>
      <c r="E530" s="218" t="s">
        <v>1</v>
      </c>
      <c r="F530" s="219" t="s">
        <v>208</v>
      </c>
      <c r="G530" s="16"/>
      <c r="H530" s="220">
        <v>390.703</v>
      </c>
      <c r="I530" s="221"/>
      <c r="J530" s="16"/>
      <c r="K530" s="16"/>
      <c r="L530" s="217"/>
      <c r="M530" s="222"/>
      <c r="N530" s="223"/>
      <c r="O530" s="223"/>
      <c r="P530" s="223"/>
      <c r="Q530" s="223"/>
      <c r="R530" s="223"/>
      <c r="S530" s="223"/>
      <c r="T530" s="224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T530" s="218" t="s">
        <v>162</v>
      </c>
      <c r="AU530" s="218" t="s">
        <v>86</v>
      </c>
      <c r="AV530" s="16" t="s">
        <v>170</v>
      </c>
      <c r="AW530" s="16" t="s">
        <v>32</v>
      </c>
      <c r="AX530" s="16" t="s">
        <v>76</v>
      </c>
      <c r="AY530" s="218" t="s">
        <v>154</v>
      </c>
    </row>
    <row r="531" spans="1:51" s="14" customFormat="1" ht="12">
      <c r="A531" s="14"/>
      <c r="B531" s="201"/>
      <c r="C531" s="14"/>
      <c r="D531" s="194" t="s">
        <v>162</v>
      </c>
      <c r="E531" s="202" t="s">
        <v>1</v>
      </c>
      <c r="F531" s="203" t="s">
        <v>650</v>
      </c>
      <c r="G531" s="14"/>
      <c r="H531" s="204">
        <v>527.735</v>
      </c>
      <c r="I531" s="205"/>
      <c r="J531" s="14"/>
      <c r="K531" s="14"/>
      <c r="L531" s="201"/>
      <c r="M531" s="206"/>
      <c r="N531" s="207"/>
      <c r="O531" s="207"/>
      <c r="P531" s="207"/>
      <c r="Q531" s="207"/>
      <c r="R531" s="207"/>
      <c r="S531" s="207"/>
      <c r="T531" s="20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02" t="s">
        <v>162</v>
      </c>
      <c r="AU531" s="202" t="s">
        <v>86</v>
      </c>
      <c r="AV531" s="14" t="s">
        <v>86</v>
      </c>
      <c r="AW531" s="14" t="s">
        <v>32</v>
      </c>
      <c r="AX531" s="14" t="s">
        <v>76</v>
      </c>
      <c r="AY531" s="202" t="s">
        <v>154</v>
      </c>
    </row>
    <row r="532" spans="1:51" s="14" customFormat="1" ht="12">
      <c r="A532" s="14"/>
      <c r="B532" s="201"/>
      <c r="C532" s="14"/>
      <c r="D532" s="194" t="s">
        <v>162</v>
      </c>
      <c r="E532" s="202" t="s">
        <v>1</v>
      </c>
      <c r="F532" s="203" t="s">
        <v>651</v>
      </c>
      <c r="G532" s="14"/>
      <c r="H532" s="204">
        <v>90.117</v>
      </c>
      <c r="I532" s="205"/>
      <c r="J532" s="14"/>
      <c r="K532" s="14"/>
      <c r="L532" s="201"/>
      <c r="M532" s="206"/>
      <c r="N532" s="207"/>
      <c r="O532" s="207"/>
      <c r="P532" s="207"/>
      <c r="Q532" s="207"/>
      <c r="R532" s="207"/>
      <c r="S532" s="207"/>
      <c r="T532" s="208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02" t="s">
        <v>162</v>
      </c>
      <c r="AU532" s="202" t="s">
        <v>86</v>
      </c>
      <c r="AV532" s="14" t="s">
        <v>86</v>
      </c>
      <c r="AW532" s="14" t="s">
        <v>32</v>
      </c>
      <c r="AX532" s="14" t="s">
        <v>76</v>
      </c>
      <c r="AY532" s="202" t="s">
        <v>154</v>
      </c>
    </row>
    <row r="533" spans="1:51" s="16" customFormat="1" ht="12">
      <c r="A533" s="16"/>
      <c r="B533" s="217"/>
      <c r="C533" s="16"/>
      <c r="D533" s="194" t="s">
        <v>162</v>
      </c>
      <c r="E533" s="218" t="s">
        <v>1</v>
      </c>
      <c r="F533" s="219" t="s">
        <v>208</v>
      </c>
      <c r="G533" s="16"/>
      <c r="H533" s="220">
        <v>617.852</v>
      </c>
      <c r="I533" s="221"/>
      <c r="J533" s="16"/>
      <c r="K533" s="16"/>
      <c r="L533" s="217"/>
      <c r="M533" s="222"/>
      <c r="N533" s="223"/>
      <c r="O533" s="223"/>
      <c r="P533" s="223"/>
      <c r="Q533" s="223"/>
      <c r="R533" s="223"/>
      <c r="S533" s="223"/>
      <c r="T533" s="224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T533" s="218" t="s">
        <v>162</v>
      </c>
      <c r="AU533" s="218" t="s">
        <v>86</v>
      </c>
      <c r="AV533" s="16" t="s">
        <v>170</v>
      </c>
      <c r="AW533" s="16" t="s">
        <v>32</v>
      </c>
      <c r="AX533" s="16" t="s">
        <v>76</v>
      </c>
      <c r="AY533" s="218" t="s">
        <v>154</v>
      </c>
    </row>
    <row r="534" spans="1:51" s="15" customFormat="1" ht="12">
      <c r="A534" s="15"/>
      <c r="B534" s="209"/>
      <c r="C534" s="15"/>
      <c r="D534" s="194" t="s">
        <v>162</v>
      </c>
      <c r="E534" s="210" t="s">
        <v>1</v>
      </c>
      <c r="F534" s="211" t="s">
        <v>165</v>
      </c>
      <c r="G534" s="15"/>
      <c r="H534" s="212">
        <v>1399.258</v>
      </c>
      <c r="I534" s="213"/>
      <c r="J534" s="15"/>
      <c r="K534" s="15"/>
      <c r="L534" s="209"/>
      <c r="M534" s="214"/>
      <c r="N534" s="215"/>
      <c r="O534" s="215"/>
      <c r="P534" s="215"/>
      <c r="Q534" s="215"/>
      <c r="R534" s="215"/>
      <c r="S534" s="215"/>
      <c r="T534" s="216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10" t="s">
        <v>162</v>
      </c>
      <c r="AU534" s="210" t="s">
        <v>86</v>
      </c>
      <c r="AV534" s="15" t="s">
        <v>161</v>
      </c>
      <c r="AW534" s="15" t="s">
        <v>32</v>
      </c>
      <c r="AX534" s="15" t="s">
        <v>84</v>
      </c>
      <c r="AY534" s="210" t="s">
        <v>154</v>
      </c>
    </row>
    <row r="535" spans="1:65" s="2" customFormat="1" ht="16.5" customHeight="1">
      <c r="A535" s="38"/>
      <c r="B535" s="179"/>
      <c r="C535" s="225" t="s">
        <v>398</v>
      </c>
      <c r="D535" s="225" t="s">
        <v>255</v>
      </c>
      <c r="E535" s="226" t="s">
        <v>613</v>
      </c>
      <c r="F535" s="227" t="s">
        <v>614</v>
      </c>
      <c r="G535" s="228" t="s">
        <v>615</v>
      </c>
      <c r="H535" s="229">
        <v>419.777</v>
      </c>
      <c r="I535" s="230"/>
      <c r="J535" s="231">
        <f>ROUND(I535*H535,2)</f>
        <v>0</v>
      </c>
      <c r="K535" s="227" t="s">
        <v>160</v>
      </c>
      <c r="L535" s="232"/>
      <c r="M535" s="233" t="s">
        <v>1</v>
      </c>
      <c r="N535" s="234" t="s">
        <v>41</v>
      </c>
      <c r="O535" s="77"/>
      <c r="P535" s="189">
        <f>O535*H535</f>
        <v>0</v>
      </c>
      <c r="Q535" s="189">
        <v>0</v>
      </c>
      <c r="R535" s="189">
        <f>Q535*H535</f>
        <v>0</v>
      </c>
      <c r="S535" s="189">
        <v>0</v>
      </c>
      <c r="T535" s="190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191" t="s">
        <v>248</v>
      </c>
      <c r="AT535" s="191" t="s">
        <v>255</v>
      </c>
      <c r="AU535" s="191" t="s">
        <v>86</v>
      </c>
      <c r="AY535" s="19" t="s">
        <v>154</v>
      </c>
      <c r="BE535" s="192">
        <f>IF(N535="základní",J535,0)</f>
        <v>0</v>
      </c>
      <c r="BF535" s="192">
        <f>IF(N535="snížená",J535,0)</f>
        <v>0</v>
      </c>
      <c r="BG535" s="192">
        <f>IF(N535="zákl. přenesená",J535,0)</f>
        <v>0</v>
      </c>
      <c r="BH535" s="192">
        <f>IF(N535="sníž. přenesená",J535,0)</f>
        <v>0</v>
      </c>
      <c r="BI535" s="192">
        <f>IF(N535="nulová",J535,0)</f>
        <v>0</v>
      </c>
      <c r="BJ535" s="19" t="s">
        <v>84</v>
      </c>
      <c r="BK535" s="192">
        <f>ROUND(I535*H535,2)</f>
        <v>0</v>
      </c>
      <c r="BL535" s="19" t="s">
        <v>195</v>
      </c>
      <c r="BM535" s="191" t="s">
        <v>652</v>
      </c>
    </row>
    <row r="536" spans="1:51" s="14" customFormat="1" ht="12">
      <c r="A536" s="14"/>
      <c r="B536" s="201"/>
      <c r="C536" s="14"/>
      <c r="D536" s="194" t="s">
        <v>162</v>
      </c>
      <c r="E536" s="202" t="s">
        <v>1</v>
      </c>
      <c r="F536" s="203" t="s">
        <v>653</v>
      </c>
      <c r="G536" s="14"/>
      <c r="H536" s="204">
        <v>419.777</v>
      </c>
      <c r="I536" s="205"/>
      <c r="J536" s="14"/>
      <c r="K536" s="14"/>
      <c r="L536" s="201"/>
      <c r="M536" s="206"/>
      <c r="N536" s="207"/>
      <c r="O536" s="207"/>
      <c r="P536" s="207"/>
      <c r="Q536" s="207"/>
      <c r="R536" s="207"/>
      <c r="S536" s="207"/>
      <c r="T536" s="208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02" t="s">
        <v>162</v>
      </c>
      <c r="AU536" s="202" t="s">
        <v>86</v>
      </c>
      <c r="AV536" s="14" t="s">
        <v>86</v>
      </c>
      <c r="AW536" s="14" t="s">
        <v>32</v>
      </c>
      <c r="AX536" s="14" t="s">
        <v>76</v>
      </c>
      <c r="AY536" s="202" t="s">
        <v>154</v>
      </c>
    </row>
    <row r="537" spans="1:51" s="15" customFormat="1" ht="12">
      <c r="A537" s="15"/>
      <c r="B537" s="209"/>
      <c r="C537" s="15"/>
      <c r="D537" s="194" t="s">
        <v>162</v>
      </c>
      <c r="E537" s="210" t="s">
        <v>1</v>
      </c>
      <c r="F537" s="211" t="s">
        <v>165</v>
      </c>
      <c r="G537" s="15"/>
      <c r="H537" s="212">
        <v>419.777</v>
      </c>
      <c r="I537" s="213"/>
      <c r="J537" s="15"/>
      <c r="K537" s="15"/>
      <c r="L537" s="209"/>
      <c r="M537" s="214"/>
      <c r="N537" s="215"/>
      <c r="O537" s="215"/>
      <c r="P537" s="215"/>
      <c r="Q537" s="215"/>
      <c r="R537" s="215"/>
      <c r="S537" s="215"/>
      <c r="T537" s="216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10" t="s">
        <v>162</v>
      </c>
      <c r="AU537" s="210" t="s">
        <v>86</v>
      </c>
      <c r="AV537" s="15" t="s">
        <v>161</v>
      </c>
      <c r="AW537" s="15" t="s">
        <v>32</v>
      </c>
      <c r="AX537" s="15" t="s">
        <v>84</v>
      </c>
      <c r="AY537" s="210" t="s">
        <v>154</v>
      </c>
    </row>
    <row r="538" spans="1:65" s="2" customFormat="1" ht="24.15" customHeight="1">
      <c r="A538" s="38"/>
      <c r="B538" s="179"/>
      <c r="C538" s="180" t="s">
        <v>654</v>
      </c>
      <c r="D538" s="180" t="s">
        <v>156</v>
      </c>
      <c r="E538" s="181" t="s">
        <v>655</v>
      </c>
      <c r="F538" s="182" t="s">
        <v>656</v>
      </c>
      <c r="G538" s="183" t="s">
        <v>201</v>
      </c>
      <c r="H538" s="184">
        <v>1176.239</v>
      </c>
      <c r="I538" s="185"/>
      <c r="J538" s="186">
        <f>ROUND(I538*H538,2)</f>
        <v>0</v>
      </c>
      <c r="K538" s="182" t="s">
        <v>160</v>
      </c>
      <c r="L538" s="39"/>
      <c r="M538" s="187" t="s">
        <v>1</v>
      </c>
      <c r="N538" s="188" t="s">
        <v>41</v>
      </c>
      <c r="O538" s="77"/>
      <c r="P538" s="189">
        <f>O538*H538</f>
        <v>0</v>
      </c>
      <c r="Q538" s="189">
        <v>0</v>
      </c>
      <c r="R538" s="189">
        <f>Q538*H538</f>
        <v>0</v>
      </c>
      <c r="S538" s="189">
        <v>0</v>
      </c>
      <c r="T538" s="190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191" t="s">
        <v>195</v>
      </c>
      <c r="AT538" s="191" t="s">
        <v>156</v>
      </c>
      <c r="AU538" s="191" t="s">
        <v>86</v>
      </c>
      <c r="AY538" s="19" t="s">
        <v>154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19" t="s">
        <v>84</v>
      </c>
      <c r="BK538" s="192">
        <f>ROUND(I538*H538,2)</f>
        <v>0</v>
      </c>
      <c r="BL538" s="19" t="s">
        <v>195</v>
      </c>
      <c r="BM538" s="191" t="s">
        <v>657</v>
      </c>
    </row>
    <row r="539" spans="1:51" s="13" customFormat="1" ht="12">
      <c r="A539" s="13"/>
      <c r="B539" s="193"/>
      <c r="C539" s="13"/>
      <c r="D539" s="194" t="s">
        <v>162</v>
      </c>
      <c r="E539" s="195" t="s">
        <v>1</v>
      </c>
      <c r="F539" s="196" t="s">
        <v>658</v>
      </c>
      <c r="G539" s="13"/>
      <c r="H539" s="195" t="s">
        <v>1</v>
      </c>
      <c r="I539" s="197"/>
      <c r="J539" s="13"/>
      <c r="K539" s="13"/>
      <c r="L539" s="193"/>
      <c r="M539" s="198"/>
      <c r="N539" s="199"/>
      <c r="O539" s="199"/>
      <c r="P539" s="199"/>
      <c r="Q539" s="199"/>
      <c r="R539" s="199"/>
      <c r="S539" s="199"/>
      <c r="T539" s="20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195" t="s">
        <v>162</v>
      </c>
      <c r="AU539" s="195" t="s">
        <v>86</v>
      </c>
      <c r="AV539" s="13" t="s">
        <v>84</v>
      </c>
      <c r="AW539" s="13" t="s">
        <v>32</v>
      </c>
      <c r="AX539" s="13" t="s">
        <v>76</v>
      </c>
      <c r="AY539" s="195" t="s">
        <v>154</v>
      </c>
    </row>
    <row r="540" spans="1:51" s="14" customFormat="1" ht="12">
      <c r="A540" s="14"/>
      <c r="B540" s="201"/>
      <c r="C540" s="14"/>
      <c r="D540" s="194" t="s">
        <v>162</v>
      </c>
      <c r="E540" s="202" t="s">
        <v>1</v>
      </c>
      <c r="F540" s="203" t="s">
        <v>659</v>
      </c>
      <c r="G540" s="14"/>
      <c r="H540" s="204">
        <v>324.252</v>
      </c>
      <c r="I540" s="205"/>
      <c r="J540" s="14"/>
      <c r="K540" s="14"/>
      <c r="L540" s="201"/>
      <c r="M540" s="206"/>
      <c r="N540" s="207"/>
      <c r="O540" s="207"/>
      <c r="P540" s="207"/>
      <c r="Q540" s="207"/>
      <c r="R540" s="207"/>
      <c r="S540" s="207"/>
      <c r="T540" s="208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02" t="s">
        <v>162</v>
      </c>
      <c r="AU540" s="202" t="s">
        <v>86</v>
      </c>
      <c r="AV540" s="14" t="s">
        <v>86</v>
      </c>
      <c r="AW540" s="14" t="s">
        <v>32</v>
      </c>
      <c r="AX540" s="14" t="s">
        <v>76</v>
      </c>
      <c r="AY540" s="202" t="s">
        <v>154</v>
      </c>
    </row>
    <row r="541" spans="1:51" s="14" customFormat="1" ht="12">
      <c r="A541" s="14"/>
      <c r="B541" s="201"/>
      <c r="C541" s="14"/>
      <c r="D541" s="194" t="s">
        <v>162</v>
      </c>
      <c r="E541" s="202" t="s">
        <v>1</v>
      </c>
      <c r="F541" s="203" t="s">
        <v>660</v>
      </c>
      <c r="G541" s="14"/>
      <c r="H541" s="204">
        <v>324.252</v>
      </c>
      <c r="I541" s="205"/>
      <c r="J541" s="14"/>
      <c r="K541" s="14"/>
      <c r="L541" s="201"/>
      <c r="M541" s="206"/>
      <c r="N541" s="207"/>
      <c r="O541" s="207"/>
      <c r="P541" s="207"/>
      <c r="Q541" s="207"/>
      <c r="R541" s="207"/>
      <c r="S541" s="207"/>
      <c r="T541" s="208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02" t="s">
        <v>162</v>
      </c>
      <c r="AU541" s="202" t="s">
        <v>86</v>
      </c>
      <c r="AV541" s="14" t="s">
        <v>86</v>
      </c>
      <c r="AW541" s="14" t="s">
        <v>32</v>
      </c>
      <c r="AX541" s="14" t="s">
        <v>76</v>
      </c>
      <c r="AY541" s="202" t="s">
        <v>154</v>
      </c>
    </row>
    <row r="542" spans="1:51" s="14" customFormat="1" ht="12">
      <c r="A542" s="14"/>
      <c r="B542" s="201"/>
      <c r="C542" s="14"/>
      <c r="D542" s="194" t="s">
        <v>162</v>
      </c>
      <c r="E542" s="202" t="s">
        <v>1</v>
      </c>
      <c r="F542" s="203" t="s">
        <v>661</v>
      </c>
      <c r="G542" s="14"/>
      <c r="H542" s="204">
        <v>527.735</v>
      </c>
      <c r="I542" s="205"/>
      <c r="J542" s="14"/>
      <c r="K542" s="14"/>
      <c r="L542" s="201"/>
      <c r="M542" s="206"/>
      <c r="N542" s="207"/>
      <c r="O542" s="207"/>
      <c r="P542" s="207"/>
      <c r="Q542" s="207"/>
      <c r="R542" s="207"/>
      <c r="S542" s="207"/>
      <c r="T542" s="20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02" t="s">
        <v>162</v>
      </c>
      <c r="AU542" s="202" t="s">
        <v>86</v>
      </c>
      <c r="AV542" s="14" t="s">
        <v>86</v>
      </c>
      <c r="AW542" s="14" t="s">
        <v>32</v>
      </c>
      <c r="AX542" s="14" t="s">
        <v>76</v>
      </c>
      <c r="AY542" s="202" t="s">
        <v>154</v>
      </c>
    </row>
    <row r="543" spans="1:51" s="15" customFormat="1" ht="12">
      <c r="A543" s="15"/>
      <c r="B543" s="209"/>
      <c r="C543" s="15"/>
      <c r="D543" s="194" t="s">
        <v>162</v>
      </c>
      <c r="E543" s="210" t="s">
        <v>1</v>
      </c>
      <c r="F543" s="211" t="s">
        <v>165</v>
      </c>
      <c r="G543" s="15"/>
      <c r="H543" s="212">
        <v>1176.239</v>
      </c>
      <c r="I543" s="213"/>
      <c r="J543" s="15"/>
      <c r="K543" s="15"/>
      <c r="L543" s="209"/>
      <c r="M543" s="214"/>
      <c r="N543" s="215"/>
      <c r="O543" s="215"/>
      <c r="P543" s="215"/>
      <c r="Q543" s="215"/>
      <c r="R543" s="215"/>
      <c r="S543" s="215"/>
      <c r="T543" s="216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10" t="s">
        <v>162</v>
      </c>
      <c r="AU543" s="210" t="s">
        <v>86</v>
      </c>
      <c r="AV543" s="15" t="s">
        <v>161</v>
      </c>
      <c r="AW543" s="15" t="s">
        <v>32</v>
      </c>
      <c r="AX543" s="15" t="s">
        <v>84</v>
      </c>
      <c r="AY543" s="210" t="s">
        <v>154</v>
      </c>
    </row>
    <row r="544" spans="1:65" s="2" customFormat="1" ht="33" customHeight="1">
      <c r="A544" s="38"/>
      <c r="B544" s="179"/>
      <c r="C544" s="180" t="s">
        <v>402</v>
      </c>
      <c r="D544" s="180" t="s">
        <v>156</v>
      </c>
      <c r="E544" s="181" t="s">
        <v>662</v>
      </c>
      <c r="F544" s="182" t="s">
        <v>663</v>
      </c>
      <c r="G544" s="183" t="s">
        <v>201</v>
      </c>
      <c r="H544" s="184">
        <v>2352.478</v>
      </c>
      <c r="I544" s="185"/>
      <c r="J544" s="186">
        <f>ROUND(I544*H544,2)</f>
        <v>0</v>
      </c>
      <c r="K544" s="182" t="s">
        <v>160</v>
      </c>
      <c r="L544" s="39"/>
      <c r="M544" s="187" t="s">
        <v>1</v>
      </c>
      <c r="N544" s="188" t="s">
        <v>41</v>
      </c>
      <c r="O544" s="77"/>
      <c r="P544" s="189">
        <f>O544*H544</f>
        <v>0</v>
      </c>
      <c r="Q544" s="189">
        <v>0</v>
      </c>
      <c r="R544" s="189">
        <f>Q544*H544</f>
        <v>0</v>
      </c>
      <c r="S544" s="189">
        <v>0</v>
      </c>
      <c r="T544" s="190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191" t="s">
        <v>195</v>
      </c>
      <c r="AT544" s="191" t="s">
        <v>156</v>
      </c>
      <c r="AU544" s="191" t="s">
        <v>86</v>
      </c>
      <c r="AY544" s="19" t="s">
        <v>154</v>
      </c>
      <c r="BE544" s="192">
        <f>IF(N544="základní",J544,0)</f>
        <v>0</v>
      </c>
      <c r="BF544" s="192">
        <f>IF(N544="snížená",J544,0)</f>
        <v>0</v>
      </c>
      <c r="BG544" s="192">
        <f>IF(N544="zákl. přenesená",J544,0)</f>
        <v>0</v>
      </c>
      <c r="BH544" s="192">
        <f>IF(N544="sníž. přenesená",J544,0)</f>
        <v>0</v>
      </c>
      <c r="BI544" s="192">
        <f>IF(N544="nulová",J544,0)</f>
        <v>0</v>
      </c>
      <c r="BJ544" s="19" t="s">
        <v>84</v>
      </c>
      <c r="BK544" s="192">
        <f>ROUND(I544*H544,2)</f>
        <v>0</v>
      </c>
      <c r="BL544" s="19" t="s">
        <v>195</v>
      </c>
      <c r="BM544" s="191" t="s">
        <v>664</v>
      </c>
    </row>
    <row r="545" spans="1:51" s="13" customFormat="1" ht="12">
      <c r="A545" s="13"/>
      <c r="B545" s="193"/>
      <c r="C545" s="13"/>
      <c r="D545" s="194" t="s">
        <v>162</v>
      </c>
      <c r="E545" s="195" t="s">
        <v>1</v>
      </c>
      <c r="F545" s="196" t="s">
        <v>665</v>
      </c>
      <c r="G545" s="13"/>
      <c r="H545" s="195" t="s">
        <v>1</v>
      </c>
      <c r="I545" s="197"/>
      <c r="J545" s="13"/>
      <c r="K545" s="13"/>
      <c r="L545" s="193"/>
      <c r="M545" s="198"/>
      <c r="N545" s="199"/>
      <c r="O545" s="199"/>
      <c r="P545" s="199"/>
      <c r="Q545" s="199"/>
      <c r="R545" s="199"/>
      <c r="S545" s="199"/>
      <c r="T545" s="200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195" t="s">
        <v>162</v>
      </c>
      <c r="AU545" s="195" t="s">
        <v>86</v>
      </c>
      <c r="AV545" s="13" t="s">
        <v>84</v>
      </c>
      <c r="AW545" s="13" t="s">
        <v>32</v>
      </c>
      <c r="AX545" s="13" t="s">
        <v>76</v>
      </c>
      <c r="AY545" s="195" t="s">
        <v>154</v>
      </c>
    </row>
    <row r="546" spans="1:51" s="14" customFormat="1" ht="12">
      <c r="A546" s="14"/>
      <c r="B546" s="201"/>
      <c r="C546" s="14"/>
      <c r="D546" s="194" t="s">
        <v>162</v>
      </c>
      <c r="E546" s="202" t="s">
        <v>1</v>
      </c>
      <c r="F546" s="203" t="s">
        <v>666</v>
      </c>
      <c r="G546" s="14"/>
      <c r="H546" s="204">
        <v>648.504</v>
      </c>
      <c r="I546" s="205"/>
      <c r="J546" s="14"/>
      <c r="K546" s="14"/>
      <c r="L546" s="201"/>
      <c r="M546" s="206"/>
      <c r="N546" s="207"/>
      <c r="O546" s="207"/>
      <c r="P546" s="207"/>
      <c r="Q546" s="207"/>
      <c r="R546" s="207"/>
      <c r="S546" s="207"/>
      <c r="T546" s="208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02" t="s">
        <v>162</v>
      </c>
      <c r="AU546" s="202" t="s">
        <v>86</v>
      </c>
      <c r="AV546" s="14" t="s">
        <v>86</v>
      </c>
      <c r="AW546" s="14" t="s">
        <v>32</v>
      </c>
      <c r="AX546" s="14" t="s">
        <v>76</v>
      </c>
      <c r="AY546" s="202" t="s">
        <v>154</v>
      </c>
    </row>
    <row r="547" spans="1:51" s="14" customFormat="1" ht="12">
      <c r="A547" s="14"/>
      <c r="B547" s="201"/>
      <c r="C547" s="14"/>
      <c r="D547" s="194" t="s">
        <v>162</v>
      </c>
      <c r="E547" s="202" t="s">
        <v>1</v>
      </c>
      <c r="F547" s="203" t="s">
        <v>667</v>
      </c>
      <c r="G547" s="14"/>
      <c r="H547" s="204">
        <v>648.504</v>
      </c>
      <c r="I547" s="205"/>
      <c r="J547" s="14"/>
      <c r="K547" s="14"/>
      <c r="L547" s="201"/>
      <c r="M547" s="206"/>
      <c r="N547" s="207"/>
      <c r="O547" s="207"/>
      <c r="P547" s="207"/>
      <c r="Q547" s="207"/>
      <c r="R547" s="207"/>
      <c r="S547" s="207"/>
      <c r="T547" s="20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02" t="s">
        <v>162</v>
      </c>
      <c r="AU547" s="202" t="s">
        <v>86</v>
      </c>
      <c r="AV547" s="14" t="s">
        <v>86</v>
      </c>
      <c r="AW547" s="14" t="s">
        <v>32</v>
      </c>
      <c r="AX547" s="14" t="s">
        <v>76</v>
      </c>
      <c r="AY547" s="202" t="s">
        <v>154</v>
      </c>
    </row>
    <row r="548" spans="1:51" s="14" customFormat="1" ht="12">
      <c r="A548" s="14"/>
      <c r="B548" s="201"/>
      <c r="C548" s="14"/>
      <c r="D548" s="194" t="s">
        <v>162</v>
      </c>
      <c r="E548" s="202" t="s">
        <v>1</v>
      </c>
      <c r="F548" s="203" t="s">
        <v>668</v>
      </c>
      <c r="G548" s="14"/>
      <c r="H548" s="204">
        <v>1055.47</v>
      </c>
      <c r="I548" s="205"/>
      <c r="J548" s="14"/>
      <c r="K548" s="14"/>
      <c r="L548" s="201"/>
      <c r="M548" s="206"/>
      <c r="N548" s="207"/>
      <c r="O548" s="207"/>
      <c r="P548" s="207"/>
      <c r="Q548" s="207"/>
      <c r="R548" s="207"/>
      <c r="S548" s="207"/>
      <c r="T548" s="208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02" t="s">
        <v>162</v>
      </c>
      <c r="AU548" s="202" t="s">
        <v>86</v>
      </c>
      <c r="AV548" s="14" t="s">
        <v>86</v>
      </c>
      <c r="AW548" s="14" t="s">
        <v>32</v>
      </c>
      <c r="AX548" s="14" t="s">
        <v>76</v>
      </c>
      <c r="AY548" s="202" t="s">
        <v>154</v>
      </c>
    </row>
    <row r="549" spans="1:51" s="15" customFormat="1" ht="12">
      <c r="A549" s="15"/>
      <c r="B549" s="209"/>
      <c r="C549" s="15"/>
      <c r="D549" s="194" t="s">
        <v>162</v>
      </c>
      <c r="E549" s="210" t="s">
        <v>1</v>
      </c>
      <c r="F549" s="211" t="s">
        <v>165</v>
      </c>
      <c r="G549" s="15"/>
      <c r="H549" s="212">
        <v>2352.478</v>
      </c>
      <c r="I549" s="213"/>
      <c r="J549" s="15"/>
      <c r="K549" s="15"/>
      <c r="L549" s="209"/>
      <c r="M549" s="214"/>
      <c r="N549" s="215"/>
      <c r="O549" s="215"/>
      <c r="P549" s="215"/>
      <c r="Q549" s="215"/>
      <c r="R549" s="215"/>
      <c r="S549" s="215"/>
      <c r="T549" s="216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10" t="s">
        <v>162</v>
      </c>
      <c r="AU549" s="210" t="s">
        <v>86</v>
      </c>
      <c r="AV549" s="15" t="s">
        <v>161</v>
      </c>
      <c r="AW549" s="15" t="s">
        <v>32</v>
      </c>
      <c r="AX549" s="15" t="s">
        <v>84</v>
      </c>
      <c r="AY549" s="210" t="s">
        <v>154</v>
      </c>
    </row>
    <row r="550" spans="1:65" s="2" customFormat="1" ht="24.15" customHeight="1">
      <c r="A550" s="38"/>
      <c r="B550" s="179"/>
      <c r="C550" s="180" t="s">
        <v>669</v>
      </c>
      <c r="D550" s="180" t="s">
        <v>156</v>
      </c>
      <c r="E550" s="181" t="s">
        <v>670</v>
      </c>
      <c r="F550" s="182" t="s">
        <v>671</v>
      </c>
      <c r="G550" s="183" t="s">
        <v>201</v>
      </c>
      <c r="H550" s="184">
        <v>1399.258</v>
      </c>
      <c r="I550" s="185"/>
      <c r="J550" s="186">
        <f>ROUND(I550*H550,2)</f>
        <v>0</v>
      </c>
      <c r="K550" s="182" t="s">
        <v>160</v>
      </c>
      <c r="L550" s="39"/>
      <c r="M550" s="187" t="s">
        <v>1</v>
      </c>
      <c r="N550" s="188" t="s">
        <v>41</v>
      </c>
      <c r="O550" s="77"/>
      <c r="P550" s="189">
        <f>O550*H550</f>
        <v>0</v>
      </c>
      <c r="Q550" s="189">
        <v>0</v>
      </c>
      <c r="R550" s="189">
        <f>Q550*H550</f>
        <v>0</v>
      </c>
      <c r="S550" s="189">
        <v>0</v>
      </c>
      <c r="T550" s="190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191" t="s">
        <v>195</v>
      </c>
      <c r="AT550" s="191" t="s">
        <v>156</v>
      </c>
      <c r="AU550" s="191" t="s">
        <v>86</v>
      </c>
      <c r="AY550" s="19" t="s">
        <v>154</v>
      </c>
      <c r="BE550" s="192">
        <f>IF(N550="základní",J550,0)</f>
        <v>0</v>
      </c>
      <c r="BF550" s="192">
        <f>IF(N550="snížená",J550,0)</f>
        <v>0</v>
      </c>
      <c r="BG550" s="192">
        <f>IF(N550="zákl. přenesená",J550,0)</f>
        <v>0</v>
      </c>
      <c r="BH550" s="192">
        <f>IF(N550="sníž. přenesená",J550,0)</f>
        <v>0</v>
      </c>
      <c r="BI550" s="192">
        <f>IF(N550="nulová",J550,0)</f>
        <v>0</v>
      </c>
      <c r="BJ550" s="19" t="s">
        <v>84</v>
      </c>
      <c r="BK550" s="192">
        <f>ROUND(I550*H550,2)</f>
        <v>0</v>
      </c>
      <c r="BL550" s="19" t="s">
        <v>195</v>
      </c>
      <c r="BM550" s="191" t="s">
        <v>672</v>
      </c>
    </row>
    <row r="551" spans="1:51" s="13" customFormat="1" ht="12">
      <c r="A551" s="13"/>
      <c r="B551" s="193"/>
      <c r="C551" s="13"/>
      <c r="D551" s="194" t="s">
        <v>162</v>
      </c>
      <c r="E551" s="195" t="s">
        <v>1</v>
      </c>
      <c r="F551" s="196" t="s">
        <v>644</v>
      </c>
      <c r="G551" s="13"/>
      <c r="H551" s="195" t="s">
        <v>1</v>
      </c>
      <c r="I551" s="197"/>
      <c r="J551" s="13"/>
      <c r="K551" s="13"/>
      <c r="L551" s="193"/>
      <c r="M551" s="198"/>
      <c r="N551" s="199"/>
      <c r="O551" s="199"/>
      <c r="P551" s="199"/>
      <c r="Q551" s="199"/>
      <c r="R551" s="199"/>
      <c r="S551" s="199"/>
      <c r="T551" s="200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195" t="s">
        <v>162</v>
      </c>
      <c r="AU551" s="195" t="s">
        <v>86</v>
      </c>
      <c r="AV551" s="13" t="s">
        <v>84</v>
      </c>
      <c r="AW551" s="13" t="s">
        <v>32</v>
      </c>
      <c r="AX551" s="13" t="s">
        <v>76</v>
      </c>
      <c r="AY551" s="195" t="s">
        <v>154</v>
      </c>
    </row>
    <row r="552" spans="1:51" s="13" customFormat="1" ht="12">
      <c r="A552" s="13"/>
      <c r="B552" s="193"/>
      <c r="C552" s="13"/>
      <c r="D552" s="194" t="s">
        <v>162</v>
      </c>
      <c r="E552" s="195" t="s">
        <v>1</v>
      </c>
      <c r="F552" s="196" t="s">
        <v>645</v>
      </c>
      <c r="G552" s="13"/>
      <c r="H552" s="195" t="s">
        <v>1</v>
      </c>
      <c r="I552" s="197"/>
      <c r="J552" s="13"/>
      <c r="K552" s="13"/>
      <c r="L552" s="193"/>
      <c r="M552" s="198"/>
      <c r="N552" s="199"/>
      <c r="O552" s="199"/>
      <c r="P552" s="199"/>
      <c r="Q552" s="199"/>
      <c r="R552" s="199"/>
      <c r="S552" s="199"/>
      <c r="T552" s="20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195" t="s">
        <v>162</v>
      </c>
      <c r="AU552" s="195" t="s">
        <v>86</v>
      </c>
      <c r="AV552" s="13" t="s">
        <v>84</v>
      </c>
      <c r="AW552" s="13" t="s">
        <v>32</v>
      </c>
      <c r="AX552" s="13" t="s">
        <v>76</v>
      </c>
      <c r="AY552" s="195" t="s">
        <v>154</v>
      </c>
    </row>
    <row r="553" spans="1:51" s="14" customFormat="1" ht="12">
      <c r="A553" s="14"/>
      <c r="B553" s="201"/>
      <c r="C553" s="14"/>
      <c r="D553" s="194" t="s">
        <v>162</v>
      </c>
      <c r="E553" s="202" t="s">
        <v>1</v>
      </c>
      <c r="F553" s="203" t="s">
        <v>646</v>
      </c>
      <c r="G553" s="14"/>
      <c r="H553" s="204">
        <v>322.83</v>
      </c>
      <c r="I553" s="205"/>
      <c r="J553" s="14"/>
      <c r="K553" s="14"/>
      <c r="L553" s="201"/>
      <c r="M553" s="206"/>
      <c r="N553" s="207"/>
      <c r="O553" s="207"/>
      <c r="P553" s="207"/>
      <c r="Q553" s="207"/>
      <c r="R553" s="207"/>
      <c r="S553" s="207"/>
      <c r="T553" s="208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02" t="s">
        <v>162</v>
      </c>
      <c r="AU553" s="202" t="s">
        <v>86</v>
      </c>
      <c r="AV553" s="14" t="s">
        <v>86</v>
      </c>
      <c r="AW553" s="14" t="s">
        <v>32</v>
      </c>
      <c r="AX553" s="14" t="s">
        <v>76</v>
      </c>
      <c r="AY553" s="202" t="s">
        <v>154</v>
      </c>
    </row>
    <row r="554" spans="1:51" s="14" customFormat="1" ht="12">
      <c r="A554" s="14"/>
      <c r="B554" s="201"/>
      <c r="C554" s="14"/>
      <c r="D554" s="194" t="s">
        <v>162</v>
      </c>
      <c r="E554" s="202" t="s">
        <v>1</v>
      </c>
      <c r="F554" s="203" t="s">
        <v>647</v>
      </c>
      <c r="G554" s="14"/>
      <c r="H554" s="204">
        <v>67.873</v>
      </c>
      <c r="I554" s="205"/>
      <c r="J554" s="14"/>
      <c r="K554" s="14"/>
      <c r="L554" s="201"/>
      <c r="M554" s="206"/>
      <c r="N554" s="207"/>
      <c r="O554" s="207"/>
      <c r="P554" s="207"/>
      <c r="Q554" s="207"/>
      <c r="R554" s="207"/>
      <c r="S554" s="207"/>
      <c r="T554" s="208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02" t="s">
        <v>162</v>
      </c>
      <c r="AU554" s="202" t="s">
        <v>86</v>
      </c>
      <c r="AV554" s="14" t="s">
        <v>86</v>
      </c>
      <c r="AW554" s="14" t="s">
        <v>32</v>
      </c>
      <c r="AX554" s="14" t="s">
        <v>76</v>
      </c>
      <c r="AY554" s="202" t="s">
        <v>154</v>
      </c>
    </row>
    <row r="555" spans="1:51" s="16" customFormat="1" ht="12">
      <c r="A555" s="16"/>
      <c r="B555" s="217"/>
      <c r="C555" s="16"/>
      <c r="D555" s="194" t="s">
        <v>162</v>
      </c>
      <c r="E555" s="218" t="s">
        <v>1</v>
      </c>
      <c r="F555" s="219" t="s">
        <v>208</v>
      </c>
      <c r="G555" s="16"/>
      <c r="H555" s="220">
        <v>390.703</v>
      </c>
      <c r="I555" s="221"/>
      <c r="J555" s="16"/>
      <c r="K555" s="16"/>
      <c r="L555" s="217"/>
      <c r="M555" s="222"/>
      <c r="N555" s="223"/>
      <c r="O555" s="223"/>
      <c r="P555" s="223"/>
      <c r="Q555" s="223"/>
      <c r="R555" s="223"/>
      <c r="S555" s="223"/>
      <c r="T555" s="224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T555" s="218" t="s">
        <v>162</v>
      </c>
      <c r="AU555" s="218" t="s">
        <v>86</v>
      </c>
      <c r="AV555" s="16" t="s">
        <v>170</v>
      </c>
      <c r="AW555" s="16" t="s">
        <v>32</v>
      </c>
      <c r="AX555" s="16" t="s">
        <v>76</v>
      </c>
      <c r="AY555" s="218" t="s">
        <v>154</v>
      </c>
    </row>
    <row r="556" spans="1:51" s="14" customFormat="1" ht="12">
      <c r="A556" s="14"/>
      <c r="B556" s="201"/>
      <c r="C556" s="14"/>
      <c r="D556" s="194" t="s">
        <v>162</v>
      </c>
      <c r="E556" s="202" t="s">
        <v>1</v>
      </c>
      <c r="F556" s="203" t="s">
        <v>648</v>
      </c>
      <c r="G556" s="14"/>
      <c r="H556" s="204">
        <v>322.83</v>
      </c>
      <c r="I556" s="205"/>
      <c r="J556" s="14"/>
      <c r="K556" s="14"/>
      <c r="L556" s="201"/>
      <c r="M556" s="206"/>
      <c r="N556" s="207"/>
      <c r="O556" s="207"/>
      <c r="P556" s="207"/>
      <c r="Q556" s="207"/>
      <c r="R556" s="207"/>
      <c r="S556" s="207"/>
      <c r="T556" s="208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02" t="s">
        <v>162</v>
      </c>
      <c r="AU556" s="202" t="s">
        <v>86</v>
      </c>
      <c r="AV556" s="14" t="s">
        <v>86</v>
      </c>
      <c r="AW556" s="14" t="s">
        <v>32</v>
      </c>
      <c r="AX556" s="14" t="s">
        <v>76</v>
      </c>
      <c r="AY556" s="202" t="s">
        <v>154</v>
      </c>
    </row>
    <row r="557" spans="1:51" s="14" customFormat="1" ht="12">
      <c r="A557" s="14"/>
      <c r="B557" s="201"/>
      <c r="C557" s="14"/>
      <c r="D557" s="194" t="s">
        <v>162</v>
      </c>
      <c r="E557" s="202" t="s">
        <v>1</v>
      </c>
      <c r="F557" s="203" t="s">
        <v>649</v>
      </c>
      <c r="G557" s="14"/>
      <c r="H557" s="204">
        <v>67.873</v>
      </c>
      <c r="I557" s="205"/>
      <c r="J557" s="14"/>
      <c r="K557" s="14"/>
      <c r="L557" s="201"/>
      <c r="M557" s="206"/>
      <c r="N557" s="207"/>
      <c r="O557" s="207"/>
      <c r="P557" s="207"/>
      <c r="Q557" s="207"/>
      <c r="R557" s="207"/>
      <c r="S557" s="207"/>
      <c r="T557" s="20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02" t="s">
        <v>162</v>
      </c>
      <c r="AU557" s="202" t="s">
        <v>86</v>
      </c>
      <c r="AV557" s="14" t="s">
        <v>86</v>
      </c>
      <c r="AW557" s="14" t="s">
        <v>32</v>
      </c>
      <c r="AX557" s="14" t="s">
        <v>76</v>
      </c>
      <c r="AY557" s="202" t="s">
        <v>154</v>
      </c>
    </row>
    <row r="558" spans="1:51" s="16" customFormat="1" ht="12">
      <c r="A558" s="16"/>
      <c r="B558" s="217"/>
      <c r="C558" s="16"/>
      <c r="D558" s="194" t="s">
        <v>162</v>
      </c>
      <c r="E558" s="218" t="s">
        <v>1</v>
      </c>
      <c r="F558" s="219" t="s">
        <v>208</v>
      </c>
      <c r="G558" s="16"/>
      <c r="H558" s="220">
        <v>390.703</v>
      </c>
      <c r="I558" s="221"/>
      <c r="J558" s="16"/>
      <c r="K558" s="16"/>
      <c r="L558" s="217"/>
      <c r="M558" s="222"/>
      <c r="N558" s="223"/>
      <c r="O558" s="223"/>
      <c r="P558" s="223"/>
      <c r="Q558" s="223"/>
      <c r="R558" s="223"/>
      <c r="S558" s="223"/>
      <c r="T558" s="224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T558" s="218" t="s">
        <v>162</v>
      </c>
      <c r="AU558" s="218" t="s">
        <v>86</v>
      </c>
      <c r="AV558" s="16" t="s">
        <v>170</v>
      </c>
      <c r="AW558" s="16" t="s">
        <v>32</v>
      </c>
      <c r="AX558" s="16" t="s">
        <v>76</v>
      </c>
      <c r="AY558" s="218" t="s">
        <v>154</v>
      </c>
    </row>
    <row r="559" spans="1:51" s="14" customFormat="1" ht="12">
      <c r="A559" s="14"/>
      <c r="B559" s="201"/>
      <c r="C559" s="14"/>
      <c r="D559" s="194" t="s">
        <v>162</v>
      </c>
      <c r="E559" s="202" t="s">
        <v>1</v>
      </c>
      <c r="F559" s="203" t="s">
        <v>650</v>
      </c>
      <c r="G559" s="14"/>
      <c r="H559" s="204">
        <v>527.735</v>
      </c>
      <c r="I559" s="205"/>
      <c r="J559" s="14"/>
      <c r="K559" s="14"/>
      <c r="L559" s="201"/>
      <c r="M559" s="206"/>
      <c r="N559" s="207"/>
      <c r="O559" s="207"/>
      <c r="P559" s="207"/>
      <c r="Q559" s="207"/>
      <c r="R559" s="207"/>
      <c r="S559" s="207"/>
      <c r="T559" s="20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02" t="s">
        <v>162</v>
      </c>
      <c r="AU559" s="202" t="s">
        <v>86</v>
      </c>
      <c r="AV559" s="14" t="s">
        <v>86</v>
      </c>
      <c r="AW559" s="14" t="s">
        <v>32</v>
      </c>
      <c r="AX559" s="14" t="s">
        <v>76</v>
      </c>
      <c r="AY559" s="202" t="s">
        <v>154</v>
      </c>
    </row>
    <row r="560" spans="1:51" s="14" customFormat="1" ht="12">
      <c r="A560" s="14"/>
      <c r="B560" s="201"/>
      <c r="C560" s="14"/>
      <c r="D560" s="194" t="s">
        <v>162</v>
      </c>
      <c r="E560" s="202" t="s">
        <v>1</v>
      </c>
      <c r="F560" s="203" t="s">
        <v>651</v>
      </c>
      <c r="G560" s="14"/>
      <c r="H560" s="204">
        <v>90.117</v>
      </c>
      <c r="I560" s="205"/>
      <c r="J560" s="14"/>
      <c r="K560" s="14"/>
      <c r="L560" s="201"/>
      <c r="M560" s="206"/>
      <c r="N560" s="207"/>
      <c r="O560" s="207"/>
      <c r="P560" s="207"/>
      <c r="Q560" s="207"/>
      <c r="R560" s="207"/>
      <c r="S560" s="207"/>
      <c r="T560" s="20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02" t="s">
        <v>162</v>
      </c>
      <c r="AU560" s="202" t="s">
        <v>86</v>
      </c>
      <c r="AV560" s="14" t="s">
        <v>86</v>
      </c>
      <c r="AW560" s="14" t="s">
        <v>32</v>
      </c>
      <c r="AX560" s="14" t="s">
        <v>76</v>
      </c>
      <c r="AY560" s="202" t="s">
        <v>154</v>
      </c>
    </row>
    <row r="561" spans="1:51" s="16" customFormat="1" ht="12">
      <c r="A561" s="16"/>
      <c r="B561" s="217"/>
      <c r="C561" s="16"/>
      <c r="D561" s="194" t="s">
        <v>162</v>
      </c>
      <c r="E561" s="218" t="s">
        <v>1</v>
      </c>
      <c r="F561" s="219" t="s">
        <v>208</v>
      </c>
      <c r="G561" s="16"/>
      <c r="H561" s="220">
        <v>617.852</v>
      </c>
      <c r="I561" s="221"/>
      <c r="J561" s="16"/>
      <c r="K561" s="16"/>
      <c r="L561" s="217"/>
      <c r="M561" s="222"/>
      <c r="N561" s="223"/>
      <c r="O561" s="223"/>
      <c r="P561" s="223"/>
      <c r="Q561" s="223"/>
      <c r="R561" s="223"/>
      <c r="S561" s="223"/>
      <c r="T561" s="224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18" t="s">
        <v>162</v>
      </c>
      <c r="AU561" s="218" t="s">
        <v>86</v>
      </c>
      <c r="AV561" s="16" t="s">
        <v>170</v>
      </c>
      <c r="AW561" s="16" t="s">
        <v>32</v>
      </c>
      <c r="AX561" s="16" t="s">
        <v>76</v>
      </c>
      <c r="AY561" s="218" t="s">
        <v>154</v>
      </c>
    </row>
    <row r="562" spans="1:51" s="15" customFormat="1" ht="12">
      <c r="A562" s="15"/>
      <c r="B562" s="209"/>
      <c r="C562" s="15"/>
      <c r="D562" s="194" t="s">
        <v>162</v>
      </c>
      <c r="E562" s="210" t="s">
        <v>1</v>
      </c>
      <c r="F562" s="211" t="s">
        <v>165</v>
      </c>
      <c r="G562" s="15"/>
      <c r="H562" s="212">
        <v>1399.258</v>
      </c>
      <c r="I562" s="213"/>
      <c r="J562" s="15"/>
      <c r="K562" s="15"/>
      <c r="L562" s="209"/>
      <c r="M562" s="214"/>
      <c r="N562" s="215"/>
      <c r="O562" s="215"/>
      <c r="P562" s="215"/>
      <c r="Q562" s="215"/>
      <c r="R562" s="215"/>
      <c r="S562" s="215"/>
      <c r="T562" s="216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10" t="s">
        <v>162</v>
      </c>
      <c r="AU562" s="210" t="s">
        <v>86</v>
      </c>
      <c r="AV562" s="15" t="s">
        <v>161</v>
      </c>
      <c r="AW562" s="15" t="s">
        <v>32</v>
      </c>
      <c r="AX562" s="15" t="s">
        <v>84</v>
      </c>
      <c r="AY562" s="210" t="s">
        <v>154</v>
      </c>
    </row>
    <row r="563" spans="1:65" s="2" customFormat="1" ht="44.25" customHeight="1">
      <c r="A563" s="38"/>
      <c r="B563" s="179"/>
      <c r="C563" s="225" t="s">
        <v>407</v>
      </c>
      <c r="D563" s="225" t="s">
        <v>255</v>
      </c>
      <c r="E563" s="226" t="s">
        <v>622</v>
      </c>
      <c r="F563" s="227" t="s">
        <v>623</v>
      </c>
      <c r="G563" s="228" t="s">
        <v>201</v>
      </c>
      <c r="H563" s="229">
        <v>1630.835</v>
      </c>
      <c r="I563" s="230"/>
      <c r="J563" s="231">
        <f>ROUND(I563*H563,2)</f>
        <v>0</v>
      </c>
      <c r="K563" s="227" t="s">
        <v>160</v>
      </c>
      <c r="L563" s="232"/>
      <c r="M563" s="233" t="s">
        <v>1</v>
      </c>
      <c r="N563" s="234" t="s">
        <v>41</v>
      </c>
      <c r="O563" s="77"/>
      <c r="P563" s="189">
        <f>O563*H563</f>
        <v>0</v>
      </c>
      <c r="Q563" s="189">
        <v>0</v>
      </c>
      <c r="R563" s="189">
        <f>Q563*H563</f>
        <v>0</v>
      </c>
      <c r="S563" s="189">
        <v>0</v>
      </c>
      <c r="T563" s="190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191" t="s">
        <v>248</v>
      </c>
      <c r="AT563" s="191" t="s">
        <v>255</v>
      </c>
      <c r="AU563" s="191" t="s">
        <v>86</v>
      </c>
      <c r="AY563" s="19" t="s">
        <v>154</v>
      </c>
      <c r="BE563" s="192">
        <f>IF(N563="základní",J563,0)</f>
        <v>0</v>
      </c>
      <c r="BF563" s="192">
        <f>IF(N563="snížená",J563,0)</f>
        <v>0</v>
      </c>
      <c r="BG563" s="192">
        <f>IF(N563="zákl. přenesená",J563,0)</f>
        <v>0</v>
      </c>
      <c r="BH563" s="192">
        <f>IF(N563="sníž. přenesená",J563,0)</f>
        <v>0</v>
      </c>
      <c r="BI563" s="192">
        <f>IF(N563="nulová",J563,0)</f>
        <v>0</v>
      </c>
      <c r="BJ563" s="19" t="s">
        <v>84</v>
      </c>
      <c r="BK563" s="192">
        <f>ROUND(I563*H563,2)</f>
        <v>0</v>
      </c>
      <c r="BL563" s="19" t="s">
        <v>195</v>
      </c>
      <c r="BM563" s="191" t="s">
        <v>673</v>
      </c>
    </row>
    <row r="564" spans="1:51" s="14" customFormat="1" ht="12">
      <c r="A564" s="14"/>
      <c r="B564" s="201"/>
      <c r="C564" s="14"/>
      <c r="D564" s="194" t="s">
        <v>162</v>
      </c>
      <c r="E564" s="202" t="s">
        <v>1</v>
      </c>
      <c r="F564" s="203" t="s">
        <v>674</v>
      </c>
      <c r="G564" s="14"/>
      <c r="H564" s="204">
        <v>1630.835</v>
      </c>
      <c r="I564" s="205"/>
      <c r="J564" s="14"/>
      <c r="K564" s="14"/>
      <c r="L564" s="201"/>
      <c r="M564" s="206"/>
      <c r="N564" s="207"/>
      <c r="O564" s="207"/>
      <c r="P564" s="207"/>
      <c r="Q564" s="207"/>
      <c r="R564" s="207"/>
      <c r="S564" s="207"/>
      <c r="T564" s="208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02" t="s">
        <v>162</v>
      </c>
      <c r="AU564" s="202" t="s">
        <v>86</v>
      </c>
      <c r="AV564" s="14" t="s">
        <v>86</v>
      </c>
      <c r="AW564" s="14" t="s">
        <v>32</v>
      </c>
      <c r="AX564" s="14" t="s">
        <v>76</v>
      </c>
      <c r="AY564" s="202" t="s">
        <v>154</v>
      </c>
    </row>
    <row r="565" spans="1:51" s="15" customFormat="1" ht="12">
      <c r="A565" s="15"/>
      <c r="B565" s="209"/>
      <c r="C565" s="15"/>
      <c r="D565" s="194" t="s">
        <v>162</v>
      </c>
      <c r="E565" s="210" t="s">
        <v>1</v>
      </c>
      <c r="F565" s="211" t="s">
        <v>165</v>
      </c>
      <c r="G565" s="15"/>
      <c r="H565" s="212">
        <v>1630.835</v>
      </c>
      <c r="I565" s="213"/>
      <c r="J565" s="15"/>
      <c r="K565" s="15"/>
      <c r="L565" s="209"/>
      <c r="M565" s="214"/>
      <c r="N565" s="215"/>
      <c r="O565" s="215"/>
      <c r="P565" s="215"/>
      <c r="Q565" s="215"/>
      <c r="R565" s="215"/>
      <c r="S565" s="215"/>
      <c r="T565" s="216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10" t="s">
        <v>162</v>
      </c>
      <c r="AU565" s="210" t="s">
        <v>86</v>
      </c>
      <c r="AV565" s="15" t="s">
        <v>161</v>
      </c>
      <c r="AW565" s="15" t="s">
        <v>32</v>
      </c>
      <c r="AX565" s="15" t="s">
        <v>84</v>
      </c>
      <c r="AY565" s="210" t="s">
        <v>154</v>
      </c>
    </row>
    <row r="566" spans="1:65" s="2" customFormat="1" ht="66.75" customHeight="1">
      <c r="A566" s="38"/>
      <c r="B566" s="179"/>
      <c r="C566" s="180" t="s">
        <v>411</v>
      </c>
      <c r="D566" s="180" t="s">
        <v>156</v>
      </c>
      <c r="E566" s="181" t="s">
        <v>675</v>
      </c>
      <c r="F566" s="182" t="s">
        <v>676</v>
      </c>
      <c r="G566" s="183" t="s">
        <v>221</v>
      </c>
      <c r="H566" s="184">
        <v>28</v>
      </c>
      <c r="I566" s="185"/>
      <c r="J566" s="186">
        <f>ROUND(I566*H566,2)</f>
        <v>0</v>
      </c>
      <c r="K566" s="182" t="s">
        <v>160</v>
      </c>
      <c r="L566" s="39"/>
      <c r="M566" s="187" t="s">
        <v>1</v>
      </c>
      <c r="N566" s="188" t="s">
        <v>41</v>
      </c>
      <c r="O566" s="77"/>
      <c r="P566" s="189">
        <f>O566*H566</f>
        <v>0</v>
      </c>
      <c r="Q566" s="189">
        <v>0</v>
      </c>
      <c r="R566" s="189">
        <f>Q566*H566</f>
        <v>0</v>
      </c>
      <c r="S566" s="189">
        <v>0</v>
      </c>
      <c r="T566" s="190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191" t="s">
        <v>195</v>
      </c>
      <c r="AT566" s="191" t="s">
        <v>156</v>
      </c>
      <c r="AU566" s="191" t="s">
        <v>86</v>
      </c>
      <c r="AY566" s="19" t="s">
        <v>154</v>
      </c>
      <c r="BE566" s="192">
        <f>IF(N566="základní",J566,0)</f>
        <v>0</v>
      </c>
      <c r="BF566" s="192">
        <f>IF(N566="snížená",J566,0)</f>
        <v>0</v>
      </c>
      <c r="BG566" s="192">
        <f>IF(N566="zákl. přenesená",J566,0)</f>
        <v>0</v>
      </c>
      <c r="BH566" s="192">
        <f>IF(N566="sníž. přenesená",J566,0)</f>
        <v>0</v>
      </c>
      <c r="BI566" s="192">
        <f>IF(N566="nulová",J566,0)</f>
        <v>0</v>
      </c>
      <c r="BJ566" s="19" t="s">
        <v>84</v>
      </c>
      <c r="BK566" s="192">
        <f>ROUND(I566*H566,2)</f>
        <v>0</v>
      </c>
      <c r="BL566" s="19" t="s">
        <v>195</v>
      </c>
      <c r="BM566" s="191" t="s">
        <v>677</v>
      </c>
    </row>
    <row r="567" spans="1:65" s="2" customFormat="1" ht="33" customHeight="1">
      <c r="A567" s="38"/>
      <c r="B567" s="179"/>
      <c r="C567" s="225" t="s">
        <v>678</v>
      </c>
      <c r="D567" s="225" t="s">
        <v>255</v>
      </c>
      <c r="E567" s="226" t="s">
        <v>679</v>
      </c>
      <c r="F567" s="227" t="s">
        <v>680</v>
      </c>
      <c r="G567" s="228" t="s">
        <v>201</v>
      </c>
      <c r="H567" s="229">
        <v>1618.41</v>
      </c>
      <c r="I567" s="230"/>
      <c r="J567" s="231">
        <f>ROUND(I567*H567,2)</f>
        <v>0</v>
      </c>
      <c r="K567" s="227" t="s">
        <v>160</v>
      </c>
      <c r="L567" s="232"/>
      <c r="M567" s="233" t="s">
        <v>1</v>
      </c>
      <c r="N567" s="234" t="s">
        <v>41</v>
      </c>
      <c r="O567" s="77"/>
      <c r="P567" s="189">
        <f>O567*H567</f>
        <v>0</v>
      </c>
      <c r="Q567" s="189">
        <v>0</v>
      </c>
      <c r="R567" s="189">
        <f>Q567*H567</f>
        <v>0</v>
      </c>
      <c r="S567" s="189">
        <v>0</v>
      </c>
      <c r="T567" s="190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191" t="s">
        <v>248</v>
      </c>
      <c r="AT567" s="191" t="s">
        <v>255</v>
      </c>
      <c r="AU567" s="191" t="s">
        <v>86</v>
      </c>
      <c r="AY567" s="19" t="s">
        <v>154</v>
      </c>
      <c r="BE567" s="192">
        <f>IF(N567="základní",J567,0)</f>
        <v>0</v>
      </c>
      <c r="BF567" s="192">
        <f>IF(N567="snížená",J567,0)</f>
        <v>0</v>
      </c>
      <c r="BG567" s="192">
        <f>IF(N567="zákl. přenesená",J567,0)</f>
        <v>0</v>
      </c>
      <c r="BH567" s="192">
        <f>IF(N567="sníž. přenesená",J567,0)</f>
        <v>0</v>
      </c>
      <c r="BI567" s="192">
        <f>IF(N567="nulová",J567,0)</f>
        <v>0</v>
      </c>
      <c r="BJ567" s="19" t="s">
        <v>84</v>
      </c>
      <c r="BK567" s="192">
        <f>ROUND(I567*H567,2)</f>
        <v>0</v>
      </c>
      <c r="BL567" s="19" t="s">
        <v>195</v>
      </c>
      <c r="BM567" s="191" t="s">
        <v>681</v>
      </c>
    </row>
    <row r="568" spans="1:51" s="14" customFormat="1" ht="12">
      <c r="A568" s="14"/>
      <c r="B568" s="201"/>
      <c r="C568" s="14"/>
      <c r="D568" s="194" t="s">
        <v>162</v>
      </c>
      <c r="E568" s="202" t="s">
        <v>1</v>
      </c>
      <c r="F568" s="203" t="s">
        <v>682</v>
      </c>
      <c r="G568" s="14"/>
      <c r="H568" s="204">
        <v>1618.41</v>
      </c>
      <c r="I568" s="205"/>
      <c r="J568" s="14"/>
      <c r="K568" s="14"/>
      <c r="L568" s="201"/>
      <c r="M568" s="206"/>
      <c r="N568" s="207"/>
      <c r="O568" s="207"/>
      <c r="P568" s="207"/>
      <c r="Q568" s="207"/>
      <c r="R568" s="207"/>
      <c r="S568" s="207"/>
      <c r="T568" s="208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02" t="s">
        <v>162</v>
      </c>
      <c r="AU568" s="202" t="s">
        <v>86</v>
      </c>
      <c r="AV568" s="14" t="s">
        <v>86</v>
      </c>
      <c r="AW568" s="14" t="s">
        <v>32</v>
      </c>
      <c r="AX568" s="14" t="s">
        <v>76</v>
      </c>
      <c r="AY568" s="202" t="s">
        <v>154</v>
      </c>
    </row>
    <row r="569" spans="1:51" s="15" customFormat="1" ht="12">
      <c r="A569" s="15"/>
      <c r="B569" s="209"/>
      <c r="C569" s="15"/>
      <c r="D569" s="194" t="s">
        <v>162</v>
      </c>
      <c r="E569" s="210" t="s">
        <v>1</v>
      </c>
      <c r="F569" s="211" t="s">
        <v>165</v>
      </c>
      <c r="G569" s="15"/>
      <c r="H569" s="212">
        <v>1618.41</v>
      </c>
      <c r="I569" s="213"/>
      <c r="J569" s="15"/>
      <c r="K569" s="15"/>
      <c r="L569" s="209"/>
      <c r="M569" s="214"/>
      <c r="N569" s="215"/>
      <c r="O569" s="215"/>
      <c r="P569" s="215"/>
      <c r="Q569" s="215"/>
      <c r="R569" s="215"/>
      <c r="S569" s="215"/>
      <c r="T569" s="216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10" t="s">
        <v>162</v>
      </c>
      <c r="AU569" s="210" t="s">
        <v>86</v>
      </c>
      <c r="AV569" s="15" t="s">
        <v>161</v>
      </c>
      <c r="AW569" s="15" t="s">
        <v>32</v>
      </c>
      <c r="AX569" s="15" t="s">
        <v>84</v>
      </c>
      <c r="AY569" s="210" t="s">
        <v>154</v>
      </c>
    </row>
    <row r="570" spans="1:65" s="2" customFormat="1" ht="55.5" customHeight="1">
      <c r="A570" s="38"/>
      <c r="B570" s="179"/>
      <c r="C570" s="180" t="s">
        <v>683</v>
      </c>
      <c r="D570" s="180" t="s">
        <v>156</v>
      </c>
      <c r="E570" s="181" t="s">
        <v>684</v>
      </c>
      <c r="F570" s="182" t="s">
        <v>685</v>
      </c>
      <c r="G570" s="183" t="s">
        <v>201</v>
      </c>
      <c r="H570" s="184">
        <v>1348.675</v>
      </c>
      <c r="I570" s="185"/>
      <c r="J570" s="186">
        <f>ROUND(I570*H570,2)</f>
        <v>0</v>
      </c>
      <c r="K570" s="182" t="s">
        <v>160</v>
      </c>
      <c r="L570" s="39"/>
      <c r="M570" s="187" t="s">
        <v>1</v>
      </c>
      <c r="N570" s="188" t="s">
        <v>41</v>
      </c>
      <c r="O570" s="77"/>
      <c r="P570" s="189">
        <f>O570*H570</f>
        <v>0</v>
      </c>
      <c r="Q570" s="189">
        <v>0</v>
      </c>
      <c r="R570" s="189">
        <f>Q570*H570</f>
        <v>0</v>
      </c>
      <c r="S570" s="189">
        <v>0</v>
      </c>
      <c r="T570" s="190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191" t="s">
        <v>195</v>
      </c>
      <c r="AT570" s="191" t="s">
        <v>156</v>
      </c>
      <c r="AU570" s="191" t="s">
        <v>86</v>
      </c>
      <c r="AY570" s="19" t="s">
        <v>154</v>
      </c>
      <c r="BE570" s="192">
        <f>IF(N570="základní",J570,0)</f>
        <v>0</v>
      </c>
      <c r="BF570" s="192">
        <f>IF(N570="snížená",J570,0)</f>
        <v>0</v>
      </c>
      <c r="BG570" s="192">
        <f>IF(N570="zákl. přenesená",J570,0)</f>
        <v>0</v>
      </c>
      <c r="BH570" s="192">
        <f>IF(N570="sníž. přenesená",J570,0)</f>
        <v>0</v>
      </c>
      <c r="BI570" s="192">
        <f>IF(N570="nulová",J570,0)</f>
        <v>0</v>
      </c>
      <c r="BJ570" s="19" t="s">
        <v>84</v>
      </c>
      <c r="BK570" s="192">
        <f>ROUND(I570*H570,2)</f>
        <v>0</v>
      </c>
      <c r="BL570" s="19" t="s">
        <v>195</v>
      </c>
      <c r="BM570" s="191" t="s">
        <v>686</v>
      </c>
    </row>
    <row r="571" spans="1:51" s="13" customFormat="1" ht="12">
      <c r="A571" s="13"/>
      <c r="B571" s="193"/>
      <c r="C571" s="13"/>
      <c r="D571" s="194" t="s">
        <v>162</v>
      </c>
      <c r="E571" s="195" t="s">
        <v>1</v>
      </c>
      <c r="F571" s="196" t="s">
        <v>644</v>
      </c>
      <c r="G571" s="13"/>
      <c r="H571" s="195" t="s">
        <v>1</v>
      </c>
      <c r="I571" s="197"/>
      <c r="J571" s="13"/>
      <c r="K571" s="13"/>
      <c r="L571" s="193"/>
      <c r="M571" s="198"/>
      <c r="N571" s="199"/>
      <c r="O571" s="199"/>
      <c r="P571" s="199"/>
      <c r="Q571" s="199"/>
      <c r="R571" s="199"/>
      <c r="S571" s="199"/>
      <c r="T571" s="20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195" t="s">
        <v>162</v>
      </c>
      <c r="AU571" s="195" t="s">
        <v>86</v>
      </c>
      <c r="AV571" s="13" t="s">
        <v>84</v>
      </c>
      <c r="AW571" s="13" t="s">
        <v>32</v>
      </c>
      <c r="AX571" s="13" t="s">
        <v>76</v>
      </c>
      <c r="AY571" s="195" t="s">
        <v>154</v>
      </c>
    </row>
    <row r="572" spans="1:51" s="13" customFormat="1" ht="12">
      <c r="A572" s="13"/>
      <c r="B572" s="193"/>
      <c r="C572" s="13"/>
      <c r="D572" s="194" t="s">
        <v>162</v>
      </c>
      <c r="E572" s="195" t="s">
        <v>1</v>
      </c>
      <c r="F572" s="196" t="s">
        <v>645</v>
      </c>
      <c r="G572" s="13"/>
      <c r="H572" s="195" t="s">
        <v>1</v>
      </c>
      <c r="I572" s="197"/>
      <c r="J572" s="13"/>
      <c r="K572" s="13"/>
      <c r="L572" s="193"/>
      <c r="M572" s="198"/>
      <c r="N572" s="199"/>
      <c r="O572" s="199"/>
      <c r="P572" s="199"/>
      <c r="Q572" s="199"/>
      <c r="R572" s="199"/>
      <c r="S572" s="199"/>
      <c r="T572" s="200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195" t="s">
        <v>162</v>
      </c>
      <c r="AU572" s="195" t="s">
        <v>86</v>
      </c>
      <c r="AV572" s="13" t="s">
        <v>84</v>
      </c>
      <c r="AW572" s="13" t="s">
        <v>32</v>
      </c>
      <c r="AX572" s="13" t="s">
        <v>76</v>
      </c>
      <c r="AY572" s="195" t="s">
        <v>154</v>
      </c>
    </row>
    <row r="573" spans="1:51" s="14" customFormat="1" ht="12">
      <c r="A573" s="14"/>
      <c r="B573" s="201"/>
      <c r="C573" s="14"/>
      <c r="D573" s="194" t="s">
        <v>162</v>
      </c>
      <c r="E573" s="202" t="s">
        <v>1</v>
      </c>
      <c r="F573" s="203" t="s">
        <v>687</v>
      </c>
      <c r="G573" s="14"/>
      <c r="H573" s="204">
        <v>364.35</v>
      </c>
      <c r="I573" s="205"/>
      <c r="J573" s="14"/>
      <c r="K573" s="14"/>
      <c r="L573" s="201"/>
      <c r="M573" s="206"/>
      <c r="N573" s="207"/>
      <c r="O573" s="207"/>
      <c r="P573" s="207"/>
      <c r="Q573" s="207"/>
      <c r="R573" s="207"/>
      <c r="S573" s="207"/>
      <c r="T573" s="208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02" t="s">
        <v>162</v>
      </c>
      <c r="AU573" s="202" t="s">
        <v>86</v>
      </c>
      <c r="AV573" s="14" t="s">
        <v>86</v>
      </c>
      <c r="AW573" s="14" t="s">
        <v>32</v>
      </c>
      <c r="AX573" s="14" t="s">
        <v>76</v>
      </c>
      <c r="AY573" s="202" t="s">
        <v>154</v>
      </c>
    </row>
    <row r="574" spans="1:51" s="14" customFormat="1" ht="12">
      <c r="A574" s="14"/>
      <c r="B574" s="201"/>
      <c r="C574" s="14"/>
      <c r="D574" s="194" t="s">
        <v>162</v>
      </c>
      <c r="E574" s="202" t="s">
        <v>1</v>
      </c>
      <c r="F574" s="203" t="s">
        <v>688</v>
      </c>
      <c r="G574" s="14"/>
      <c r="H574" s="204">
        <v>14.217</v>
      </c>
      <c r="I574" s="205"/>
      <c r="J574" s="14"/>
      <c r="K574" s="14"/>
      <c r="L574" s="201"/>
      <c r="M574" s="206"/>
      <c r="N574" s="207"/>
      <c r="O574" s="207"/>
      <c r="P574" s="207"/>
      <c r="Q574" s="207"/>
      <c r="R574" s="207"/>
      <c r="S574" s="207"/>
      <c r="T574" s="208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02" t="s">
        <v>162</v>
      </c>
      <c r="AU574" s="202" t="s">
        <v>86</v>
      </c>
      <c r="AV574" s="14" t="s">
        <v>86</v>
      </c>
      <c r="AW574" s="14" t="s">
        <v>32</v>
      </c>
      <c r="AX574" s="14" t="s">
        <v>76</v>
      </c>
      <c r="AY574" s="202" t="s">
        <v>154</v>
      </c>
    </row>
    <row r="575" spans="1:51" s="14" customFormat="1" ht="12">
      <c r="A575" s="14"/>
      <c r="B575" s="201"/>
      <c r="C575" s="14"/>
      <c r="D575" s="194" t="s">
        <v>162</v>
      </c>
      <c r="E575" s="202" t="s">
        <v>1</v>
      </c>
      <c r="F575" s="203" t="s">
        <v>689</v>
      </c>
      <c r="G575" s="14"/>
      <c r="H575" s="204">
        <v>364.35</v>
      </c>
      <c r="I575" s="205"/>
      <c r="J575" s="14"/>
      <c r="K575" s="14"/>
      <c r="L575" s="201"/>
      <c r="M575" s="206"/>
      <c r="N575" s="207"/>
      <c r="O575" s="207"/>
      <c r="P575" s="207"/>
      <c r="Q575" s="207"/>
      <c r="R575" s="207"/>
      <c r="S575" s="207"/>
      <c r="T575" s="208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02" t="s">
        <v>162</v>
      </c>
      <c r="AU575" s="202" t="s">
        <v>86</v>
      </c>
      <c r="AV575" s="14" t="s">
        <v>86</v>
      </c>
      <c r="AW575" s="14" t="s">
        <v>32</v>
      </c>
      <c r="AX575" s="14" t="s">
        <v>76</v>
      </c>
      <c r="AY575" s="202" t="s">
        <v>154</v>
      </c>
    </row>
    <row r="576" spans="1:51" s="14" customFormat="1" ht="12">
      <c r="A576" s="14"/>
      <c r="B576" s="201"/>
      <c r="C576" s="14"/>
      <c r="D576" s="194" t="s">
        <v>162</v>
      </c>
      <c r="E576" s="202" t="s">
        <v>1</v>
      </c>
      <c r="F576" s="203" t="s">
        <v>690</v>
      </c>
      <c r="G576" s="14"/>
      <c r="H576" s="204">
        <v>14.217</v>
      </c>
      <c r="I576" s="205"/>
      <c r="J576" s="14"/>
      <c r="K576" s="14"/>
      <c r="L576" s="201"/>
      <c r="M576" s="206"/>
      <c r="N576" s="207"/>
      <c r="O576" s="207"/>
      <c r="P576" s="207"/>
      <c r="Q576" s="207"/>
      <c r="R576" s="207"/>
      <c r="S576" s="207"/>
      <c r="T576" s="208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02" t="s">
        <v>162</v>
      </c>
      <c r="AU576" s="202" t="s">
        <v>86</v>
      </c>
      <c r="AV576" s="14" t="s">
        <v>86</v>
      </c>
      <c r="AW576" s="14" t="s">
        <v>32</v>
      </c>
      <c r="AX576" s="14" t="s">
        <v>76</v>
      </c>
      <c r="AY576" s="202" t="s">
        <v>154</v>
      </c>
    </row>
    <row r="577" spans="1:51" s="14" customFormat="1" ht="12">
      <c r="A577" s="14"/>
      <c r="B577" s="201"/>
      <c r="C577" s="14"/>
      <c r="D577" s="194" t="s">
        <v>162</v>
      </c>
      <c r="E577" s="202" t="s">
        <v>1</v>
      </c>
      <c r="F577" s="203" t="s">
        <v>691</v>
      </c>
      <c r="G577" s="14"/>
      <c r="H577" s="204">
        <v>572.665</v>
      </c>
      <c r="I577" s="205"/>
      <c r="J577" s="14"/>
      <c r="K577" s="14"/>
      <c r="L577" s="201"/>
      <c r="M577" s="206"/>
      <c r="N577" s="207"/>
      <c r="O577" s="207"/>
      <c r="P577" s="207"/>
      <c r="Q577" s="207"/>
      <c r="R577" s="207"/>
      <c r="S577" s="207"/>
      <c r="T577" s="208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02" t="s">
        <v>162</v>
      </c>
      <c r="AU577" s="202" t="s">
        <v>86</v>
      </c>
      <c r="AV577" s="14" t="s">
        <v>86</v>
      </c>
      <c r="AW577" s="14" t="s">
        <v>32</v>
      </c>
      <c r="AX577" s="14" t="s">
        <v>76</v>
      </c>
      <c r="AY577" s="202" t="s">
        <v>154</v>
      </c>
    </row>
    <row r="578" spans="1:51" s="14" customFormat="1" ht="12">
      <c r="A578" s="14"/>
      <c r="B578" s="201"/>
      <c r="C578" s="14"/>
      <c r="D578" s="194" t="s">
        <v>162</v>
      </c>
      <c r="E578" s="202" t="s">
        <v>1</v>
      </c>
      <c r="F578" s="203" t="s">
        <v>692</v>
      </c>
      <c r="G578" s="14"/>
      <c r="H578" s="204">
        <v>18.876</v>
      </c>
      <c r="I578" s="205"/>
      <c r="J578" s="14"/>
      <c r="K578" s="14"/>
      <c r="L578" s="201"/>
      <c r="M578" s="206"/>
      <c r="N578" s="207"/>
      <c r="O578" s="207"/>
      <c r="P578" s="207"/>
      <c r="Q578" s="207"/>
      <c r="R578" s="207"/>
      <c r="S578" s="207"/>
      <c r="T578" s="208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02" t="s">
        <v>162</v>
      </c>
      <c r="AU578" s="202" t="s">
        <v>86</v>
      </c>
      <c r="AV578" s="14" t="s">
        <v>86</v>
      </c>
      <c r="AW578" s="14" t="s">
        <v>32</v>
      </c>
      <c r="AX578" s="14" t="s">
        <v>76</v>
      </c>
      <c r="AY578" s="202" t="s">
        <v>154</v>
      </c>
    </row>
    <row r="579" spans="1:51" s="15" customFormat="1" ht="12">
      <c r="A579" s="15"/>
      <c r="B579" s="209"/>
      <c r="C579" s="15"/>
      <c r="D579" s="194" t="s">
        <v>162</v>
      </c>
      <c r="E579" s="210" t="s">
        <v>1</v>
      </c>
      <c r="F579" s="211" t="s">
        <v>165</v>
      </c>
      <c r="G579" s="15"/>
      <c r="H579" s="212">
        <v>1348.675</v>
      </c>
      <c r="I579" s="213"/>
      <c r="J579" s="15"/>
      <c r="K579" s="15"/>
      <c r="L579" s="209"/>
      <c r="M579" s="214"/>
      <c r="N579" s="215"/>
      <c r="O579" s="215"/>
      <c r="P579" s="215"/>
      <c r="Q579" s="215"/>
      <c r="R579" s="215"/>
      <c r="S579" s="215"/>
      <c r="T579" s="216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10" t="s">
        <v>162</v>
      </c>
      <c r="AU579" s="210" t="s">
        <v>86</v>
      </c>
      <c r="AV579" s="15" t="s">
        <v>161</v>
      </c>
      <c r="AW579" s="15" t="s">
        <v>32</v>
      </c>
      <c r="AX579" s="15" t="s">
        <v>84</v>
      </c>
      <c r="AY579" s="210" t="s">
        <v>154</v>
      </c>
    </row>
    <row r="580" spans="1:65" s="2" customFormat="1" ht="37.8" customHeight="1">
      <c r="A580" s="38"/>
      <c r="B580" s="179"/>
      <c r="C580" s="180" t="s">
        <v>415</v>
      </c>
      <c r="D580" s="180" t="s">
        <v>156</v>
      </c>
      <c r="E580" s="181" t="s">
        <v>693</v>
      </c>
      <c r="F580" s="182" t="s">
        <v>694</v>
      </c>
      <c r="G580" s="183" t="s">
        <v>242</v>
      </c>
      <c r="H580" s="184">
        <v>305.22</v>
      </c>
      <c r="I580" s="185"/>
      <c r="J580" s="186">
        <f>ROUND(I580*H580,2)</f>
        <v>0</v>
      </c>
      <c r="K580" s="182" t="s">
        <v>160</v>
      </c>
      <c r="L580" s="39"/>
      <c r="M580" s="187" t="s">
        <v>1</v>
      </c>
      <c r="N580" s="188" t="s">
        <v>41</v>
      </c>
      <c r="O580" s="77"/>
      <c r="P580" s="189">
        <f>O580*H580</f>
        <v>0</v>
      </c>
      <c r="Q580" s="189">
        <v>0</v>
      </c>
      <c r="R580" s="189">
        <f>Q580*H580</f>
        <v>0</v>
      </c>
      <c r="S580" s="189">
        <v>0</v>
      </c>
      <c r="T580" s="190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191" t="s">
        <v>195</v>
      </c>
      <c r="AT580" s="191" t="s">
        <v>156</v>
      </c>
      <c r="AU580" s="191" t="s">
        <v>86</v>
      </c>
      <c r="AY580" s="19" t="s">
        <v>154</v>
      </c>
      <c r="BE580" s="192">
        <f>IF(N580="základní",J580,0)</f>
        <v>0</v>
      </c>
      <c r="BF580" s="192">
        <f>IF(N580="snížená",J580,0)</f>
        <v>0</v>
      </c>
      <c r="BG580" s="192">
        <f>IF(N580="zákl. přenesená",J580,0)</f>
        <v>0</v>
      </c>
      <c r="BH580" s="192">
        <f>IF(N580="sníž. přenesená",J580,0)</f>
        <v>0</v>
      </c>
      <c r="BI580" s="192">
        <f>IF(N580="nulová",J580,0)</f>
        <v>0</v>
      </c>
      <c r="BJ580" s="19" t="s">
        <v>84</v>
      </c>
      <c r="BK580" s="192">
        <f>ROUND(I580*H580,2)</f>
        <v>0</v>
      </c>
      <c r="BL580" s="19" t="s">
        <v>195</v>
      </c>
      <c r="BM580" s="191" t="s">
        <v>695</v>
      </c>
    </row>
    <row r="581" spans="1:51" s="13" customFormat="1" ht="12">
      <c r="A581" s="13"/>
      <c r="B581" s="193"/>
      <c r="C581" s="13"/>
      <c r="D581" s="194" t="s">
        <v>162</v>
      </c>
      <c r="E581" s="195" t="s">
        <v>1</v>
      </c>
      <c r="F581" s="196" t="s">
        <v>644</v>
      </c>
      <c r="G581" s="13"/>
      <c r="H581" s="195" t="s">
        <v>1</v>
      </c>
      <c r="I581" s="197"/>
      <c r="J581" s="13"/>
      <c r="K581" s="13"/>
      <c r="L581" s="193"/>
      <c r="M581" s="198"/>
      <c r="N581" s="199"/>
      <c r="O581" s="199"/>
      <c r="P581" s="199"/>
      <c r="Q581" s="199"/>
      <c r="R581" s="199"/>
      <c r="S581" s="199"/>
      <c r="T581" s="200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195" t="s">
        <v>162</v>
      </c>
      <c r="AU581" s="195" t="s">
        <v>86</v>
      </c>
      <c r="AV581" s="13" t="s">
        <v>84</v>
      </c>
      <c r="AW581" s="13" t="s">
        <v>32</v>
      </c>
      <c r="AX581" s="13" t="s">
        <v>76</v>
      </c>
      <c r="AY581" s="195" t="s">
        <v>154</v>
      </c>
    </row>
    <row r="582" spans="1:51" s="14" customFormat="1" ht="12">
      <c r="A582" s="14"/>
      <c r="B582" s="201"/>
      <c r="C582" s="14"/>
      <c r="D582" s="194" t="s">
        <v>162</v>
      </c>
      <c r="E582" s="202" t="s">
        <v>1</v>
      </c>
      <c r="F582" s="203" t="s">
        <v>696</v>
      </c>
      <c r="G582" s="14"/>
      <c r="H582" s="204">
        <v>91.72</v>
      </c>
      <c r="I582" s="205"/>
      <c r="J582" s="14"/>
      <c r="K582" s="14"/>
      <c r="L582" s="201"/>
      <c r="M582" s="206"/>
      <c r="N582" s="207"/>
      <c r="O582" s="207"/>
      <c r="P582" s="207"/>
      <c r="Q582" s="207"/>
      <c r="R582" s="207"/>
      <c r="S582" s="207"/>
      <c r="T582" s="208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02" t="s">
        <v>162</v>
      </c>
      <c r="AU582" s="202" t="s">
        <v>86</v>
      </c>
      <c r="AV582" s="14" t="s">
        <v>86</v>
      </c>
      <c r="AW582" s="14" t="s">
        <v>32</v>
      </c>
      <c r="AX582" s="14" t="s">
        <v>76</v>
      </c>
      <c r="AY582" s="202" t="s">
        <v>154</v>
      </c>
    </row>
    <row r="583" spans="1:51" s="14" customFormat="1" ht="12">
      <c r="A583" s="14"/>
      <c r="B583" s="201"/>
      <c r="C583" s="14"/>
      <c r="D583" s="194" t="s">
        <v>162</v>
      </c>
      <c r="E583" s="202" t="s">
        <v>1</v>
      </c>
      <c r="F583" s="203" t="s">
        <v>697</v>
      </c>
      <c r="G583" s="14"/>
      <c r="H583" s="204">
        <v>91.72</v>
      </c>
      <c r="I583" s="205"/>
      <c r="J583" s="14"/>
      <c r="K583" s="14"/>
      <c r="L583" s="201"/>
      <c r="M583" s="206"/>
      <c r="N583" s="207"/>
      <c r="O583" s="207"/>
      <c r="P583" s="207"/>
      <c r="Q583" s="207"/>
      <c r="R583" s="207"/>
      <c r="S583" s="207"/>
      <c r="T583" s="208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02" t="s">
        <v>162</v>
      </c>
      <c r="AU583" s="202" t="s">
        <v>86</v>
      </c>
      <c r="AV583" s="14" t="s">
        <v>86</v>
      </c>
      <c r="AW583" s="14" t="s">
        <v>32</v>
      </c>
      <c r="AX583" s="14" t="s">
        <v>76</v>
      </c>
      <c r="AY583" s="202" t="s">
        <v>154</v>
      </c>
    </row>
    <row r="584" spans="1:51" s="14" customFormat="1" ht="12">
      <c r="A584" s="14"/>
      <c r="B584" s="201"/>
      <c r="C584" s="14"/>
      <c r="D584" s="194" t="s">
        <v>162</v>
      </c>
      <c r="E584" s="202" t="s">
        <v>1</v>
      </c>
      <c r="F584" s="203" t="s">
        <v>698</v>
      </c>
      <c r="G584" s="14"/>
      <c r="H584" s="204">
        <v>121.78</v>
      </c>
      <c r="I584" s="205"/>
      <c r="J584" s="14"/>
      <c r="K584" s="14"/>
      <c r="L584" s="201"/>
      <c r="M584" s="206"/>
      <c r="N584" s="207"/>
      <c r="O584" s="207"/>
      <c r="P584" s="207"/>
      <c r="Q584" s="207"/>
      <c r="R584" s="207"/>
      <c r="S584" s="207"/>
      <c r="T584" s="208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02" t="s">
        <v>162</v>
      </c>
      <c r="AU584" s="202" t="s">
        <v>86</v>
      </c>
      <c r="AV584" s="14" t="s">
        <v>86</v>
      </c>
      <c r="AW584" s="14" t="s">
        <v>32</v>
      </c>
      <c r="AX584" s="14" t="s">
        <v>76</v>
      </c>
      <c r="AY584" s="202" t="s">
        <v>154</v>
      </c>
    </row>
    <row r="585" spans="1:51" s="15" customFormat="1" ht="12">
      <c r="A585" s="15"/>
      <c r="B585" s="209"/>
      <c r="C585" s="15"/>
      <c r="D585" s="194" t="s">
        <v>162</v>
      </c>
      <c r="E585" s="210" t="s">
        <v>1</v>
      </c>
      <c r="F585" s="211" t="s">
        <v>165</v>
      </c>
      <c r="G585" s="15"/>
      <c r="H585" s="212">
        <v>305.22</v>
      </c>
      <c r="I585" s="213"/>
      <c r="J585" s="15"/>
      <c r="K585" s="15"/>
      <c r="L585" s="209"/>
      <c r="M585" s="214"/>
      <c r="N585" s="215"/>
      <c r="O585" s="215"/>
      <c r="P585" s="215"/>
      <c r="Q585" s="215"/>
      <c r="R585" s="215"/>
      <c r="S585" s="215"/>
      <c r="T585" s="216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10" t="s">
        <v>162</v>
      </c>
      <c r="AU585" s="210" t="s">
        <v>86</v>
      </c>
      <c r="AV585" s="15" t="s">
        <v>161</v>
      </c>
      <c r="AW585" s="15" t="s">
        <v>32</v>
      </c>
      <c r="AX585" s="15" t="s">
        <v>84</v>
      </c>
      <c r="AY585" s="210" t="s">
        <v>154</v>
      </c>
    </row>
    <row r="586" spans="1:65" s="2" customFormat="1" ht="37.8" customHeight="1">
      <c r="A586" s="38"/>
      <c r="B586" s="179"/>
      <c r="C586" s="180" t="s">
        <v>699</v>
      </c>
      <c r="D586" s="180" t="s">
        <v>156</v>
      </c>
      <c r="E586" s="181" t="s">
        <v>700</v>
      </c>
      <c r="F586" s="182" t="s">
        <v>701</v>
      </c>
      <c r="G586" s="183" t="s">
        <v>242</v>
      </c>
      <c r="H586" s="184">
        <v>305.22</v>
      </c>
      <c r="I586" s="185"/>
      <c r="J586" s="186">
        <f>ROUND(I586*H586,2)</f>
        <v>0</v>
      </c>
      <c r="K586" s="182" t="s">
        <v>160</v>
      </c>
      <c r="L586" s="39"/>
      <c r="M586" s="187" t="s">
        <v>1</v>
      </c>
      <c r="N586" s="188" t="s">
        <v>41</v>
      </c>
      <c r="O586" s="77"/>
      <c r="P586" s="189">
        <f>O586*H586</f>
        <v>0</v>
      </c>
      <c r="Q586" s="189">
        <v>0</v>
      </c>
      <c r="R586" s="189">
        <f>Q586*H586</f>
        <v>0</v>
      </c>
      <c r="S586" s="189">
        <v>0</v>
      </c>
      <c r="T586" s="190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191" t="s">
        <v>195</v>
      </c>
      <c r="AT586" s="191" t="s">
        <v>156</v>
      </c>
      <c r="AU586" s="191" t="s">
        <v>86</v>
      </c>
      <c r="AY586" s="19" t="s">
        <v>154</v>
      </c>
      <c r="BE586" s="192">
        <f>IF(N586="základní",J586,0)</f>
        <v>0</v>
      </c>
      <c r="BF586" s="192">
        <f>IF(N586="snížená",J586,0)</f>
        <v>0</v>
      </c>
      <c r="BG586" s="192">
        <f>IF(N586="zákl. přenesená",J586,0)</f>
        <v>0</v>
      </c>
      <c r="BH586" s="192">
        <f>IF(N586="sníž. přenesená",J586,0)</f>
        <v>0</v>
      </c>
      <c r="BI586" s="192">
        <f>IF(N586="nulová",J586,0)</f>
        <v>0</v>
      </c>
      <c r="BJ586" s="19" t="s">
        <v>84</v>
      </c>
      <c r="BK586" s="192">
        <f>ROUND(I586*H586,2)</f>
        <v>0</v>
      </c>
      <c r="BL586" s="19" t="s">
        <v>195</v>
      </c>
      <c r="BM586" s="191" t="s">
        <v>702</v>
      </c>
    </row>
    <row r="587" spans="1:65" s="2" customFormat="1" ht="37.8" customHeight="1">
      <c r="A587" s="38"/>
      <c r="B587" s="179"/>
      <c r="C587" s="180" t="s">
        <v>419</v>
      </c>
      <c r="D587" s="180" t="s">
        <v>156</v>
      </c>
      <c r="E587" s="181" t="s">
        <v>703</v>
      </c>
      <c r="F587" s="182" t="s">
        <v>704</v>
      </c>
      <c r="G587" s="183" t="s">
        <v>242</v>
      </c>
      <c r="H587" s="184">
        <v>28.4</v>
      </c>
      <c r="I587" s="185"/>
      <c r="J587" s="186">
        <f>ROUND(I587*H587,2)</f>
        <v>0</v>
      </c>
      <c r="K587" s="182" t="s">
        <v>160</v>
      </c>
      <c r="L587" s="39"/>
      <c r="M587" s="187" t="s">
        <v>1</v>
      </c>
      <c r="N587" s="188" t="s">
        <v>41</v>
      </c>
      <c r="O587" s="77"/>
      <c r="P587" s="189">
        <f>O587*H587</f>
        <v>0</v>
      </c>
      <c r="Q587" s="189">
        <v>0</v>
      </c>
      <c r="R587" s="189">
        <f>Q587*H587</f>
        <v>0</v>
      </c>
      <c r="S587" s="189">
        <v>0</v>
      </c>
      <c r="T587" s="190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191" t="s">
        <v>195</v>
      </c>
      <c r="AT587" s="191" t="s">
        <v>156</v>
      </c>
      <c r="AU587" s="191" t="s">
        <v>86</v>
      </c>
      <c r="AY587" s="19" t="s">
        <v>154</v>
      </c>
      <c r="BE587" s="192">
        <f>IF(N587="základní",J587,0)</f>
        <v>0</v>
      </c>
      <c r="BF587" s="192">
        <f>IF(N587="snížená",J587,0)</f>
        <v>0</v>
      </c>
      <c r="BG587" s="192">
        <f>IF(N587="zákl. přenesená",J587,0)</f>
        <v>0</v>
      </c>
      <c r="BH587" s="192">
        <f>IF(N587="sníž. přenesená",J587,0)</f>
        <v>0</v>
      </c>
      <c r="BI587" s="192">
        <f>IF(N587="nulová",J587,0)</f>
        <v>0</v>
      </c>
      <c r="BJ587" s="19" t="s">
        <v>84</v>
      </c>
      <c r="BK587" s="192">
        <f>ROUND(I587*H587,2)</f>
        <v>0</v>
      </c>
      <c r="BL587" s="19" t="s">
        <v>195</v>
      </c>
      <c r="BM587" s="191" t="s">
        <v>705</v>
      </c>
    </row>
    <row r="588" spans="1:51" s="14" customFormat="1" ht="12">
      <c r="A588" s="14"/>
      <c r="B588" s="201"/>
      <c r="C588" s="14"/>
      <c r="D588" s="194" t="s">
        <v>162</v>
      </c>
      <c r="E588" s="202" t="s">
        <v>1</v>
      </c>
      <c r="F588" s="203" t="s">
        <v>706</v>
      </c>
      <c r="G588" s="14"/>
      <c r="H588" s="204">
        <v>28.4</v>
      </c>
      <c r="I588" s="205"/>
      <c r="J588" s="14"/>
      <c r="K588" s="14"/>
      <c r="L588" s="201"/>
      <c r="M588" s="206"/>
      <c r="N588" s="207"/>
      <c r="O588" s="207"/>
      <c r="P588" s="207"/>
      <c r="Q588" s="207"/>
      <c r="R588" s="207"/>
      <c r="S588" s="207"/>
      <c r="T588" s="208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02" t="s">
        <v>162</v>
      </c>
      <c r="AU588" s="202" t="s">
        <v>86</v>
      </c>
      <c r="AV588" s="14" t="s">
        <v>86</v>
      </c>
      <c r="AW588" s="14" t="s">
        <v>32</v>
      </c>
      <c r="AX588" s="14" t="s">
        <v>76</v>
      </c>
      <c r="AY588" s="202" t="s">
        <v>154</v>
      </c>
    </row>
    <row r="589" spans="1:51" s="15" customFormat="1" ht="12">
      <c r="A589" s="15"/>
      <c r="B589" s="209"/>
      <c r="C589" s="15"/>
      <c r="D589" s="194" t="s">
        <v>162</v>
      </c>
      <c r="E589" s="210" t="s">
        <v>1</v>
      </c>
      <c r="F589" s="211" t="s">
        <v>165</v>
      </c>
      <c r="G589" s="15"/>
      <c r="H589" s="212">
        <v>28.4</v>
      </c>
      <c r="I589" s="213"/>
      <c r="J589" s="15"/>
      <c r="K589" s="15"/>
      <c r="L589" s="209"/>
      <c r="M589" s="214"/>
      <c r="N589" s="215"/>
      <c r="O589" s="215"/>
      <c r="P589" s="215"/>
      <c r="Q589" s="215"/>
      <c r="R589" s="215"/>
      <c r="S589" s="215"/>
      <c r="T589" s="216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10" t="s">
        <v>162</v>
      </c>
      <c r="AU589" s="210" t="s">
        <v>86</v>
      </c>
      <c r="AV589" s="15" t="s">
        <v>161</v>
      </c>
      <c r="AW589" s="15" t="s">
        <v>32</v>
      </c>
      <c r="AX589" s="15" t="s">
        <v>84</v>
      </c>
      <c r="AY589" s="210" t="s">
        <v>154</v>
      </c>
    </row>
    <row r="590" spans="1:65" s="2" customFormat="1" ht="33" customHeight="1">
      <c r="A590" s="38"/>
      <c r="B590" s="179"/>
      <c r="C590" s="180" t="s">
        <v>707</v>
      </c>
      <c r="D590" s="180" t="s">
        <v>156</v>
      </c>
      <c r="E590" s="181" t="s">
        <v>708</v>
      </c>
      <c r="F590" s="182" t="s">
        <v>709</v>
      </c>
      <c r="G590" s="183" t="s">
        <v>242</v>
      </c>
      <c r="H590" s="184">
        <v>300.06</v>
      </c>
      <c r="I590" s="185"/>
      <c r="J590" s="186">
        <f>ROUND(I590*H590,2)</f>
        <v>0</v>
      </c>
      <c r="K590" s="182" t="s">
        <v>160</v>
      </c>
      <c r="L590" s="39"/>
      <c r="M590" s="187" t="s">
        <v>1</v>
      </c>
      <c r="N590" s="188" t="s">
        <v>41</v>
      </c>
      <c r="O590" s="77"/>
      <c r="P590" s="189">
        <f>O590*H590</f>
        <v>0</v>
      </c>
      <c r="Q590" s="189">
        <v>0</v>
      </c>
      <c r="R590" s="189">
        <f>Q590*H590</f>
        <v>0</v>
      </c>
      <c r="S590" s="189">
        <v>0</v>
      </c>
      <c r="T590" s="190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191" t="s">
        <v>195</v>
      </c>
      <c r="AT590" s="191" t="s">
        <v>156</v>
      </c>
      <c r="AU590" s="191" t="s">
        <v>86</v>
      </c>
      <c r="AY590" s="19" t="s">
        <v>154</v>
      </c>
      <c r="BE590" s="192">
        <f>IF(N590="základní",J590,0)</f>
        <v>0</v>
      </c>
      <c r="BF590" s="192">
        <f>IF(N590="snížená",J590,0)</f>
        <v>0</v>
      </c>
      <c r="BG590" s="192">
        <f>IF(N590="zákl. přenesená",J590,0)</f>
        <v>0</v>
      </c>
      <c r="BH590" s="192">
        <f>IF(N590="sníž. přenesená",J590,0)</f>
        <v>0</v>
      </c>
      <c r="BI590" s="192">
        <f>IF(N590="nulová",J590,0)</f>
        <v>0</v>
      </c>
      <c r="BJ590" s="19" t="s">
        <v>84</v>
      </c>
      <c r="BK590" s="192">
        <f>ROUND(I590*H590,2)</f>
        <v>0</v>
      </c>
      <c r="BL590" s="19" t="s">
        <v>195</v>
      </c>
      <c r="BM590" s="191" t="s">
        <v>710</v>
      </c>
    </row>
    <row r="591" spans="1:51" s="13" customFormat="1" ht="12">
      <c r="A591" s="13"/>
      <c r="B591" s="193"/>
      <c r="C591" s="13"/>
      <c r="D591" s="194" t="s">
        <v>162</v>
      </c>
      <c r="E591" s="195" t="s">
        <v>1</v>
      </c>
      <c r="F591" s="196" t="s">
        <v>644</v>
      </c>
      <c r="G591" s="13"/>
      <c r="H591" s="195" t="s">
        <v>1</v>
      </c>
      <c r="I591" s="197"/>
      <c r="J591" s="13"/>
      <c r="K591" s="13"/>
      <c r="L591" s="193"/>
      <c r="M591" s="198"/>
      <c r="N591" s="199"/>
      <c r="O591" s="199"/>
      <c r="P591" s="199"/>
      <c r="Q591" s="199"/>
      <c r="R591" s="199"/>
      <c r="S591" s="199"/>
      <c r="T591" s="20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195" t="s">
        <v>162</v>
      </c>
      <c r="AU591" s="195" t="s">
        <v>86</v>
      </c>
      <c r="AV591" s="13" t="s">
        <v>84</v>
      </c>
      <c r="AW591" s="13" t="s">
        <v>32</v>
      </c>
      <c r="AX591" s="13" t="s">
        <v>76</v>
      </c>
      <c r="AY591" s="195" t="s">
        <v>154</v>
      </c>
    </row>
    <row r="592" spans="1:51" s="14" customFormat="1" ht="12">
      <c r="A592" s="14"/>
      <c r="B592" s="201"/>
      <c r="C592" s="14"/>
      <c r="D592" s="194" t="s">
        <v>162</v>
      </c>
      <c r="E592" s="202" t="s">
        <v>1</v>
      </c>
      <c r="F592" s="203" t="s">
        <v>711</v>
      </c>
      <c r="G592" s="14"/>
      <c r="H592" s="204">
        <v>97</v>
      </c>
      <c r="I592" s="205"/>
      <c r="J592" s="14"/>
      <c r="K592" s="14"/>
      <c r="L592" s="201"/>
      <c r="M592" s="206"/>
      <c r="N592" s="207"/>
      <c r="O592" s="207"/>
      <c r="P592" s="207"/>
      <c r="Q592" s="207"/>
      <c r="R592" s="207"/>
      <c r="S592" s="207"/>
      <c r="T592" s="208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02" t="s">
        <v>162</v>
      </c>
      <c r="AU592" s="202" t="s">
        <v>86</v>
      </c>
      <c r="AV592" s="14" t="s">
        <v>86</v>
      </c>
      <c r="AW592" s="14" t="s">
        <v>32</v>
      </c>
      <c r="AX592" s="14" t="s">
        <v>76</v>
      </c>
      <c r="AY592" s="202" t="s">
        <v>154</v>
      </c>
    </row>
    <row r="593" spans="1:51" s="14" customFormat="1" ht="12">
      <c r="A593" s="14"/>
      <c r="B593" s="201"/>
      <c r="C593" s="14"/>
      <c r="D593" s="194" t="s">
        <v>162</v>
      </c>
      <c r="E593" s="202" t="s">
        <v>1</v>
      </c>
      <c r="F593" s="203" t="s">
        <v>712</v>
      </c>
      <c r="G593" s="14"/>
      <c r="H593" s="204">
        <v>97</v>
      </c>
      <c r="I593" s="205"/>
      <c r="J593" s="14"/>
      <c r="K593" s="14"/>
      <c r="L593" s="201"/>
      <c r="M593" s="206"/>
      <c r="N593" s="207"/>
      <c r="O593" s="207"/>
      <c r="P593" s="207"/>
      <c r="Q593" s="207"/>
      <c r="R593" s="207"/>
      <c r="S593" s="207"/>
      <c r="T593" s="208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02" t="s">
        <v>162</v>
      </c>
      <c r="AU593" s="202" t="s">
        <v>86</v>
      </c>
      <c r="AV593" s="14" t="s">
        <v>86</v>
      </c>
      <c r="AW593" s="14" t="s">
        <v>32</v>
      </c>
      <c r="AX593" s="14" t="s">
        <v>76</v>
      </c>
      <c r="AY593" s="202" t="s">
        <v>154</v>
      </c>
    </row>
    <row r="594" spans="1:51" s="14" customFormat="1" ht="12">
      <c r="A594" s="14"/>
      <c r="B594" s="201"/>
      <c r="C594" s="14"/>
      <c r="D594" s="194" t="s">
        <v>162</v>
      </c>
      <c r="E594" s="202" t="s">
        <v>1</v>
      </c>
      <c r="F594" s="203" t="s">
        <v>713</v>
      </c>
      <c r="G594" s="14"/>
      <c r="H594" s="204">
        <v>106.06</v>
      </c>
      <c r="I594" s="205"/>
      <c r="J594" s="14"/>
      <c r="K594" s="14"/>
      <c r="L594" s="201"/>
      <c r="M594" s="206"/>
      <c r="N594" s="207"/>
      <c r="O594" s="207"/>
      <c r="P594" s="207"/>
      <c r="Q594" s="207"/>
      <c r="R594" s="207"/>
      <c r="S594" s="207"/>
      <c r="T594" s="208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02" t="s">
        <v>162</v>
      </c>
      <c r="AU594" s="202" t="s">
        <v>86</v>
      </c>
      <c r="AV594" s="14" t="s">
        <v>86</v>
      </c>
      <c r="AW594" s="14" t="s">
        <v>32</v>
      </c>
      <c r="AX594" s="14" t="s">
        <v>76</v>
      </c>
      <c r="AY594" s="202" t="s">
        <v>154</v>
      </c>
    </row>
    <row r="595" spans="1:51" s="15" customFormat="1" ht="12">
      <c r="A595" s="15"/>
      <c r="B595" s="209"/>
      <c r="C595" s="15"/>
      <c r="D595" s="194" t="s">
        <v>162</v>
      </c>
      <c r="E595" s="210" t="s">
        <v>1</v>
      </c>
      <c r="F595" s="211" t="s">
        <v>165</v>
      </c>
      <c r="G595" s="15"/>
      <c r="H595" s="212">
        <v>300.06</v>
      </c>
      <c r="I595" s="213"/>
      <c r="J595" s="15"/>
      <c r="K595" s="15"/>
      <c r="L595" s="209"/>
      <c r="M595" s="214"/>
      <c r="N595" s="215"/>
      <c r="O595" s="215"/>
      <c r="P595" s="215"/>
      <c r="Q595" s="215"/>
      <c r="R595" s="215"/>
      <c r="S595" s="215"/>
      <c r="T595" s="216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10" t="s">
        <v>162</v>
      </c>
      <c r="AU595" s="210" t="s">
        <v>86</v>
      </c>
      <c r="AV595" s="15" t="s">
        <v>161</v>
      </c>
      <c r="AW595" s="15" t="s">
        <v>32</v>
      </c>
      <c r="AX595" s="15" t="s">
        <v>84</v>
      </c>
      <c r="AY595" s="210" t="s">
        <v>154</v>
      </c>
    </row>
    <row r="596" spans="1:65" s="2" customFormat="1" ht="37.8" customHeight="1">
      <c r="A596" s="38"/>
      <c r="B596" s="179"/>
      <c r="C596" s="180" t="s">
        <v>422</v>
      </c>
      <c r="D596" s="180" t="s">
        <v>156</v>
      </c>
      <c r="E596" s="181" t="s">
        <v>714</v>
      </c>
      <c r="F596" s="182" t="s">
        <v>715</v>
      </c>
      <c r="G596" s="183" t="s">
        <v>221</v>
      </c>
      <c r="H596" s="184">
        <v>25</v>
      </c>
      <c r="I596" s="185"/>
      <c r="J596" s="186">
        <f>ROUND(I596*H596,2)</f>
        <v>0</v>
      </c>
      <c r="K596" s="182" t="s">
        <v>160</v>
      </c>
      <c r="L596" s="39"/>
      <c r="M596" s="187" t="s">
        <v>1</v>
      </c>
      <c r="N596" s="188" t="s">
        <v>41</v>
      </c>
      <c r="O596" s="77"/>
      <c r="P596" s="189">
        <f>O596*H596</f>
        <v>0</v>
      </c>
      <c r="Q596" s="189">
        <v>0</v>
      </c>
      <c r="R596" s="189">
        <f>Q596*H596</f>
        <v>0</v>
      </c>
      <c r="S596" s="189">
        <v>0</v>
      </c>
      <c r="T596" s="190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191" t="s">
        <v>195</v>
      </c>
      <c r="AT596" s="191" t="s">
        <v>156</v>
      </c>
      <c r="AU596" s="191" t="s">
        <v>86</v>
      </c>
      <c r="AY596" s="19" t="s">
        <v>154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19" t="s">
        <v>84</v>
      </c>
      <c r="BK596" s="192">
        <f>ROUND(I596*H596,2)</f>
        <v>0</v>
      </c>
      <c r="BL596" s="19" t="s">
        <v>195</v>
      </c>
      <c r="BM596" s="191" t="s">
        <v>716</v>
      </c>
    </row>
    <row r="597" spans="1:47" s="2" customFormat="1" ht="12">
      <c r="A597" s="38"/>
      <c r="B597" s="39"/>
      <c r="C597" s="38"/>
      <c r="D597" s="194" t="s">
        <v>536</v>
      </c>
      <c r="E597" s="38"/>
      <c r="F597" s="235" t="s">
        <v>717</v>
      </c>
      <c r="G597" s="38"/>
      <c r="H597" s="38"/>
      <c r="I597" s="236"/>
      <c r="J597" s="38"/>
      <c r="K597" s="38"/>
      <c r="L597" s="39"/>
      <c r="M597" s="237"/>
      <c r="N597" s="238"/>
      <c r="O597" s="77"/>
      <c r="P597" s="77"/>
      <c r="Q597" s="77"/>
      <c r="R597" s="77"/>
      <c r="S597" s="77"/>
      <c r="T597" s="7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T597" s="19" t="s">
        <v>536</v>
      </c>
      <c r="AU597" s="19" t="s">
        <v>86</v>
      </c>
    </row>
    <row r="598" spans="1:51" s="14" customFormat="1" ht="12">
      <c r="A598" s="14"/>
      <c r="B598" s="201"/>
      <c r="C598" s="14"/>
      <c r="D598" s="194" t="s">
        <v>162</v>
      </c>
      <c r="E598" s="202" t="s">
        <v>1</v>
      </c>
      <c r="F598" s="203" t="s">
        <v>718</v>
      </c>
      <c r="G598" s="14"/>
      <c r="H598" s="204">
        <v>8</v>
      </c>
      <c r="I598" s="205"/>
      <c r="J598" s="14"/>
      <c r="K598" s="14"/>
      <c r="L598" s="201"/>
      <c r="M598" s="206"/>
      <c r="N598" s="207"/>
      <c r="O598" s="207"/>
      <c r="P598" s="207"/>
      <c r="Q598" s="207"/>
      <c r="R598" s="207"/>
      <c r="S598" s="207"/>
      <c r="T598" s="208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02" t="s">
        <v>162</v>
      </c>
      <c r="AU598" s="202" t="s">
        <v>86</v>
      </c>
      <c r="AV598" s="14" t="s">
        <v>86</v>
      </c>
      <c r="AW598" s="14" t="s">
        <v>32</v>
      </c>
      <c r="AX598" s="14" t="s">
        <v>76</v>
      </c>
      <c r="AY598" s="202" t="s">
        <v>154</v>
      </c>
    </row>
    <row r="599" spans="1:51" s="14" customFormat="1" ht="12">
      <c r="A599" s="14"/>
      <c r="B599" s="201"/>
      <c r="C599" s="14"/>
      <c r="D599" s="194" t="s">
        <v>162</v>
      </c>
      <c r="E599" s="202" t="s">
        <v>1</v>
      </c>
      <c r="F599" s="203" t="s">
        <v>719</v>
      </c>
      <c r="G599" s="14"/>
      <c r="H599" s="204">
        <v>9</v>
      </c>
      <c r="I599" s="205"/>
      <c r="J599" s="14"/>
      <c r="K599" s="14"/>
      <c r="L599" s="201"/>
      <c r="M599" s="206"/>
      <c r="N599" s="207"/>
      <c r="O599" s="207"/>
      <c r="P599" s="207"/>
      <c r="Q599" s="207"/>
      <c r="R599" s="207"/>
      <c r="S599" s="207"/>
      <c r="T599" s="20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02" t="s">
        <v>162</v>
      </c>
      <c r="AU599" s="202" t="s">
        <v>86</v>
      </c>
      <c r="AV599" s="14" t="s">
        <v>86</v>
      </c>
      <c r="AW599" s="14" t="s">
        <v>32</v>
      </c>
      <c r="AX599" s="14" t="s">
        <v>76</v>
      </c>
      <c r="AY599" s="202" t="s">
        <v>154</v>
      </c>
    </row>
    <row r="600" spans="1:51" s="14" customFormat="1" ht="12">
      <c r="A600" s="14"/>
      <c r="B600" s="201"/>
      <c r="C600" s="14"/>
      <c r="D600" s="194" t="s">
        <v>162</v>
      </c>
      <c r="E600" s="202" t="s">
        <v>1</v>
      </c>
      <c r="F600" s="203" t="s">
        <v>720</v>
      </c>
      <c r="G600" s="14"/>
      <c r="H600" s="204">
        <v>8</v>
      </c>
      <c r="I600" s="205"/>
      <c r="J600" s="14"/>
      <c r="K600" s="14"/>
      <c r="L600" s="201"/>
      <c r="M600" s="206"/>
      <c r="N600" s="207"/>
      <c r="O600" s="207"/>
      <c r="P600" s="207"/>
      <c r="Q600" s="207"/>
      <c r="R600" s="207"/>
      <c r="S600" s="207"/>
      <c r="T600" s="208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02" t="s">
        <v>162</v>
      </c>
      <c r="AU600" s="202" t="s">
        <v>86</v>
      </c>
      <c r="AV600" s="14" t="s">
        <v>86</v>
      </c>
      <c r="AW600" s="14" t="s">
        <v>32</v>
      </c>
      <c r="AX600" s="14" t="s">
        <v>76</v>
      </c>
      <c r="AY600" s="202" t="s">
        <v>154</v>
      </c>
    </row>
    <row r="601" spans="1:51" s="15" customFormat="1" ht="12">
      <c r="A601" s="15"/>
      <c r="B601" s="209"/>
      <c r="C601" s="15"/>
      <c r="D601" s="194" t="s">
        <v>162</v>
      </c>
      <c r="E601" s="210" t="s">
        <v>1</v>
      </c>
      <c r="F601" s="211" t="s">
        <v>165</v>
      </c>
      <c r="G601" s="15"/>
      <c r="H601" s="212">
        <v>25</v>
      </c>
      <c r="I601" s="213"/>
      <c r="J601" s="15"/>
      <c r="K601" s="15"/>
      <c r="L601" s="209"/>
      <c r="M601" s="214"/>
      <c r="N601" s="215"/>
      <c r="O601" s="215"/>
      <c r="P601" s="215"/>
      <c r="Q601" s="215"/>
      <c r="R601" s="215"/>
      <c r="S601" s="215"/>
      <c r="T601" s="216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10" t="s">
        <v>162</v>
      </c>
      <c r="AU601" s="210" t="s">
        <v>86</v>
      </c>
      <c r="AV601" s="15" t="s">
        <v>161</v>
      </c>
      <c r="AW601" s="15" t="s">
        <v>32</v>
      </c>
      <c r="AX601" s="15" t="s">
        <v>84</v>
      </c>
      <c r="AY601" s="210" t="s">
        <v>154</v>
      </c>
    </row>
    <row r="602" spans="1:65" s="2" customFormat="1" ht="33" customHeight="1">
      <c r="A602" s="38"/>
      <c r="B602" s="179"/>
      <c r="C602" s="180" t="s">
        <v>721</v>
      </c>
      <c r="D602" s="180" t="s">
        <v>156</v>
      </c>
      <c r="E602" s="181" t="s">
        <v>722</v>
      </c>
      <c r="F602" s="182" t="s">
        <v>723</v>
      </c>
      <c r="G602" s="183" t="s">
        <v>201</v>
      </c>
      <c r="H602" s="184">
        <v>1348.675</v>
      </c>
      <c r="I602" s="185"/>
      <c r="J602" s="186">
        <f>ROUND(I602*H602,2)</f>
        <v>0</v>
      </c>
      <c r="K602" s="182" t="s">
        <v>160</v>
      </c>
      <c r="L602" s="39"/>
      <c r="M602" s="187" t="s">
        <v>1</v>
      </c>
      <c r="N602" s="188" t="s">
        <v>41</v>
      </c>
      <c r="O602" s="77"/>
      <c r="P602" s="189">
        <f>O602*H602</f>
        <v>0</v>
      </c>
      <c r="Q602" s="189">
        <v>0</v>
      </c>
      <c r="R602" s="189">
        <f>Q602*H602</f>
        <v>0</v>
      </c>
      <c r="S602" s="189">
        <v>0</v>
      </c>
      <c r="T602" s="190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191" t="s">
        <v>195</v>
      </c>
      <c r="AT602" s="191" t="s">
        <v>156</v>
      </c>
      <c r="AU602" s="191" t="s">
        <v>86</v>
      </c>
      <c r="AY602" s="19" t="s">
        <v>154</v>
      </c>
      <c r="BE602" s="192">
        <f>IF(N602="základní",J602,0)</f>
        <v>0</v>
      </c>
      <c r="BF602" s="192">
        <f>IF(N602="snížená",J602,0)</f>
        <v>0</v>
      </c>
      <c r="BG602" s="192">
        <f>IF(N602="zákl. přenesená",J602,0)</f>
        <v>0</v>
      </c>
      <c r="BH602" s="192">
        <f>IF(N602="sníž. přenesená",J602,0)</f>
        <v>0</v>
      </c>
      <c r="BI602" s="192">
        <f>IF(N602="nulová",J602,0)</f>
        <v>0</v>
      </c>
      <c r="BJ602" s="19" t="s">
        <v>84</v>
      </c>
      <c r="BK602" s="192">
        <f>ROUND(I602*H602,2)</f>
        <v>0</v>
      </c>
      <c r="BL602" s="19" t="s">
        <v>195</v>
      </c>
      <c r="BM602" s="191" t="s">
        <v>724</v>
      </c>
    </row>
    <row r="603" spans="1:51" s="13" customFormat="1" ht="12">
      <c r="A603" s="13"/>
      <c r="B603" s="193"/>
      <c r="C603" s="13"/>
      <c r="D603" s="194" t="s">
        <v>162</v>
      </c>
      <c r="E603" s="195" t="s">
        <v>1</v>
      </c>
      <c r="F603" s="196" t="s">
        <v>644</v>
      </c>
      <c r="G603" s="13"/>
      <c r="H603" s="195" t="s">
        <v>1</v>
      </c>
      <c r="I603" s="197"/>
      <c r="J603" s="13"/>
      <c r="K603" s="13"/>
      <c r="L603" s="193"/>
      <c r="M603" s="198"/>
      <c r="N603" s="199"/>
      <c r="O603" s="199"/>
      <c r="P603" s="199"/>
      <c r="Q603" s="199"/>
      <c r="R603" s="199"/>
      <c r="S603" s="199"/>
      <c r="T603" s="20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195" t="s">
        <v>162</v>
      </c>
      <c r="AU603" s="195" t="s">
        <v>86</v>
      </c>
      <c r="AV603" s="13" t="s">
        <v>84</v>
      </c>
      <c r="AW603" s="13" t="s">
        <v>32</v>
      </c>
      <c r="AX603" s="13" t="s">
        <v>76</v>
      </c>
      <c r="AY603" s="195" t="s">
        <v>154</v>
      </c>
    </row>
    <row r="604" spans="1:51" s="13" customFormat="1" ht="12">
      <c r="A604" s="13"/>
      <c r="B604" s="193"/>
      <c r="C604" s="13"/>
      <c r="D604" s="194" t="s">
        <v>162</v>
      </c>
      <c r="E604" s="195" t="s">
        <v>1</v>
      </c>
      <c r="F604" s="196" t="s">
        <v>645</v>
      </c>
      <c r="G604" s="13"/>
      <c r="H604" s="195" t="s">
        <v>1</v>
      </c>
      <c r="I604" s="197"/>
      <c r="J604" s="13"/>
      <c r="K604" s="13"/>
      <c r="L604" s="193"/>
      <c r="M604" s="198"/>
      <c r="N604" s="199"/>
      <c r="O604" s="199"/>
      <c r="P604" s="199"/>
      <c r="Q604" s="199"/>
      <c r="R604" s="199"/>
      <c r="S604" s="199"/>
      <c r="T604" s="200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195" t="s">
        <v>162</v>
      </c>
      <c r="AU604" s="195" t="s">
        <v>86</v>
      </c>
      <c r="AV604" s="13" t="s">
        <v>84</v>
      </c>
      <c r="AW604" s="13" t="s">
        <v>32</v>
      </c>
      <c r="AX604" s="13" t="s">
        <v>76</v>
      </c>
      <c r="AY604" s="195" t="s">
        <v>154</v>
      </c>
    </row>
    <row r="605" spans="1:51" s="14" customFormat="1" ht="12">
      <c r="A605" s="14"/>
      <c r="B605" s="201"/>
      <c r="C605" s="14"/>
      <c r="D605" s="194" t="s">
        <v>162</v>
      </c>
      <c r="E605" s="202" t="s">
        <v>1</v>
      </c>
      <c r="F605" s="203" t="s">
        <v>687</v>
      </c>
      <c r="G605" s="14"/>
      <c r="H605" s="204">
        <v>364.35</v>
      </c>
      <c r="I605" s="205"/>
      <c r="J605" s="14"/>
      <c r="K605" s="14"/>
      <c r="L605" s="201"/>
      <c r="M605" s="206"/>
      <c r="N605" s="207"/>
      <c r="O605" s="207"/>
      <c r="P605" s="207"/>
      <c r="Q605" s="207"/>
      <c r="R605" s="207"/>
      <c r="S605" s="207"/>
      <c r="T605" s="208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02" t="s">
        <v>162</v>
      </c>
      <c r="AU605" s="202" t="s">
        <v>86</v>
      </c>
      <c r="AV605" s="14" t="s">
        <v>86</v>
      </c>
      <c r="AW605" s="14" t="s">
        <v>32</v>
      </c>
      <c r="AX605" s="14" t="s">
        <v>76</v>
      </c>
      <c r="AY605" s="202" t="s">
        <v>154</v>
      </c>
    </row>
    <row r="606" spans="1:51" s="14" customFormat="1" ht="12">
      <c r="A606" s="14"/>
      <c r="B606" s="201"/>
      <c r="C606" s="14"/>
      <c r="D606" s="194" t="s">
        <v>162</v>
      </c>
      <c r="E606" s="202" t="s">
        <v>1</v>
      </c>
      <c r="F606" s="203" t="s">
        <v>688</v>
      </c>
      <c r="G606" s="14"/>
      <c r="H606" s="204">
        <v>14.217</v>
      </c>
      <c r="I606" s="205"/>
      <c r="J606" s="14"/>
      <c r="K606" s="14"/>
      <c r="L606" s="201"/>
      <c r="M606" s="206"/>
      <c r="N606" s="207"/>
      <c r="O606" s="207"/>
      <c r="P606" s="207"/>
      <c r="Q606" s="207"/>
      <c r="R606" s="207"/>
      <c r="S606" s="207"/>
      <c r="T606" s="208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02" t="s">
        <v>162</v>
      </c>
      <c r="AU606" s="202" t="s">
        <v>86</v>
      </c>
      <c r="AV606" s="14" t="s">
        <v>86</v>
      </c>
      <c r="AW606" s="14" t="s">
        <v>32</v>
      </c>
      <c r="AX606" s="14" t="s">
        <v>76</v>
      </c>
      <c r="AY606" s="202" t="s">
        <v>154</v>
      </c>
    </row>
    <row r="607" spans="1:51" s="14" customFormat="1" ht="12">
      <c r="A607" s="14"/>
      <c r="B607" s="201"/>
      <c r="C607" s="14"/>
      <c r="D607" s="194" t="s">
        <v>162</v>
      </c>
      <c r="E607" s="202" t="s">
        <v>1</v>
      </c>
      <c r="F607" s="203" t="s">
        <v>689</v>
      </c>
      <c r="G607" s="14"/>
      <c r="H607" s="204">
        <v>364.35</v>
      </c>
      <c r="I607" s="205"/>
      <c r="J607" s="14"/>
      <c r="K607" s="14"/>
      <c r="L607" s="201"/>
      <c r="M607" s="206"/>
      <c r="N607" s="207"/>
      <c r="O607" s="207"/>
      <c r="P607" s="207"/>
      <c r="Q607" s="207"/>
      <c r="R607" s="207"/>
      <c r="S607" s="207"/>
      <c r="T607" s="208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02" t="s">
        <v>162</v>
      </c>
      <c r="AU607" s="202" t="s">
        <v>86</v>
      </c>
      <c r="AV607" s="14" t="s">
        <v>86</v>
      </c>
      <c r="AW607" s="14" t="s">
        <v>32</v>
      </c>
      <c r="AX607" s="14" t="s">
        <v>76</v>
      </c>
      <c r="AY607" s="202" t="s">
        <v>154</v>
      </c>
    </row>
    <row r="608" spans="1:51" s="14" customFormat="1" ht="12">
      <c r="A608" s="14"/>
      <c r="B608" s="201"/>
      <c r="C608" s="14"/>
      <c r="D608" s="194" t="s">
        <v>162</v>
      </c>
      <c r="E608" s="202" t="s">
        <v>1</v>
      </c>
      <c r="F608" s="203" t="s">
        <v>690</v>
      </c>
      <c r="G608" s="14"/>
      <c r="H608" s="204">
        <v>14.217</v>
      </c>
      <c r="I608" s="205"/>
      <c r="J608" s="14"/>
      <c r="K608" s="14"/>
      <c r="L608" s="201"/>
      <c r="M608" s="206"/>
      <c r="N608" s="207"/>
      <c r="O608" s="207"/>
      <c r="P608" s="207"/>
      <c r="Q608" s="207"/>
      <c r="R608" s="207"/>
      <c r="S608" s="207"/>
      <c r="T608" s="208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02" t="s">
        <v>162</v>
      </c>
      <c r="AU608" s="202" t="s">
        <v>86</v>
      </c>
      <c r="AV608" s="14" t="s">
        <v>86</v>
      </c>
      <c r="AW608" s="14" t="s">
        <v>32</v>
      </c>
      <c r="AX608" s="14" t="s">
        <v>76</v>
      </c>
      <c r="AY608" s="202" t="s">
        <v>154</v>
      </c>
    </row>
    <row r="609" spans="1:51" s="14" customFormat="1" ht="12">
      <c r="A609" s="14"/>
      <c r="B609" s="201"/>
      <c r="C609" s="14"/>
      <c r="D609" s="194" t="s">
        <v>162</v>
      </c>
      <c r="E609" s="202" t="s">
        <v>1</v>
      </c>
      <c r="F609" s="203" t="s">
        <v>691</v>
      </c>
      <c r="G609" s="14"/>
      <c r="H609" s="204">
        <v>572.665</v>
      </c>
      <c r="I609" s="205"/>
      <c r="J609" s="14"/>
      <c r="K609" s="14"/>
      <c r="L609" s="201"/>
      <c r="M609" s="206"/>
      <c r="N609" s="207"/>
      <c r="O609" s="207"/>
      <c r="P609" s="207"/>
      <c r="Q609" s="207"/>
      <c r="R609" s="207"/>
      <c r="S609" s="207"/>
      <c r="T609" s="208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02" t="s">
        <v>162</v>
      </c>
      <c r="AU609" s="202" t="s">
        <v>86</v>
      </c>
      <c r="AV609" s="14" t="s">
        <v>86</v>
      </c>
      <c r="AW609" s="14" t="s">
        <v>32</v>
      </c>
      <c r="AX609" s="14" t="s">
        <v>76</v>
      </c>
      <c r="AY609" s="202" t="s">
        <v>154</v>
      </c>
    </row>
    <row r="610" spans="1:51" s="14" customFormat="1" ht="12">
      <c r="A610" s="14"/>
      <c r="B610" s="201"/>
      <c r="C610" s="14"/>
      <c r="D610" s="194" t="s">
        <v>162</v>
      </c>
      <c r="E610" s="202" t="s">
        <v>1</v>
      </c>
      <c r="F610" s="203" t="s">
        <v>692</v>
      </c>
      <c r="G610" s="14"/>
      <c r="H610" s="204">
        <v>18.876</v>
      </c>
      <c r="I610" s="205"/>
      <c r="J610" s="14"/>
      <c r="K610" s="14"/>
      <c r="L610" s="201"/>
      <c r="M610" s="206"/>
      <c r="N610" s="207"/>
      <c r="O610" s="207"/>
      <c r="P610" s="207"/>
      <c r="Q610" s="207"/>
      <c r="R610" s="207"/>
      <c r="S610" s="207"/>
      <c r="T610" s="208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02" t="s">
        <v>162</v>
      </c>
      <c r="AU610" s="202" t="s">
        <v>86</v>
      </c>
      <c r="AV610" s="14" t="s">
        <v>86</v>
      </c>
      <c r="AW610" s="14" t="s">
        <v>32</v>
      </c>
      <c r="AX610" s="14" t="s">
        <v>76</v>
      </c>
      <c r="AY610" s="202" t="s">
        <v>154</v>
      </c>
    </row>
    <row r="611" spans="1:51" s="15" customFormat="1" ht="12">
      <c r="A611" s="15"/>
      <c r="B611" s="209"/>
      <c r="C611" s="15"/>
      <c r="D611" s="194" t="s">
        <v>162</v>
      </c>
      <c r="E611" s="210" t="s">
        <v>1</v>
      </c>
      <c r="F611" s="211" t="s">
        <v>165</v>
      </c>
      <c r="G611" s="15"/>
      <c r="H611" s="212">
        <v>1348.675</v>
      </c>
      <c r="I611" s="213"/>
      <c r="J611" s="15"/>
      <c r="K611" s="15"/>
      <c r="L611" s="209"/>
      <c r="M611" s="214"/>
      <c r="N611" s="215"/>
      <c r="O611" s="215"/>
      <c r="P611" s="215"/>
      <c r="Q611" s="215"/>
      <c r="R611" s="215"/>
      <c r="S611" s="215"/>
      <c r="T611" s="216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10" t="s">
        <v>162</v>
      </c>
      <c r="AU611" s="210" t="s">
        <v>86</v>
      </c>
      <c r="AV611" s="15" t="s">
        <v>161</v>
      </c>
      <c r="AW611" s="15" t="s">
        <v>32</v>
      </c>
      <c r="AX611" s="15" t="s">
        <v>84</v>
      </c>
      <c r="AY611" s="210" t="s">
        <v>154</v>
      </c>
    </row>
    <row r="612" spans="1:65" s="2" customFormat="1" ht="24.15" customHeight="1">
      <c r="A612" s="38"/>
      <c r="B612" s="179"/>
      <c r="C612" s="225" t="s">
        <v>426</v>
      </c>
      <c r="D612" s="225" t="s">
        <v>255</v>
      </c>
      <c r="E612" s="226" t="s">
        <v>725</v>
      </c>
      <c r="F612" s="227" t="s">
        <v>726</v>
      </c>
      <c r="G612" s="228" t="s">
        <v>201</v>
      </c>
      <c r="H612" s="229">
        <v>1557.72</v>
      </c>
      <c r="I612" s="230"/>
      <c r="J612" s="231">
        <f>ROUND(I612*H612,2)</f>
        <v>0</v>
      </c>
      <c r="K612" s="227" t="s">
        <v>160</v>
      </c>
      <c r="L612" s="232"/>
      <c r="M612" s="233" t="s">
        <v>1</v>
      </c>
      <c r="N612" s="234" t="s">
        <v>41</v>
      </c>
      <c r="O612" s="77"/>
      <c r="P612" s="189">
        <f>O612*H612</f>
        <v>0</v>
      </c>
      <c r="Q612" s="189">
        <v>0</v>
      </c>
      <c r="R612" s="189">
        <f>Q612*H612</f>
        <v>0</v>
      </c>
      <c r="S612" s="189">
        <v>0</v>
      </c>
      <c r="T612" s="190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191" t="s">
        <v>248</v>
      </c>
      <c r="AT612" s="191" t="s">
        <v>255</v>
      </c>
      <c r="AU612" s="191" t="s">
        <v>86</v>
      </c>
      <c r="AY612" s="19" t="s">
        <v>154</v>
      </c>
      <c r="BE612" s="192">
        <f>IF(N612="základní",J612,0)</f>
        <v>0</v>
      </c>
      <c r="BF612" s="192">
        <f>IF(N612="snížená",J612,0)</f>
        <v>0</v>
      </c>
      <c r="BG612" s="192">
        <f>IF(N612="zákl. přenesená",J612,0)</f>
        <v>0</v>
      </c>
      <c r="BH612" s="192">
        <f>IF(N612="sníž. přenesená",J612,0)</f>
        <v>0</v>
      </c>
      <c r="BI612" s="192">
        <f>IF(N612="nulová",J612,0)</f>
        <v>0</v>
      </c>
      <c r="BJ612" s="19" t="s">
        <v>84</v>
      </c>
      <c r="BK612" s="192">
        <f>ROUND(I612*H612,2)</f>
        <v>0</v>
      </c>
      <c r="BL612" s="19" t="s">
        <v>195</v>
      </c>
      <c r="BM612" s="191" t="s">
        <v>727</v>
      </c>
    </row>
    <row r="613" spans="1:51" s="14" customFormat="1" ht="12">
      <c r="A613" s="14"/>
      <c r="B613" s="201"/>
      <c r="C613" s="14"/>
      <c r="D613" s="194" t="s">
        <v>162</v>
      </c>
      <c r="E613" s="202" t="s">
        <v>1</v>
      </c>
      <c r="F613" s="203" t="s">
        <v>728</v>
      </c>
      <c r="G613" s="14"/>
      <c r="H613" s="204">
        <v>1557.72</v>
      </c>
      <c r="I613" s="205"/>
      <c r="J613" s="14"/>
      <c r="K613" s="14"/>
      <c r="L613" s="201"/>
      <c r="M613" s="206"/>
      <c r="N613" s="207"/>
      <c r="O613" s="207"/>
      <c r="P613" s="207"/>
      <c r="Q613" s="207"/>
      <c r="R613" s="207"/>
      <c r="S613" s="207"/>
      <c r="T613" s="208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02" t="s">
        <v>162</v>
      </c>
      <c r="AU613" s="202" t="s">
        <v>86</v>
      </c>
      <c r="AV613" s="14" t="s">
        <v>86</v>
      </c>
      <c r="AW613" s="14" t="s">
        <v>32</v>
      </c>
      <c r="AX613" s="14" t="s">
        <v>76</v>
      </c>
      <c r="AY613" s="202" t="s">
        <v>154</v>
      </c>
    </row>
    <row r="614" spans="1:51" s="15" customFormat="1" ht="12">
      <c r="A614" s="15"/>
      <c r="B614" s="209"/>
      <c r="C614" s="15"/>
      <c r="D614" s="194" t="s">
        <v>162</v>
      </c>
      <c r="E614" s="210" t="s">
        <v>1</v>
      </c>
      <c r="F614" s="211" t="s">
        <v>165</v>
      </c>
      <c r="G614" s="15"/>
      <c r="H614" s="212">
        <v>1557.72</v>
      </c>
      <c r="I614" s="213"/>
      <c r="J614" s="15"/>
      <c r="K614" s="15"/>
      <c r="L614" s="209"/>
      <c r="M614" s="214"/>
      <c r="N614" s="215"/>
      <c r="O614" s="215"/>
      <c r="P614" s="215"/>
      <c r="Q614" s="215"/>
      <c r="R614" s="215"/>
      <c r="S614" s="215"/>
      <c r="T614" s="216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10" t="s">
        <v>162</v>
      </c>
      <c r="AU614" s="210" t="s">
        <v>86</v>
      </c>
      <c r="AV614" s="15" t="s">
        <v>161</v>
      </c>
      <c r="AW614" s="15" t="s">
        <v>32</v>
      </c>
      <c r="AX614" s="15" t="s">
        <v>84</v>
      </c>
      <c r="AY614" s="210" t="s">
        <v>154</v>
      </c>
    </row>
    <row r="615" spans="1:65" s="2" customFormat="1" ht="33" customHeight="1">
      <c r="A615" s="38"/>
      <c r="B615" s="179"/>
      <c r="C615" s="180" t="s">
        <v>729</v>
      </c>
      <c r="D615" s="180" t="s">
        <v>156</v>
      </c>
      <c r="E615" s="181" t="s">
        <v>730</v>
      </c>
      <c r="F615" s="182" t="s">
        <v>731</v>
      </c>
      <c r="G615" s="183" t="s">
        <v>201</v>
      </c>
      <c r="H615" s="184">
        <v>2603.175</v>
      </c>
      <c r="I615" s="185"/>
      <c r="J615" s="186">
        <f>ROUND(I615*H615,2)</f>
        <v>0</v>
      </c>
      <c r="K615" s="182" t="s">
        <v>160</v>
      </c>
      <c r="L615" s="39"/>
      <c r="M615" s="187" t="s">
        <v>1</v>
      </c>
      <c r="N615" s="188" t="s">
        <v>41</v>
      </c>
      <c r="O615" s="77"/>
      <c r="P615" s="189">
        <f>O615*H615</f>
        <v>0</v>
      </c>
      <c r="Q615" s="189">
        <v>0</v>
      </c>
      <c r="R615" s="189">
        <f>Q615*H615</f>
        <v>0</v>
      </c>
      <c r="S615" s="189">
        <v>0</v>
      </c>
      <c r="T615" s="190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191" t="s">
        <v>195</v>
      </c>
      <c r="AT615" s="191" t="s">
        <v>156</v>
      </c>
      <c r="AU615" s="191" t="s">
        <v>86</v>
      </c>
      <c r="AY615" s="19" t="s">
        <v>154</v>
      </c>
      <c r="BE615" s="192">
        <f>IF(N615="základní",J615,0)</f>
        <v>0</v>
      </c>
      <c r="BF615" s="192">
        <f>IF(N615="snížená",J615,0)</f>
        <v>0</v>
      </c>
      <c r="BG615" s="192">
        <f>IF(N615="zákl. přenesená",J615,0)</f>
        <v>0</v>
      </c>
      <c r="BH615" s="192">
        <f>IF(N615="sníž. přenesená",J615,0)</f>
        <v>0</v>
      </c>
      <c r="BI615" s="192">
        <f>IF(N615="nulová",J615,0)</f>
        <v>0</v>
      </c>
      <c r="BJ615" s="19" t="s">
        <v>84</v>
      </c>
      <c r="BK615" s="192">
        <f>ROUND(I615*H615,2)</f>
        <v>0</v>
      </c>
      <c r="BL615" s="19" t="s">
        <v>195</v>
      </c>
      <c r="BM615" s="191" t="s">
        <v>732</v>
      </c>
    </row>
    <row r="616" spans="1:51" s="13" customFormat="1" ht="12">
      <c r="A616" s="13"/>
      <c r="B616" s="193"/>
      <c r="C616" s="13"/>
      <c r="D616" s="194" t="s">
        <v>162</v>
      </c>
      <c r="E616" s="195" t="s">
        <v>1</v>
      </c>
      <c r="F616" s="196" t="s">
        <v>644</v>
      </c>
      <c r="G616" s="13"/>
      <c r="H616" s="195" t="s">
        <v>1</v>
      </c>
      <c r="I616" s="197"/>
      <c r="J616" s="13"/>
      <c r="K616" s="13"/>
      <c r="L616" s="193"/>
      <c r="M616" s="198"/>
      <c r="N616" s="199"/>
      <c r="O616" s="199"/>
      <c r="P616" s="199"/>
      <c r="Q616" s="199"/>
      <c r="R616" s="199"/>
      <c r="S616" s="199"/>
      <c r="T616" s="200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195" t="s">
        <v>162</v>
      </c>
      <c r="AU616" s="195" t="s">
        <v>86</v>
      </c>
      <c r="AV616" s="13" t="s">
        <v>84</v>
      </c>
      <c r="AW616" s="13" t="s">
        <v>32</v>
      </c>
      <c r="AX616" s="13" t="s">
        <v>76</v>
      </c>
      <c r="AY616" s="195" t="s">
        <v>154</v>
      </c>
    </row>
    <row r="617" spans="1:51" s="13" customFormat="1" ht="12">
      <c r="A617" s="13"/>
      <c r="B617" s="193"/>
      <c r="C617" s="13"/>
      <c r="D617" s="194" t="s">
        <v>162</v>
      </c>
      <c r="E617" s="195" t="s">
        <v>1</v>
      </c>
      <c r="F617" s="196" t="s">
        <v>645</v>
      </c>
      <c r="G617" s="13"/>
      <c r="H617" s="195" t="s">
        <v>1</v>
      </c>
      <c r="I617" s="197"/>
      <c r="J617" s="13"/>
      <c r="K617" s="13"/>
      <c r="L617" s="193"/>
      <c r="M617" s="198"/>
      <c r="N617" s="199"/>
      <c r="O617" s="199"/>
      <c r="P617" s="199"/>
      <c r="Q617" s="199"/>
      <c r="R617" s="199"/>
      <c r="S617" s="199"/>
      <c r="T617" s="200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195" t="s">
        <v>162</v>
      </c>
      <c r="AU617" s="195" t="s">
        <v>86</v>
      </c>
      <c r="AV617" s="13" t="s">
        <v>84</v>
      </c>
      <c r="AW617" s="13" t="s">
        <v>32</v>
      </c>
      <c r="AX617" s="13" t="s">
        <v>76</v>
      </c>
      <c r="AY617" s="195" t="s">
        <v>154</v>
      </c>
    </row>
    <row r="618" spans="1:51" s="13" customFormat="1" ht="12">
      <c r="A618" s="13"/>
      <c r="B618" s="193"/>
      <c r="C618" s="13"/>
      <c r="D618" s="194" t="s">
        <v>162</v>
      </c>
      <c r="E618" s="195" t="s">
        <v>1</v>
      </c>
      <c r="F618" s="196" t="s">
        <v>733</v>
      </c>
      <c r="G618" s="13"/>
      <c r="H618" s="195" t="s">
        <v>1</v>
      </c>
      <c r="I618" s="197"/>
      <c r="J618" s="13"/>
      <c r="K618" s="13"/>
      <c r="L618" s="193"/>
      <c r="M618" s="198"/>
      <c r="N618" s="199"/>
      <c r="O618" s="199"/>
      <c r="P618" s="199"/>
      <c r="Q618" s="199"/>
      <c r="R618" s="199"/>
      <c r="S618" s="199"/>
      <c r="T618" s="200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195" t="s">
        <v>162</v>
      </c>
      <c r="AU618" s="195" t="s">
        <v>86</v>
      </c>
      <c r="AV618" s="13" t="s">
        <v>84</v>
      </c>
      <c r="AW618" s="13" t="s">
        <v>32</v>
      </c>
      <c r="AX618" s="13" t="s">
        <v>76</v>
      </c>
      <c r="AY618" s="195" t="s">
        <v>154</v>
      </c>
    </row>
    <row r="619" spans="1:51" s="14" customFormat="1" ht="12">
      <c r="A619" s="14"/>
      <c r="B619" s="201"/>
      <c r="C619" s="14"/>
      <c r="D619" s="194" t="s">
        <v>162</v>
      </c>
      <c r="E619" s="202" t="s">
        <v>1</v>
      </c>
      <c r="F619" s="203" t="s">
        <v>646</v>
      </c>
      <c r="G619" s="14"/>
      <c r="H619" s="204">
        <v>322.83</v>
      </c>
      <c r="I619" s="205"/>
      <c r="J619" s="14"/>
      <c r="K619" s="14"/>
      <c r="L619" s="201"/>
      <c r="M619" s="206"/>
      <c r="N619" s="207"/>
      <c r="O619" s="207"/>
      <c r="P619" s="207"/>
      <c r="Q619" s="207"/>
      <c r="R619" s="207"/>
      <c r="S619" s="207"/>
      <c r="T619" s="208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02" t="s">
        <v>162</v>
      </c>
      <c r="AU619" s="202" t="s">
        <v>86</v>
      </c>
      <c r="AV619" s="14" t="s">
        <v>86</v>
      </c>
      <c r="AW619" s="14" t="s">
        <v>32</v>
      </c>
      <c r="AX619" s="14" t="s">
        <v>76</v>
      </c>
      <c r="AY619" s="202" t="s">
        <v>154</v>
      </c>
    </row>
    <row r="620" spans="1:51" s="14" customFormat="1" ht="12">
      <c r="A620" s="14"/>
      <c r="B620" s="201"/>
      <c r="C620" s="14"/>
      <c r="D620" s="194" t="s">
        <v>162</v>
      </c>
      <c r="E620" s="202" t="s">
        <v>1</v>
      </c>
      <c r="F620" s="203" t="s">
        <v>647</v>
      </c>
      <c r="G620" s="14"/>
      <c r="H620" s="204">
        <v>67.873</v>
      </c>
      <c r="I620" s="205"/>
      <c r="J620" s="14"/>
      <c r="K620" s="14"/>
      <c r="L620" s="201"/>
      <c r="M620" s="206"/>
      <c r="N620" s="207"/>
      <c r="O620" s="207"/>
      <c r="P620" s="207"/>
      <c r="Q620" s="207"/>
      <c r="R620" s="207"/>
      <c r="S620" s="207"/>
      <c r="T620" s="208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02" t="s">
        <v>162</v>
      </c>
      <c r="AU620" s="202" t="s">
        <v>86</v>
      </c>
      <c r="AV620" s="14" t="s">
        <v>86</v>
      </c>
      <c r="AW620" s="14" t="s">
        <v>32</v>
      </c>
      <c r="AX620" s="14" t="s">
        <v>76</v>
      </c>
      <c r="AY620" s="202" t="s">
        <v>154</v>
      </c>
    </row>
    <row r="621" spans="1:51" s="14" customFormat="1" ht="12">
      <c r="A621" s="14"/>
      <c r="B621" s="201"/>
      <c r="C621" s="14"/>
      <c r="D621" s="194" t="s">
        <v>162</v>
      </c>
      <c r="E621" s="202" t="s">
        <v>1</v>
      </c>
      <c r="F621" s="203" t="s">
        <v>648</v>
      </c>
      <c r="G621" s="14"/>
      <c r="H621" s="204">
        <v>322.83</v>
      </c>
      <c r="I621" s="205"/>
      <c r="J621" s="14"/>
      <c r="K621" s="14"/>
      <c r="L621" s="201"/>
      <c r="M621" s="206"/>
      <c r="N621" s="207"/>
      <c r="O621" s="207"/>
      <c r="P621" s="207"/>
      <c r="Q621" s="207"/>
      <c r="R621" s="207"/>
      <c r="S621" s="207"/>
      <c r="T621" s="208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02" t="s">
        <v>162</v>
      </c>
      <c r="AU621" s="202" t="s">
        <v>86</v>
      </c>
      <c r="AV621" s="14" t="s">
        <v>86</v>
      </c>
      <c r="AW621" s="14" t="s">
        <v>32</v>
      </c>
      <c r="AX621" s="14" t="s">
        <v>76</v>
      </c>
      <c r="AY621" s="202" t="s">
        <v>154</v>
      </c>
    </row>
    <row r="622" spans="1:51" s="14" customFormat="1" ht="12">
      <c r="A622" s="14"/>
      <c r="B622" s="201"/>
      <c r="C622" s="14"/>
      <c r="D622" s="194" t="s">
        <v>162</v>
      </c>
      <c r="E622" s="202" t="s">
        <v>1</v>
      </c>
      <c r="F622" s="203" t="s">
        <v>649</v>
      </c>
      <c r="G622" s="14"/>
      <c r="H622" s="204">
        <v>67.873</v>
      </c>
      <c r="I622" s="205"/>
      <c r="J622" s="14"/>
      <c r="K622" s="14"/>
      <c r="L622" s="201"/>
      <c r="M622" s="206"/>
      <c r="N622" s="207"/>
      <c r="O622" s="207"/>
      <c r="P622" s="207"/>
      <c r="Q622" s="207"/>
      <c r="R622" s="207"/>
      <c r="S622" s="207"/>
      <c r="T622" s="208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02" t="s">
        <v>162</v>
      </c>
      <c r="AU622" s="202" t="s">
        <v>86</v>
      </c>
      <c r="AV622" s="14" t="s">
        <v>86</v>
      </c>
      <c r="AW622" s="14" t="s">
        <v>32</v>
      </c>
      <c r="AX622" s="14" t="s">
        <v>76</v>
      </c>
      <c r="AY622" s="202" t="s">
        <v>154</v>
      </c>
    </row>
    <row r="623" spans="1:51" s="14" customFormat="1" ht="12">
      <c r="A623" s="14"/>
      <c r="B623" s="201"/>
      <c r="C623" s="14"/>
      <c r="D623" s="194" t="s">
        <v>162</v>
      </c>
      <c r="E623" s="202" t="s">
        <v>1</v>
      </c>
      <c r="F623" s="203" t="s">
        <v>650</v>
      </c>
      <c r="G623" s="14"/>
      <c r="H623" s="204">
        <v>527.735</v>
      </c>
      <c r="I623" s="205"/>
      <c r="J623" s="14"/>
      <c r="K623" s="14"/>
      <c r="L623" s="201"/>
      <c r="M623" s="206"/>
      <c r="N623" s="207"/>
      <c r="O623" s="207"/>
      <c r="P623" s="207"/>
      <c r="Q623" s="207"/>
      <c r="R623" s="207"/>
      <c r="S623" s="207"/>
      <c r="T623" s="208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02" t="s">
        <v>162</v>
      </c>
      <c r="AU623" s="202" t="s">
        <v>86</v>
      </c>
      <c r="AV623" s="14" t="s">
        <v>86</v>
      </c>
      <c r="AW623" s="14" t="s">
        <v>32</v>
      </c>
      <c r="AX623" s="14" t="s">
        <v>76</v>
      </c>
      <c r="AY623" s="202" t="s">
        <v>154</v>
      </c>
    </row>
    <row r="624" spans="1:51" s="14" customFormat="1" ht="12">
      <c r="A624" s="14"/>
      <c r="B624" s="201"/>
      <c r="C624" s="14"/>
      <c r="D624" s="194" t="s">
        <v>162</v>
      </c>
      <c r="E624" s="202" t="s">
        <v>1</v>
      </c>
      <c r="F624" s="203" t="s">
        <v>651</v>
      </c>
      <c r="G624" s="14"/>
      <c r="H624" s="204">
        <v>90.117</v>
      </c>
      <c r="I624" s="205"/>
      <c r="J624" s="14"/>
      <c r="K624" s="14"/>
      <c r="L624" s="201"/>
      <c r="M624" s="206"/>
      <c r="N624" s="207"/>
      <c r="O624" s="207"/>
      <c r="P624" s="207"/>
      <c r="Q624" s="207"/>
      <c r="R624" s="207"/>
      <c r="S624" s="207"/>
      <c r="T624" s="208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02" t="s">
        <v>162</v>
      </c>
      <c r="AU624" s="202" t="s">
        <v>86</v>
      </c>
      <c r="AV624" s="14" t="s">
        <v>86</v>
      </c>
      <c r="AW624" s="14" t="s">
        <v>32</v>
      </c>
      <c r="AX624" s="14" t="s">
        <v>76</v>
      </c>
      <c r="AY624" s="202" t="s">
        <v>154</v>
      </c>
    </row>
    <row r="625" spans="1:51" s="16" customFormat="1" ht="12">
      <c r="A625" s="16"/>
      <c r="B625" s="217"/>
      <c r="C625" s="16"/>
      <c r="D625" s="194" t="s">
        <v>162</v>
      </c>
      <c r="E625" s="218" t="s">
        <v>1</v>
      </c>
      <c r="F625" s="219" t="s">
        <v>208</v>
      </c>
      <c r="G625" s="16"/>
      <c r="H625" s="220">
        <v>1399.258</v>
      </c>
      <c r="I625" s="221"/>
      <c r="J625" s="16"/>
      <c r="K625" s="16"/>
      <c r="L625" s="217"/>
      <c r="M625" s="222"/>
      <c r="N625" s="223"/>
      <c r="O625" s="223"/>
      <c r="P625" s="223"/>
      <c r="Q625" s="223"/>
      <c r="R625" s="223"/>
      <c r="S625" s="223"/>
      <c r="T625" s="224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T625" s="218" t="s">
        <v>162</v>
      </c>
      <c r="AU625" s="218" t="s">
        <v>86</v>
      </c>
      <c r="AV625" s="16" t="s">
        <v>170</v>
      </c>
      <c r="AW625" s="16" t="s">
        <v>32</v>
      </c>
      <c r="AX625" s="16" t="s">
        <v>76</v>
      </c>
      <c r="AY625" s="218" t="s">
        <v>154</v>
      </c>
    </row>
    <row r="626" spans="1:51" s="13" customFormat="1" ht="12">
      <c r="A626" s="13"/>
      <c r="B626" s="193"/>
      <c r="C626" s="13"/>
      <c r="D626" s="194" t="s">
        <v>162</v>
      </c>
      <c r="E626" s="195" t="s">
        <v>1</v>
      </c>
      <c r="F626" s="196" t="s">
        <v>734</v>
      </c>
      <c r="G626" s="13"/>
      <c r="H626" s="195" t="s">
        <v>1</v>
      </c>
      <c r="I626" s="197"/>
      <c r="J626" s="13"/>
      <c r="K626" s="13"/>
      <c r="L626" s="193"/>
      <c r="M626" s="198"/>
      <c r="N626" s="199"/>
      <c r="O626" s="199"/>
      <c r="P626" s="199"/>
      <c r="Q626" s="199"/>
      <c r="R626" s="199"/>
      <c r="S626" s="199"/>
      <c r="T626" s="200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195" t="s">
        <v>162</v>
      </c>
      <c r="AU626" s="195" t="s">
        <v>86</v>
      </c>
      <c r="AV626" s="13" t="s">
        <v>84</v>
      </c>
      <c r="AW626" s="13" t="s">
        <v>32</v>
      </c>
      <c r="AX626" s="13" t="s">
        <v>76</v>
      </c>
      <c r="AY626" s="195" t="s">
        <v>154</v>
      </c>
    </row>
    <row r="627" spans="1:51" s="14" customFormat="1" ht="12">
      <c r="A627" s="14"/>
      <c r="B627" s="201"/>
      <c r="C627" s="14"/>
      <c r="D627" s="194" t="s">
        <v>162</v>
      </c>
      <c r="E627" s="202" t="s">
        <v>1</v>
      </c>
      <c r="F627" s="203" t="s">
        <v>646</v>
      </c>
      <c r="G627" s="14"/>
      <c r="H627" s="204">
        <v>322.83</v>
      </c>
      <c r="I627" s="205"/>
      <c r="J627" s="14"/>
      <c r="K627" s="14"/>
      <c r="L627" s="201"/>
      <c r="M627" s="206"/>
      <c r="N627" s="207"/>
      <c r="O627" s="207"/>
      <c r="P627" s="207"/>
      <c r="Q627" s="207"/>
      <c r="R627" s="207"/>
      <c r="S627" s="207"/>
      <c r="T627" s="20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02" t="s">
        <v>162</v>
      </c>
      <c r="AU627" s="202" t="s">
        <v>86</v>
      </c>
      <c r="AV627" s="14" t="s">
        <v>86</v>
      </c>
      <c r="AW627" s="14" t="s">
        <v>32</v>
      </c>
      <c r="AX627" s="14" t="s">
        <v>76</v>
      </c>
      <c r="AY627" s="202" t="s">
        <v>154</v>
      </c>
    </row>
    <row r="628" spans="1:51" s="14" customFormat="1" ht="12">
      <c r="A628" s="14"/>
      <c r="B628" s="201"/>
      <c r="C628" s="14"/>
      <c r="D628" s="194" t="s">
        <v>162</v>
      </c>
      <c r="E628" s="202" t="s">
        <v>1</v>
      </c>
      <c r="F628" s="203" t="s">
        <v>735</v>
      </c>
      <c r="G628" s="14"/>
      <c r="H628" s="204">
        <v>9.172</v>
      </c>
      <c r="I628" s="205"/>
      <c r="J628" s="14"/>
      <c r="K628" s="14"/>
      <c r="L628" s="201"/>
      <c r="M628" s="206"/>
      <c r="N628" s="207"/>
      <c r="O628" s="207"/>
      <c r="P628" s="207"/>
      <c r="Q628" s="207"/>
      <c r="R628" s="207"/>
      <c r="S628" s="207"/>
      <c r="T628" s="208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02" t="s">
        <v>162</v>
      </c>
      <c r="AU628" s="202" t="s">
        <v>86</v>
      </c>
      <c r="AV628" s="14" t="s">
        <v>86</v>
      </c>
      <c r="AW628" s="14" t="s">
        <v>32</v>
      </c>
      <c r="AX628" s="14" t="s">
        <v>76</v>
      </c>
      <c r="AY628" s="202" t="s">
        <v>154</v>
      </c>
    </row>
    <row r="629" spans="1:51" s="14" customFormat="1" ht="12">
      <c r="A629" s="14"/>
      <c r="B629" s="201"/>
      <c r="C629" s="14"/>
      <c r="D629" s="194" t="s">
        <v>162</v>
      </c>
      <c r="E629" s="202" t="s">
        <v>1</v>
      </c>
      <c r="F629" s="203" t="s">
        <v>648</v>
      </c>
      <c r="G629" s="14"/>
      <c r="H629" s="204">
        <v>322.83</v>
      </c>
      <c r="I629" s="205"/>
      <c r="J629" s="14"/>
      <c r="K629" s="14"/>
      <c r="L629" s="201"/>
      <c r="M629" s="206"/>
      <c r="N629" s="207"/>
      <c r="O629" s="207"/>
      <c r="P629" s="207"/>
      <c r="Q629" s="207"/>
      <c r="R629" s="207"/>
      <c r="S629" s="207"/>
      <c r="T629" s="208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02" t="s">
        <v>162</v>
      </c>
      <c r="AU629" s="202" t="s">
        <v>86</v>
      </c>
      <c r="AV629" s="14" t="s">
        <v>86</v>
      </c>
      <c r="AW629" s="14" t="s">
        <v>32</v>
      </c>
      <c r="AX629" s="14" t="s">
        <v>76</v>
      </c>
      <c r="AY629" s="202" t="s">
        <v>154</v>
      </c>
    </row>
    <row r="630" spans="1:51" s="14" customFormat="1" ht="12">
      <c r="A630" s="14"/>
      <c r="B630" s="201"/>
      <c r="C630" s="14"/>
      <c r="D630" s="194" t="s">
        <v>162</v>
      </c>
      <c r="E630" s="202" t="s">
        <v>1</v>
      </c>
      <c r="F630" s="203" t="s">
        <v>736</v>
      </c>
      <c r="G630" s="14"/>
      <c r="H630" s="204">
        <v>9.172</v>
      </c>
      <c r="I630" s="205"/>
      <c r="J630" s="14"/>
      <c r="K630" s="14"/>
      <c r="L630" s="201"/>
      <c r="M630" s="206"/>
      <c r="N630" s="207"/>
      <c r="O630" s="207"/>
      <c r="P630" s="207"/>
      <c r="Q630" s="207"/>
      <c r="R630" s="207"/>
      <c r="S630" s="207"/>
      <c r="T630" s="208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02" t="s">
        <v>162</v>
      </c>
      <c r="AU630" s="202" t="s">
        <v>86</v>
      </c>
      <c r="AV630" s="14" t="s">
        <v>86</v>
      </c>
      <c r="AW630" s="14" t="s">
        <v>32</v>
      </c>
      <c r="AX630" s="14" t="s">
        <v>76</v>
      </c>
      <c r="AY630" s="202" t="s">
        <v>154</v>
      </c>
    </row>
    <row r="631" spans="1:51" s="14" customFormat="1" ht="12">
      <c r="A631" s="14"/>
      <c r="B631" s="201"/>
      <c r="C631" s="14"/>
      <c r="D631" s="194" t="s">
        <v>162</v>
      </c>
      <c r="E631" s="202" t="s">
        <v>1</v>
      </c>
      <c r="F631" s="203" t="s">
        <v>650</v>
      </c>
      <c r="G631" s="14"/>
      <c r="H631" s="204">
        <v>527.735</v>
      </c>
      <c r="I631" s="205"/>
      <c r="J631" s="14"/>
      <c r="K631" s="14"/>
      <c r="L631" s="201"/>
      <c r="M631" s="206"/>
      <c r="N631" s="207"/>
      <c r="O631" s="207"/>
      <c r="P631" s="207"/>
      <c r="Q631" s="207"/>
      <c r="R631" s="207"/>
      <c r="S631" s="207"/>
      <c r="T631" s="208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02" t="s">
        <v>162</v>
      </c>
      <c r="AU631" s="202" t="s">
        <v>86</v>
      </c>
      <c r="AV631" s="14" t="s">
        <v>86</v>
      </c>
      <c r="AW631" s="14" t="s">
        <v>32</v>
      </c>
      <c r="AX631" s="14" t="s">
        <v>76</v>
      </c>
      <c r="AY631" s="202" t="s">
        <v>154</v>
      </c>
    </row>
    <row r="632" spans="1:51" s="14" customFormat="1" ht="12">
      <c r="A632" s="14"/>
      <c r="B632" s="201"/>
      <c r="C632" s="14"/>
      <c r="D632" s="194" t="s">
        <v>162</v>
      </c>
      <c r="E632" s="202" t="s">
        <v>1</v>
      </c>
      <c r="F632" s="203" t="s">
        <v>737</v>
      </c>
      <c r="G632" s="14"/>
      <c r="H632" s="204">
        <v>12.178</v>
      </c>
      <c r="I632" s="205"/>
      <c r="J632" s="14"/>
      <c r="K632" s="14"/>
      <c r="L632" s="201"/>
      <c r="M632" s="206"/>
      <c r="N632" s="207"/>
      <c r="O632" s="207"/>
      <c r="P632" s="207"/>
      <c r="Q632" s="207"/>
      <c r="R632" s="207"/>
      <c r="S632" s="207"/>
      <c r="T632" s="208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02" t="s">
        <v>162</v>
      </c>
      <c r="AU632" s="202" t="s">
        <v>86</v>
      </c>
      <c r="AV632" s="14" t="s">
        <v>86</v>
      </c>
      <c r="AW632" s="14" t="s">
        <v>32</v>
      </c>
      <c r="AX632" s="14" t="s">
        <v>76</v>
      </c>
      <c r="AY632" s="202" t="s">
        <v>154</v>
      </c>
    </row>
    <row r="633" spans="1:51" s="16" customFormat="1" ht="12">
      <c r="A633" s="16"/>
      <c r="B633" s="217"/>
      <c r="C633" s="16"/>
      <c r="D633" s="194" t="s">
        <v>162</v>
      </c>
      <c r="E633" s="218" t="s">
        <v>1</v>
      </c>
      <c r="F633" s="219" t="s">
        <v>208</v>
      </c>
      <c r="G633" s="16"/>
      <c r="H633" s="220">
        <v>1203.9170000000001</v>
      </c>
      <c r="I633" s="221"/>
      <c r="J633" s="16"/>
      <c r="K633" s="16"/>
      <c r="L633" s="217"/>
      <c r="M633" s="222"/>
      <c r="N633" s="223"/>
      <c r="O633" s="223"/>
      <c r="P633" s="223"/>
      <c r="Q633" s="223"/>
      <c r="R633" s="223"/>
      <c r="S633" s="223"/>
      <c r="T633" s="224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T633" s="218" t="s">
        <v>162</v>
      </c>
      <c r="AU633" s="218" t="s">
        <v>86</v>
      </c>
      <c r="AV633" s="16" t="s">
        <v>170</v>
      </c>
      <c r="AW633" s="16" t="s">
        <v>32</v>
      </c>
      <c r="AX633" s="16" t="s">
        <v>76</v>
      </c>
      <c r="AY633" s="218" t="s">
        <v>154</v>
      </c>
    </row>
    <row r="634" spans="1:51" s="15" customFormat="1" ht="12">
      <c r="A634" s="15"/>
      <c r="B634" s="209"/>
      <c r="C634" s="15"/>
      <c r="D634" s="194" t="s">
        <v>162</v>
      </c>
      <c r="E634" s="210" t="s">
        <v>1</v>
      </c>
      <c r="F634" s="211" t="s">
        <v>165</v>
      </c>
      <c r="G634" s="15"/>
      <c r="H634" s="212">
        <v>2603.175</v>
      </c>
      <c r="I634" s="213"/>
      <c r="J634" s="15"/>
      <c r="K634" s="15"/>
      <c r="L634" s="209"/>
      <c r="M634" s="214"/>
      <c r="N634" s="215"/>
      <c r="O634" s="215"/>
      <c r="P634" s="215"/>
      <c r="Q634" s="215"/>
      <c r="R634" s="215"/>
      <c r="S634" s="215"/>
      <c r="T634" s="216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10" t="s">
        <v>162</v>
      </c>
      <c r="AU634" s="210" t="s">
        <v>86</v>
      </c>
      <c r="AV634" s="15" t="s">
        <v>161</v>
      </c>
      <c r="AW634" s="15" t="s">
        <v>32</v>
      </c>
      <c r="AX634" s="15" t="s">
        <v>84</v>
      </c>
      <c r="AY634" s="210" t="s">
        <v>154</v>
      </c>
    </row>
    <row r="635" spans="1:65" s="2" customFormat="1" ht="24.15" customHeight="1">
      <c r="A635" s="38"/>
      <c r="B635" s="179"/>
      <c r="C635" s="225" t="s">
        <v>429</v>
      </c>
      <c r="D635" s="225" t="s">
        <v>255</v>
      </c>
      <c r="E635" s="226" t="s">
        <v>725</v>
      </c>
      <c r="F635" s="227" t="s">
        <v>726</v>
      </c>
      <c r="G635" s="228" t="s">
        <v>201</v>
      </c>
      <c r="H635" s="229">
        <v>3006.667</v>
      </c>
      <c r="I635" s="230"/>
      <c r="J635" s="231">
        <f>ROUND(I635*H635,2)</f>
        <v>0</v>
      </c>
      <c r="K635" s="227" t="s">
        <v>160</v>
      </c>
      <c r="L635" s="232"/>
      <c r="M635" s="233" t="s">
        <v>1</v>
      </c>
      <c r="N635" s="234" t="s">
        <v>41</v>
      </c>
      <c r="O635" s="77"/>
      <c r="P635" s="189">
        <f>O635*H635</f>
        <v>0</v>
      </c>
      <c r="Q635" s="189">
        <v>0</v>
      </c>
      <c r="R635" s="189">
        <f>Q635*H635</f>
        <v>0</v>
      </c>
      <c r="S635" s="189">
        <v>0</v>
      </c>
      <c r="T635" s="190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191" t="s">
        <v>248</v>
      </c>
      <c r="AT635" s="191" t="s">
        <v>255</v>
      </c>
      <c r="AU635" s="191" t="s">
        <v>86</v>
      </c>
      <c r="AY635" s="19" t="s">
        <v>154</v>
      </c>
      <c r="BE635" s="192">
        <f>IF(N635="základní",J635,0)</f>
        <v>0</v>
      </c>
      <c r="BF635" s="192">
        <f>IF(N635="snížená",J635,0)</f>
        <v>0</v>
      </c>
      <c r="BG635" s="192">
        <f>IF(N635="zákl. přenesená",J635,0)</f>
        <v>0</v>
      </c>
      <c r="BH635" s="192">
        <f>IF(N635="sníž. přenesená",J635,0)</f>
        <v>0</v>
      </c>
      <c r="BI635" s="192">
        <f>IF(N635="nulová",J635,0)</f>
        <v>0</v>
      </c>
      <c r="BJ635" s="19" t="s">
        <v>84</v>
      </c>
      <c r="BK635" s="192">
        <f>ROUND(I635*H635,2)</f>
        <v>0</v>
      </c>
      <c r="BL635" s="19" t="s">
        <v>195</v>
      </c>
      <c r="BM635" s="191" t="s">
        <v>738</v>
      </c>
    </row>
    <row r="636" spans="1:51" s="14" customFormat="1" ht="12">
      <c r="A636" s="14"/>
      <c r="B636" s="201"/>
      <c r="C636" s="14"/>
      <c r="D636" s="194" t="s">
        <v>162</v>
      </c>
      <c r="E636" s="202" t="s">
        <v>1</v>
      </c>
      <c r="F636" s="203" t="s">
        <v>739</v>
      </c>
      <c r="G636" s="14"/>
      <c r="H636" s="204">
        <v>3006.667</v>
      </c>
      <c r="I636" s="205"/>
      <c r="J636" s="14"/>
      <c r="K636" s="14"/>
      <c r="L636" s="201"/>
      <c r="M636" s="206"/>
      <c r="N636" s="207"/>
      <c r="O636" s="207"/>
      <c r="P636" s="207"/>
      <c r="Q636" s="207"/>
      <c r="R636" s="207"/>
      <c r="S636" s="207"/>
      <c r="T636" s="208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02" t="s">
        <v>162</v>
      </c>
      <c r="AU636" s="202" t="s">
        <v>86</v>
      </c>
      <c r="AV636" s="14" t="s">
        <v>86</v>
      </c>
      <c r="AW636" s="14" t="s">
        <v>32</v>
      </c>
      <c r="AX636" s="14" t="s">
        <v>76</v>
      </c>
      <c r="AY636" s="202" t="s">
        <v>154</v>
      </c>
    </row>
    <row r="637" spans="1:51" s="15" customFormat="1" ht="12">
      <c r="A637" s="15"/>
      <c r="B637" s="209"/>
      <c r="C637" s="15"/>
      <c r="D637" s="194" t="s">
        <v>162</v>
      </c>
      <c r="E637" s="210" t="s">
        <v>1</v>
      </c>
      <c r="F637" s="211" t="s">
        <v>165</v>
      </c>
      <c r="G637" s="15"/>
      <c r="H637" s="212">
        <v>3006.667</v>
      </c>
      <c r="I637" s="213"/>
      <c r="J637" s="15"/>
      <c r="K637" s="15"/>
      <c r="L637" s="209"/>
      <c r="M637" s="214"/>
      <c r="N637" s="215"/>
      <c r="O637" s="215"/>
      <c r="P637" s="215"/>
      <c r="Q637" s="215"/>
      <c r="R637" s="215"/>
      <c r="S637" s="215"/>
      <c r="T637" s="216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10" t="s">
        <v>162</v>
      </c>
      <c r="AU637" s="210" t="s">
        <v>86</v>
      </c>
      <c r="AV637" s="15" t="s">
        <v>161</v>
      </c>
      <c r="AW637" s="15" t="s">
        <v>32</v>
      </c>
      <c r="AX637" s="15" t="s">
        <v>84</v>
      </c>
      <c r="AY637" s="210" t="s">
        <v>154</v>
      </c>
    </row>
    <row r="638" spans="1:65" s="2" customFormat="1" ht="37.8" customHeight="1">
      <c r="A638" s="38"/>
      <c r="B638" s="179"/>
      <c r="C638" s="180" t="s">
        <v>740</v>
      </c>
      <c r="D638" s="180" t="s">
        <v>156</v>
      </c>
      <c r="E638" s="181" t="s">
        <v>741</v>
      </c>
      <c r="F638" s="182" t="s">
        <v>742</v>
      </c>
      <c r="G638" s="183" t="s">
        <v>201</v>
      </c>
      <c r="H638" s="184">
        <v>1173.395</v>
      </c>
      <c r="I638" s="185"/>
      <c r="J638" s="186">
        <f>ROUND(I638*H638,2)</f>
        <v>0</v>
      </c>
      <c r="K638" s="182" t="s">
        <v>160</v>
      </c>
      <c r="L638" s="39"/>
      <c r="M638" s="187" t="s">
        <v>1</v>
      </c>
      <c r="N638" s="188" t="s">
        <v>41</v>
      </c>
      <c r="O638" s="77"/>
      <c r="P638" s="189">
        <f>O638*H638</f>
        <v>0</v>
      </c>
      <c r="Q638" s="189">
        <v>0</v>
      </c>
      <c r="R638" s="189">
        <f>Q638*H638</f>
        <v>0</v>
      </c>
      <c r="S638" s="189">
        <v>0</v>
      </c>
      <c r="T638" s="190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191" t="s">
        <v>195</v>
      </c>
      <c r="AT638" s="191" t="s">
        <v>156</v>
      </c>
      <c r="AU638" s="191" t="s">
        <v>86</v>
      </c>
      <c r="AY638" s="19" t="s">
        <v>154</v>
      </c>
      <c r="BE638" s="192">
        <f>IF(N638="základní",J638,0)</f>
        <v>0</v>
      </c>
      <c r="BF638" s="192">
        <f>IF(N638="snížená",J638,0)</f>
        <v>0</v>
      </c>
      <c r="BG638" s="192">
        <f>IF(N638="zákl. přenesená",J638,0)</f>
        <v>0</v>
      </c>
      <c r="BH638" s="192">
        <f>IF(N638="sníž. přenesená",J638,0)</f>
        <v>0</v>
      </c>
      <c r="BI638" s="192">
        <f>IF(N638="nulová",J638,0)</f>
        <v>0</v>
      </c>
      <c r="BJ638" s="19" t="s">
        <v>84</v>
      </c>
      <c r="BK638" s="192">
        <f>ROUND(I638*H638,2)</f>
        <v>0</v>
      </c>
      <c r="BL638" s="19" t="s">
        <v>195</v>
      </c>
      <c r="BM638" s="191" t="s">
        <v>743</v>
      </c>
    </row>
    <row r="639" spans="1:51" s="13" customFormat="1" ht="12">
      <c r="A639" s="13"/>
      <c r="B639" s="193"/>
      <c r="C639" s="13"/>
      <c r="D639" s="194" t="s">
        <v>162</v>
      </c>
      <c r="E639" s="195" t="s">
        <v>1</v>
      </c>
      <c r="F639" s="196" t="s">
        <v>644</v>
      </c>
      <c r="G639" s="13"/>
      <c r="H639" s="195" t="s">
        <v>1</v>
      </c>
      <c r="I639" s="197"/>
      <c r="J639" s="13"/>
      <c r="K639" s="13"/>
      <c r="L639" s="193"/>
      <c r="M639" s="198"/>
      <c r="N639" s="199"/>
      <c r="O639" s="199"/>
      <c r="P639" s="199"/>
      <c r="Q639" s="199"/>
      <c r="R639" s="199"/>
      <c r="S639" s="199"/>
      <c r="T639" s="200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195" t="s">
        <v>162</v>
      </c>
      <c r="AU639" s="195" t="s">
        <v>86</v>
      </c>
      <c r="AV639" s="13" t="s">
        <v>84</v>
      </c>
      <c r="AW639" s="13" t="s">
        <v>32</v>
      </c>
      <c r="AX639" s="13" t="s">
        <v>76</v>
      </c>
      <c r="AY639" s="195" t="s">
        <v>154</v>
      </c>
    </row>
    <row r="640" spans="1:51" s="13" customFormat="1" ht="12">
      <c r="A640" s="13"/>
      <c r="B640" s="193"/>
      <c r="C640" s="13"/>
      <c r="D640" s="194" t="s">
        <v>162</v>
      </c>
      <c r="E640" s="195" t="s">
        <v>1</v>
      </c>
      <c r="F640" s="196" t="s">
        <v>645</v>
      </c>
      <c r="G640" s="13"/>
      <c r="H640" s="195" t="s">
        <v>1</v>
      </c>
      <c r="I640" s="197"/>
      <c r="J640" s="13"/>
      <c r="K640" s="13"/>
      <c r="L640" s="193"/>
      <c r="M640" s="198"/>
      <c r="N640" s="199"/>
      <c r="O640" s="199"/>
      <c r="P640" s="199"/>
      <c r="Q640" s="199"/>
      <c r="R640" s="199"/>
      <c r="S640" s="199"/>
      <c r="T640" s="200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195" t="s">
        <v>162</v>
      </c>
      <c r="AU640" s="195" t="s">
        <v>86</v>
      </c>
      <c r="AV640" s="13" t="s">
        <v>84</v>
      </c>
      <c r="AW640" s="13" t="s">
        <v>32</v>
      </c>
      <c r="AX640" s="13" t="s">
        <v>76</v>
      </c>
      <c r="AY640" s="195" t="s">
        <v>154</v>
      </c>
    </row>
    <row r="641" spans="1:51" s="14" customFormat="1" ht="12">
      <c r="A641" s="14"/>
      <c r="B641" s="201"/>
      <c r="C641" s="14"/>
      <c r="D641" s="194" t="s">
        <v>162</v>
      </c>
      <c r="E641" s="202" t="s">
        <v>1</v>
      </c>
      <c r="F641" s="203" t="s">
        <v>646</v>
      </c>
      <c r="G641" s="14"/>
      <c r="H641" s="204">
        <v>322.83</v>
      </c>
      <c r="I641" s="205"/>
      <c r="J641" s="14"/>
      <c r="K641" s="14"/>
      <c r="L641" s="201"/>
      <c r="M641" s="206"/>
      <c r="N641" s="207"/>
      <c r="O641" s="207"/>
      <c r="P641" s="207"/>
      <c r="Q641" s="207"/>
      <c r="R641" s="207"/>
      <c r="S641" s="207"/>
      <c r="T641" s="208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02" t="s">
        <v>162</v>
      </c>
      <c r="AU641" s="202" t="s">
        <v>86</v>
      </c>
      <c r="AV641" s="14" t="s">
        <v>86</v>
      </c>
      <c r="AW641" s="14" t="s">
        <v>32</v>
      </c>
      <c r="AX641" s="14" t="s">
        <v>76</v>
      </c>
      <c r="AY641" s="202" t="s">
        <v>154</v>
      </c>
    </row>
    <row r="642" spans="1:51" s="14" customFormat="1" ht="12">
      <c r="A642" s="14"/>
      <c r="B642" s="201"/>
      <c r="C642" s="14"/>
      <c r="D642" s="194" t="s">
        <v>162</v>
      </c>
      <c r="E642" s="202" t="s">
        <v>1</v>
      </c>
      <c r="F642" s="203" t="s">
        <v>648</v>
      </c>
      <c r="G642" s="14"/>
      <c r="H642" s="204">
        <v>322.83</v>
      </c>
      <c r="I642" s="205"/>
      <c r="J642" s="14"/>
      <c r="K642" s="14"/>
      <c r="L642" s="201"/>
      <c r="M642" s="206"/>
      <c r="N642" s="207"/>
      <c r="O642" s="207"/>
      <c r="P642" s="207"/>
      <c r="Q642" s="207"/>
      <c r="R642" s="207"/>
      <c r="S642" s="207"/>
      <c r="T642" s="208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02" t="s">
        <v>162</v>
      </c>
      <c r="AU642" s="202" t="s">
        <v>86</v>
      </c>
      <c r="AV642" s="14" t="s">
        <v>86</v>
      </c>
      <c r="AW642" s="14" t="s">
        <v>32</v>
      </c>
      <c r="AX642" s="14" t="s">
        <v>76</v>
      </c>
      <c r="AY642" s="202" t="s">
        <v>154</v>
      </c>
    </row>
    <row r="643" spans="1:51" s="14" customFormat="1" ht="12">
      <c r="A643" s="14"/>
      <c r="B643" s="201"/>
      <c r="C643" s="14"/>
      <c r="D643" s="194" t="s">
        <v>162</v>
      </c>
      <c r="E643" s="202" t="s">
        <v>1</v>
      </c>
      <c r="F643" s="203" t="s">
        <v>650</v>
      </c>
      <c r="G643" s="14"/>
      <c r="H643" s="204">
        <v>527.735</v>
      </c>
      <c r="I643" s="205"/>
      <c r="J643" s="14"/>
      <c r="K643" s="14"/>
      <c r="L643" s="201"/>
      <c r="M643" s="206"/>
      <c r="N643" s="207"/>
      <c r="O643" s="207"/>
      <c r="P643" s="207"/>
      <c r="Q643" s="207"/>
      <c r="R643" s="207"/>
      <c r="S643" s="207"/>
      <c r="T643" s="208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02" t="s">
        <v>162</v>
      </c>
      <c r="AU643" s="202" t="s">
        <v>86</v>
      </c>
      <c r="AV643" s="14" t="s">
        <v>86</v>
      </c>
      <c r="AW643" s="14" t="s">
        <v>32</v>
      </c>
      <c r="AX643" s="14" t="s">
        <v>76</v>
      </c>
      <c r="AY643" s="202" t="s">
        <v>154</v>
      </c>
    </row>
    <row r="644" spans="1:51" s="15" customFormat="1" ht="12">
      <c r="A644" s="15"/>
      <c r="B644" s="209"/>
      <c r="C644" s="15"/>
      <c r="D644" s="194" t="s">
        <v>162</v>
      </c>
      <c r="E644" s="210" t="s">
        <v>1</v>
      </c>
      <c r="F644" s="211" t="s">
        <v>165</v>
      </c>
      <c r="G644" s="15"/>
      <c r="H644" s="212">
        <v>1173.395</v>
      </c>
      <c r="I644" s="213"/>
      <c r="J644" s="15"/>
      <c r="K644" s="15"/>
      <c r="L644" s="209"/>
      <c r="M644" s="214"/>
      <c r="N644" s="215"/>
      <c r="O644" s="215"/>
      <c r="P644" s="215"/>
      <c r="Q644" s="215"/>
      <c r="R644" s="215"/>
      <c r="S644" s="215"/>
      <c r="T644" s="216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10" t="s">
        <v>162</v>
      </c>
      <c r="AU644" s="210" t="s">
        <v>86</v>
      </c>
      <c r="AV644" s="15" t="s">
        <v>161</v>
      </c>
      <c r="AW644" s="15" t="s">
        <v>32</v>
      </c>
      <c r="AX644" s="15" t="s">
        <v>84</v>
      </c>
      <c r="AY644" s="210" t="s">
        <v>154</v>
      </c>
    </row>
    <row r="645" spans="1:65" s="2" customFormat="1" ht="44.25" customHeight="1">
      <c r="A645" s="38"/>
      <c r="B645" s="179"/>
      <c r="C645" s="180" t="s">
        <v>433</v>
      </c>
      <c r="D645" s="180" t="s">
        <v>156</v>
      </c>
      <c r="E645" s="181" t="s">
        <v>744</v>
      </c>
      <c r="F645" s="182" t="s">
        <v>745</v>
      </c>
      <c r="G645" s="183" t="s">
        <v>201</v>
      </c>
      <c r="H645" s="184">
        <v>5866.975</v>
      </c>
      <c r="I645" s="185"/>
      <c r="J645" s="186">
        <f>ROUND(I645*H645,2)</f>
        <v>0</v>
      </c>
      <c r="K645" s="182" t="s">
        <v>160</v>
      </c>
      <c r="L645" s="39"/>
      <c r="M645" s="187" t="s">
        <v>1</v>
      </c>
      <c r="N645" s="188" t="s">
        <v>41</v>
      </c>
      <c r="O645" s="77"/>
      <c r="P645" s="189">
        <f>O645*H645</f>
        <v>0</v>
      </c>
      <c r="Q645" s="189">
        <v>0</v>
      </c>
      <c r="R645" s="189">
        <f>Q645*H645</f>
        <v>0</v>
      </c>
      <c r="S645" s="189">
        <v>0</v>
      </c>
      <c r="T645" s="190">
        <f>S645*H645</f>
        <v>0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191" t="s">
        <v>195</v>
      </c>
      <c r="AT645" s="191" t="s">
        <v>156</v>
      </c>
      <c r="AU645" s="191" t="s">
        <v>86</v>
      </c>
      <c r="AY645" s="19" t="s">
        <v>154</v>
      </c>
      <c r="BE645" s="192">
        <f>IF(N645="základní",J645,0)</f>
        <v>0</v>
      </c>
      <c r="BF645" s="192">
        <f>IF(N645="snížená",J645,0)</f>
        <v>0</v>
      </c>
      <c r="BG645" s="192">
        <f>IF(N645="zákl. přenesená",J645,0)</f>
        <v>0</v>
      </c>
      <c r="BH645" s="192">
        <f>IF(N645="sníž. přenesená",J645,0)</f>
        <v>0</v>
      </c>
      <c r="BI645" s="192">
        <f>IF(N645="nulová",J645,0)</f>
        <v>0</v>
      </c>
      <c r="BJ645" s="19" t="s">
        <v>84</v>
      </c>
      <c r="BK645" s="192">
        <f>ROUND(I645*H645,2)</f>
        <v>0</v>
      </c>
      <c r="BL645" s="19" t="s">
        <v>195</v>
      </c>
      <c r="BM645" s="191" t="s">
        <v>746</v>
      </c>
    </row>
    <row r="646" spans="1:51" s="14" customFormat="1" ht="12">
      <c r="A646" s="14"/>
      <c r="B646" s="201"/>
      <c r="C646" s="14"/>
      <c r="D646" s="194" t="s">
        <v>162</v>
      </c>
      <c r="E646" s="202" t="s">
        <v>1</v>
      </c>
      <c r="F646" s="203" t="s">
        <v>747</v>
      </c>
      <c r="G646" s="14"/>
      <c r="H646" s="204">
        <v>5866.975</v>
      </c>
      <c r="I646" s="205"/>
      <c r="J646" s="14"/>
      <c r="K646" s="14"/>
      <c r="L646" s="201"/>
      <c r="M646" s="206"/>
      <c r="N646" s="207"/>
      <c r="O646" s="207"/>
      <c r="P646" s="207"/>
      <c r="Q646" s="207"/>
      <c r="R646" s="207"/>
      <c r="S646" s="207"/>
      <c r="T646" s="208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02" t="s">
        <v>162</v>
      </c>
      <c r="AU646" s="202" t="s">
        <v>86</v>
      </c>
      <c r="AV646" s="14" t="s">
        <v>86</v>
      </c>
      <c r="AW646" s="14" t="s">
        <v>32</v>
      </c>
      <c r="AX646" s="14" t="s">
        <v>76</v>
      </c>
      <c r="AY646" s="202" t="s">
        <v>154</v>
      </c>
    </row>
    <row r="647" spans="1:51" s="15" customFormat="1" ht="12">
      <c r="A647" s="15"/>
      <c r="B647" s="209"/>
      <c r="C647" s="15"/>
      <c r="D647" s="194" t="s">
        <v>162</v>
      </c>
      <c r="E647" s="210" t="s">
        <v>1</v>
      </c>
      <c r="F647" s="211" t="s">
        <v>165</v>
      </c>
      <c r="G647" s="15"/>
      <c r="H647" s="212">
        <v>5866.975</v>
      </c>
      <c r="I647" s="213"/>
      <c r="J647" s="15"/>
      <c r="K647" s="15"/>
      <c r="L647" s="209"/>
      <c r="M647" s="214"/>
      <c r="N647" s="215"/>
      <c r="O647" s="215"/>
      <c r="P647" s="215"/>
      <c r="Q647" s="215"/>
      <c r="R647" s="215"/>
      <c r="S647" s="215"/>
      <c r="T647" s="216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10" t="s">
        <v>162</v>
      </c>
      <c r="AU647" s="210" t="s">
        <v>86</v>
      </c>
      <c r="AV647" s="15" t="s">
        <v>161</v>
      </c>
      <c r="AW647" s="15" t="s">
        <v>32</v>
      </c>
      <c r="AX647" s="15" t="s">
        <v>84</v>
      </c>
      <c r="AY647" s="210" t="s">
        <v>154</v>
      </c>
    </row>
    <row r="648" spans="1:65" s="2" customFormat="1" ht="16.5" customHeight="1">
      <c r="A648" s="38"/>
      <c r="B648" s="179"/>
      <c r="C648" s="225" t="s">
        <v>748</v>
      </c>
      <c r="D648" s="225" t="s">
        <v>255</v>
      </c>
      <c r="E648" s="226" t="s">
        <v>749</v>
      </c>
      <c r="F648" s="227" t="s">
        <v>750</v>
      </c>
      <c r="G648" s="228" t="s">
        <v>187</v>
      </c>
      <c r="H648" s="229">
        <v>199.477</v>
      </c>
      <c r="I648" s="230"/>
      <c r="J648" s="231">
        <f>ROUND(I648*H648,2)</f>
        <v>0</v>
      </c>
      <c r="K648" s="227" t="s">
        <v>160</v>
      </c>
      <c r="L648" s="232"/>
      <c r="M648" s="233" t="s">
        <v>1</v>
      </c>
      <c r="N648" s="234" t="s">
        <v>41</v>
      </c>
      <c r="O648" s="77"/>
      <c r="P648" s="189">
        <f>O648*H648</f>
        <v>0</v>
      </c>
      <c r="Q648" s="189">
        <v>0</v>
      </c>
      <c r="R648" s="189">
        <f>Q648*H648</f>
        <v>0</v>
      </c>
      <c r="S648" s="189">
        <v>0</v>
      </c>
      <c r="T648" s="190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191" t="s">
        <v>248</v>
      </c>
      <c r="AT648" s="191" t="s">
        <v>255</v>
      </c>
      <c r="AU648" s="191" t="s">
        <v>86</v>
      </c>
      <c r="AY648" s="19" t="s">
        <v>154</v>
      </c>
      <c r="BE648" s="192">
        <f>IF(N648="základní",J648,0)</f>
        <v>0</v>
      </c>
      <c r="BF648" s="192">
        <f>IF(N648="snížená",J648,0)</f>
        <v>0</v>
      </c>
      <c r="BG648" s="192">
        <f>IF(N648="zákl. přenesená",J648,0)</f>
        <v>0</v>
      </c>
      <c r="BH648" s="192">
        <f>IF(N648="sníž. přenesená",J648,0)</f>
        <v>0</v>
      </c>
      <c r="BI648" s="192">
        <f>IF(N648="nulová",J648,0)</f>
        <v>0</v>
      </c>
      <c r="BJ648" s="19" t="s">
        <v>84</v>
      </c>
      <c r="BK648" s="192">
        <f>ROUND(I648*H648,2)</f>
        <v>0</v>
      </c>
      <c r="BL648" s="19" t="s">
        <v>195</v>
      </c>
      <c r="BM648" s="191" t="s">
        <v>751</v>
      </c>
    </row>
    <row r="649" spans="1:51" s="14" customFormat="1" ht="12">
      <c r="A649" s="14"/>
      <c r="B649" s="201"/>
      <c r="C649" s="14"/>
      <c r="D649" s="194" t="s">
        <v>162</v>
      </c>
      <c r="E649" s="202" t="s">
        <v>1</v>
      </c>
      <c r="F649" s="203" t="s">
        <v>752</v>
      </c>
      <c r="G649" s="14"/>
      <c r="H649" s="204">
        <v>199.477</v>
      </c>
      <c r="I649" s="205"/>
      <c r="J649" s="14"/>
      <c r="K649" s="14"/>
      <c r="L649" s="201"/>
      <c r="M649" s="206"/>
      <c r="N649" s="207"/>
      <c r="O649" s="207"/>
      <c r="P649" s="207"/>
      <c r="Q649" s="207"/>
      <c r="R649" s="207"/>
      <c r="S649" s="207"/>
      <c r="T649" s="208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02" t="s">
        <v>162</v>
      </c>
      <c r="AU649" s="202" t="s">
        <v>86</v>
      </c>
      <c r="AV649" s="14" t="s">
        <v>86</v>
      </c>
      <c r="AW649" s="14" t="s">
        <v>32</v>
      </c>
      <c r="AX649" s="14" t="s">
        <v>76</v>
      </c>
      <c r="AY649" s="202" t="s">
        <v>154</v>
      </c>
    </row>
    <row r="650" spans="1:51" s="15" customFormat="1" ht="12">
      <c r="A650" s="15"/>
      <c r="B650" s="209"/>
      <c r="C650" s="15"/>
      <c r="D650" s="194" t="s">
        <v>162</v>
      </c>
      <c r="E650" s="210" t="s">
        <v>1</v>
      </c>
      <c r="F650" s="211" t="s">
        <v>165</v>
      </c>
      <c r="G650" s="15"/>
      <c r="H650" s="212">
        <v>199.477</v>
      </c>
      <c r="I650" s="213"/>
      <c r="J650" s="15"/>
      <c r="K650" s="15"/>
      <c r="L650" s="209"/>
      <c r="M650" s="214"/>
      <c r="N650" s="215"/>
      <c r="O650" s="215"/>
      <c r="P650" s="215"/>
      <c r="Q650" s="215"/>
      <c r="R650" s="215"/>
      <c r="S650" s="215"/>
      <c r="T650" s="216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10" t="s">
        <v>162</v>
      </c>
      <c r="AU650" s="210" t="s">
        <v>86</v>
      </c>
      <c r="AV650" s="15" t="s">
        <v>161</v>
      </c>
      <c r="AW650" s="15" t="s">
        <v>32</v>
      </c>
      <c r="AX650" s="15" t="s">
        <v>84</v>
      </c>
      <c r="AY650" s="210" t="s">
        <v>154</v>
      </c>
    </row>
    <row r="651" spans="1:65" s="2" customFormat="1" ht="33" customHeight="1">
      <c r="A651" s="38"/>
      <c r="B651" s="179"/>
      <c r="C651" s="180" t="s">
        <v>436</v>
      </c>
      <c r="D651" s="180" t="s">
        <v>156</v>
      </c>
      <c r="E651" s="181" t="s">
        <v>753</v>
      </c>
      <c r="F651" s="182" t="s">
        <v>754</v>
      </c>
      <c r="G651" s="183" t="s">
        <v>201</v>
      </c>
      <c r="H651" s="184">
        <v>1176.239</v>
      </c>
      <c r="I651" s="185"/>
      <c r="J651" s="186">
        <f>ROUND(I651*H651,2)</f>
        <v>0</v>
      </c>
      <c r="K651" s="182" t="s">
        <v>160</v>
      </c>
      <c r="L651" s="39"/>
      <c r="M651" s="187" t="s">
        <v>1</v>
      </c>
      <c r="N651" s="188" t="s">
        <v>41</v>
      </c>
      <c r="O651" s="77"/>
      <c r="P651" s="189">
        <f>O651*H651</f>
        <v>0</v>
      </c>
      <c r="Q651" s="189">
        <v>0</v>
      </c>
      <c r="R651" s="189">
        <f>Q651*H651</f>
        <v>0</v>
      </c>
      <c r="S651" s="189">
        <v>0</v>
      </c>
      <c r="T651" s="190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191" t="s">
        <v>195</v>
      </c>
      <c r="AT651" s="191" t="s">
        <v>156</v>
      </c>
      <c r="AU651" s="191" t="s">
        <v>86</v>
      </c>
      <c r="AY651" s="19" t="s">
        <v>154</v>
      </c>
      <c r="BE651" s="192">
        <f>IF(N651="základní",J651,0)</f>
        <v>0</v>
      </c>
      <c r="BF651" s="192">
        <f>IF(N651="snížená",J651,0)</f>
        <v>0</v>
      </c>
      <c r="BG651" s="192">
        <f>IF(N651="zákl. přenesená",J651,0)</f>
        <v>0</v>
      </c>
      <c r="BH651" s="192">
        <f>IF(N651="sníž. přenesená",J651,0)</f>
        <v>0</v>
      </c>
      <c r="BI651" s="192">
        <f>IF(N651="nulová",J651,0)</f>
        <v>0</v>
      </c>
      <c r="BJ651" s="19" t="s">
        <v>84</v>
      </c>
      <c r="BK651" s="192">
        <f>ROUND(I651*H651,2)</f>
        <v>0</v>
      </c>
      <c r="BL651" s="19" t="s">
        <v>195</v>
      </c>
      <c r="BM651" s="191" t="s">
        <v>755</v>
      </c>
    </row>
    <row r="652" spans="1:51" s="13" customFormat="1" ht="12">
      <c r="A652" s="13"/>
      <c r="B652" s="193"/>
      <c r="C652" s="13"/>
      <c r="D652" s="194" t="s">
        <v>162</v>
      </c>
      <c r="E652" s="195" t="s">
        <v>1</v>
      </c>
      <c r="F652" s="196" t="s">
        <v>756</v>
      </c>
      <c r="G652" s="13"/>
      <c r="H652" s="195" t="s">
        <v>1</v>
      </c>
      <c r="I652" s="197"/>
      <c r="J652" s="13"/>
      <c r="K652" s="13"/>
      <c r="L652" s="193"/>
      <c r="M652" s="198"/>
      <c r="N652" s="199"/>
      <c r="O652" s="199"/>
      <c r="P652" s="199"/>
      <c r="Q652" s="199"/>
      <c r="R652" s="199"/>
      <c r="S652" s="199"/>
      <c r="T652" s="200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195" t="s">
        <v>162</v>
      </c>
      <c r="AU652" s="195" t="s">
        <v>86</v>
      </c>
      <c r="AV652" s="13" t="s">
        <v>84</v>
      </c>
      <c r="AW652" s="13" t="s">
        <v>32</v>
      </c>
      <c r="AX652" s="13" t="s">
        <v>76</v>
      </c>
      <c r="AY652" s="195" t="s">
        <v>154</v>
      </c>
    </row>
    <row r="653" spans="1:51" s="14" customFormat="1" ht="12">
      <c r="A653" s="14"/>
      <c r="B653" s="201"/>
      <c r="C653" s="14"/>
      <c r="D653" s="194" t="s">
        <v>162</v>
      </c>
      <c r="E653" s="202" t="s">
        <v>1</v>
      </c>
      <c r="F653" s="203" t="s">
        <v>659</v>
      </c>
      <c r="G653" s="14"/>
      <c r="H653" s="204">
        <v>324.252</v>
      </c>
      <c r="I653" s="205"/>
      <c r="J653" s="14"/>
      <c r="K653" s="14"/>
      <c r="L653" s="201"/>
      <c r="M653" s="206"/>
      <c r="N653" s="207"/>
      <c r="O653" s="207"/>
      <c r="P653" s="207"/>
      <c r="Q653" s="207"/>
      <c r="R653" s="207"/>
      <c r="S653" s="207"/>
      <c r="T653" s="208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02" t="s">
        <v>162</v>
      </c>
      <c r="AU653" s="202" t="s">
        <v>86</v>
      </c>
      <c r="AV653" s="14" t="s">
        <v>86</v>
      </c>
      <c r="AW653" s="14" t="s">
        <v>32</v>
      </c>
      <c r="AX653" s="14" t="s">
        <v>76</v>
      </c>
      <c r="AY653" s="202" t="s">
        <v>154</v>
      </c>
    </row>
    <row r="654" spans="1:51" s="14" customFormat="1" ht="12">
      <c r="A654" s="14"/>
      <c r="B654" s="201"/>
      <c r="C654" s="14"/>
      <c r="D654" s="194" t="s">
        <v>162</v>
      </c>
      <c r="E654" s="202" t="s">
        <v>1</v>
      </c>
      <c r="F654" s="203" t="s">
        <v>660</v>
      </c>
      <c r="G654" s="14"/>
      <c r="H654" s="204">
        <v>324.252</v>
      </c>
      <c r="I654" s="205"/>
      <c r="J654" s="14"/>
      <c r="K654" s="14"/>
      <c r="L654" s="201"/>
      <c r="M654" s="206"/>
      <c r="N654" s="207"/>
      <c r="O654" s="207"/>
      <c r="P654" s="207"/>
      <c r="Q654" s="207"/>
      <c r="R654" s="207"/>
      <c r="S654" s="207"/>
      <c r="T654" s="208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02" t="s">
        <v>162</v>
      </c>
      <c r="AU654" s="202" t="s">
        <v>86</v>
      </c>
      <c r="AV654" s="14" t="s">
        <v>86</v>
      </c>
      <c r="AW654" s="14" t="s">
        <v>32</v>
      </c>
      <c r="AX654" s="14" t="s">
        <v>76</v>
      </c>
      <c r="AY654" s="202" t="s">
        <v>154</v>
      </c>
    </row>
    <row r="655" spans="1:51" s="14" customFormat="1" ht="12">
      <c r="A655" s="14"/>
      <c r="B655" s="201"/>
      <c r="C655" s="14"/>
      <c r="D655" s="194" t="s">
        <v>162</v>
      </c>
      <c r="E655" s="202" t="s">
        <v>1</v>
      </c>
      <c r="F655" s="203" t="s">
        <v>661</v>
      </c>
      <c r="G655" s="14"/>
      <c r="H655" s="204">
        <v>527.735</v>
      </c>
      <c r="I655" s="205"/>
      <c r="J655" s="14"/>
      <c r="K655" s="14"/>
      <c r="L655" s="201"/>
      <c r="M655" s="206"/>
      <c r="N655" s="207"/>
      <c r="O655" s="207"/>
      <c r="P655" s="207"/>
      <c r="Q655" s="207"/>
      <c r="R655" s="207"/>
      <c r="S655" s="207"/>
      <c r="T655" s="208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02" t="s">
        <v>162</v>
      </c>
      <c r="AU655" s="202" t="s">
        <v>86</v>
      </c>
      <c r="AV655" s="14" t="s">
        <v>86</v>
      </c>
      <c r="AW655" s="14" t="s">
        <v>32</v>
      </c>
      <c r="AX655" s="14" t="s">
        <v>76</v>
      </c>
      <c r="AY655" s="202" t="s">
        <v>154</v>
      </c>
    </row>
    <row r="656" spans="1:51" s="15" customFormat="1" ht="12">
      <c r="A656" s="15"/>
      <c r="B656" s="209"/>
      <c r="C656" s="15"/>
      <c r="D656" s="194" t="s">
        <v>162</v>
      </c>
      <c r="E656" s="210" t="s">
        <v>1</v>
      </c>
      <c r="F656" s="211" t="s">
        <v>165</v>
      </c>
      <c r="G656" s="15"/>
      <c r="H656" s="212">
        <v>1176.239</v>
      </c>
      <c r="I656" s="213"/>
      <c r="J656" s="15"/>
      <c r="K656" s="15"/>
      <c r="L656" s="209"/>
      <c r="M656" s="214"/>
      <c r="N656" s="215"/>
      <c r="O656" s="215"/>
      <c r="P656" s="215"/>
      <c r="Q656" s="215"/>
      <c r="R656" s="215"/>
      <c r="S656" s="215"/>
      <c r="T656" s="216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10" t="s">
        <v>162</v>
      </c>
      <c r="AU656" s="210" t="s">
        <v>86</v>
      </c>
      <c r="AV656" s="15" t="s">
        <v>161</v>
      </c>
      <c r="AW656" s="15" t="s">
        <v>32</v>
      </c>
      <c r="AX656" s="15" t="s">
        <v>84</v>
      </c>
      <c r="AY656" s="210" t="s">
        <v>154</v>
      </c>
    </row>
    <row r="657" spans="1:65" s="2" customFormat="1" ht="37.8" customHeight="1">
      <c r="A657" s="38"/>
      <c r="B657" s="179"/>
      <c r="C657" s="180" t="s">
        <v>757</v>
      </c>
      <c r="D657" s="180" t="s">
        <v>156</v>
      </c>
      <c r="E657" s="181" t="s">
        <v>758</v>
      </c>
      <c r="F657" s="182" t="s">
        <v>759</v>
      </c>
      <c r="G657" s="183" t="s">
        <v>201</v>
      </c>
      <c r="H657" s="184">
        <v>2352.478</v>
      </c>
      <c r="I657" s="185"/>
      <c r="J657" s="186">
        <f>ROUND(I657*H657,2)</f>
        <v>0</v>
      </c>
      <c r="K657" s="182" t="s">
        <v>160</v>
      </c>
      <c r="L657" s="39"/>
      <c r="M657" s="187" t="s">
        <v>1</v>
      </c>
      <c r="N657" s="188" t="s">
        <v>41</v>
      </c>
      <c r="O657" s="77"/>
      <c r="P657" s="189">
        <f>O657*H657</f>
        <v>0</v>
      </c>
      <c r="Q657" s="189">
        <v>0</v>
      </c>
      <c r="R657" s="189">
        <f>Q657*H657</f>
        <v>0</v>
      </c>
      <c r="S657" s="189">
        <v>0</v>
      </c>
      <c r="T657" s="190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191" t="s">
        <v>195</v>
      </c>
      <c r="AT657" s="191" t="s">
        <v>156</v>
      </c>
      <c r="AU657" s="191" t="s">
        <v>86</v>
      </c>
      <c r="AY657" s="19" t="s">
        <v>154</v>
      </c>
      <c r="BE657" s="192">
        <f>IF(N657="základní",J657,0)</f>
        <v>0</v>
      </c>
      <c r="BF657" s="192">
        <f>IF(N657="snížená",J657,0)</f>
        <v>0</v>
      </c>
      <c r="BG657" s="192">
        <f>IF(N657="zákl. přenesená",J657,0)</f>
        <v>0</v>
      </c>
      <c r="BH657" s="192">
        <f>IF(N657="sníž. přenesená",J657,0)</f>
        <v>0</v>
      </c>
      <c r="BI657" s="192">
        <f>IF(N657="nulová",J657,0)</f>
        <v>0</v>
      </c>
      <c r="BJ657" s="19" t="s">
        <v>84</v>
      </c>
      <c r="BK657" s="192">
        <f>ROUND(I657*H657,2)</f>
        <v>0</v>
      </c>
      <c r="BL657" s="19" t="s">
        <v>195</v>
      </c>
      <c r="BM657" s="191" t="s">
        <v>760</v>
      </c>
    </row>
    <row r="658" spans="1:51" s="14" customFormat="1" ht="12">
      <c r="A658" s="14"/>
      <c r="B658" s="201"/>
      <c r="C658" s="14"/>
      <c r="D658" s="194" t="s">
        <v>162</v>
      </c>
      <c r="E658" s="202" t="s">
        <v>1</v>
      </c>
      <c r="F658" s="203" t="s">
        <v>761</v>
      </c>
      <c r="G658" s="14"/>
      <c r="H658" s="204">
        <v>2352.478</v>
      </c>
      <c r="I658" s="205"/>
      <c r="J658" s="14"/>
      <c r="K658" s="14"/>
      <c r="L658" s="201"/>
      <c r="M658" s="206"/>
      <c r="N658" s="207"/>
      <c r="O658" s="207"/>
      <c r="P658" s="207"/>
      <c r="Q658" s="207"/>
      <c r="R658" s="207"/>
      <c r="S658" s="207"/>
      <c r="T658" s="208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02" t="s">
        <v>162</v>
      </c>
      <c r="AU658" s="202" t="s">
        <v>86</v>
      </c>
      <c r="AV658" s="14" t="s">
        <v>86</v>
      </c>
      <c r="AW658" s="14" t="s">
        <v>32</v>
      </c>
      <c r="AX658" s="14" t="s">
        <v>76</v>
      </c>
      <c r="AY658" s="202" t="s">
        <v>154</v>
      </c>
    </row>
    <row r="659" spans="1:51" s="15" customFormat="1" ht="12">
      <c r="A659" s="15"/>
      <c r="B659" s="209"/>
      <c r="C659" s="15"/>
      <c r="D659" s="194" t="s">
        <v>162</v>
      </c>
      <c r="E659" s="210" t="s">
        <v>1</v>
      </c>
      <c r="F659" s="211" t="s">
        <v>165</v>
      </c>
      <c r="G659" s="15"/>
      <c r="H659" s="212">
        <v>2352.478</v>
      </c>
      <c r="I659" s="213"/>
      <c r="J659" s="15"/>
      <c r="K659" s="15"/>
      <c r="L659" s="209"/>
      <c r="M659" s="214"/>
      <c r="N659" s="215"/>
      <c r="O659" s="215"/>
      <c r="P659" s="215"/>
      <c r="Q659" s="215"/>
      <c r="R659" s="215"/>
      <c r="S659" s="215"/>
      <c r="T659" s="216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10" t="s">
        <v>162</v>
      </c>
      <c r="AU659" s="210" t="s">
        <v>86</v>
      </c>
      <c r="AV659" s="15" t="s">
        <v>161</v>
      </c>
      <c r="AW659" s="15" t="s">
        <v>32</v>
      </c>
      <c r="AX659" s="15" t="s">
        <v>84</v>
      </c>
      <c r="AY659" s="210" t="s">
        <v>154</v>
      </c>
    </row>
    <row r="660" spans="1:65" s="2" customFormat="1" ht="49.05" customHeight="1">
      <c r="A660" s="38"/>
      <c r="B660" s="179"/>
      <c r="C660" s="180" t="s">
        <v>443</v>
      </c>
      <c r="D660" s="180" t="s">
        <v>156</v>
      </c>
      <c r="E660" s="181" t="s">
        <v>762</v>
      </c>
      <c r="F660" s="182" t="s">
        <v>763</v>
      </c>
      <c r="G660" s="183" t="s">
        <v>187</v>
      </c>
      <c r="H660" s="184">
        <v>214.831</v>
      </c>
      <c r="I660" s="185"/>
      <c r="J660" s="186">
        <f>ROUND(I660*H660,2)</f>
        <v>0</v>
      </c>
      <c r="K660" s="182" t="s">
        <v>160</v>
      </c>
      <c r="L660" s="39"/>
      <c r="M660" s="187" t="s">
        <v>1</v>
      </c>
      <c r="N660" s="188" t="s">
        <v>41</v>
      </c>
      <c r="O660" s="77"/>
      <c r="P660" s="189">
        <f>O660*H660</f>
        <v>0</v>
      </c>
      <c r="Q660" s="189">
        <v>0</v>
      </c>
      <c r="R660" s="189">
        <f>Q660*H660</f>
        <v>0</v>
      </c>
      <c r="S660" s="189">
        <v>0</v>
      </c>
      <c r="T660" s="190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191" t="s">
        <v>195</v>
      </c>
      <c r="AT660" s="191" t="s">
        <v>156</v>
      </c>
      <c r="AU660" s="191" t="s">
        <v>86</v>
      </c>
      <c r="AY660" s="19" t="s">
        <v>154</v>
      </c>
      <c r="BE660" s="192">
        <f>IF(N660="základní",J660,0)</f>
        <v>0</v>
      </c>
      <c r="BF660" s="192">
        <f>IF(N660="snížená",J660,0)</f>
        <v>0</v>
      </c>
      <c r="BG660" s="192">
        <f>IF(N660="zákl. přenesená",J660,0)</f>
        <v>0</v>
      </c>
      <c r="BH660" s="192">
        <f>IF(N660="sníž. přenesená",J660,0)</f>
        <v>0</v>
      </c>
      <c r="BI660" s="192">
        <f>IF(N660="nulová",J660,0)</f>
        <v>0</v>
      </c>
      <c r="BJ660" s="19" t="s">
        <v>84</v>
      </c>
      <c r="BK660" s="192">
        <f>ROUND(I660*H660,2)</f>
        <v>0</v>
      </c>
      <c r="BL660" s="19" t="s">
        <v>195</v>
      </c>
      <c r="BM660" s="191" t="s">
        <v>764</v>
      </c>
    </row>
    <row r="661" spans="1:65" s="2" customFormat="1" ht="49.05" customHeight="1">
      <c r="A661" s="38"/>
      <c r="B661" s="179"/>
      <c r="C661" s="180" t="s">
        <v>765</v>
      </c>
      <c r="D661" s="180" t="s">
        <v>156</v>
      </c>
      <c r="E661" s="181" t="s">
        <v>766</v>
      </c>
      <c r="F661" s="182" t="s">
        <v>767</v>
      </c>
      <c r="G661" s="183" t="s">
        <v>187</v>
      </c>
      <c r="H661" s="184">
        <v>214.831</v>
      </c>
      <c r="I661" s="185"/>
      <c r="J661" s="186">
        <f>ROUND(I661*H661,2)</f>
        <v>0</v>
      </c>
      <c r="K661" s="182" t="s">
        <v>160</v>
      </c>
      <c r="L661" s="39"/>
      <c r="M661" s="187" t="s">
        <v>1</v>
      </c>
      <c r="N661" s="188" t="s">
        <v>41</v>
      </c>
      <c r="O661" s="77"/>
      <c r="P661" s="189">
        <f>O661*H661</f>
        <v>0</v>
      </c>
      <c r="Q661" s="189">
        <v>0</v>
      </c>
      <c r="R661" s="189">
        <f>Q661*H661</f>
        <v>0</v>
      </c>
      <c r="S661" s="189">
        <v>0</v>
      </c>
      <c r="T661" s="190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191" t="s">
        <v>195</v>
      </c>
      <c r="AT661" s="191" t="s">
        <v>156</v>
      </c>
      <c r="AU661" s="191" t="s">
        <v>86</v>
      </c>
      <c r="AY661" s="19" t="s">
        <v>154</v>
      </c>
      <c r="BE661" s="192">
        <f>IF(N661="základní",J661,0)</f>
        <v>0</v>
      </c>
      <c r="BF661" s="192">
        <f>IF(N661="snížená",J661,0)</f>
        <v>0</v>
      </c>
      <c r="BG661" s="192">
        <f>IF(N661="zákl. přenesená",J661,0)</f>
        <v>0</v>
      </c>
      <c r="BH661" s="192">
        <f>IF(N661="sníž. přenesená",J661,0)</f>
        <v>0</v>
      </c>
      <c r="BI661" s="192">
        <f>IF(N661="nulová",J661,0)</f>
        <v>0</v>
      </c>
      <c r="BJ661" s="19" t="s">
        <v>84</v>
      </c>
      <c r="BK661" s="192">
        <f>ROUND(I661*H661,2)</f>
        <v>0</v>
      </c>
      <c r="BL661" s="19" t="s">
        <v>195</v>
      </c>
      <c r="BM661" s="191" t="s">
        <v>768</v>
      </c>
    </row>
    <row r="662" spans="1:63" s="12" customFormat="1" ht="22.8" customHeight="1">
      <c r="A662" s="12"/>
      <c r="B662" s="166"/>
      <c r="C662" s="12"/>
      <c r="D662" s="167" t="s">
        <v>75</v>
      </c>
      <c r="E662" s="177" t="s">
        <v>769</v>
      </c>
      <c r="F662" s="177" t="s">
        <v>770</v>
      </c>
      <c r="G662" s="12"/>
      <c r="H662" s="12"/>
      <c r="I662" s="169"/>
      <c r="J662" s="178">
        <f>BK662</f>
        <v>0</v>
      </c>
      <c r="K662" s="12"/>
      <c r="L662" s="166"/>
      <c r="M662" s="171"/>
      <c r="N662" s="172"/>
      <c r="O662" s="172"/>
      <c r="P662" s="173">
        <f>SUM(P663:P728)</f>
        <v>0</v>
      </c>
      <c r="Q662" s="172"/>
      <c r="R662" s="173">
        <f>SUM(R663:R728)</f>
        <v>0</v>
      </c>
      <c r="S662" s="172"/>
      <c r="T662" s="174">
        <f>SUM(T663:T728)</f>
        <v>0</v>
      </c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R662" s="167" t="s">
        <v>86</v>
      </c>
      <c r="AT662" s="175" t="s">
        <v>75</v>
      </c>
      <c r="AU662" s="175" t="s">
        <v>84</v>
      </c>
      <c r="AY662" s="167" t="s">
        <v>154</v>
      </c>
      <c r="BK662" s="176">
        <f>SUM(BK663:BK728)</f>
        <v>0</v>
      </c>
    </row>
    <row r="663" spans="1:65" s="2" customFormat="1" ht="44.25" customHeight="1">
      <c r="A663" s="38"/>
      <c r="B663" s="179"/>
      <c r="C663" s="180" t="s">
        <v>449</v>
      </c>
      <c r="D663" s="180" t="s">
        <v>156</v>
      </c>
      <c r="E663" s="181" t="s">
        <v>771</v>
      </c>
      <c r="F663" s="182" t="s">
        <v>772</v>
      </c>
      <c r="G663" s="183" t="s">
        <v>201</v>
      </c>
      <c r="H663" s="184">
        <v>74.46</v>
      </c>
      <c r="I663" s="185"/>
      <c r="J663" s="186">
        <f>ROUND(I663*H663,2)</f>
        <v>0</v>
      </c>
      <c r="K663" s="182" t="s">
        <v>160</v>
      </c>
      <c r="L663" s="39"/>
      <c r="M663" s="187" t="s">
        <v>1</v>
      </c>
      <c r="N663" s="188" t="s">
        <v>41</v>
      </c>
      <c r="O663" s="77"/>
      <c r="P663" s="189">
        <f>O663*H663</f>
        <v>0</v>
      </c>
      <c r="Q663" s="189">
        <v>0</v>
      </c>
      <c r="R663" s="189">
        <f>Q663*H663</f>
        <v>0</v>
      </c>
      <c r="S663" s="189">
        <v>0</v>
      </c>
      <c r="T663" s="190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191" t="s">
        <v>195</v>
      </c>
      <c r="AT663" s="191" t="s">
        <v>156</v>
      </c>
      <c r="AU663" s="191" t="s">
        <v>86</v>
      </c>
      <c r="AY663" s="19" t="s">
        <v>154</v>
      </c>
      <c r="BE663" s="192">
        <f>IF(N663="základní",J663,0)</f>
        <v>0</v>
      </c>
      <c r="BF663" s="192">
        <f>IF(N663="snížená",J663,0)</f>
        <v>0</v>
      </c>
      <c r="BG663" s="192">
        <f>IF(N663="zákl. přenesená",J663,0)</f>
        <v>0</v>
      </c>
      <c r="BH663" s="192">
        <f>IF(N663="sníž. přenesená",J663,0)</f>
        <v>0</v>
      </c>
      <c r="BI663" s="192">
        <f>IF(N663="nulová",J663,0)</f>
        <v>0</v>
      </c>
      <c r="BJ663" s="19" t="s">
        <v>84</v>
      </c>
      <c r="BK663" s="192">
        <f>ROUND(I663*H663,2)</f>
        <v>0</v>
      </c>
      <c r="BL663" s="19" t="s">
        <v>195</v>
      </c>
      <c r="BM663" s="191" t="s">
        <v>550</v>
      </c>
    </row>
    <row r="664" spans="1:51" s="13" customFormat="1" ht="12">
      <c r="A664" s="13"/>
      <c r="B664" s="193"/>
      <c r="C664" s="13"/>
      <c r="D664" s="194" t="s">
        <v>162</v>
      </c>
      <c r="E664" s="195" t="s">
        <v>1</v>
      </c>
      <c r="F664" s="196" t="s">
        <v>773</v>
      </c>
      <c r="G664" s="13"/>
      <c r="H664" s="195" t="s">
        <v>1</v>
      </c>
      <c r="I664" s="197"/>
      <c r="J664" s="13"/>
      <c r="K664" s="13"/>
      <c r="L664" s="193"/>
      <c r="M664" s="198"/>
      <c r="N664" s="199"/>
      <c r="O664" s="199"/>
      <c r="P664" s="199"/>
      <c r="Q664" s="199"/>
      <c r="R664" s="199"/>
      <c r="S664" s="199"/>
      <c r="T664" s="200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195" t="s">
        <v>162</v>
      </c>
      <c r="AU664" s="195" t="s">
        <v>86</v>
      </c>
      <c r="AV664" s="13" t="s">
        <v>84</v>
      </c>
      <c r="AW664" s="13" t="s">
        <v>32</v>
      </c>
      <c r="AX664" s="13" t="s">
        <v>76</v>
      </c>
      <c r="AY664" s="195" t="s">
        <v>154</v>
      </c>
    </row>
    <row r="665" spans="1:51" s="14" customFormat="1" ht="12">
      <c r="A665" s="14"/>
      <c r="B665" s="201"/>
      <c r="C665" s="14"/>
      <c r="D665" s="194" t="s">
        <v>162</v>
      </c>
      <c r="E665" s="202" t="s">
        <v>1</v>
      </c>
      <c r="F665" s="203" t="s">
        <v>774</v>
      </c>
      <c r="G665" s="14"/>
      <c r="H665" s="204">
        <v>74.46</v>
      </c>
      <c r="I665" s="205"/>
      <c r="J665" s="14"/>
      <c r="K665" s="14"/>
      <c r="L665" s="201"/>
      <c r="M665" s="206"/>
      <c r="N665" s="207"/>
      <c r="O665" s="207"/>
      <c r="P665" s="207"/>
      <c r="Q665" s="207"/>
      <c r="R665" s="207"/>
      <c r="S665" s="207"/>
      <c r="T665" s="208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02" t="s">
        <v>162</v>
      </c>
      <c r="AU665" s="202" t="s">
        <v>86</v>
      </c>
      <c r="AV665" s="14" t="s">
        <v>86</v>
      </c>
      <c r="AW665" s="14" t="s">
        <v>32</v>
      </c>
      <c r="AX665" s="14" t="s">
        <v>76</v>
      </c>
      <c r="AY665" s="202" t="s">
        <v>154</v>
      </c>
    </row>
    <row r="666" spans="1:51" s="15" customFormat="1" ht="12">
      <c r="A666" s="15"/>
      <c r="B666" s="209"/>
      <c r="C666" s="15"/>
      <c r="D666" s="194" t="s">
        <v>162</v>
      </c>
      <c r="E666" s="210" t="s">
        <v>1</v>
      </c>
      <c r="F666" s="211" t="s">
        <v>165</v>
      </c>
      <c r="G666" s="15"/>
      <c r="H666" s="212">
        <v>74.46</v>
      </c>
      <c r="I666" s="213"/>
      <c r="J666" s="15"/>
      <c r="K666" s="15"/>
      <c r="L666" s="209"/>
      <c r="M666" s="214"/>
      <c r="N666" s="215"/>
      <c r="O666" s="215"/>
      <c r="P666" s="215"/>
      <c r="Q666" s="215"/>
      <c r="R666" s="215"/>
      <c r="S666" s="215"/>
      <c r="T666" s="216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10" t="s">
        <v>162</v>
      </c>
      <c r="AU666" s="210" t="s">
        <v>86</v>
      </c>
      <c r="AV666" s="15" t="s">
        <v>161</v>
      </c>
      <c r="AW666" s="15" t="s">
        <v>32</v>
      </c>
      <c r="AX666" s="15" t="s">
        <v>84</v>
      </c>
      <c r="AY666" s="210" t="s">
        <v>154</v>
      </c>
    </row>
    <row r="667" spans="1:65" s="2" customFormat="1" ht="37.8" customHeight="1">
      <c r="A667" s="38"/>
      <c r="B667" s="179"/>
      <c r="C667" s="180" t="s">
        <v>775</v>
      </c>
      <c r="D667" s="180" t="s">
        <v>156</v>
      </c>
      <c r="E667" s="181" t="s">
        <v>776</v>
      </c>
      <c r="F667" s="182" t="s">
        <v>777</v>
      </c>
      <c r="G667" s="183" t="s">
        <v>201</v>
      </c>
      <c r="H667" s="184">
        <v>122.26</v>
      </c>
      <c r="I667" s="185"/>
      <c r="J667" s="186">
        <f>ROUND(I667*H667,2)</f>
        <v>0</v>
      </c>
      <c r="K667" s="182" t="s">
        <v>160</v>
      </c>
      <c r="L667" s="39"/>
      <c r="M667" s="187" t="s">
        <v>1</v>
      </c>
      <c r="N667" s="188" t="s">
        <v>41</v>
      </c>
      <c r="O667" s="77"/>
      <c r="P667" s="189">
        <f>O667*H667</f>
        <v>0</v>
      </c>
      <c r="Q667" s="189">
        <v>0</v>
      </c>
      <c r="R667" s="189">
        <f>Q667*H667</f>
        <v>0</v>
      </c>
      <c r="S667" s="189">
        <v>0</v>
      </c>
      <c r="T667" s="190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191" t="s">
        <v>195</v>
      </c>
      <c r="AT667" s="191" t="s">
        <v>156</v>
      </c>
      <c r="AU667" s="191" t="s">
        <v>86</v>
      </c>
      <c r="AY667" s="19" t="s">
        <v>154</v>
      </c>
      <c r="BE667" s="192">
        <f>IF(N667="základní",J667,0)</f>
        <v>0</v>
      </c>
      <c r="BF667" s="192">
        <f>IF(N667="snížená",J667,0)</f>
        <v>0</v>
      </c>
      <c r="BG667" s="192">
        <f>IF(N667="zákl. přenesená",J667,0)</f>
        <v>0</v>
      </c>
      <c r="BH667" s="192">
        <f>IF(N667="sníž. přenesená",J667,0)</f>
        <v>0</v>
      </c>
      <c r="BI667" s="192">
        <f>IF(N667="nulová",J667,0)</f>
        <v>0</v>
      </c>
      <c r="BJ667" s="19" t="s">
        <v>84</v>
      </c>
      <c r="BK667" s="192">
        <f>ROUND(I667*H667,2)</f>
        <v>0</v>
      </c>
      <c r="BL667" s="19" t="s">
        <v>195</v>
      </c>
      <c r="BM667" s="191" t="s">
        <v>778</v>
      </c>
    </row>
    <row r="668" spans="1:51" s="13" customFormat="1" ht="12">
      <c r="A668" s="13"/>
      <c r="B668" s="193"/>
      <c r="C668" s="13"/>
      <c r="D668" s="194" t="s">
        <v>162</v>
      </c>
      <c r="E668" s="195" t="s">
        <v>1</v>
      </c>
      <c r="F668" s="196" t="s">
        <v>629</v>
      </c>
      <c r="G668" s="13"/>
      <c r="H668" s="195" t="s">
        <v>1</v>
      </c>
      <c r="I668" s="197"/>
      <c r="J668" s="13"/>
      <c r="K668" s="13"/>
      <c r="L668" s="193"/>
      <c r="M668" s="198"/>
      <c r="N668" s="199"/>
      <c r="O668" s="199"/>
      <c r="P668" s="199"/>
      <c r="Q668" s="199"/>
      <c r="R668" s="199"/>
      <c r="S668" s="199"/>
      <c r="T668" s="200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195" t="s">
        <v>162</v>
      </c>
      <c r="AU668" s="195" t="s">
        <v>86</v>
      </c>
      <c r="AV668" s="13" t="s">
        <v>84</v>
      </c>
      <c r="AW668" s="13" t="s">
        <v>32</v>
      </c>
      <c r="AX668" s="13" t="s">
        <v>76</v>
      </c>
      <c r="AY668" s="195" t="s">
        <v>154</v>
      </c>
    </row>
    <row r="669" spans="1:51" s="14" customFormat="1" ht="12">
      <c r="A669" s="14"/>
      <c r="B669" s="201"/>
      <c r="C669" s="14"/>
      <c r="D669" s="194" t="s">
        <v>162</v>
      </c>
      <c r="E669" s="202" t="s">
        <v>1</v>
      </c>
      <c r="F669" s="203" t="s">
        <v>779</v>
      </c>
      <c r="G669" s="14"/>
      <c r="H669" s="204">
        <v>122.26</v>
      </c>
      <c r="I669" s="205"/>
      <c r="J669" s="14"/>
      <c r="K669" s="14"/>
      <c r="L669" s="201"/>
      <c r="M669" s="206"/>
      <c r="N669" s="207"/>
      <c r="O669" s="207"/>
      <c r="P669" s="207"/>
      <c r="Q669" s="207"/>
      <c r="R669" s="207"/>
      <c r="S669" s="207"/>
      <c r="T669" s="208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02" t="s">
        <v>162</v>
      </c>
      <c r="AU669" s="202" t="s">
        <v>86</v>
      </c>
      <c r="AV669" s="14" t="s">
        <v>86</v>
      </c>
      <c r="AW669" s="14" t="s">
        <v>32</v>
      </c>
      <c r="AX669" s="14" t="s">
        <v>76</v>
      </c>
      <c r="AY669" s="202" t="s">
        <v>154</v>
      </c>
    </row>
    <row r="670" spans="1:51" s="15" customFormat="1" ht="12">
      <c r="A670" s="15"/>
      <c r="B670" s="209"/>
      <c r="C670" s="15"/>
      <c r="D670" s="194" t="s">
        <v>162</v>
      </c>
      <c r="E670" s="210" t="s">
        <v>1</v>
      </c>
      <c r="F670" s="211" t="s">
        <v>165</v>
      </c>
      <c r="G670" s="15"/>
      <c r="H670" s="212">
        <v>122.26</v>
      </c>
      <c r="I670" s="213"/>
      <c r="J670" s="15"/>
      <c r="K670" s="15"/>
      <c r="L670" s="209"/>
      <c r="M670" s="214"/>
      <c r="N670" s="215"/>
      <c r="O670" s="215"/>
      <c r="P670" s="215"/>
      <c r="Q670" s="215"/>
      <c r="R670" s="215"/>
      <c r="S670" s="215"/>
      <c r="T670" s="216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10" t="s">
        <v>162</v>
      </c>
      <c r="AU670" s="210" t="s">
        <v>86</v>
      </c>
      <c r="AV670" s="15" t="s">
        <v>161</v>
      </c>
      <c r="AW670" s="15" t="s">
        <v>32</v>
      </c>
      <c r="AX670" s="15" t="s">
        <v>84</v>
      </c>
      <c r="AY670" s="210" t="s">
        <v>154</v>
      </c>
    </row>
    <row r="671" spans="1:65" s="2" customFormat="1" ht="24.15" customHeight="1">
      <c r="A671" s="38"/>
      <c r="B671" s="179"/>
      <c r="C671" s="225" t="s">
        <v>457</v>
      </c>
      <c r="D671" s="225" t="s">
        <v>255</v>
      </c>
      <c r="E671" s="226" t="s">
        <v>780</v>
      </c>
      <c r="F671" s="227" t="s">
        <v>781</v>
      </c>
      <c r="G671" s="228" t="s">
        <v>201</v>
      </c>
      <c r="H671" s="229">
        <v>128.373</v>
      </c>
      <c r="I671" s="230"/>
      <c r="J671" s="231">
        <f>ROUND(I671*H671,2)</f>
        <v>0</v>
      </c>
      <c r="K671" s="227" t="s">
        <v>160</v>
      </c>
      <c r="L671" s="232"/>
      <c r="M671" s="233" t="s">
        <v>1</v>
      </c>
      <c r="N671" s="234" t="s">
        <v>41</v>
      </c>
      <c r="O671" s="77"/>
      <c r="P671" s="189">
        <f>O671*H671</f>
        <v>0</v>
      </c>
      <c r="Q671" s="189">
        <v>0</v>
      </c>
      <c r="R671" s="189">
        <f>Q671*H671</f>
        <v>0</v>
      </c>
      <c r="S671" s="189">
        <v>0</v>
      </c>
      <c r="T671" s="190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191" t="s">
        <v>248</v>
      </c>
      <c r="AT671" s="191" t="s">
        <v>255</v>
      </c>
      <c r="AU671" s="191" t="s">
        <v>86</v>
      </c>
      <c r="AY671" s="19" t="s">
        <v>154</v>
      </c>
      <c r="BE671" s="192">
        <f>IF(N671="základní",J671,0)</f>
        <v>0</v>
      </c>
      <c r="BF671" s="192">
        <f>IF(N671="snížená",J671,0)</f>
        <v>0</v>
      </c>
      <c r="BG671" s="192">
        <f>IF(N671="zákl. přenesená",J671,0)</f>
        <v>0</v>
      </c>
      <c r="BH671" s="192">
        <f>IF(N671="sníž. přenesená",J671,0)</f>
        <v>0</v>
      </c>
      <c r="BI671" s="192">
        <f>IF(N671="nulová",J671,0)</f>
        <v>0</v>
      </c>
      <c r="BJ671" s="19" t="s">
        <v>84</v>
      </c>
      <c r="BK671" s="192">
        <f>ROUND(I671*H671,2)</f>
        <v>0</v>
      </c>
      <c r="BL671" s="19" t="s">
        <v>195</v>
      </c>
      <c r="BM671" s="191" t="s">
        <v>782</v>
      </c>
    </row>
    <row r="672" spans="1:51" s="14" customFormat="1" ht="12">
      <c r="A672" s="14"/>
      <c r="B672" s="201"/>
      <c r="C672" s="14"/>
      <c r="D672" s="194" t="s">
        <v>162</v>
      </c>
      <c r="E672" s="202" t="s">
        <v>1</v>
      </c>
      <c r="F672" s="203" t="s">
        <v>783</v>
      </c>
      <c r="G672" s="14"/>
      <c r="H672" s="204">
        <v>128.373</v>
      </c>
      <c r="I672" s="205"/>
      <c r="J672" s="14"/>
      <c r="K672" s="14"/>
      <c r="L672" s="201"/>
      <c r="M672" s="206"/>
      <c r="N672" s="207"/>
      <c r="O672" s="207"/>
      <c r="P672" s="207"/>
      <c r="Q672" s="207"/>
      <c r="R672" s="207"/>
      <c r="S672" s="207"/>
      <c r="T672" s="208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02" t="s">
        <v>162</v>
      </c>
      <c r="AU672" s="202" t="s">
        <v>86</v>
      </c>
      <c r="AV672" s="14" t="s">
        <v>86</v>
      </c>
      <c r="AW672" s="14" t="s">
        <v>32</v>
      </c>
      <c r="AX672" s="14" t="s">
        <v>76</v>
      </c>
      <c r="AY672" s="202" t="s">
        <v>154</v>
      </c>
    </row>
    <row r="673" spans="1:51" s="15" customFormat="1" ht="12">
      <c r="A673" s="15"/>
      <c r="B673" s="209"/>
      <c r="C673" s="15"/>
      <c r="D673" s="194" t="s">
        <v>162</v>
      </c>
      <c r="E673" s="210" t="s">
        <v>1</v>
      </c>
      <c r="F673" s="211" t="s">
        <v>165</v>
      </c>
      <c r="G673" s="15"/>
      <c r="H673" s="212">
        <v>128.373</v>
      </c>
      <c r="I673" s="213"/>
      <c r="J673" s="15"/>
      <c r="K673" s="15"/>
      <c r="L673" s="209"/>
      <c r="M673" s="214"/>
      <c r="N673" s="215"/>
      <c r="O673" s="215"/>
      <c r="P673" s="215"/>
      <c r="Q673" s="215"/>
      <c r="R673" s="215"/>
      <c r="S673" s="215"/>
      <c r="T673" s="216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10" t="s">
        <v>162</v>
      </c>
      <c r="AU673" s="210" t="s">
        <v>86</v>
      </c>
      <c r="AV673" s="15" t="s">
        <v>161</v>
      </c>
      <c r="AW673" s="15" t="s">
        <v>32</v>
      </c>
      <c r="AX673" s="15" t="s">
        <v>84</v>
      </c>
      <c r="AY673" s="210" t="s">
        <v>154</v>
      </c>
    </row>
    <row r="674" spans="1:65" s="2" customFormat="1" ht="37.8" customHeight="1">
      <c r="A674" s="38"/>
      <c r="B674" s="179"/>
      <c r="C674" s="180" t="s">
        <v>784</v>
      </c>
      <c r="D674" s="180" t="s">
        <v>156</v>
      </c>
      <c r="E674" s="181" t="s">
        <v>776</v>
      </c>
      <c r="F674" s="182" t="s">
        <v>777</v>
      </c>
      <c r="G674" s="183" t="s">
        <v>201</v>
      </c>
      <c r="H674" s="184">
        <v>38.805</v>
      </c>
      <c r="I674" s="185"/>
      <c r="J674" s="186">
        <f>ROUND(I674*H674,2)</f>
        <v>0</v>
      </c>
      <c r="K674" s="182" t="s">
        <v>160</v>
      </c>
      <c r="L674" s="39"/>
      <c r="M674" s="187" t="s">
        <v>1</v>
      </c>
      <c r="N674" s="188" t="s">
        <v>41</v>
      </c>
      <c r="O674" s="77"/>
      <c r="P674" s="189">
        <f>O674*H674</f>
        <v>0</v>
      </c>
      <c r="Q674" s="189">
        <v>0</v>
      </c>
      <c r="R674" s="189">
        <f>Q674*H674</f>
        <v>0</v>
      </c>
      <c r="S674" s="189">
        <v>0</v>
      </c>
      <c r="T674" s="190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191" t="s">
        <v>195</v>
      </c>
      <c r="AT674" s="191" t="s">
        <v>156</v>
      </c>
      <c r="AU674" s="191" t="s">
        <v>86</v>
      </c>
      <c r="AY674" s="19" t="s">
        <v>154</v>
      </c>
      <c r="BE674" s="192">
        <f>IF(N674="základní",J674,0)</f>
        <v>0</v>
      </c>
      <c r="BF674" s="192">
        <f>IF(N674="snížená",J674,0)</f>
        <v>0</v>
      </c>
      <c r="BG674" s="192">
        <f>IF(N674="zákl. přenesená",J674,0)</f>
        <v>0</v>
      </c>
      <c r="BH674" s="192">
        <f>IF(N674="sníž. přenesená",J674,0)</f>
        <v>0</v>
      </c>
      <c r="BI674" s="192">
        <f>IF(N674="nulová",J674,0)</f>
        <v>0</v>
      </c>
      <c r="BJ674" s="19" t="s">
        <v>84</v>
      </c>
      <c r="BK674" s="192">
        <f>ROUND(I674*H674,2)</f>
        <v>0</v>
      </c>
      <c r="BL674" s="19" t="s">
        <v>195</v>
      </c>
      <c r="BM674" s="191" t="s">
        <v>785</v>
      </c>
    </row>
    <row r="675" spans="1:51" s="13" customFormat="1" ht="12">
      <c r="A675" s="13"/>
      <c r="B675" s="193"/>
      <c r="C675" s="13"/>
      <c r="D675" s="194" t="s">
        <v>162</v>
      </c>
      <c r="E675" s="195" t="s">
        <v>1</v>
      </c>
      <c r="F675" s="196" t="s">
        <v>786</v>
      </c>
      <c r="G675" s="13"/>
      <c r="H675" s="195" t="s">
        <v>1</v>
      </c>
      <c r="I675" s="197"/>
      <c r="J675" s="13"/>
      <c r="K675" s="13"/>
      <c r="L675" s="193"/>
      <c r="M675" s="198"/>
      <c r="N675" s="199"/>
      <c r="O675" s="199"/>
      <c r="P675" s="199"/>
      <c r="Q675" s="199"/>
      <c r="R675" s="199"/>
      <c r="S675" s="199"/>
      <c r="T675" s="200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195" t="s">
        <v>162</v>
      </c>
      <c r="AU675" s="195" t="s">
        <v>86</v>
      </c>
      <c r="AV675" s="13" t="s">
        <v>84</v>
      </c>
      <c r="AW675" s="13" t="s">
        <v>32</v>
      </c>
      <c r="AX675" s="13" t="s">
        <v>76</v>
      </c>
      <c r="AY675" s="195" t="s">
        <v>154</v>
      </c>
    </row>
    <row r="676" spans="1:51" s="14" customFormat="1" ht="12">
      <c r="A676" s="14"/>
      <c r="B676" s="201"/>
      <c r="C676" s="14"/>
      <c r="D676" s="194" t="s">
        <v>162</v>
      </c>
      <c r="E676" s="202" t="s">
        <v>1</v>
      </c>
      <c r="F676" s="203" t="s">
        <v>787</v>
      </c>
      <c r="G676" s="14"/>
      <c r="H676" s="204">
        <v>2.723</v>
      </c>
      <c r="I676" s="205"/>
      <c r="J676" s="14"/>
      <c r="K676" s="14"/>
      <c r="L676" s="201"/>
      <c r="M676" s="206"/>
      <c r="N676" s="207"/>
      <c r="O676" s="207"/>
      <c r="P676" s="207"/>
      <c r="Q676" s="207"/>
      <c r="R676" s="207"/>
      <c r="S676" s="207"/>
      <c r="T676" s="208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02" t="s">
        <v>162</v>
      </c>
      <c r="AU676" s="202" t="s">
        <v>86</v>
      </c>
      <c r="AV676" s="14" t="s">
        <v>86</v>
      </c>
      <c r="AW676" s="14" t="s">
        <v>32</v>
      </c>
      <c r="AX676" s="14" t="s">
        <v>76</v>
      </c>
      <c r="AY676" s="202" t="s">
        <v>154</v>
      </c>
    </row>
    <row r="677" spans="1:51" s="14" customFormat="1" ht="12">
      <c r="A677" s="14"/>
      <c r="B677" s="201"/>
      <c r="C677" s="14"/>
      <c r="D677" s="194" t="s">
        <v>162</v>
      </c>
      <c r="E677" s="202" t="s">
        <v>1</v>
      </c>
      <c r="F677" s="203" t="s">
        <v>788</v>
      </c>
      <c r="G677" s="14"/>
      <c r="H677" s="204">
        <v>8.91</v>
      </c>
      <c r="I677" s="205"/>
      <c r="J677" s="14"/>
      <c r="K677" s="14"/>
      <c r="L677" s="201"/>
      <c r="M677" s="206"/>
      <c r="N677" s="207"/>
      <c r="O677" s="207"/>
      <c r="P677" s="207"/>
      <c r="Q677" s="207"/>
      <c r="R677" s="207"/>
      <c r="S677" s="207"/>
      <c r="T677" s="208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02" t="s">
        <v>162</v>
      </c>
      <c r="AU677" s="202" t="s">
        <v>86</v>
      </c>
      <c r="AV677" s="14" t="s">
        <v>86</v>
      </c>
      <c r="AW677" s="14" t="s">
        <v>32</v>
      </c>
      <c r="AX677" s="14" t="s">
        <v>76</v>
      </c>
      <c r="AY677" s="202" t="s">
        <v>154</v>
      </c>
    </row>
    <row r="678" spans="1:51" s="14" customFormat="1" ht="12">
      <c r="A678" s="14"/>
      <c r="B678" s="201"/>
      <c r="C678" s="14"/>
      <c r="D678" s="194" t="s">
        <v>162</v>
      </c>
      <c r="E678" s="202" t="s">
        <v>1</v>
      </c>
      <c r="F678" s="203" t="s">
        <v>789</v>
      </c>
      <c r="G678" s="14"/>
      <c r="H678" s="204">
        <v>7.26</v>
      </c>
      <c r="I678" s="205"/>
      <c r="J678" s="14"/>
      <c r="K678" s="14"/>
      <c r="L678" s="201"/>
      <c r="M678" s="206"/>
      <c r="N678" s="207"/>
      <c r="O678" s="207"/>
      <c r="P678" s="207"/>
      <c r="Q678" s="207"/>
      <c r="R678" s="207"/>
      <c r="S678" s="207"/>
      <c r="T678" s="208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02" t="s">
        <v>162</v>
      </c>
      <c r="AU678" s="202" t="s">
        <v>86</v>
      </c>
      <c r="AV678" s="14" t="s">
        <v>86</v>
      </c>
      <c r="AW678" s="14" t="s">
        <v>32</v>
      </c>
      <c r="AX678" s="14" t="s">
        <v>76</v>
      </c>
      <c r="AY678" s="202" t="s">
        <v>154</v>
      </c>
    </row>
    <row r="679" spans="1:51" s="14" customFormat="1" ht="12">
      <c r="A679" s="14"/>
      <c r="B679" s="201"/>
      <c r="C679" s="14"/>
      <c r="D679" s="194" t="s">
        <v>162</v>
      </c>
      <c r="E679" s="202" t="s">
        <v>1</v>
      </c>
      <c r="F679" s="203" t="s">
        <v>790</v>
      </c>
      <c r="G679" s="14"/>
      <c r="H679" s="204">
        <v>13.86</v>
      </c>
      <c r="I679" s="205"/>
      <c r="J679" s="14"/>
      <c r="K679" s="14"/>
      <c r="L679" s="201"/>
      <c r="M679" s="206"/>
      <c r="N679" s="207"/>
      <c r="O679" s="207"/>
      <c r="P679" s="207"/>
      <c r="Q679" s="207"/>
      <c r="R679" s="207"/>
      <c r="S679" s="207"/>
      <c r="T679" s="208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02" t="s">
        <v>162</v>
      </c>
      <c r="AU679" s="202" t="s">
        <v>86</v>
      </c>
      <c r="AV679" s="14" t="s">
        <v>86</v>
      </c>
      <c r="AW679" s="14" t="s">
        <v>32</v>
      </c>
      <c r="AX679" s="14" t="s">
        <v>76</v>
      </c>
      <c r="AY679" s="202" t="s">
        <v>154</v>
      </c>
    </row>
    <row r="680" spans="1:51" s="14" customFormat="1" ht="12">
      <c r="A680" s="14"/>
      <c r="B680" s="201"/>
      <c r="C680" s="14"/>
      <c r="D680" s="194" t="s">
        <v>162</v>
      </c>
      <c r="E680" s="202" t="s">
        <v>1</v>
      </c>
      <c r="F680" s="203" t="s">
        <v>791</v>
      </c>
      <c r="G680" s="14"/>
      <c r="H680" s="204">
        <v>1.65</v>
      </c>
      <c r="I680" s="205"/>
      <c r="J680" s="14"/>
      <c r="K680" s="14"/>
      <c r="L680" s="201"/>
      <c r="M680" s="206"/>
      <c r="N680" s="207"/>
      <c r="O680" s="207"/>
      <c r="P680" s="207"/>
      <c r="Q680" s="207"/>
      <c r="R680" s="207"/>
      <c r="S680" s="207"/>
      <c r="T680" s="208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02" t="s">
        <v>162</v>
      </c>
      <c r="AU680" s="202" t="s">
        <v>86</v>
      </c>
      <c r="AV680" s="14" t="s">
        <v>86</v>
      </c>
      <c r="AW680" s="14" t="s">
        <v>32</v>
      </c>
      <c r="AX680" s="14" t="s">
        <v>76</v>
      </c>
      <c r="AY680" s="202" t="s">
        <v>154</v>
      </c>
    </row>
    <row r="681" spans="1:51" s="14" customFormat="1" ht="12">
      <c r="A681" s="14"/>
      <c r="B681" s="201"/>
      <c r="C681" s="14"/>
      <c r="D681" s="194" t="s">
        <v>162</v>
      </c>
      <c r="E681" s="202" t="s">
        <v>1</v>
      </c>
      <c r="F681" s="203" t="s">
        <v>792</v>
      </c>
      <c r="G681" s="14"/>
      <c r="H681" s="204">
        <v>0.825</v>
      </c>
      <c r="I681" s="205"/>
      <c r="J681" s="14"/>
      <c r="K681" s="14"/>
      <c r="L681" s="201"/>
      <c r="M681" s="206"/>
      <c r="N681" s="207"/>
      <c r="O681" s="207"/>
      <c r="P681" s="207"/>
      <c r="Q681" s="207"/>
      <c r="R681" s="207"/>
      <c r="S681" s="207"/>
      <c r="T681" s="208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02" t="s">
        <v>162</v>
      </c>
      <c r="AU681" s="202" t="s">
        <v>86</v>
      </c>
      <c r="AV681" s="14" t="s">
        <v>86</v>
      </c>
      <c r="AW681" s="14" t="s">
        <v>32</v>
      </c>
      <c r="AX681" s="14" t="s">
        <v>76</v>
      </c>
      <c r="AY681" s="202" t="s">
        <v>154</v>
      </c>
    </row>
    <row r="682" spans="1:51" s="14" customFormat="1" ht="12">
      <c r="A682" s="14"/>
      <c r="B682" s="201"/>
      <c r="C682" s="14"/>
      <c r="D682" s="194" t="s">
        <v>162</v>
      </c>
      <c r="E682" s="202" t="s">
        <v>1</v>
      </c>
      <c r="F682" s="203" t="s">
        <v>793</v>
      </c>
      <c r="G682" s="14"/>
      <c r="H682" s="204">
        <v>0.248</v>
      </c>
      <c r="I682" s="205"/>
      <c r="J682" s="14"/>
      <c r="K682" s="14"/>
      <c r="L682" s="201"/>
      <c r="M682" s="206"/>
      <c r="N682" s="207"/>
      <c r="O682" s="207"/>
      <c r="P682" s="207"/>
      <c r="Q682" s="207"/>
      <c r="R682" s="207"/>
      <c r="S682" s="207"/>
      <c r="T682" s="208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02" t="s">
        <v>162</v>
      </c>
      <c r="AU682" s="202" t="s">
        <v>86</v>
      </c>
      <c r="AV682" s="14" t="s">
        <v>86</v>
      </c>
      <c r="AW682" s="14" t="s">
        <v>32</v>
      </c>
      <c r="AX682" s="14" t="s">
        <v>76</v>
      </c>
      <c r="AY682" s="202" t="s">
        <v>154</v>
      </c>
    </row>
    <row r="683" spans="1:51" s="14" customFormat="1" ht="12">
      <c r="A683" s="14"/>
      <c r="B683" s="201"/>
      <c r="C683" s="14"/>
      <c r="D683" s="194" t="s">
        <v>162</v>
      </c>
      <c r="E683" s="202" t="s">
        <v>1</v>
      </c>
      <c r="F683" s="203" t="s">
        <v>793</v>
      </c>
      <c r="G683" s="14"/>
      <c r="H683" s="204">
        <v>0.248</v>
      </c>
      <c r="I683" s="205"/>
      <c r="J683" s="14"/>
      <c r="K683" s="14"/>
      <c r="L683" s="201"/>
      <c r="M683" s="206"/>
      <c r="N683" s="207"/>
      <c r="O683" s="207"/>
      <c r="P683" s="207"/>
      <c r="Q683" s="207"/>
      <c r="R683" s="207"/>
      <c r="S683" s="207"/>
      <c r="T683" s="208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02" t="s">
        <v>162</v>
      </c>
      <c r="AU683" s="202" t="s">
        <v>86</v>
      </c>
      <c r="AV683" s="14" t="s">
        <v>86</v>
      </c>
      <c r="AW683" s="14" t="s">
        <v>32</v>
      </c>
      <c r="AX683" s="14" t="s">
        <v>76</v>
      </c>
      <c r="AY683" s="202" t="s">
        <v>154</v>
      </c>
    </row>
    <row r="684" spans="1:51" s="14" customFormat="1" ht="12">
      <c r="A684" s="14"/>
      <c r="B684" s="201"/>
      <c r="C684" s="14"/>
      <c r="D684" s="194" t="s">
        <v>162</v>
      </c>
      <c r="E684" s="202" t="s">
        <v>1</v>
      </c>
      <c r="F684" s="203" t="s">
        <v>794</v>
      </c>
      <c r="G684" s="14"/>
      <c r="H684" s="204">
        <v>0.468</v>
      </c>
      <c r="I684" s="205"/>
      <c r="J684" s="14"/>
      <c r="K684" s="14"/>
      <c r="L684" s="201"/>
      <c r="M684" s="206"/>
      <c r="N684" s="207"/>
      <c r="O684" s="207"/>
      <c r="P684" s="207"/>
      <c r="Q684" s="207"/>
      <c r="R684" s="207"/>
      <c r="S684" s="207"/>
      <c r="T684" s="208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02" t="s">
        <v>162</v>
      </c>
      <c r="AU684" s="202" t="s">
        <v>86</v>
      </c>
      <c r="AV684" s="14" t="s">
        <v>86</v>
      </c>
      <c r="AW684" s="14" t="s">
        <v>32</v>
      </c>
      <c r="AX684" s="14" t="s">
        <v>76</v>
      </c>
      <c r="AY684" s="202" t="s">
        <v>154</v>
      </c>
    </row>
    <row r="685" spans="1:51" s="14" customFormat="1" ht="12">
      <c r="A685" s="14"/>
      <c r="B685" s="201"/>
      <c r="C685" s="14"/>
      <c r="D685" s="194" t="s">
        <v>162</v>
      </c>
      <c r="E685" s="202" t="s">
        <v>1</v>
      </c>
      <c r="F685" s="203" t="s">
        <v>795</v>
      </c>
      <c r="G685" s="14"/>
      <c r="H685" s="204">
        <v>0.88</v>
      </c>
      <c r="I685" s="205"/>
      <c r="J685" s="14"/>
      <c r="K685" s="14"/>
      <c r="L685" s="201"/>
      <c r="M685" s="206"/>
      <c r="N685" s="207"/>
      <c r="O685" s="207"/>
      <c r="P685" s="207"/>
      <c r="Q685" s="207"/>
      <c r="R685" s="207"/>
      <c r="S685" s="207"/>
      <c r="T685" s="208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02" t="s">
        <v>162</v>
      </c>
      <c r="AU685" s="202" t="s">
        <v>86</v>
      </c>
      <c r="AV685" s="14" t="s">
        <v>86</v>
      </c>
      <c r="AW685" s="14" t="s">
        <v>32</v>
      </c>
      <c r="AX685" s="14" t="s">
        <v>76</v>
      </c>
      <c r="AY685" s="202" t="s">
        <v>154</v>
      </c>
    </row>
    <row r="686" spans="1:51" s="14" customFormat="1" ht="12">
      <c r="A686" s="14"/>
      <c r="B686" s="201"/>
      <c r="C686" s="14"/>
      <c r="D686" s="194" t="s">
        <v>162</v>
      </c>
      <c r="E686" s="202" t="s">
        <v>1</v>
      </c>
      <c r="F686" s="203" t="s">
        <v>796</v>
      </c>
      <c r="G686" s="14"/>
      <c r="H686" s="204">
        <v>0.413</v>
      </c>
      <c r="I686" s="205"/>
      <c r="J686" s="14"/>
      <c r="K686" s="14"/>
      <c r="L686" s="201"/>
      <c r="M686" s="206"/>
      <c r="N686" s="207"/>
      <c r="O686" s="207"/>
      <c r="P686" s="207"/>
      <c r="Q686" s="207"/>
      <c r="R686" s="207"/>
      <c r="S686" s="207"/>
      <c r="T686" s="208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02" t="s">
        <v>162</v>
      </c>
      <c r="AU686" s="202" t="s">
        <v>86</v>
      </c>
      <c r="AV686" s="14" t="s">
        <v>86</v>
      </c>
      <c r="AW686" s="14" t="s">
        <v>32</v>
      </c>
      <c r="AX686" s="14" t="s">
        <v>76</v>
      </c>
      <c r="AY686" s="202" t="s">
        <v>154</v>
      </c>
    </row>
    <row r="687" spans="1:51" s="14" customFormat="1" ht="12">
      <c r="A687" s="14"/>
      <c r="B687" s="201"/>
      <c r="C687" s="14"/>
      <c r="D687" s="194" t="s">
        <v>162</v>
      </c>
      <c r="E687" s="202" t="s">
        <v>1</v>
      </c>
      <c r="F687" s="203" t="s">
        <v>797</v>
      </c>
      <c r="G687" s="14"/>
      <c r="H687" s="204">
        <v>1.32</v>
      </c>
      <c r="I687" s="205"/>
      <c r="J687" s="14"/>
      <c r="K687" s="14"/>
      <c r="L687" s="201"/>
      <c r="M687" s="206"/>
      <c r="N687" s="207"/>
      <c r="O687" s="207"/>
      <c r="P687" s="207"/>
      <c r="Q687" s="207"/>
      <c r="R687" s="207"/>
      <c r="S687" s="207"/>
      <c r="T687" s="208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02" t="s">
        <v>162</v>
      </c>
      <c r="AU687" s="202" t="s">
        <v>86</v>
      </c>
      <c r="AV687" s="14" t="s">
        <v>86</v>
      </c>
      <c r="AW687" s="14" t="s">
        <v>32</v>
      </c>
      <c r="AX687" s="14" t="s">
        <v>76</v>
      </c>
      <c r="AY687" s="202" t="s">
        <v>154</v>
      </c>
    </row>
    <row r="688" spans="1:51" s="15" customFormat="1" ht="12">
      <c r="A688" s="15"/>
      <c r="B688" s="209"/>
      <c r="C688" s="15"/>
      <c r="D688" s="194" t="s">
        <v>162</v>
      </c>
      <c r="E688" s="210" t="s">
        <v>1</v>
      </c>
      <c r="F688" s="211" t="s">
        <v>165</v>
      </c>
      <c r="G688" s="15"/>
      <c r="H688" s="212">
        <v>38.805</v>
      </c>
      <c r="I688" s="213"/>
      <c r="J688" s="15"/>
      <c r="K688" s="15"/>
      <c r="L688" s="209"/>
      <c r="M688" s="214"/>
      <c r="N688" s="215"/>
      <c r="O688" s="215"/>
      <c r="P688" s="215"/>
      <c r="Q688" s="215"/>
      <c r="R688" s="215"/>
      <c r="S688" s="215"/>
      <c r="T688" s="216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10" t="s">
        <v>162</v>
      </c>
      <c r="AU688" s="210" t="s">
        <v>86</v>
      </c>
      <c r="AV688" s="15" t="s">
        <v>161</v>
      </c>
      <c r="AW688" s="15" t="s">
        <v>32</v>
      </c>
      <c r="AX688" s="15" t="s">
        <v>84</v>
      </c>
      <c r="AY688" s="210" t="s">
        <v>154</v>
      </c>
    </row>
    <row r="689" spans="1:65" s="2" customFormat="1" ht="33" customHeight="1">
      <c r="A689" s="38"/>
      <c r="B689" s="179"/>
      <c r="C689" s="225" t="s">
        <v>463</v>
      </c>
      <c r="D689" s="225" t="s">
        <v>255</v>
      </c>
      <c r="E689" s="226" t="s">
        <v>798</v>
      </c>
      <c r="F689" s="227" t="s">
        <v>799</v>
      </c>
      <c r="G689" s="228" t="s">
        <v>201</v>
      </c>
      <c r="H689" s="229">
        <v>39.581</v>
      </c>
      <c r="I689" s="230"/>
      <c r="J689" s="231">
        <f>ROUND(I689*H689,2)</f>
        <v>0</v>
      </c>
      <c r="K689" s="227" t="s">
        <v>160</v>
      </c>
      <c r="L689" s="232"/>
      <c r="M689" s="233" t="s">
        <v>1</v>
      </c>
      <c r="N689" s="234" t="s">
        <v>41</v>
      </c>
      <c r="O689" s="77"/>
      <c r="P689" s="189">
        <f>O689*H689</f>
        <v>0</v>
      </c>
      <c r="Q689" s="189">
        <v>0</v>
      </c>
      <c r="R689" s="189">
        <f>Q689*H689</f>
        <v>0</v>
      </c>
      <c r="S689" s="189">
        <v>0</v>
      </c>
      <c r="T689" s="190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191" t="s">
        <v>248</v>
      </c>
      <c r="AT689" s="191" t="s">
        <v>255</v>
      </c>
      <c r="AU689" s="191" t="s">
        <v>86</v>
      </c>
      <c r="AY689" s="19" t="s">
        <v>154</v>
      </c>
      <c r="BE689" s="192">
        <f>IF(N689="základní",J689,0)</f>
        <v>0</v>
      </c>
      <c r="BF689" s="192">
        <f>IF(N689="snížená",J689,0)</f>
        <v>0</v>
      </c>
      <c r="BG689" s="192">
        <f>IF(N689="zákl. přenesená",J689,0)</f>
        <v>0</v>
      </c>
      <c r="BH689" s="192">
        <f>IF(N689="sníž. přenesená",J689,0)</f>
        <v>0</v>
      </c>
      <c r="BI689" s="192">
        <f>IF(N689="nulová",J689,0)</f>
        <v>0</v>
      </c>
      <c r="BJ689" s="19" t="s">
        <v>84</v>
      </c>
      <c r="BK689" s="192">
        <f>ROUND(I689*H689,2)</f>
        <v>0</v>
      </c>
      <c r="BL689" s="19" t="s">
        <v>195</v>
      </c>
      <c r="BM689" s="191" t="s">
        <v>800</v>
      </c>
    </row>
    <row r="690" spans="1:51" s="14" customFormat="1" ht="12">
      <c r="A690" s="14"/>
      <c r="B690" s="201"/>
      <c r="C690" s="14"/>
      <c r="D690" s="194" t="s">
        <v>162</v>
      </c>
      <c r="E690" s="202" t="s">
        <v>1</v>
      </c>
      <c r="F690" s="203" t="s">
        <v>801</v>
      </c>
      <c r="G690" s="14"/>
      <c r="H690" s="204">
        <v>39.581</v>
      </c>
      <c r="I690" s="205"/>
      <c r="J690" s="14"/>
      <c r="K690" s="14"/>
      <c r="L690" s="201"/>
      <c r="M690" s="206"/>
      <c r="N690" s="207"/>
      <c r="O690" s="207"/>
      <c r="P690" s="207"/>
      <c r="Q690" s="207"/>
      <c r="R690" s="207"/>
      <c r="S690" s="207"/>
      <c r="T690" s="208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02" t="s">
        <v>162</v>
      </c>
      <c r="AU690" s="202" t="s">
        <v>86</v>
      </c>
      <c r="AV690" s="14" t="s">
        <v>86</v>
      </c>
      <c r="AW690" s="14" t="s">
        <v>32</v>
      </c>
      <c r="AX690" s="14" t="s">
        <v>76</v>
      </c>
      <c r="AY690" s="202" t="s">
        <v>154</v>
      </c>
    </row>
    <row r="691" spans="1:51" s="15" customFormat="1" ht="12">
      <c r="A691" s="15"/>
      <c r="B691" s="209"/>
      <c r="C691" s="15"/>
      <c r="D691" s="194" t="s">
        <v>162</v>
      </c>
      <c r="E691" s="210" t="s">
        <v>1</v>
      </c>
      <c r="F691" s="211" t="s">
        <v>165</v>
      </c>
      <c r="G691" s="15"/>
      <c r="H691" s="212">
        <v>39.581</v>
      </c>
      <c r="I691" s="213"/>
      <c r="J691" s="15"/>
      <c r="K691" s="15"/>
      <c r="L691" s="209"/>
      <c r="M691" s="214"/>
      <c r="N691" s="215"/>
      <c r="O691" s="215"/>
      <c r="P691" s="215"/>
      <c r="Q691" s="215"/>
      <c r="R691" s="215"/>
      <c r="S691" s="215"/>
      <c r="T691" s="216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10" t="s">
        <v>162</v>
      </c>
      <c r="AU691" s="210" t="s">
        <v>86</v>
      </c>
      <c r="AV691" s="15" t="s">
        <v>161</v>
      </c>
      <c r="AW691" s="15" t="s">
        <v>32</v>
      </c>
      <c r="AX691" s="15" t="s">
        <v>84</v>
      </c>
      <c r="AY691" s="210" t="s">
        <v>154</v>
      </c>
    </row>
    <row r="692" spans="1:65" s="2" customFormat="1" ht="49.05" customHeight="1">
      <c r="A692" s="38"/>
      <c r="B692" s="179"/>
      <c r="C692" s="180" t="s">
        <v>802</v>
      </c>
      <c r="D692" s="180" t="s">
        <v>156</v>
      </c>
      <c r="E692" s="181" t="s">
        <v>803</v>
      </c>
      <c r="F692" s="182" t="s">
        <v>804</v>
      </c>
      <c r="G692" s="183" t="s">
        <v>201</v>
      </c>
      <c r="H692" s="184">
        <v>1176.239</v>
      </c>
      <c r="I692" s="185"/>
      <c r="J692" s="186">
        <f>ROUND(I692*H692,2)</f>
        <v>0</v>
      </c>
      <c r="K692" s="182" t="s">
        <v>160</v>
      </c>
      <c r="L692" s="39"/>
      <c r="M692" s="187" t="s">
        <v>1</v>
      </c>
      <c r="N692" s="188" t="s">
        <v>41</v>
      </c>
      <c r="O692" s="77"/>
      <c r="P692" s="189">
        <f>O692*H692</f>
        <v>0</v>
      </c>
      <c r="Q692" s="189">
        <v>0</v>
      </c>
      <c r="R692" s="189">
        <f>Q692*H692</f>
        <v>0</v>
      </c>
      <c r="S692" s="189">
        <v>0</v>
      </c>
      <c r="T692" s="190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191" t="s">
        <v>195</v>
      </c>
      <c r="AT692" s="191" t="s">
        <v>156</v>
      </c>
      <c r="AU692" s="191" t="s">
        <v>86</v>
      </c>
      <c r="AY692" s="19" t="s">
        <v>154</v>
      </c>
      <c r="BE692" s="192">
        <f>IF(N692="základní",J692,0)</f>
        <v>0</v>
      </c>
      <c r="BF692" s="192">
        <f>IF(N692="snížená",J692,0)</f>
        <v>0</v>
      </c>
      <c r="BG692" s="192">
        <f>IF(N692="zákl. přenesená",J692,0)</f>
        <v>0</v>
      </c>
      <c r="BH692" s="192">
        <f>IF(N692="sníž. přenesená",J692,0)</f>
        <v>0</v>
      </c>
      <c r="BI692" s="192">
        <f>IF(N692="nulová",J692,0)</f>
        <v>0</v>
      </c>
      <c r="BJ692" s="19" t="s">
        <v>84</v>
      </c>
      <c r="BK692" s="192">
        <f>ROUND(I692*H692,2)</f>
        <v>0</v>
      </c>
      <c r="BL692" s="19" t="s">
        <v>195</v>
      </c>
      <c r="BM692" s="191" t="s">
        <v>805</v>
      </c>
    </row>
    <row r="693" spans="1:51" s="13" customFormat="1" ht="12">
      <c r="A693" s="13"/>
      <c r="B693" s="193"/>
      <c r="C693" s="13"/>
      <c r="D693" s="194" t="s">
        <v>162</v>
      </c>
      <c r="E693" s="195" t="s">
        <v>1</v>
      </c>
      <c r="F693" s="196" t="s">
        <v>806</v>
      </c>
      <c r="G693" s="13"/>
      <c r="H693" s="195" t="s">
        <v>1</v>
      </c>
      <c r="I693" s="197"/>
      <c r="J693" s="13"/>
      <c r="K693" s="13"/>
      <c r="L693" s="193"/>
      <c r="M693" s="198"/>
      <c r="N693" s="199"/>
      <c r="O693" s="199"/>
      <c r="P693" s="199"/>
      <c r="Q693" s="199"/>
      <c r="R693" s="199"/>
      <c r="S693" s="199"/>
      <c r="T693" s="200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195" t="s">
        <v>162</v>
      </c>
      <c r="AU693" s="195" t="s">
        <v>86</v>
      </c>
      <c r="AV693" s="13" t="s">
        <v>84</v>
      </c>
      <c r="AW693" s="13" t="s">
        <v>32</v>
      </c>
      <c r="AX693" s="13" t="s">
        <v>76</v>
      </c>
      <c r="AY693" s="195" t="s">
        <v>154</v>
      </c>
    </row>
    <row r="694" spans="1:51" s="14" customFormat="1" ht="12">
      <c r="A694" s="14"/>
      <c r="B694" s="201"/>
      <c r="C694" s="14"/>
      <c r="D694" s="194" t="s">
        <v>162</v>
      </c>
      <c r="E694" s="202" t="s">
        <v>1</v>
      </c>
      <c r="F694" s="203" t="s">
        <v>659</v>
      </c>
      <c r="G694" s="14"/>
      <c r="H694" s="204">
        <v>324.252</v>
      </c>
      <c r="I694" s="205"/>
      <c r="J694" s="14"/>
      <c r="K694" s="14"/>
      <c r="L694" s="201"/>
      <c r="M694" s="206"/>
      <c r="N694" s="207"/>
      <c r="O694" s="207"/>
      <c r="P694" s="207"/>
      <c r="Q694" s="207"/>
      <c r="R694" s="207"/>
      <c r="S694" s="207"/>
      <c r="T694" s="208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02" t="s">
        <v>162</v>
      </c>
      <c r="AU694" s="202" t="s">
        <v>86</v>
      </c>
      <c r="AV694" s="14" t="s">
        <v>86</v>
      </c>
      <c r="AW694" s="14" t="s">
        <v>32</v>
      </c>
      <c r="AX694" s="14" t="s">
        <v>76</v>
      </c>
      <c r="AY694" s="202" t="s">
        <v>154</v>
      </c>
    </row>
    <row r="695" spans="1:51" s="14" customFormat="1" ht="12">
      <c r="A695" s="14"/>
      <c r="B695" s="201"/>
      <c r="C695" s="14"/>
      <c r="D695" s="194" t="s">
        <v>162</v>
      </c>
      <c r="E695" s="202" t="s">
        <v>1</v>
      </c>
      <c r="F695" s="203" t="s">
        <v>660</v>
      </c>
      <c r="G695" s="14"/>
      <c r="H695" s="204">
        <v>324.252</v>
      </c>
      <c r="I695" s="205"/>
      <c r="J695" s="14"/>
      <c r="K695" s="14"/>
      <c r="L695" s="201"/>
      <c r="M695" s="206"/>
      <c r="N695" s="207"/>
      <c r="O695" s="207"/>
      <c r="P695" s="207"/>
      <c r="Q695" s="207"/>
      <c r="R695" s="207"/>
      <c r="S695" s="207"/>
      <c r="T695" s="208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02" t="s">
        <v>162</v>
      </c>
      <c r="AU695" s="202" t="s">
        <v>86</v>
      </c>
      <c r="AV695" s="14" t="s">
        <v>86</v>
      </c>
      <c r="AW695" s="14" t="s">
        <v>32</v>
      </c>
      <c r="AX695" s="14" t="s">
        <v>76</v>
      </c>
      <c r="AY695" s="202" t="s">
        <v>154</v>
      </c>
    </row>
    <row r="696" spans="1:51" s="14" customFormat="1" ht="12">
      <c r="A696" s="14"/>
      <c r="B696" s="201"/>
      <c r="C696" s="14"/>
      <c r="D696" s="194" t="s">
        <v>162</v>
      </c>
      <c r="E696" s="202" t="s">
        <v>1</v>
      </c>
      <c r="F696" s="203" t="s">
        <v>661</v>
      </c>
      <c r="G696" s="14"/>
      <c r="H696" s="204">
        <v>527.735</v>
      </c>
      <c r="I696" s="205"/>
      <c r="J696" s="14"/>
      <c r="K696" s="14"/>
      <c r="L696" s="201"/>
      <c r="M696" s="206"/>
      <c r="N696" s="207"/>
      <c r="O696" s="207"/>
      <c r="P696" s="207"/>
      <c r="Q696" s="207"/>
      <c r="R696" s="207"/>
      <c r="S696" s="207"/>
      <c r="T696" s="208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02" t="s">
        <v>162</v>
      </c>
      <c r="AU696" s="202" t="s">
        <v>86</v>
      </c>
      <c r="AV696" s="14" t="s">
        <v>86</v>
      </c>
      <c r="AW696" s="14" t="s">
        <v>32</v>
      </c>
      <c r="AX696" s="14" t="s">
        <v>76</v>
      </c>
      <c r="AY696" s="202" t="s">
        <v>154</v>
      </c>
    </row>
    <row r="697" spans="1:51" s="15" customFormat="1" ht="12">
      <c r="A697" s="15"/>
      <c r="B697" s="209"/>
      <c r="C697" s="15"/>
      <c r="D697" s="194" t="s">
        <v>162</v>
      </c>
      <c r="E697" s="210" t="s">
        <v>1</v>
      </c>
      <c r="F697" s="211" t="s">
        <v>165</v>
      </c>
      <c r="G697" s="15"/>
      <c r="H697" s="212">
        <v>1176.239</v>
      </c>
      <c r="I697" s="213"/>
      <c r="J697" s="15"/>
      <c r="K697" s="15"/>
      <c r="L697" s="209"/>
      <c r="M697" s="214"/>
      <c r="N697" s="215"/>
      <c r="O697" s="215"/>
      <c r="P697" s="215"/>
      <c r="Q697" s="215"/>
      <c r="R697" s="215"/>
      <c r="S697" s="215"/>
      <c r="T697" s="216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10" t="s">
        <v>162</v>
      </c>
      <c r="AU697" s="210" t="s">
        <v>86</v>
      </c>
      <c r="AV697" s="15" t="s">
        <v>161</v>
      </c>
      <c r="AW697" s="15" t="s">
        <v>32</v>
      </c>
      <c r="AX697" s="15" t="s">
        <v>84</v>
      </c>
      <c r="AY697" s="210" t="s">
        <v>154</v>
      </c>
    </row>
    <row r="698" spans="1:65" s="2" customFormat="1" ht="49.05" customHeight="1">
      <c r="A698" s="38"/>
      <c r="B698" s="179"/>
      <c r="C698" s="180" t="s">
        <v>468</v>
      </c>
      <c r="D698" s="180" t="s">
        <v>156</v>
      </c>
      <c r="E698" s="181" t="s">
        <v>807</v>
      </c>
      <c r="F698" s="182" t="s">
        <v>808</v>
      </c>
      <c r="G698" s="183" t="s">
        <v>201</v>
      </c>
      <c r="H698" s="184">
        <v>1176.239</v>
      </c>
      <c r="I698" s="185"/>
      <c r="J698" s="186">
        <f>ROUND(I698*H698,2)</f>
        <v>0</v>
      </c>
      <c r="K698" s="182" t="s">
        <v>160</v>
      </c>
      <c r="L698" s="39"/>
      <c r="M698" s="187" t="s">
        <v>1</v>
      </c>
      <c r="N698" s="188" t="s">
        <v>41</v>
      </c>
      <c r="O698" s="77"/>
      <c r="P698" s="189">
        <f>O698*H698</f>
        <v>0</v>
      </c>
      <c r="Q698" s="189">
        <v>0</v>
      </c>
      <c r="R698" s="189">
        <f>Q698*H698</f>
        <v>0</v>
      </c>
      <c r="S698" s="189">
        <v>0</v>
      </c>
      <c r="T698" s="190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191" t="s">
        <v>195</v>
      </c>
      <c r="AT698" s="191" t="s">
        <v>156</v>
      </c>
      <c r="AU698" s="191" t="s">
        <v>86</v>
      </c>
      <c r="AY698" s="19" t="s">
        <v>154</v>
      </c>
      <c r="BE698" s="192">
        <f>IF(N698="základní",J698,0)</f>
        <v>0</v>
      </c>
      <c r="BF698" s="192">
        <f>IF(N698="snížená",J698,0)</f>
        <v>0</v>
      </c>
      <c r="BG698" s="192">
        <f>IF(N698="zákl. přenesená",J698,0)</f>
        <v>0</v>
      </c>
      <c r="BH698" s="192">
        <f>IF(N698="sníž. přenesená",J698,0)</f>
        <v>0</v>
      </c>
      <c r="BI698" s="192">
        <f>IF(N698="nulová",J698,0)</f>
        <v>0</v>
      </c>
      <c r="BJ698" s="19" t="s">
        <v>84</v>
      </c>
      <c r="BK698" s="192">
        <f>ROUND(I698*H698,2)</f>
        <v>0</v>
      </c>
      <c r="BL698" s="19" t="s">
        <v>195</v>
      </c>
      <c r="BM698" s="191" t="s">
        <v>809</v>
      </c>
    </row>
    <row r="699" spans="1:51" s="13" customFormat="1" ht="12">
      <c r="A699" s="13"/>
      <c r="B699" s="193"/>
      <c r="C699" s="13"/>
      <c r="D699" s="194" t="s">
        <v>162</v>
      </c>
      <c r="E699" s="195" t="s">
        <v>1</v>
      </c>
      <c r="F699" s="196" t="s">
        <v>810</v>
      </c>
      <c r="G699" s="13"/>
      <c r="H699" s="195" t="s">
        <v>1</v>
      </c>
      <c r="I699" s="197"/>
      <c r="J699" s="13"/>
      <c r="K699" s="13"/>
      <c r="L699" s="193"/>
      <c r="M699" s="198"/>
      <c r="N699" s="199"/>
      <c r="O699" s="199"/>
      <c r="P699" s="199"/>
      <c r="Q699" s="199"/>
      <c r="R699" s="199"/>
      <c r="S699" s="199"/>
      <c r="T699" s="200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195" t="s">
        <v>162</v>
      </c>
      <c r="AU699" s="195" t="s">
        <v>86</v>
      </c>
      <c r="AV699" s="13" t="s">
        <v>84</v>
      </c>
      <c r="AW699" s="13" t="s">
        <v>32</v>
      </c>
      <c r="AX699" s="13" t="s">
        <v>76</v>
      </c>
      <c r="AY699" s="195" t="s">
        <v>154</v>
      </c>
    </row>
    <row r="700" spans="1:51" s="14" customFormat="1" ht="12">
      <c r="A700" s="14"/>
      <c r="B700" s="201"/>
      <c r="C700" s="14"/>
      <c r="D700" s="194" t="s">
        <v>162</v>
      </c>
      <c r="E700" s="202" t="s">
        <v>1</v>
      </c>
      <c r="F700" s="203" t="s">
        <v>659</v>
      </c>
      <c r="G700" s="14"/>
      <c r="H700" s="204">
        <v>324.252</v>
      </c>
      <c r="I700" s="205"/>
      <c r="J700" s="14"/>
      <c r="K700" s="14"/>
      <c r="L700" s="201"/>
      <c r="M700" s="206"/>
      <c r="N700" s="207"/>
      <c r="O700" s="207"/>
      <c r="P700" s="207"/>
      <c r="Q700" s="207"/>
      <c r="R700" s="207"/>
      <c r="S700" s="207"/>
      <c r="T700" s="208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02" t="s">
        <v>162</v>
      </c>
      <c r="AU700" s="202" t="s">
        <v>86</v>
      </c>
      <c r="AV700" s="14" t="s">
        <v>86</v>
      </c>
      <c r="AW700" s="14" t="s">
        <v>32</v>
      </c>
      <c r="AX700" s="14" t="s">
        <v>76</v>
      </c>
      <c r="AY700" s="202" t="s">
        <v>154</v>
      </c>
    </row>
    <row r="701" spans="1:51" s="14" customFormat="1" ht="12">
      <c r="A701" s="14"/>
      <c r="B701" s="201"/>
      <c r="C701" s="14"/>
      <c r="D701" s="194" t="s">
        <v>162</v>
      </c>
      <c r="E701" s="202" t="s">
        <v>1</v>
      </c>
      <c r="F701" s="203" t="s">
        <v>660</v>
      </c>
      <c r="G701" s="14"/>
      <c r="H701" s="204">
        <v>324.252</v>
      </c>
      <c r="I701" s="205"/>
      <c r="J701" s="14"/>
      <c r="K701" s="14"/>
      <c r="L701" s="201"/>
      <c r="M701" s="206"/>
      <c r="N701" s="207"/>
      <c r="O701" s="207"/>
      <c r="P701" s="207"/>
      <c r="Q701" s="207"/>
      <c r="R701" s="207"/>
      <c r="S701" s="207"/>
      <c r="T701" s="208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02" t="s">
        <v>162</v>
      </c>
      <c r="AU701" s="202" t="s">
        <v>86</v>
      </c>
      <c r="AV701" s="14" t="s">
        <v>86</v>
      </c>
      <c r="AW701" s="14" t="s">
        <v>32</v>
      </c>
      <c r="AX701" s="14" t="s">
        <v>76</v>
      </c>
      <c r="AY701" s="202" t="s">
        <v>154</v>
      </c>
    </row>
    <row r="702" spans="1:51" s="14" customFormat="1" ht="12">
      <c r="A702" s="14"/>
      <c r="B702" s="201"/>
      <c r="C702" s="14"/>
      <c r="D702" s="194" t="s">
        <v>162</v>
      </c>
      <c r="E702" s="202" t="s">
        <v>1</v>
      </c>
      <c r="F702" s="203" t="s">
        <v>661</v>
      </c>
      <c r="G702" s="14"/>
      <c r="H702" s="204">
        <v>527.735</v>
      </c>
      <c r="I702" s="205"/>
      <c r="J702" s="14"/>
      <c r="K702" s="14"/>
      <c r="L702" s="201"/>
      <c r="M702" s="206"/>
      <c r="N702" s="207"/>
      <c r="O702" s="207"/>
      <c r="P702" s="207"/>
      <c r="Q702" s="207"/>
      <c r="R702" s="207"/>
      <c r="S702" s="207"/>
      <c r="T702" s="208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02" t="s">
        <v>162</v>
      </c>
      <c r="AU702" s="202" t="s">
        <v>86</v>
      </c>
      <c r="AV702" s="14" t="s">
        <v>86</v>
      </c>
      <c r="AW702" s="14" t="s">
        <v>32</v>
      </c>
      <c r="AX702" s="14" t="s">
        <v>76</v>
      </c>
      <c r="AY702" s="202" t="s">
        <v>154</v>
      </c>
    </row>
    <row r="703" spans="1:51" s="15" customFormat="1" ht="12">
      <c r="A703" s="15"/>
      <c r="B703" s="209"/>
      <c r="C703" s="15"/>
      <c r="D703" s="194" t="s">
        <v>162</v>
      </c>
      <c r="E703" s="210" t="s">
        <v>1</v>
      </c>
      <c r="F703" s="211" t="s">
        <v>165</v>
      </c>
      <c r="G703" s="15"/>
      <c r="H703" s="212">
        <v>1176.239</v>
      </c>
      <c r="I703" s="213"/>
      <c r="J703" s="15"/>
      <c r="K703" s="15"/>
      <c r="L703" s="209"/>
      <c r="M703" s="214"/>
      <c r="N703" s="215"/>
      <c r="O703" s="215"/>
      <c r="P703" s="215"/>
      <c r="Q703" s="215"/>
      <c r="R703" s="215"/>
      <c r="S703" s="215"/>
      <c r="T703" s="216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10" t="s">
        <v>162</v>
      </c>
      <c r="AU703" s="210" t="s">
        <v>86</v>
      </c>
      <c r="AV703" s="15" t="s">
        <v>161</v>
      </c>
      <c r="AW703" s="15" t="s">
        <v>32</v>
      </c>
      <c r="AX703" s="15" t="s">
        <v>84</v>
      </c>
      <c r="AY703" s="210" t="s">
        <v>154</v>
      </c>
    </row>
    <row r="704" spans="1:65" s="2" customFormat="1" ht="37.8" customHeight="1">
      <c r="A704" s="38"/>
      <c r="B704" s="179"/>
      <c r="C704" s="180" t="s">
        <v>811</v>
      </c>
      <c r="D704" s="180" t="s">
        <v>156</v>
      </c>
      <c r="E704" s="181" t="s">
        <v>812</v>
      </c>
      <c r="F704" s="182" t="s">
        <v>813</v>
      </c>
      <c r="G704" s="183" t="s">
        <v>201</v>
      </c>
      <c r="H704" s="184">
        <v>1173.395</v>
      </c>
      <c r="I704" s="185"/>
      <c r="J704" s="186">
        <f>ROUND(I704*H704,2)</f>
        <v>0</v>
      </c>
      <c r="K704" s="182" t="s">
        <v>160</v>
      </c>
      <c r="L704" s="39"/>
      <c r="M704" s="187" t="s">
        <v>1</v>
      </c>
      <c r="N704" s="188" t="s">
        <v>41</v>
      </c>
      <c r="O704" s="77"/>
      <c r="P704" s="189">
        <f>O704*H704</f>
        <v>0</v>
      </c>
      <c r="Q704" s="189">
        <v>0</v>
      </c>
      <c r="R704" s="189">
        <f>Q704*H704</f>
        <v>0</v>
      </c>
      <c r="S704" s="189">
        <v>0</v>
      </c>
      <c r="T704" s="190">
        <f>S704*H704</f>
        <v>0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R704" s="191" t="s">
        <v>195</v>
      </c>
      <c r="AT704" s="191" t="s">
        <v>156</v>
      </c>
      <c r="AU704" s="191" t="s">
        <v>86</v>
      </c>
      <c r="AY704" s="19" t="s">
        <v>154</v>
      </c>
      <c r="BE704" s="192">
        <f>IF(N704="základní",J704,0)</f>
        <v>0</v>
      </c>
      <c r="BF704" s="192">
        <f>IF(N704="snížená",J704,0)</f>
        <v>0</v>
      </c>
      <c r="BG704" s="192">
        <f>IF(N704="zákl. přenesená",J704,0)</f>
        <v>0</v>
      </c>
      <c r="BH704" s="192">
        <f>IF(N704="sníž. přenesená",J704,0)</f>
        <v>0</v>
      </c>
      <c r="BI704" s="192">
        <f>IF(N704="nulová",J704,0)</f>
        <v>0</v>
      </c>
      <c r="BJ704" s="19" t="s">
        <v>84</v>
      </c>
      <c r="BK704" s="192">
        <f>ROUND(I704*H704,2)</f>
        <v>0</v>
      </c>
      <c r="BL704" s="19" t="s">
        <v>195</v>
      </c>
      <c r="BM704" s="191" t="s">
        <v>814</v>
      </c>
    </row>
    <row r="705" spans="1:51" s="13" customFormat="1" ht="12">
      <c r="A705" s="13"/>
      <c r="B705" s="193"/>
      <c r="C705" s="13"/>
      <c r="D705" s="194" t="s">
        <v>162</v>
      </c>
      <c r="E705" s="195" t="s">
        <v>1</v>
      </c>
      <c r="F705" s="196" t="s">
        <v>644</v>
      </c>
      <c r="G705" s="13"/>
      <c r="H705" s="195" t="s">
        <v>1</v>
      </c>
      <c r="I705" s="197"/>
      <c r="J705" s="13"/>
      <c r="K705" s="13"/>
      <c r="L705" s="193"/>
      <c r="M705" s="198"/>
      <c r="N705" s="199"/>
      <c r="O705" s="199"/>
      <c r="P705" s="199"/>
      <c r="Q705" s="199"/>
      <c r="R705" s="199"/>
      <c r="S705" s="199"/>
      <c r="T705" s="200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195" t="s">
        <v>162</v>
      </c>
      <c r="AU705" s="195" t="s">
        <v>86</v>
      </c>
      <c r="AV705" s="13" t="s">
        <v>84</v>
      </c>
      <c r="AW705" s="13" t="s">
        <v>32</v>
      </c>
      <c r="AX705" s="13" t="s">
        <v>76</v>
      </c>
      <c r="AY705" s="195" t="s">
        <v>154</v>
      </c>
    </row>
    <row r="706" spans="1:51" s="13" customFormat="1" ht="12">
      <c r="A706" s="13"/>
      <c r="B706" s="193"/>
      <c r="C706" s="13"/>
      <c r="D706" s="194" t="s">
        <v>162</v>
      </c>
      <c r="E706" s="195" t="s">
        <v>1</v>
      </c>
      <c r="F706" s="196" t="s">
        <v>645</v>
      </c>
      <c r="G706" s="13"/>
      <c r="H706" s="195" t="s">
        <v>1</v>
      </c>
      <c r="I706" s="197"/>
      <c r="J706" s="13"/>
      <c r="K706" s="13"/>
      <c r="L706" s="193"/>
      <c r="M706" s="198"/>
      <c r="N706" s="199"/>
      <c r="O706" s="199"/>
      <c r="P706" s="199"/>
      <c r="Q706" s="199"/>
      <c r="R706" s="199"/>
      <c r="S706" s="199"/>
      <c r="T706" s="200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195" t="s">
        <v>162</v>
      </c>
      <c r="AU706" s="195" t="s">
        <v>86</v>
      </c>
      <c r="AV706" s="13" t="s">
        <v>84</v>
      </c>
      <c r="AW706" s="13" t="s">
        <v>32</v>
      </c>
      <c r="AX706" s="13" t="s">
        <v>76</v>
      </c>
      <c r="AY706" s="195" t="s">
        <v>154</v>
      </c>
    </row>
    <row r="707" spans="1:51" s="14" customFormat="1" ht="12">
      <c r="A707" s="14"/>
      <c r="B707" s="201"/>
      <c r="C707" s="14"/>
      <c r="D707" s="194" t="s">
        <v>162</v>
      </c>
      <c r="E707" s="202" t="s">
        <v>1</v>
      </c>
      <c r="F707" s="203" t="s">
        <v>646</v>
      </c>
      <c r="G707" s="14"/>
      <c r="H707" s="204">
        <v>322.83</v>
      </c>
      <c r="I707" s="205"/>
      <c r="J707" s="14"/>
      <c r="K707" s="14"/>
      <c r="L707" s="201"/>
      <c r="M707" s="206"/>
      <c r="N707" s="207"/>
      <c r="O707" s="207"/>
      <c r="P707" s="207"/>
      <c r="Q707" s="207"/>
      <c r="R707" s="207"/>
      <c r="S707" s="207"/>
      <c r="T707" s="208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02" t="s">
        <v>162</v>
      </c>
      <c r="AU707" s="202" t="s">
        <v>86</v>
      </c>
      <c r="AV707" s="14" t="s">
        <v>86</v>
      </c>
      <c r="AW707" s="14" t="s">
        <v>32</v>
      </c>
      <c r="AX707" s="14" t="s">
        <v>76</v>
      </c>
      <c r="AY707" s="202" t="s">
        <v>154</v>
      </c>
    </row>
    <row r="708" spans="1:51" s="14" customFormat="1" ht="12">
      <c r="A708" s="14"/>
      <c r="B708" s="201"/>
      <c r="C708" s="14"/>
      <c r="D708" s="194" t="s">
        <v>162</v>
      </c>
      <c r="E708" s="202" t="s">
        <v>1</v>
      </c>
      <c r="F708" s="203" t="s">
        <v>648</v>
      </c>
      <c r="G708" s="14"/>
      <c r="H708" s="204">
        <v>322.83</v>
      </c>
      <c r="I708" s="205"/>
      <c r="J708" s="14"/>
      <c r="K708" s="14"/>
      <c r="L708" s="201"/>
      <c r="M708" s="206"/>
      <c r="N708" s="207"/>
      <c r="O708" s="207"/>
      <c r="P708" s="207"/>
      <c r="Q708" s="207"/>
      <c r="R708" s="207"/>
      <c r="S708" s="207"/>
      <c r="T708" s="208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02" t="s">
        <v>162</v>
      </c>
      <c r="AU708" s="202" t="s">
        <v>86</v>
      </c>
      <c r="AV708" s="14" t="s">
        <v>86</v>
      </c>
      <c r="AW708" s="14" t="s">
        <v>32</v>
      </c>
      <c r="AX708" s="14" t="s">
        <v>76</v>
      </c>
      <c r="AY708" s="202" t="s">
        <v>154</v>
      </c>
    </row>
    <row r="709" spans="1:51" s="14" customFormat="1" ht="12">
      <c r="A709" s="14"/>
      <c r="B709" s="201"/>
      <c r="C709" s="14"/>
      <c r="D709" s="194" t="s">
        <v>162</v>
      </c>
      <c r="E709" s="202" t="s">
        <v>1</v>
      </c>
      <c r="F709" s="203" t="s">
        <v>650</v>
      </c>
      <c r="G709" s="14"/>
      <c r="H709" s="204">
        <v>527.735</v>
      </c>
      <c r="I709" s="205"/>
      <c r="J709" s="14"/>
      <c r="K709" s="14"/>
      <c r="L709" s="201"/>
      <c r="M709" s="206"/>
      <c r="N709" s="207"/>
      <c r="O709" s="207"/>
      <c r="P709" s="207"/>
      <c r="Q709" s="207"/>
      <c r="R709" s="207"/>
      <c r="S709" s="207"/>
      <c r="T709" s="208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02" t="s">
        <v>162</v>
      </c>
      <c r="AU709" s="202" t="s">
        <v>86</v>
      </c>
      <c r="AV709" s="14" t="s">
        <v>86</v>
      </c>
      <c r="AW709" s="14" t="s">
        <v>32</v>
      </c>
      <c r="AX709" s="14" t="s">
        <v>76</v>
      </c>
      <c r="AY709" s="202" t="s">
        <v>154</v>
      </c>
    </row>
    <row r="710" spans="1:51" s="15" customFormat="1" ht="12">
      <c r="A710" s="15"/>
      <c r="B710" s="209"/>
      <c r="C710" s="15"/>
      <c r="D710" s="194" t="s">
        <v>162</v>
      </c>
      <c r="E710" s="210" t="s">
        <v>1</v>
      </c>
      <c r="F710" s="211" t="s">
        <v>165</v>
      </c>
      <c r="G710" s="15"/>
      <c r="H710" s="212">
        <v>1173.395</v>
      </c>
      <c r="I710" s="213"/>
      <c r="J710" s="15"/>
      <c r="K710" s="15"/>
      <c r="L710" s="209"/>
      <c r="M710" s="214"/>
      <c r="N710" s="215"/>
      <c r="O710" s="215"/>
      <c r="P710" s="215"/>
      <c r="Q710" s="215"/>
      <c r="R710" s="215"/>
      <c r="S710" s="215"/>
      <c r="T710" s="216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10" t="s">
        <v>162</v>
      </c>
      <c r="AU710" s="210" t="s">
        <v>86</v>
      </c>
      <c r="AV710" s="15" t="s">
        <v>161</v>
      </c>
      <c r="AW710" s="15" t="s">
        <v>32</v>
      </c>
      <c r="AX710" s="15" t="s">
        <v>84</v>
      </c>
      <c r="AY710" s="210" t="s">
        <v>154</v>
      </c>
    </row>
    <row r="711" spans="1:65" s="2" customFormat="1" ht="24.15" customHeight="1">
      <c r="A711" s="38"/>
      <c r="B711" s="179"/>
      <c r="C711" s="225" t="s">
        <v>476</v>
      </c>
      <c r="D711" s="225" t="s">
        <v>255</v>
      </c>
      <c r="E711" s="226" t="s">
        <v>815</v>
      </c>
      <c r="F711" s="227" t="s">
        <v>816</v>
      </c>
      <c r="G711" s="228" t="s">
        <v>159</v>
      </c>
      <c r="H711" s="229">
        <v>287.247</v>
      </c>
      <c r="I711" s="230"/>
      <c r="J711" s="231">
        <f>ROUND(I711*H711,2)</f>
        <v>0</v>
      </c>
      <c r="K711" s="227" t="s">
        <v>160</v>
      </c>
      <c r="L711" s="232"/>
      <c r="M711" s="233" t="s">
        <v>1</v>
      </c>
      <c r="N711" s="234" t="s">
        <v>41</v>
      </c>
      <c r="O711" s="77"/>
      <c r="P711" s="189">
        <f>O711*H711</f>
        <v>0</v>
      </c>
      <c r="Q711" s="189">
        <v>0</v>
      </c>
      <c r="R711" s="189">
        <f>Q711*H711</f>
        <v>0</v>
      </c>
      <c r="S711" s="189">
        <v>0</v>
      </c>
      <c r="T711" s="190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191" t="s">
        <v>248</v>
      </c>
      <c r="AT711" s="191" t="s">
        <v>255</v>
      </c>
      <c r="AU711" s="191" t="s">
        <v>86</v>
      </c>
      <c r="AY711" s="19" t="s">
        <v>154</v>
      </c>
      <c r="BE711" s="192">
        <f>IF(N711="základní",J711,0)</f>
        <v>0</v>
      </c>
      <c r="BF711" s="192">
        <f>IF(N711="snížená",J711,0)</f>
        <v>0</v>
      </c>
      <c r="BG711" s="192">
        <f>IF(N711="zákl. přenesená",J711,0)</f>
        <v>0</v>
      </c>
      <c r="BH711" s="192">
        <f>IF(N711="sníž. přenesená",J711,0)</f>
        <v>0</v>
      </c>
      <c r="BI711" s="192">
        <f>IF(N711="nulová",J711,0)</f>
        <v>0</v>
      </c>
      <c r="BJ711" s="19" t="s">
        <v>84</v>
      </c>
      <c r="BK711" s="192">
        <f>ROUND(I711*H711,2)</f>
        <v>0</v>
      </c>
      <c r="BL711" s="19" t="s">
        <v>195</v>
      </c>
      <c r="BM711" s="191" t="s">
        <v>817</v>
      </c>
    </row>
    <row r="712" spans="1:65" s="2" customFormat="1" ht="24.15" customHeight="1">
      <c r="A712" s="38"/>
      <c r="B712" s="179"/>
      <c r="C712" s="180" t="s">
        <v>818</v>
      </c>
      <c r="D712" s="180" t="s">
        <v>156</v>
      </c>
      <c r="E712" s="181" t="s">
        <v>819</v>
      </c>
      <c r="F712" s="182" t="s">
        <v>820</v>
      </c>
      <c r="G712" s="183" t="s">
        <v>201</v>
      </c>
      <c r="H712" s="184">
        <v>1173.395</v>
      </c>
      <c r="I712" s="185"/>
      <c r="J712" s="186">
        <f>ROUND(I712*H712,2)</f>
        <v>0</v>
      </c>
      <c r="K712" s="182" t="s">
        <v>160</v>
      </c>
      <c r="L712" s="39"/>
      <c r="M712" s="187" t="s">
        <v>1</v>
      </c>
      <c r="N712" s="188" t="s">
        <v>41</v>
      </c>
      <c r="O712" s="77"/>
      <c r="P712" s="189">
        <f>O712*H712</f>
        <v>0</v>
      </c>
      <c r="Q712" s="189">
        <v>0</v>
      </c>
      <c r="R712" s="189">
        <f>Q712*H712</f>
        <v>0</v>
      </c>
      <c r="S712" s="189">
        <v>0</v>
      </c>
      <c r="T712" s="190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191" t="s">
        <v>195</v>
      </c>
      <c r="AT712" s="191" t="s">
        <v>156</v>
      </c>
      <c r="AU712" s="191" t="s">
        <v>86</v>
      </c>
      <c r="AY712" s="19" t="s">
        <v>154</v>
      </c>
      <c r="BE712" s="192">
        <f>IF(N712="základní",J712,0)</f>
        <v>0</v>
      </c>
      <c r="BF712" s="192">
        <f>IF(N712="snížená",J712,0)</f>
        <v>0</v>
      </c>
      <c r="BG712" s="192">
        <f>IF(N712="zákl. přenesená",J712,0)</f>
        <v>0</v>
      </c>
      <c r="BH712" s="192">
        <f>IF(N712="sníž. přenesená",J712,0)</f>
        <v>0</v>
      </c>
      <c r="BI712" s="192">
        <f>IF(N712="nulová",J712,0)</f>
        <v>0</v>
      </c>
      <c r="BJ712" s="19" t="s">
        <v>84</v>
      </c>
      <c r="BK712" s="192">
        <f>ROUND(I712*H712,2)</f>
        <v>0</v>
      </c>
      <c r="BL712" s="19" t="s">
        <v>195</v>
      </c>
      <c r="BM712" s="191" t="s">
        <v>821</v>
      </c>
    </row>
    <row r="713" spans="1:51" s="13" customFormat="1" ht="12">
      <c r="A713" s="13"/>
      <c r="B713" s="193"/>
      <c r="C713" s="13"/>
      <c r="D713" s="194" t="s">
        <v>162</v>
      </c>
      <c r="E713" s="195" t="s">
        <v>1</v>
      </c>
      <c r="F713" s="196" t="s">
        <v>644</v>
      </c>
      <c r="G713" s="13"/>
      <c r="H713" s="195" t="s">
        <v>1</v>
      </c>
      <c r="I713" s="197"/>
      <c r="J713" s="13"/>
      <c r="K713" s="13"/>
      <c r="L713" s="193"/>
      <c r="M713" s="198"/>
      <c r="N713" s="199"/>
      <c r="O713" s="199"/>
      <c r="P713" s="199"/>
      <c r="Q713" s="199"/>
      <c r="R713" s="199"/>
      <c r="S713" s="199"/>
      <c r="T713" s="20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195" t="s">
        <v>162</v>
      </c>
      <c r="AU713" s="195" t="s">
        <v>86</v>
      </c>
      <c r="AV713" s="13" t="s">
        <v>84</v>
      </c>
      <c r="AW713" s="13" t="s">
        <v>32</v>
      </c>
      <c r="AX713" s="13" t="s">
        <v>76</v>
      </c>
      <c r="AY713" s="195" t="s">
        <v>154</v>
      </c>
    </row>
    <row r="714" spans="1:51" s="13" customFormat="1" ht="12">
      <c r="A714" s="13"/>
      <c r="B714" s="193"/>
      <c r="C714" s="13"/>
      <c r="D714" s="194" t="s">
        <v>162</v>
      </c>
      <c r="E714" s="195" t="s">
        <v>1</v>
      </c>
      <c r="F714" s="196" t="s">
        <v>645</v>
      </c>
      <c r="G714" s="13"/>
      <c r="H714" s="195" t="s">
        <v>1</v>
      </c>
      <c r="I714" s="197"/>
      <c r="J714" s="13"/>
      <c r="K714" s="13"/>
      <c r="L714" s="193"/>
      <c r="M714" s="198"/>
      <c r="N714" s="199"/>
      <c r="O714" s="199"/>
      <c r="P714" s="199"/>
      <c r="Q714" s="199"/>
      <c r="R714" s="199"/>
      <c r="S714" s="199"/>
      <c r="T714" s="200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195" t="s">
        <v>162</v>
      </c>
      <c r="AU714" s="195" t="s">
        <v>86</v>
      </c>
      <c r="AV714" s="13" t="s">
        <v>84</v>
      </c>
      <c r="AW714" s="13" t="s">
        <v>32</v>
      </c>
      <c r="AX714" s="13" t="s">
        <v>76</v>
      </c>
      <c r="AY714" s="195" t="s">
        <v>154</v>
      </c>
    </row>
    <row r="715" spans="1:51" s="14" customFormat="1" ht="12">
      <c r="A715" s="14"/>
      <c r="B715" s="201"/>
      <c r="C715" s="14"/>
      <c r="D715" s="194" t="s">
        <v>162</v>
      </c>
      <c r="E715" s="202" t="s">
        <v>1</v>
      </c>
      <c r="F715" s="203" t="s">
        <v>646</v>
      </c>
      <c r="G715" s="14"/>
      <c r="H715" s="204">
        <v>322.83</v>
      </c>
      <c r="I715" s="205"/>
      <c r="J715" s="14"/>
      <c r="K715" s="14"/>
      <c r="L715" s="201"/>
      <c r="M715" s="206"/>
      <c r="N715" s="207"/>
      <c r="O715" s="207"/>
      <c r="P715" s="207"/>
      <c r="Q715" s="207"/>
      <c r="R715" s="207"/>
      <c r="S715" s="207"/>
      <c r="T715" s="208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02" t="s">
        <v>162</v>
      </c>
      <c r="AU715" s="202" t="s">
        <v>86</v>
      </c>
      <c r="AV715" s="14" t="s">
        <v>86</v>
      </c>
      <c r="AW715" s="14" t="s">
        <v>32</v>
      </c>
      <c r="AX715" s="14" t="s">
        <v>76</v>
      </c>
      <c r="AY715" s="202" t="s">
        <v>154</v>
      </c>
    </row>
    <row r="716" spans="1:51" s="14" customFormat="1" ht="12">
      <c r="A716" s="14"/>
      <c r="B716" s="201"/>
      <c r="C716" s="14"/>
      <c r="D716" s="194" t="s">
        <v>162</v>
      </c>
      <c r="E716" s="202" t="s">
        <v>1</v>
      </c>
      <c r="F716" s="203" t="s">
        <v>648</v>
      </c>
      <c r="G716" s="14"/>
      <c r="H716" s="204">
        <v>322.83</v>
      </c>
      <c r="I716" s="205"/>
      <c r="J716" s="14"/>
      <c r="K716" s="14"/>
      <c r="L716" s="201"/>
      <c r="M716" s="206"/>
      <c r="N716" s="207"/>
      <c r="O716" s="207"/>
      <c r="P716" s="207"/>
      <c r="Q716" s="207"/>
      <c r="R716" s="207"/>
      <c r="S716" s="207"/>
      <c r="T716" s="208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02" t="s">
        <v>162</v>
      </c>
      <c r="AU716" s="202" t="s">
        <v>86</v>
      </c>
      <c r="AV716" s="14" t="s">
        <v>86</v>
      </c>
      <c r="AW716" s="14" t="s">
        <v>32</v>
      </c>
      <c r="AX716" s="14" t="s">
        <v>76</v>
      </c>
      <c r="AY716" s="202" t="s">
        <v>154</v>
      </c>
    </row>
    <row r="717" spans="1:51" s="14" customFormat="1" ht="12">
      <c r="A717" s="14"/>
      <c r="B717" s="201"/>
      <c r="C717" s="14"/>
      <c r="D717" s="194" t="s">
        <v>162</v>
      </c>
      <c r="E717" s="202" t="s">
        <v>1</v>
      </c>
      <c r="F717" s="203" t="s">
        <v>650</v>
      </c>
      <c r="G717" s="14"/>
      <c r="H717" s="204">
        <v>527.735</v>
      </c>
      <c r="I717" s="205"/>
      <c r="J717" s="14"/>
      <c r="K717" s="14"/>
      <c r="L717" s="201"/>
      <c r="M717" s="206"/>
      <c r="N717" s="207"/>
      <c r="O717" s="207"/>
      <c r="P717" s="207"/>
      <c r="Q717" s="207"/>
      <c r="R717" s="207"/>
      <c r="S717" s="207"/>
      <c r="T717" s="208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02" t="s">
        <v>162</v>
      </c>
      <c r="AU717" s="202" t="s">
        <v>86</v>
      </c>
      <c r="AV717" s="14" t="s">
        <v>86</v>
      </c>
      <c r="AW717" s="14" t="s">
        <v>32</v>
      </c>
      <c r="AX717" s="14" t="s">
        <v>76</v>
      </c>
      <c r="AY717" s="202" t="s">
        <v>154</v>
      </c>
    </row>
    <row r="718" spans="1:51" s="15" customFormat="1" ht="12">
      <c r="A718" s="15"/>
      <c r="B718" s="209"/>
      <c r="C718" s="15"/>
      <c r="D718" s="194" t="s">
        <v>162</v>
      </c>
      <c r="E718" s="210" t="s">
        <v>1</v>
      </c>
      <c r="F718" s="211" t="s">
        <v>165</v>
      </c>
      <c r="G718" s="15"/>
      <c r="H718" s="212">
        <v>1173.395</v>
      </c>
      <c r="I718" s="213"/>
      <c r="J718" s="15"/>
      <c r="K718" s="15"/>
      <c r="L718" s="209"/>
      <c r="M718" s="214"/>
      <c r="N718" s="215"/>
      <c r="O718" s="215"/>
      <c r="P718" s="215"/>
      <c r="Q718" s="215"/>
      <c r="R718" s="215"/>
      <c r="S718" s="215"/>
      <c r="T718" s="216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10" t="s">
        <v>162</v>
      </c>
      <c r="AU718" s="210" t="s">
        <v>86</v>
      </c>
      <c r="AV718" s="15" t="s">
        <v>161</v>
      </c>
      <c r="AW718" s="15" t="s">
        <v>32</v>
      </c>
      <c r="AX718" s="15" t="s">
        <v>84</v>
      </c>
      <c r="AY718" s="210" t="s">
        <v>154</v>
      </c>
    </row>
    <row r="719" spans="1:65" s="2" customFormat="1" ht="16.5" customHeight="1">
      <c r="A719" s="38"/>
      <c r="B719" s="179"/>
      <c r="C719" s="225" t="s">
        <v>484</v>
      </c>
      <c r="D719" s="225" t="s">
        <v>255</v>
      </c>
      <c r="E719" s="226" t="s">
        <v>822</v>
      </c>
      <c r="F719" s="227" t="s">
        <v>823</v>
      </c>
      <c r="G719" s="228" t="s">
        <v>159</v>
      </c>
      <c r="H719" s="229">
        <v>95.749</v>
      </c>
      <c r="I719" s="230"/>
      <c r="J719" s="231">
        <f>ROUND(I719*H719,2)</f>
        <v>0</v>
      </c>
      <c r="K719" s="227" t="s">
        <v>160</v>
      </c>
      <c r="L719" s="232"/>
      <c r="M719" s="233" t="s">
        <v>1</v>
      </c>
      <c r="N719" s="234" t="s">
        <v>41</v>
      </c>
      <c r="O719" s="77"/>
      <c r="P719" s="189">
        <f>O719*H719</f>
        <v>0</v>
      </c>
      <c r="Q719" s="189">
        <v>0</v>
      </c>
      <c r="R719" s="189">
        <f>Q719*H719</f>
        <v>0</v>
      </c>
      <c r="S719" s="189">
        <v>0</v>
      </c>
      <c r="T719" s="190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191" t="s">
        <v>248</v>
      </c>
      <c r="AT719" s="191" t="s">
        <v>255</v>
      </c>
      <c r="AU719" s="191" t="s">
        <v>86</v>
      </c>
      <c r="AY719" s="19" t="s">
        <v>154</v>
      </c>
      <c r="BE719" s="192">
        <f>IF(N719="základní",J719,0)</f>
        <v>0</v>
      </c>
      <c r="BF719" s="192">
        <f>IF(N719="snížená",J719,0)</f>
        <v>0</v>
      </c>
      <c r="BG719" s="192">
        <f>IF(N719="zákl. přenesená",J719,0)</f>
        <v>0</v>
      </c>
      <c r="BH719" s="192">
        <f>IF(N719="sníž. přenesená",J719,0)</f>
        <v>0</v>
      </c>
      <c r="BI719" s="192">
        <f>IF(N719="nulová",J719,0)</f>
        <v>0</v>
      </c>
      <c r="BJ719" s="19" t="s">
        <v>84</v>
      </c>
      <c r="BK719" s="192">
        <f>ROUND(I719*H719,2)</f>
        <v>0</v>
      </c>
      <c r="BL719" s="19" t="s">
        <v>195</v>
      </c>
      <c r="BM719" s="191" t="s">
        <v>824</v>
      </c>
    </row>
    <row r="720" spans="1:65" s="2" customFormat="1" ht="37.8" customHeight="1">
      <c r="A720" s="38"/>
      <c r="B720" s="179"/>
      <c r="C720" s="180" t="s">
        <v>825</v>
      </c>
      <c r="D720" s="180" t="s">
        <v>156</v>
      </c>
      <c r="E720" s="181" t="s">
        <v>826</v>
      </c>
      <c r="F720" s="182" t="s">
        <v>827</v>
      </c>
      <c r="G720" s="183" t="s">
        <v>242</v>
      </c>
      <c r="H720" s="184">
        <v>300.06</v>
      </c>
      <c r="I720" s="185"/>
      <c r="J720" s="186">
        <f>ROUND(I720*H720,2)</f>
        <v>0</v>
      </c>
      <c r="K720" s="182" t="s">
        <v>160</v>
      </c>
      <c r="L720" s="39"/>
      <c r="M720" s="187" t="s">
        <v>1</v>
      </c>
      <c r="N720" s="188" t="s">
        <v>41</v>
      </c>
      <c r="O720" s="77"/>
      <c r="P720" s="189">
        <f>O720*H720</f>
        <v>0</v>
      </c>
      <c r="Q720" s="189">
        <v>0</v>
      </c>
      <c r="R720" s="189">
        <f>Q720*H720</f>
        <v>0</v>
      </c>
      <c r="S720" s="189">
        <v>0</v>
      </c>
      <c r="T720" s="190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191" t="s">
        <v>195</v>
      </c>
      <c r="AT720" s="191" t="s">
        <v>156</v>
      </c>
      <c r="AU720" s="191" t="s">
        <v>86</v>
      </c>
      <c r="AY720" s="19" t="s">
        <v>154</v>
      </c>
      <c r="BE720" s="192">
        <f>IF(N720="základní",J720,0)</f>
        <v>0</v>
      </c>
      <c r="BF720" s="192">
        <f>IF(N720="snížená",J720,0)</f>
        <v>0</v>
      </c>
      <c r="BG720" s="192">
        <f>IF(N720="zákl. přenesená",J720,0)</f>
        <v>0</v>
      </c>
      <c r="BH720" s="192">
        <f>IF(N720="sníž. přenesená",J720,0)</f>
        <v>0</v>
      </c>
      <c r="BI720" s="192">
        <f>IF(N720="nulová",J720,0)</f>
        <v>0</v>
      </c>
      <c r="BJ720" s="19" t="s">
        <v>84</v>
      </c>
      <c r="BK720" s="192">
        <f>ROUND(I720*H720,2)</f>
        <v>0</v>
      </c>
      <c r="BL720" s="19" t="s">
        <v>195</v>
      </c>
      <c r="BM720" s="191" t="s">
        <v>828</v>
      </c>
    </row>
    <row r="721" spans="1:51" s="13" customFormat="1" ht="12">
      <c r="A721" s="13"/>
      <c r="B721" s="193"/>
      <c r="C721" s="13"/>
      <c r="D721" s="194" t="s">
        <v>162</v>
      </c>
      <c r="E721" s="195" t="s">
        <v>1</v>
      </c>
      <c r="F721" s="196" t="s">
        <v>644</v>
      </c>
      <c r="G721" s="13"/>
      <c r="H721" s="195" t="s">
        <v>1</v>
      </c>
      <c r="I721" s="197"/>
      <c r="J721" s="13"/>
      <c r="K721" s="13"/>
      <c r="L721" s="193"/>
      <c r="M721" s="198"/>
      <c r="N721" s="199"/>
      <c r="O721" s="199"/>
      <c r="P721" s="199"/>
      <c r="Q721" s="199"/>
      <c r="R721" s="199"/>
      <c r="S721" s="199"/>
      <c r="T721" s="200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195" t="s">
        <v>162</v>
      </c>
      <c r="AU721" s="195" t="s">
        <v>86</v>
      </c>
      <c r="AV721" s="13" t="s">
        <v>84</v>
      </c>
      <c r="AW721" s="13" t="s">
        <v>32</v>
      </c>
      <c r="AX721" s="13" t="s">
        <v>76</v>
      </c>
      <c r="AY721" s="195" t="s">
        <v>154</v>
      </c>
    </row>
    <row r="722" spans="1:51" s="14" customFormat="1" ht="12">
      <c r="A722" s="14"/>
      <c r="B722" s="201"/>
      <c r="C722" s="14"/>
      <c r="D722" s="194" t="s">
        <v>162</v>
      </c>
      <c r="E722" s="202" t="s">
        <v>1</v>
      </c>
      <c r="F722" s="203" t="s">
        <v>711</v>
      </c>
      <c r="G722" s="14"/>
      <c r="H722" s="204">
        <v>97</v>
      </c>
      <c r="I722" s="205"/>
      <c r="J722" s="14"/>
      <c r="K722" s="14"/>
      <c r="L722" s="201"/>
      <c r="M722" s="206"/>
      <c r="N722" s="207"/>
      <c r="O722" s="207"/>
      <c r="P722" s="207"/>
      <c r="Q722" s="207"/>
      <c r="R722" s="207"/>
      <c r="S722" s="207"/>
      <c r="T722" s="208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02" t="s">
        <v>162</v>
      </c>
      <c r="AU722" s="202" t="s">
        <v>86</v>
      </c>
      <c r="AV722" s="14" t="s">
        <v>86</v>
      </c>
      <c r="AW722" s="14" t="s">
        <v>32</v>
      </c>
      <c r="AX722" s="14" t="s">
        <v>76</v>
      </c>
      <c r="AY722" s="202" t="s">
        <v>154</v>
      </c>
    </row>
    <row r="723" spans="1:51" s="14" customFormat="1" ht="12">
      <c r="A723" s="14"/>
      <c r="B723" s="201"/>
      <c r="C723" s="14"/>
      <c r="D723" s="194" t="s">
        <v>162</v>
      </c>
      <c r="E723" s="202" t="s">
        <v>1</v>
      </c>
      <c r="F723" s="203" t="s">
        <v>712</v>
      </c>
      <c r="G723" s="14"/>
      <c r="H723" s="204">
        <v>97</v>
      </c>
      <c r="I723" s="205"/>
      <c r="J723" s="14"/>
      <c r="K723" s="14"/>
      <c r="L723" s="201"/>
      <c r="M723" s="206"/>
      <c r="N723" s="207"/>
      <c r="O723" s="207"/>
      <c r="P723" s="207"/>
      <c r="Q723" s="207"/>
      <c r="R723" s="207"/>
      <c r="S723" s="207"/>
      <c r="T723" s="208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02" t="s">
        <v>162</v>
      </c>
      <c r="AU723" s="202" t="s">
        <v>86</v>
      </c>
      <c r="AV723" s="14" t="s">
        <v>86</v>
      </c>
      <c r="AW723" s="14" t="s">
        <v>32</v>
      </c>
      <c r="AX723" s="14" t="s">
        <v>76</v>
      </c>
      <c r="AY723" s="202" t="s">
        <v>154</v>
      </c>
    </row>
    <row r="724" spans="1:51" s="14" customFormat="1" ht="12">
      <c r="A724" s="14"/>
      <c r="B724" s="201"/>
      <c r="C724" s="14"/>
      <c r="D724" s="194" t="s">
        <v>162</v>
      </c>
      <c r="E724" s="202" t="s">
        <v>1</v>
      </c>
      <c r="F724" s="203" t="s">
        <v>713</v>
      </c>
      <c r="G724" s="14"/>
      <c r="H724" s="204">
        <v>106.06</v>
      </c>
      <c r="I724" s="205"/>
      <c r="J724" s="14"/>
      <c r="K724" s="14"/>
      <c r="L724" s="201"/>
      <c r="M724" s="206"/>
      <c r="N724" s="207"/>
      <c r="O724" s="207"/>
      <c r="P724" s="207"/>
      <c r="Q724" s="207"/>
      <c r="R724" s="207"/>
      <c r="S724" s="207"/>
      <c r="T724" s="208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02" t="s">
        <v>162</v>
      </c>
      <c r="AU724" s="202" t="s">
        <v>86</v>
      </c>
      <c r="AV724" s="14" t="s">
        <v>86</v>
      </c>
      <c r="AW724" s="14" t="s">
        <v>32</v>
      </c>
      <c r="AX724" s="14" t="s">
        <v>76</v>
      </c>
      <c r="AY724" s="202" t="s">
        <v>154</v>
      </c>
    </row>
    <row r="725" spans="1:51" s="15" customFormat="1" ht="12">
      <c r="A725" s="15"/>
      <c r="B725" s="209"/>
      <c r="C725" s="15"/>
      <c r="D725" s="194" t="s">
        <v>162</v>
      </c>
      <c r="E725" s="210" t="s">
        <v>1</v>
      </c>
      <c r="F725" s="211" t="s">
        <v>165</v>
      </c>
      <c r="G725" s="15"/>
      <c r="H725" s="212">
        <v>300.06</v>
      </c>
      <c r="I725" s="213"/>
      <c r="J725" s="15"/>
      <c r="K725" s="15"/>
      <c r="L725" s="209"/>
      <c r="M725" s="214"/>
      <c r="N725" s="215"/>
      <c r="O725" s="215"/>
      <c r="P725" s="215"/>
      <c r="Q725" s="215"/>
      <c r="R725" s="215"/>
      <c r="S725" s="215"/>
      <c r="T725" s="216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10" t="s">
        <v>162</v>
      </c>
      <c r="AU725" s="210" t="s">
        <v>86</v>
      </c>
      <c r="AV725" s="15" t="s">
        <v>161</v>
      </c>
      <c r="AW725" s="15" t="s">
        <v>32</v>
      </c>
      <c r="AX725" s="15" t="s">
        <v>84</v>
      </c>
      <c r="AY725" s="210" t="s">
        <v>154</v>
      </c>
    </row>
    <row r="726" spans="1:65" s="2" customFormat="1" ht="16.5" customHeight="1">
      <c r="A726" s="38"/>
      <c r="B726" s="179"/>
      <c r="C726" s="225" t="s">
        <v>490</v>
      </c>
      <c r="D726" s="225" t="s">
        <v>255</v>
      </c>
      <c r="E726" s="226" t="s">
        <v>822</v>
      </c>
      <c r="F726" s="227" t="s">
        <v>823</v>
      </c>
      <c r="G726" s="228" t="s">
        <v>159</v>
      </c>
      <c r="H726" s="229">
        <v>7.498</v>
      </c>
      <c r="I726" s="230"/>
      <c r="J726" s="231">
        <f>ROUND(I726*H726,2)</f>
        <v>0</v>
      </c>
      <c r="K726" s="227" t="s">
        <v>160</v>
      </c>
      <c r="L726" s="232"/>
      <c r="M726" s="233" t="s">
        <v>1</v>
      </c>
      <c r="N726" s="234" t="s">
        <v>41</v>
      </c>
      <c r="O726" s="77"/>
      <c r="P726" s="189">
        <f>O726*H726</f>
        <v>0</v>
      </c>
      <c r="Q726" s="189">
        <v>0</v>
      </c>
      <c r="R726" s="189">
        <f>Q726*H726</f>
        <v>0</v>
      </c>
      <c r="S726" s="189">
        <v>0</v>
      </c>
      <c r="T726" s="190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191" t="s">
        <v>248</v>
      </c>
      <c r="AT726" s="191" t="s">
        <v>255</v>
      </c>
      <c r="AU726" s="191" t="s">
        <v>86</v>
      </c>
      <c r="AY726" s="19" t="s">
        <v>154</v>
      </c>
      <c r="BE726" s="192">
        <f>IF(N726="základní",J726,0)</f>
        <v>0</v>
      </c>
      <c r="BF726" s="192">
        <f>IF(N726="snížená",J726,0)</f>
        <v>0</v>
      </c>
      <c r="BG726" s="192">
        <f>IF(N726="zákl. přenesená",J726,0)</f>
        <v>0</v>
      </c>
      <c r="BH726" s="192">
        <f>IF(N726="sníž. přenesená",J726,0)</f>
        <v>0</v>
      </c>
      <c r="BI726" s="192">
        <f>IF(N726="nulová",J726,0)</f>
        <v>0</v>
      </c>
      <c r="BJ726" s="19" t="s">
        <v>84</v>
      </c>
      <c r="BK726" s="192">
        <f>ROUND(I726*H726,2)</f>
        <v>0</v>
      </c>
      <c r="BL726" s="19" t="s">
        <v>195</v>
      </c>
      <c r="BM726" s="191" t="s">
        <v>829</v>
      </c>
    </row>
    <row r="727" spans="1:65" s="2" customFormat="1" ht="44.25" customHeight="1">
      <c r="A727" s="38"/>
      <c r="B727" s="179"/>
      <c r="C727" s="180" t="s">
        <v>830</v>
      </c>
      <c r="D727" s="180" t="s">
        <v>156</v>
      </c>
      <c r="E727" s="181" t="s">
        <v>831</v>
      </c>
      <c r="F727" s="182" t="s">
        <v>832</v>
      </c>
      <c r="G727" s="183" t="s">
        <v>187</v>
      </c>
      <c r="H727" s="184">
        <v>12.848</v>
      </c>
      <c r="I727" s="185"/>
      <c r="J727" s="186">
        <f>ROUND(I727*H727,2)</f>
        <v>0</v>
      </c>
      <c r="K727" s="182" t="s">
        <v>160</v>
      </c>
      <c r="L727" s="39"/>
      <c r="M727" s="187" t="s">
        <v>1</v>
      </c>
      <c r="N727" s="188" t="s">
        <v>41</v>
      </c>
      <c r="O727" s="77"/>
      <c r="P727" s="189">
        <f>O727*H727</f>
        <v>0</v>
      </c>
      <c r="Q727" s="189">
        <v>0</v>
      </c>
      <c r="R727" s="189">
        <f>Q727*H727</f>
        <v>0</v>
      </c>
      <c r="S727" s="189">
        <v>0</v>
      </c>
      <c r="T727" s="190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191" t="s">
        <v>195</v>
      </c>
      <c r="AT727" s="191" t="s">
        <v>156</v>
      </c>
      <c r="AU727" s="191" t="s">
        <v>86</v>
      </c>
      <c r="AY727" s="19" t="s">
        <v>154</v>
      </c>
      <c r="BE727" s="192">
        <f>IF(N727="základní",J727,0)</f>
        <v>0</v>
      </c>
      <c r="BF727" s="192">
        <f>IF(N727="snížená",J727,0)</f>
        <v>0</v>
      </c>
      <c r="BG727" s="192">
        <f>IF(N727="zákl. přenesená",J727,0)</f>
        <v>0</v>
      </c>
      <c r="BH727" s="192">
        <f>IF(N727="sníž. přenesená",J727,0)</f>
        <v>0</v>
      </c>
      <c r="BI727" s="192">
        <f>IF(N727="nulová",J727,0)</f>
        <v>0</v>
      </c>
      <c r="BJ727" s="19" t="s">
        <v>84</v>
      </c>
      <c r="BK727" s="192">
        <f>ROUND(I727*H727,2)</f>
        <v>0</v>
      </c>
      <c r="BL727" s="19" t="s">
        <v>195</v>
      </c>
      <c r="BM727" s="191" t="s">
        <v>833</v>
      </c>
    </row>
    <row r="728" spans="1:65" s="2" customFormat="1" ht="49.05" customHeight="1">
      <c r="A728" s="38"/>
      <c r="B728" s="179"/>
      <c r="C728" s="180" t="s">
        <v>499</v>
      </c>
      <c r="D728" s="180" t="s">
        <v>156</v>
      </c>
      <c r="E728" s="181" t="s">
        <v>834</v>
      </c>
      <c r="F728" s="182" t="s">
        <v>835</v>
      </c>
      <c r="G728" s="183" t="s">
        <v>187</v>
      </c>
      <c r="H728" s="184">
        <v>12.848</v>
      </c>
      <c r="I728" s="185"/>
      <c r="J728" s="186">
        <f>ROUND(I728*H728,2)</f>
        <v>0</v>
      </c>
      <c r="K728" s="182" t="s">
        <v>160</v>
      </c>
      <c r="L728" s="39"/>
      <c r="M728" s="187" t="s">
        <v>1</v>
      </c>
      <c r="N728" s="188" t="s">
        <v>41</v>
      </c>
      <c r="O728" s="77"/>
      <c r="P728" s="189">
        <f>O728*H728</f>
        <v>0</v>
      </c>
      <c r="Q728" s="189">
        <v>0</v>
      </c>
      <c r="R728" s="189">
        <f>Q728*H728</f>
        <v>0</v>
      </c>
      <c r="S728" s="189">
        <v>0</v>
      </c>
      <c r="T728" s="190">
        <f>S728*H728</f>
        <v>0</v>
      </c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R728" s="191" t="s">
        <v>195</v>
      </c>
      <c r="AT728" s="191" t="s">
        <v>156</v>
      </c>
      <c r="AU728" s="191" t="s">
        <v>86</v>
      </c>
      <c r="AY728" s="19" t="s">
        <v>154</v>
      </c>
      <c r="BE728" s="192">
        <f>IF(N728="základní",J728,0)</f>
        <v>0</v>
      </c>
      <c r="BF728" s="192">
        <f>IF(N728="snížená",J728,0)</f>
        <v>0</v>
      </c>
      <c r="BG728" s="192">
        <f>IF(N728="zákl. přenesená",J728,0)</f>
        <v>0</v>
      </c>
      <c r="BH728" s="192">
        <f>IF(N728="sníž. přenesená",J728,0)</f>
        <v>0</v>
      </c>
      <c r="BI728" s="192">
        <f>IF(N728="nulová",J728,0)</f>
        <v>0</v>
      </c>
      <c r="BJ728" s="19" t="s">
        <v>84</v>
      </c>
      <c r="BK728" s="192">
        <f>ROUND(I728*H728,2)</f>
        <v>0</v>
      </c>
      <c r="BL728" s="19" t="s">
        <v>195</v>
      </c>
      <c r="BM728" s="191" t="s">
        <v>836</v>
      </c>
    </row>
    <row r="729" spans="1:63" s="12" customFormat="1" ht="22.8" customHeight="1">
      <c r="A729" s="12"/>
      <c r="B729" s="166"/>
      <c r="C729" s="12"/>
      <c r="D729" s="167" t="s">
        <v>75</v>
      </c>
      <c r="E729" s="177" t="s">
        <v>837</v>
      </c>
      <c r="F729" s="177" t="s">
        <v>838</v>
      </c>
      <c r="G729" s="12"/>
      <c r="H729" s="12"/>
      <c r="I729" s="169"/>
      <c r="J729" s="178">
        <f>BK729</f>
        <v>0</v>
      </c>
      <c r="K729" s="12"/>
      <c r="L729" s="166"/>
      <c r="M729" s="171"/>
      <c r="N729" s="172"/>
      <c r="O729" s="172"/>
      <c r="P729" s="173">
        <f>SUM(P730:P736)</f>
        <v>0</v>
      </c>
      <c r="Q729" s="172"/>
      <c r="R729" s="173">
        <f>SUM(R730:R736)</f>
        <v>0</v>
      </c>
      <c r="S729" s="172"/>
      <c r="T729" s="174">
        <f>SUM(T730:T736)</f>
        <v>0</v>
      </c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R729" s="167" t="s">
        <v>86</v>
      </c>
      <c r="AT729" s="175" t="s">
        <v>75</v>
      </c>
      <c r="AU729" s="175" t="s">
        <v>84</v>
      </c>
      <c r="AY729" s="167" t="s">
        <v>154</v>
      </c>
      <c r="BK729" s="176">
        <f>SUM(BK730:BK736)</f>
        <v>0</v>
      </c>
    </row>
    <row r="730" spans="1:65" s="2" customFormat="1" ht="24.15" customHeight="1">
      <c r="A730" s="38"/>
      <c r="B730" s="179"/>
      <c r="C730" s="180" t="s">
        <v>839</v>
      </c>
      <c r="D730" s="180" t="s">
        <v>156</v>
      </c>
      <c r="E730" s="181" t="s">
        <v>840</v>
      </c>
      <c r="F730" s="182" t="s">
        <v>841</v>
      </c>
      <c r="G730" s="183" t="s">
        <v>221</v>
      </c>
      <c r="H730" s="184">
        <v>9</v>
      </c>
      <c r="I730" s="185"/>
      <c r="J730" s="186">
        <f>ROUND(I730*H730,2)</f>
        <v>0</v>
      </c>
      <c r="K730" s="182" t="s">
        <v>160</v>
      </c>
      <c r="L730" s="39"/>
      <c r="M730" s="187" t="s">
        <v>1</v>
      </c>
      <c r="N730" s="188" t="s">
        <v>41</v>
      </c>
      <c r="O730" s="77"/>
      <c r="P730" s="189">
        <f>O730*H730</f>
        <v>0</v>
      </c>
      <c r="Q730" s="189">
        <v>0</v>
      </c>
      <c r="R730" s="189">
        <f>Q730*H730</f>
        <v>0</v>
      </c>
      <c r="S730" s="189">
        <v>0</v>
      </c>
      <c r="T730" s="190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191" t="s">
        <v>195</v>
      </c>
      <c r="AT730" s="191" t="s">
        <v>156</v>
      </c>
      <c r="AU730" s="191" t="s">
        <v>86</v>
      </c>
      <c r="AY730" s="19" t="s">
        <v>154</v>
      </c>
      <c r="BE730" s="192">
        <f>IF(N730="základní",J730,0)</f>
        <v>0</v>
      </c>
      <c r="BF730" s="192">
        <f>IF(N730="snížená",J730,0)</f>
        <v>0</v>
      </c>
      <c r="BG730" s="192">
        <f>IF(N730="zákl. přenesená",J730,0)</f>
        <v>0</v>
      </c>
      <c r="BH730" s="192">
        <f>IF(N730="sníž. přenesená",J730,0)</f>
        <v>0</v>
      </c>
      <c r="BI730" s="192">
        <f>IF(N730="nulová",J730,0)</f>
        <v>0</v>
      </c>
      <c r="BJ730" s="19" t="s">
        <v>84</v>
      </c>
      <c r="BK730" s="192">
        <f>ROUND(I730*H730,2)</f>
        <v>0</v>
      </c>
      <c r="BL730" s="19" t="s">
        <v>195</v>
      </c>
      <c r="BM730" s="191" t="s">
        <v>842</v>
      </c>
    </row>
    <row r="731" spans="1:51" s="14" customFormat="1" ht="12">
      <c r="A731" s="14"/>
      <c r="B731" s="201"/>
      <c r="C731" s="14"/>
      <c r="D731" s="194" t="s">
        <v>162</v>
      </c>
      <c r="E731" s="202" t="s">
        <v>1</v>
      </c>
      <c r="F731" s="203" t="s">
        <v>843</v>
      </c>
      <c r="G731" s="14"/>
      <c r="H731" s="204">
        <v>3</v>
      </c>
      <c r="I731" s="205"/>
      <c r="J731" s="14"/>
      <c r="K731" s="14"/>
      <c r="L731" s="201"/>
      <c r="M731" s="206"/>
      <c r="N731" s="207"/>
      <c r="O731" s="207"/>
      <c r="P731" s="207"/>
      <c r="Q731" s="207"/>
      <c r="R731" s="207"/>
      <c r="S731" s="207"/>
      <c r="T731" s="208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02" t="s">
        <v>162</v>
      </c>
      <c r="AU731" s="202" t="s">
        <v>86</v>
      </c>
      <c r="AV731" s="14" t="s">
        <v>86</v>
      </c>
      <c r="AW731" s="14" t="s">
        <v>32</v>
      </c>
      <c r="AX731" s="14" t="s">
        <v>76</v>
      </c>
      <c r="AY731" s="202" t="s">
        <v>154</v>
      </c>
    </row>
    <row r="732" spans="1:51" s="14" customFormat="1" ht="12">
      <c r="A732" s="14"/>
      <c r="B732" s="201"/>
      <c r="C732" s="14"/>
      <c r="D732" s="194" t="s">
        <v>162</v>
      </c>
      <c r="E732" s="202" t="s">
        <v>1</v>
      </c>
      <c r="F732" s="203" t="s">
        <v>844</v>
      </c>
      <c r="G732" s="14"/>
      <c r="H732" s="204">
        <v>3</v>
      </c>
      <c r="I732" s="205"/>
      <c r="J732" s="14"/>
      <c r="K732" s="14"/>
      <c r="L732" s="201"/>
      <c r="M732" s="206"/>
      <c r="N732" s="207"/>
      <c r="O732" s="207"/>
      <c r="P732" s="207"/>
      <c r="Q732" s="207"/>
      <c r="R732" s="207"/>
      <c r="S732" s="207"/>
      <c r="T732" s="208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02" t="s">
        <v>162</v>
      </c>
      <c r="AU732" s="202" t="s">
        <v>86</v>
      </c>
      <c r="AV732" s="14" t="s">
        <v>86</v>
      </c>
      <c r="AW732" s="14" t="s">
        <v>32</v>
      </c>
      <c r="AX732" s="14" t="s">
        <v>76</v>
      </c>
      <c r="AY732" s="202" t="s">
        <v>154</v>
      </c>
    </row>
    <row r="733" spans="1:51" s="14" customFormat="1" ht="12">
      <c r="A733" s="14"/>
      <c r="B733" s="201"/>
      <c r="C733" s="14"/>
      <c r="D733" s="194" t="s">
        <v>162</v>
      </c>
      <c r="E733" s="202" t="s">
        <v>1</v>
      </c>
      <c r="F733" s="203" t="s">
        <v>845</v>
      </c>
      <c r="G733" s="14"/>
      <c r="H733" s="204">
        <v>3</v>
      </c>
      <c r="I733" s="205"/>
      <c r="J733" s="14"/>
      <c r="K733" s="14"/>
      <c r="L733" s="201"/>
      <c r="M733" s="206"/>
      <c r="N733" s="207"/>
      <c r="O733" s="207"/>
      <c r="P733" s="207"/>
      <c r="Q733" s="207"/>
      <c r="R733" s="207"/>
      <c r="S733" s="207"/>
      <c r="T733" s="208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02" t="s">
        <v>162</v>
      </c>
      <c r="AU733" s="202" t="s">
        <v>86</v>
      </c>
      <c r="AV733" s="14" t="s">
        <v>86</v>
      </c>
      <c r="AW733" s="14" t="s">
        <v>32</v>
      </c>
      <c r="AX733" s="14" t="s">
        <v>76</v>
      </c>
      <c r="AY733" s="202" t="s">
        <v>154</v>
      </c>
    </row>
    <row r="734" spans="1:51" s="15" customFormat="1" ht="12">
      <c r="A734" s="15"/>
      <c r="B734" s="209"/>
      <c r="C734" s="15"/>
      <c r="D734" s="194" t="s">
        <v>162</v>
      </c>
      <c r="E734" s="210" t="s">
        <v>1</v>
      </c>
      <c r="F734" s="211" t="s">
        <v>165</v>
      </c>
      <c r="G734" s="15"/>
      <c r="H734" s="212">
        <v>9</v>
      </c>
      <c r="I734" s="213"/>
      <c r="J734" s="15"/>
      <c r="K734" s="15"/>
      <c r="L734" s="209"/>
      <c r="M734" s="214"/>
      <c r="N734" s="215"/>
      <c r="O734" s="215"/>
      <c r="P734" s="215"/>
      <c r="Q734" s="215"/>
      <c r="R734" s="215"/>
      <c r="S734" s="215"/>
      <c r="T734" s="216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210" t="s">
        <v>162</v>
      </c>
      <c r="AU734" s="210" t="s">
        <v>86</v>
      </c>
      <c r="AV734" s="15" t="s">
        <v>161</v>
      </c>
      <c r="AW734" s="15" t="s">
        <v>32</v>
      </c>
      <c r="AX734" s="15" t="s">
        <v>84</v>
      </c>
      <c r="AY734" s="210" t="s">
        <v>154</v>
      </c>
    </row>
    <row r="735" spans="1:65" s="2" customFormat="1" ht="49.05" customHeight="1">
      <c r="A735" s="38"/>
      <c r="B735" s="179"/>
      <c r="C735" s="180" t="s">
        <v>507</v>
      </c>
      <c r="D735" s="180" t="s">
        <v>156</v>
      </c>
      <c r="E735" s="181" t="s">
        <v>846</v>
      </c>
      <c r="F735" s="182" t="s">
        <v>847</v>
      </c>
      <c r="G735" s="183" t="s">
        <v>187</v>
      </c>
      <c r="H735" s="184">
        <v>0.022</v>
      </c>
      <c r="I735" s="185"/>
      <c r="J735" s="186">
        <f>ROUND(I735*H735,2)</f>
        <v>0</v>
      </c>
      <c r="K735" s="182" t="s">
        <v>160</v>
      </c>
      <c r="L735" s="39"/>
      <c r="M735" s="187" t="s">
        <v>1</v>
      </c>
      <c r="N735" s="188" t="s">
        <v>41</v>
      </c>
      <c r="O735" s="77"/>
      <c r="P735" s="189">
        <f>O735*H735</f>
        <v>0</v>
      </c>
      <c r="Q735" s="189">
        <v>0</v>
      </c>
      <c r="R735" s="189">
        <f>Q735*H735</f>
        <v>0</v>
      </c>
      <c r="S735" s="189">
        <v>0</v>
      </c>
      <c r="T735" s="190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191" t="s">
        <v>195</v>
      </c>
      <c r="AT735" s="191" t="s">
        <v>156</v>
      </c>
      <c r="AU735" s="191" t="s">
        <v>86</v>
      </c>
      <c r="AY735" s="19" t="s">
        <v>154</v>
      </c>
      <c r="BE735" s="192">
        <f>IF(N735="základní",J735,0)</f>
        <v>0</v>
      </c>
      <c r="BF735" s="192">
        <f>IF(N735="snížená",J735,0)</f>
        <v>0</v>
      </c>
      <c r="BG735" s="192">
        <f>IF(N735="zákl. přenesená",J735,0)</f>
        <v>0</v>
      </c>
      <c r="BH735" s="192">
        <f>IF(N735="sníž. přenesená",J735,0)</f>
        <v>0</v>
      </c>
      <c r="BI735" s="192">
        <f>IF(N735="nulová",J735,0)</f>
        <v>0</v>
      </c>
      <c r="BJ735" s="19" t="s">
        <v>84</v>
      </c>
      <c r="BK735" s="192">
        <f>ROUND(I735*H735,2)</f>
        <v>0</v>
      </c>
      <c r="BL735" s="19" t="s">
        <v>195</v>
      </c>
      <c r="BM735" s="191" t="s">
        <v>848</v>
      </c>
    </row>
    <row r="736" spans="1:65" s="2" customFormat="1" ht="49.05" customHeight="1">
      <c r="A736" s="38"/>
      <c r="B736" s="179"/>
      <c r="C736" s="180" t="s">
        <v>849</v>
      </c>
      <c r="D736" s="180" t="s">
        <v>156</v>
      </c>
      <c r="E736" s="181" t="s">
        <v>850</v>
      </c>
      <c r="F736" s="182" t="s">
        <v>851</v>
      </c>
      <c r="G736" s="183" t="s">
        <v>187</v>
      </c>
      <c r="H736" s="184">
        <v>0.022</v>
      </c>
      <c r="I736" s="185"/>
      <c r="J736" s="186">
        <f>ROUND(I736*H736,2)</f>
        <v>0</v>
      </c>
      <c r="K736" s="182" t="s">
        <v>160</v>
      </c>
      <c r="L736" s="39"/>
      <c r="M736" s="187" t="s">
        <v>1</v>
      </c>
      <c r="N736" s="188" t="s">
        <v>41</v>
      </c>
      <c r="O736" s="77"/>
      <c r="P736" s="189">
        <f>O736*H736</f>
        <v>0</v>
      </c>
      <c r="Q736" s="189">
        <v>0</v>
      </c>
      <c r="R736" s="189">
        <f>Q736*H736</f>
        <v>0</v>
      </c>
      <c r="S736" s="189">
        <v>0</v>
      </c>
      <c r="T736" s="190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191" t="s">
        <v>195</v>
      </c>
      <c r="AT736" s="191" t="s">
        <v>156</v>
      </c>
      <c r="AU736" s="191" t="s">
        <v>86</v>
      </c>
      <c r="AY736" s="19" t="s">
        <v>154</v>
      </c>
      <c r="BE736" s="192">
        <f>IF(N736="základní",J736,0)</f>
        <v>0</v>
      </c>
      <c r="BF736" s="192">
        <f>IF(N736="snížená",J736,0)</f>
        <v>0</v>
      </c>
      <c r="BG736" s="192">
        <f>IF(N736="zákl. přenesená",J736,0)</f>
        <v>0</v>
      </c>
      <c r="BH736" s="192">
        <f>IF(N736="sníž. přenesená",J736,0)</f>
        <v>0</v>
      </c>
      <c r="BI736" s="192">
        <f>IF(N736="nulová",J736,0)</f>
        <v>0</v>
      </c>
      <c r="BJ736" s="19" t="s">
        <v>84</v>
      </c>
      <c r="BK736" s="192">
        <f>ROUND(I736*H736,2)</f>
        <v>0</v>
      </c>
      <c r="BL736" s="19" t="s">
        <v>195</v>
      </c>
      <c r="BM736" s="191" t="s">
        <v>852</v>
      </c>
    </row>
    <row r="737" spans="1:63" s="12" customFormat="1" ht="22.8" customHeight="1">
      <c r="A737" s="12"/>
      <c r="B737" s="166"/>
      <c r="C737" s="12"/>
      <c r="D737" s="167" t="s">
        <v>75</v>
      </c>
      <c r="E737" s="177" t="s">
        <v>853</v>
      </c>
      <c r="F737" s="177" t="s">
        <v>854</v>
      </c>
      <c r="G737" s="12"/>
      <c r="H737" s="12"/>
      <c r="I737" s="169"/>
      <c r="J737" s="178">
        <f>BK737</f>
        <v>0</v>
      </c>
      <c r="K737" s="12"/>
      <c r="L737" s="166"/>
      <c r="M737" s="171"/>
      <c r="N737" s="172"/>
      <c r="O737" s="172"/>
      <c r="P737" s="173">
        <f>P738</f>
        <v>0</v>
      </c>
      <c r="Q737" s="172"/>
      <c r="R737" s="173">
        <f>R738</f>
        <v>0</v>
      </c>
      <c r="S737" s="172"/>
      <c r="T737" s="174">
        <f>T738</f>
        <v>0</v>
      </c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R737" s="167" t="s">
        <v>86</v>
      </c>
      <c r="AT737" s="175" t="s">
        <v>75</v>
      </c>
      <c r="AU737" s="175" t="s">
        <v>84</v>
      </c>
      <c r="AY737" s="167" t="s">
        <v>154</v>
      </c>
      <c r="BK737" s="176">
        <f>BK738</f>
        <v>0</v>
      </c>
    </row>
    <row r="738" spans="1:65" s="2" customFormat="1" ht="24.15" customHeight="1">
      <c r="A738" s="38"/>
      <c r="B738" s="179"/>
      <c r="C738" s="180" t="s">
        <v>516</v>
      </c>
      <c r="D738" s="180" t="s">
        <v>156</v>
      </c>
      <c r="E738" s="181" t="s">
        <v>855</v>
      </c>
      <c r="F738" s="182" t="s">
        <v>856</v>
      </c>
      <c r="G738" s="183" t="s">
        <v>221</v>
      </c>
      <c r="H738" s="184">
        <v>1</v>
      </c>
      <c r="I738" s="185"/>
      <c r="J738" s="186">
        <f>ROUND(I738*H738,2)</f>
        <v>0</v>
      </c>
      <c r="K738" s="182" t="s">
        <v>160</v>
      </c>
      <c r="L738" s="39"/>
      <c r="M738" s="187" t="s">
        <v>1</v>
      </c>
      <c r="N738" s="188" t="s">
        <v>41</v>
      </c>
      <c r="O738" s="77"/>
      <c r="P738" s="189">
        <f>O738*H738</f>
        <v>0</v>
      </c>
      <c r="Q738" s="189">
        <v>0</v>
      </c>
      <c r="R738" s="189">
        <f>Q738*H738</f>
        <v>0</v>
      </c>
      <c r="S738" s="189">
        <v>0</v>
      </c>
      <c r="T738" s="190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191" t="s">
        <v>195</v>
      </c>
      <c r="AT738" s="191" t="s">
        <v>156</v>
      </c>
      <c r="AU738" s="191" t="s">
        <v>86</v>
      </c>
      <c r="AY738" s="19" t="s">
        <v>154</v>
      </c>
      <c r="BE738" s="192">
        <f>IF(N738="základní",J738,0)</f>
        <v>0</v>
      </c>
      <c r="BF738" s="192">
        <f>IF(N738="snížená",J738,0)</f>
        <v>0</v>
      </c>
      <c r="BG738" s="192">
        <f>IF(N738="zákl. přenesená",J738,0)</f>
        <v>0</v>
      </c>
      <c r="BH738" s="192">
        <f>IF(N738="sníž. přenesená",J738,0)</f>
        <v>0</v>
      </c>
      <c r="BI738" s="192">
        <f>IF(N738="nulová",J738,0)</f>
        <v>0</v>
      </c>
      <c r="BJ738" s="19" t="s">
        <v>84</v>
      </c>
      <c r="BK738" s="192">
        <f>ROUND(I738*H738,2)</f>
        <v>0</v>
      </c>
      <c r="BL738" s="19" t="s">
        <v>195</v>
      </c>
      <c r="BM738" s="191" t="s">
        <v>857</v>
      </c>
    </row>
    <row r="739" spans="1:63" s="12" customFormat="1" ht="22.8" customHeight="1">
      <c r="A739" s="12"/>
      <c r="B739" s="166"/>
      <c r="C739" s="12"/>
      <c r="D739" s="167" t="s">
        <v>75</v>
      </c>
      <c r="E739" s="177" t="s">
        <v>858</v>
      </c>
      <c r="F739" s="177" t="s">
        <v>859</v>
      </c>
      <c r="G739" s="12"/>
      <c r="H739" s="12"/>
      <c r="I739" s="169"/>
      <c r="J739" s="178">
        <f>BK739</f>
        <v>0</v>
      </c>
      <c r="K739" s="12"/>
      <c r="L739" s="166"/>
      <c r="M739" s="171"/>
      <c r="N739" s="172"/>
      <c r="O739" s="172"/>
      <c r="P739" s="173">
        <f>SUM(P740:P748)</f>
        <v>0</v>
      </c>
      <c r="Q739" s="172"/>
      <c r="R739" s="173">
        <f>SUM(R740:R748)</f>
        <v>0</v>
      </c>
      <c r="S739" s="172"/>
      <c r="T739" s="174">
        <f>SUM(T740:T748)</f>
        <v>0</v>
      </c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R739" s="167" t="s">
        <v>86</v>
      </c>
      <c r="AT739" s="175" t="s">
        <v>75</v>
      </c>
      <c r="AU739" s="175" t="s">
        <v>84</v>
      </c>
      <c r="AY739" s="167" t="s">
        <v>154</v>
      </c>
      <c r="BK739" s="176">
        <f>SUM(BK740:BK748)</f>
        <v>0</v>
      </c>
    </row>
    <row r="740" spans="1:65" s="2" customFormat="1" ht="37.8" customHeight="1">
      <c r="A740" s="38"/>
      <c r="B740" s="179"/>
      <c r="C740" s="180" t="s">
        <v>860</v>
      </c>
      <c r="D740" s="180" t="s">
        <v>156</v>
      </c>
      <c r="E740" s="181" t="s">
        <v>861</v>
      </c>
      <c r="F740" s="182" t="s">
        <v>862</v>
      </c>
      <c r="G740" s="183" t="s">
        <v>221</v>
      </c>
      <c r="H740" s="184">
        <v>254</v>
      </c>
      <c r="I740" s="185"/>
      <c r="J740" s="186">
        <f>ROUND(I740*H740,2)</f>
        <v>0</v>
      </c>
      <c r="K740" s="182" t="s">
        <v>160</v>
      </c>
      <c r="L740" s="39"/>
      <c r="M740" s="187" t="s">
        <v>1</v>
      </c>
      <c r="N740" s="188" t="s">
        <v>41</v>
      </c>
      <c r="O740" s="77"/>
      <c r="P740" s="189">
        <f>O740*H740</f>
        <v>0</v>
      </c>
      <c r="Q740" s="189">
        <v>0</v>
      </c>
      <c r="R740" s="189">
        <f>Q740*H740</f>
        <v>0</v>
      </c>
      <c r="S740" s="189">
        <v>0</v>
      </c>
      <c r="T740" s="190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191" t="s">
        <v>195</v>
      </c>
      <c r="AT740" s="191" t="s">
        <v>156</v>
      </c>
      <c r="AU740" s="191" t="s">
        <v>86</v>
      </c>
      <c r="AY740" s="19" t="s">
        <v>154</v>
      </c>
      <c r="BE740" s="192">
        <f>IF(N740="základní",J740,0)</f>
        <v>0</v>
      </c>
      <c r="BF740" s="192">
        <f>IF(N740="snížená",J740,0)</f>
        <v>0</v>
      </c>
      <c r="BG740" s="192">
        <f>IF(N740="zákl. přenesená",J740,0)</f>
        <v>0</v>
      </c>
      <c r="BH740" s="192">
        <f>IF(N740="sníž. přenesená",J740,0)</f>
        <v>0</v>
      </c>
      <c r="BI740" s="192">
        <f>IF(N740="nulová",J740,0)</f>
        <v>0</v>
      </c>
      <c r="BJ740" s="19" t="s">
        <v>84</v>
      </c>
      <c r="BK740" s="192">
        <f>ROUND(I740*H740,2)</f>
        <v>0</v>
      </c>
      <c r="BL740" s="19" t="s">
        <v>195</v>
      </c>
      <c r="BM740" s="191" t="s">
        <v>863</v>
      </c>
    </row>
    <row r="741" spans="1:51" s="14" customFormat="1" ht="12">
      <c r="A741" s="14"/>
      <c r="B741" s="201"/>
      <c r="C741" s="14"/>
      <c r="D741" s="194" t="s">
        <v>162</v>
      </c>
      <c r="E741" s="202" t="s">
        <v>1</v>
      </c>
      <c r="F741" s="203" t="s">
        <v>864</v>
      </c>
      <c r="G741" s="14"/>
      <c r="H741" s="204">
        <v>189</v>
      </c>
      <c r="I741" s="205"/>
      <c r="J741" s="14"/>
      <c r="K741" s="14"/>
      <c r="L741" s="201"/>
      <c r="M741" s="206"/>
      <c r="N741" s="207"/>
      <c r="O741" s="207"/>
      <c r="P741" s="207"/>
      <c r="Q741" s="207"/>
      <c r="R741" s="207"/>
      <c r="S741" s="207"/>
      <c r="T741" s="208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02" t="s">
        <v>162</v>
      </c>
      <c r="AU741" s="202" t="s">
        <v>86</v>
      </c>
      <c r="AV741" s="14" t="s">
        <v>86</v>
      </c>
      <c r="AW741" s="14" t="s">
        <v>32</v>
      </c>
      <c r="AX741" s="14" t="s">
        <v>76</v>
      </c>
      <c r="AY741" s="202" t="s">
        <v>154</v>
      </c>
    </row>
    <row r="742" spans="1:51" s="14" customFormat="1" ht="12">
      <c r="A742" s="14"/>
      <c r="B742" s="201"/>
      <c r="C742" s="14"/>
      <c r="D742" s="194" t="s">
        <v>162</v>
      </c>
      <c r="E742" s="202" t="s">
        <v>1</v>
      </c>
      <c r="F742" s="203" t="s">
        <v>865</v>
      </c>
      <c r="G742" s="14"/>
      <c r="H742" s="204">
        <v>35</v>
      </c>
      <c r="I742" s="205"/>
      <c r="J742" s="14"/>
      <c r="K742" s="14"/>
      <c r="L742" s="201"/>
      <c r="M742" s="206"/>
      <c r="N742" s="207"/>
      <c r="O742" s="207"/>
      <c r="P742" s="207"/>
      <c r="Q742" s="207"/>
      <c r="R742" s="207"/>
      <c r="S742" s="207"/>
      <c r="T742" s="208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02" t="s">
        <v>162</v>
      </c>
      <c r="AU742" s="202" t="s">
        <v>86</v>
      </c>
      <c r="AV742" s="14" t="s">
        <v>86</v>
      </c>
      <c r="AW742" s="14" t="s">
        <v>32</v>
      </c>
      <c r="AX742" s="14" t="s">
        <v>76</v>
      </c>
      <c r="AY742" s="202" t="s">
        <v>154</v>
      </c>
    </row>
    <row r="743" spans="1:51" s="14" customFormat="1" ht="12">
      <c r="A743" s="14"/>
      <c r="B743" s="201"/>
      <c r="C743" s="14"/>
      <c r="D743" s="194" t="s">
        <v>162</v>
      </c>
      <c r="E743" s="202" t="s">
        <v>1</v>
      </c>
      <c r="F743" s="203" t="s">
        <v>866</v>
      </c>
      <c r="G743" s="14"/>
      <c r="H743" s="204">
        <v>30</v>
      </c>
      <c r="I743" s="205"/>
      <c r="J743" s="14"/>
      <c r="K743" s="14"/>
      <c r="L743" s="201"/>
      <c r="M743" s="206"/>
      <c r="N743" s="207"/>
      <c r="O743" s="207"/>
      <c r="P743" s="207"/>
      <c r="Q743" s="207"/>
      <c r="R743" s="207"/>
      <c r="S743" s="207"/>
      <c r="T743" s="208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02" t="s">
        <v>162</v>
      </c>
      <c r="AU743" s="202" t="s">
        <v>86</v>
      </c>
      <c r="AV743" s="14" t="s">
        <v>86</v>
      </c>
      <c r="AW743" s="14" t="s">
        <v>32</v>
      </c>
      <c r="AX743" s="14" t="s">
        <v>76</v>
      </c>
      <c r="AY743" s="202" t="s">
        <v>154</v>
      </c>
    </row>
    <row r="744" spans="1:51" s="15" customFormat="1" ht="12">
      <c r="A744" s="15"/>
      <c r="B744" s="209"/>
      <c r="C744" s="15"/>
      <c r="D744" s="194" t="s">
        <v>162</v>
      </c>
      <c r="E744" s="210" t="s">
        <v>1</v>
      </c>
      <c r="F744" s="211" t="s">
        <v>165</v>
      </c>
      <c r="G744" s="15"/>
      <c r="H744" s="212">
        <v>254</v>
      </c>
      <c r="I744" s="213"/>
      <c r="J744" s="15"/>
      <c r="K744" s="15"/>
      <c r="L744" s="209"/>
      <c r="M744" s="214"/>
      <c r="N744" s="215"/>
      <c r="O744" s="215"/>
      <c r="P744" s="215"/>
      <c r="Q744" s="215"/>
      <c r="R744" s="215"/>
      <c r="S744" s="215"/>
      <c r="T744" s="216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10" t="s">
        <v>162</v>
      </c>
      <c r="AU744" s="210" t="s">
        <v>86</v>
      </c>
      <c r="AV744" s="15" t="s">
        <v>161</v>
      </c>
      <c r="AW744" s="15" t="s">
        <v>32</v>
      </c>
      <c r="AX744" s="15" t="s">
        <v>84</v>
      </c>
      <c r="AY744" s="210" t="s">
        <v>154</v>
      </c>
    </row>
    <row r="745" spans="1:65" s="2" customFormat="1" ht="37.8" customHeight="1">
      <c r="A745" s="38"/>
      <c r="B745" s="179"/>
      <c r="C745" s="180" t="s">
        <v>519</v>
      </c>
      <c r="D745" s="180" t="s">
        <v>156</v>
      </c>
      <c r="E745" s="181" t="s">
        <v>867</v>
      </c>
      <c r="F745" s="182" t="s">
        <v>868</v>
      </c>
      <c r="G745" s="183" t="s">
        <v>221</v>
      </c>
      <c r="H745" s="184">
        <v>52</v>
      </c>
      <c r="I745" s="185"/>
      <c r="J745" s="186">
        <f>ROUND(I745*H745,2)</f>
        <v>0</v>
      </c>
      <c r="K745" s="182" t="s">
        <v>160</v>
      </c>
      <c r="L745" s="39"/>
      <c r="M745" s="187" t="s">
        <v>1</v>
      </c>
      <c r="N745" s="188" t="s">
        <v>41</v>
      </c>
      <c r="O745" s="77"/>
      <c r="P745" s="189">
        <f>O745*H745</f>
        <v>0</v>
      </c>
      <c r="Q745" s="189">
        <v>0</v>
      </c>
      <c r="R745" s="189">
        <f>Q745*H745</f>
        <v>0</v>
      </c>
      <c r="S745" s="189">
        <v>0</v>
      </c>
      <c r="T745" s="190">
        <f>S745*H745</f>
        <v>0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191" t="s">
        <v>195</v>
      </c>
      <c r="AT745" s="191" t="s">
        <v>156</v>
      </c>
      <c r="AU745" s="191" t="s">
        <v>86</v>
      </c>
      <c r="AY745" s="19" t="s">
        <v>154</v>
      </c>
      <c r="BE745" s="192">
        <f>IF(N745="základní",J745,0)</f>
        <v>0</v>
      </c>
      <c r="BF745" s="192">
        <f>IF(N745="snížená",J745,0)</f>
        <v>0</v>
      </c>
      <c r="BG745" s="192">
        <f>IF(N745="zákl. přenesená",J745,0)</f>
        <v>0</v>
      </c>
      <c r="BH745" s="192">
        <f>IF(N745="sníž. přenesená",J745,0)</f>
        <v>0</v>
      </c>
      <c r="BI745" s="192">
        <f>IF(N745="nulová",J745,0)</f>
        <v>0</v>
      </c>
      <c r="BJ745" s="19" t="s">
        <v>84</v>
      </c>
      <c r="BK745" s="192">
        <f>ROUND(I745*H745,2)</f>
        <v>0</v>
      </c>
      <c r="BL745" s="19" t="s">
        <v>195</v>
      </c>
      <c r="BM745" s="191" t="s">
        <v>869</v>
      </c>
    </row>
    <row r="746" spans="1:51" s="14" customFormat="1" ht="12">
      <c r="A746" s="14"/>
      <c r="B746" s="201"/>
      <c r="C746" s="14"/>
      <c r="D746" s="194" t="s">
        <v>162</v>
      </c>
      <c r="E746" s="202" t="s">
        <v>1</v>
      </c>
      <c r="F746" s="203" t="s">
        <v>870</v>
      </c>
      <c r="G746" s="14"/>
      <c r="H746" s="204">
        <v>25</v>
      </c>
      <c r="I746" s="205"/>
      <c r="J746" s="14"/>
      <c r="K746" s="14"/>
      <c r="L746" s="201"/>
      <c r="M746" s="206"/>
      <c r="N746" s="207"/>
      <c r="O746" s="207"/>
      <c r="P746" s="207"/>
      <c r="Q746" s="207"/>
      <c r="R746" s="207"/>
      <c r="S746" s="207"/>
      <c r="T746" s="208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02" t="s">
        <v>162</v>
      </c>
      <c r="AU746" s="202" t="s">
        <v>86</v>
      </c>
      <c r="AV746" s="14" t="s">
        <v>86</v>
      </c>
      <c r="AW746" s="14" t="s">
        <v>32</v>
      </c>
      <c r="AX746" s="14" t="s">
        <v>76</v>
      </c>
      <c r="AY746" s="202" t="s">
        <v>154</v>
      </c>
    </row>
    <row r="747" spans="1:51" s="14" customFormat="1" ht="12">
      <c r="A747" s="14"/>
      <c r="B747" s="201"/>
      <c r="C747" s="14"/>
      <c r="D747" s="194" t="s">
        <v>162</v>
      </c>
      <c r="E747" s="202" t="s">
        <v>1</v>
      </c>
      <c r="F747" s="203" t="s">
        <v>871</v>
      </c>
      <c r="G747" s="14"/>
      <c r="H747" s="204">
        <v>27</v>
      </c>
      <c r="I747" s="205"/>
      <c r="J747" s="14"/>
      <c r="K747" s="14"/>
      <c r="L747" s="201"/>
      <c r="M747" s="206"/>
      <c r="N747" s="207"/>
      <c r="O747" s="207"/>
      <c r="P747" s="207"/>
      <c r="Q747" s="207"/>
      <c r="R747" s="207"/>
      <c r="S747" s="207"/>
      <c r="T747" s="208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02" t="s">
        <v>162</v>
      </c>
      <c r="AU747" s="202" t="s">
        <v>86</v>
      </c>
      <c r="AV747" s="14" t="s">
        <v>86</v>
      </c>
      <c r="AW747" s="14" t="s">
        <v>32</v>
      </c>
      <c r="AX747" s="14" t="s">
        <v>76</v>
      </c>
      <c r="AY747" s="202" t="s">
        <v>154</v>
      </c>
    </row>
    <row r="748" spans="1:51" s="15" customFormat="1" ht="12">
      <c r="A748" s="15"/>
      <c r="B748" s="209"/>
      <c r="C748" s="15"/>
      <c r="D748" s="194" t="s">
        <v>162</v>
      </c>
      <c r="E748" s="210" t="s">
        <v>1</v>
      </c>
      <c r="F748" s="211" t="s">
        <v>165</v>
      </c>
      <c r="G748" s="15"/>
      <c r="H748" s="212">
        <v>52</v>
      </c>
      <c r="I748" s="213"/>
      <c r="J748" s="15"/>
      <c r="K748" s="15"/>
      <c r="L748" s="209"/>
      <c r="M748" s="214"/>
      <c r="N748" s="215"/>
      <c r="O748" s="215"/>
      <c r="P748" s="215"/>
      <c r="Q748" s="215"/>
      <c r="R748" s="215"/>
      <c r="S748" s="215"/>
      <c r="T748" s="216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T748" s="210" t="s">
        <v>162</v>
      </c>
      <c r="AU748" s="210" t="s">
        <v>86</v>
      </c>
      <c r="AV748" s="15" t="s">
        <v>161</v>
      </c>
      <c r="AW748" s="15" t="s">
        <v>32</v>
      </c>
      <c r="AX748" s="15" t="s">
        <v>84</v>
      </c>
      <c r="AY748" s="210" t="s">
        <v>154</v>
      </c>
    </row>
    <row r="749" spans="1:63" s="12" customFormat="1" ht="22.8" customHeight="1">
      <c r="A749" s="12"/>
      <c r="B749" s="166"/>
      <c r="C749" s="12"/>
      <c r="D749" s="167" t="s">
        <v>75</v>
      </c>
      <c r="E749" s="177" t="s">
        <v>872</v>
      </c>
      <c r="F749" s="177" t="s">
        <v>873</v>
      </c>
      <c r="G749" s="12"/>
      <c r="H749" s="12"/>
      <c r="I749" s="169"/>
      <c r="J749" s="178">
        <f>BK749</f>
        <v>0</v>
      </c>
      <c r="K749" s="12"/>
      <c r="L749" s="166"/>
      <c r="M749" s="171"/>
      <c r="N749" s="172"/>
      <c r="O749" s="172"/>
      <c r="P749" s="173">
        <f>SUM(P750:P758)</f>
        <v>0</v>
      </c>
      <c r="Q749" s="172"/>
      <c r="R749" s="173">
        <f>SUM(R750:R758)</f>
        <v>0</v>
      </c>
      <c r="S749" s="172"/>
      <c r="T749" s="174">
        <f>SUM(T750:T758)</f>
        <v>0</v>
      </c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R749" s="167" t="s">
        <v>86</v>
      </c>
      <c r="AT749" s="175" t="s">
        <v>75</v>
      </c>
      <c r="AU749" s="175" t="s">
        <v>84</v>
      </c>
      <c r="AY749" s="167" t="s">
        <v>154</v>
      </c>
      <c r="BK749" s="176">
        <f>SUM(BK750:BK758)</f>
        <v>0</v>
      </c>
    </row>
    <row r="750" spans="1:65" s="2" customFormat="1" ht="44.25" customHeight="1">
      <c r="A750" s="38"/>
      <c r="B750" s="179"/>
      <c r="C750" s="180" t="s">
        <v>874</v>
      </c>
      <c r="D750" s="180" t="s">
        <v>156</v>
      </c>
      <c r="E750" s="181" t="s">
        <v>875</v>
      </c>
      <c r="F750" s="182" t="s">
        <v>876</v>
      </c>
      <c r="G750" s="183" t="s">
        <v>201</v>
      </c>
      <c r="H750" s="184">
        <v>216.862</v>
      </c>
      <c r="I750" s="185"/>
      <c r="J750" s="186">
        <f>ROUND(I750*H750,2)</f>
        <v>0</v>
      </c>
      <c r="K750" s="182" t="s">
        <v>160</v>
      </c>
      <c r="L750" s="39"/>
      <c r="M750" s="187" t="s">
        <v>1</v>
      </c>
      <c r="N750" s="188" t="s">
        <v>41</v>
      </c>
      <c r="O750" s="77"/>
      <c r="P750" s="189">
        <f>O750*H750</f>
        <v>0</v>
      </c>
      <c r="Q750" s="189">
        <v>0</v>
      </c>
      <c r="R750" s="189">
        <f>Q750*H750</f>
        <v>0</v>
      </c>
      <c r="S750" s="189">
        <v>0</v>
      </c>
      <c r="T750" s="190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191" t="s">
        <v>195</v>
      </c>
      <c r="AT750" s="191" t="s">
        <v>156</v>
      </c>
      <c r="AU750" s="191" t="s">
        <v>86</v>
      </c>
      <c r="AY750" s="19" t="s">
        <v>154</v>
      </c>
      <c r="BE750" s="192">
        <f>IF(N750="základní",J750,0)</f>
        <v>0</v>
      </c>
      <c r="BF750" s="192">
        <f>IF(N750="snížená",J750,0)</f>
        <v>0</v>
      </c>
      <c r="BG750" s="192">
        <f>IF(N750="zákl. přenesená",J750,0)</f>
        <v>0</v>
      </c>
      <c r="BH750" s="192">
        <f>IF(N750="sníž. přenesená",J750,0)</f>
        <v>0</v>
      </c>
      <c r="BI750" s="192">
        <f>IF(N750="nulová",J750,0)</f>
        <v>0</v>
      </c>
      <c r="BJ750" s="19" t="s">
        <v>84</v>
      </c>
      <c r="BK750" s="192">
        <f>ROUND(I750*H750,2)</f>
        <v>0</v>
      </c>
      <c r="BL750" s="19" t="s">
        <v>195</v>
      </c>
      <c r="BM750" s="191" t="s">
        <v>877</v>
      </c>
    </row>
    <row r="751" spans="1:51" s="13" customFormat="1" ht="12">
      <c r="A751" s="13"/>
      <c r="B751" s="193"/>
      <c r="C751" s="13"/>
      <c r="D751" s="194" t="s">
        <v>162</v>
      </c>
      <c r="E751" s="195" t="s">
        <v>1</v>
      </c>
      <c r="F751" s="196" t="s">
        <v>878</v>
      </c>
      <c r="G751" s="13"/>
      <c r="H751" s="195" t="s">
        <v>1</v>
      </c>
      <c r="I751" s="197"/>
      <c r="J751" s="13"/>
      <c r="K751" s="13"/>
      <c r="L751" s="193"/>
      <c r="M751" s="198"/>
      <c r="N751" s="199"/>
      <c r="O751" s="199"/>
      <c r="P751" s="199"/>
      <c r="Q751" s="199"/>
      <c r="R751" s="199"/>
      <c r="S751" s="199"/>
      <c r="T751" s="200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195" t="s">
        <v>162</v>
      </c>
      <c r="AU751" s="195" t="s">
        <v>86</v>
      </c>
      <c r="AV751" s="13" t="s">
        <v>84</v>
      </c>
      <c r="AW751" s="13" t="s">
        <v>32</v>
      </c>
      <c r="AX751" s="13" t="s">
        <v>76</v>
      </c>
      <c r="AY751" s="195" t="s">
        <v>154</v>
      </c>
    </row>
    <row r="752" spans="1:51" s="14" customFormat="1" ht="12">
      <c r="A752" s="14"/>
      <c r="B752" s="201"/>
      <c r="C752" s="14"/>
      <c r="D752" s="194" t="s">
        <v>162</v>
      </c>
      <c r="E752" s="202" t="s">
        <v>1</v>
      </c>
      <c r="F752" s="203" t="s">
        <v>879</v>
      </c>
      <c r="G752" s="14"/>
      <c r="H752" s="204">
        <v>69.031</v>
      </c>
      <c r="I752" s="205"/>
      <c r="J752" s="14"/>
      <c r="K752" s="14"/>
      <c r="L752" s="201"/>
      <c r="M752" s="206"/>
      <c r="N752" s="207"/>
      <c r="O752" s="207"/>
      <c r="P752" s="207"/>
      <c r="Q752" s="207"/>
      <c r="R752" s="207"/>
      <c r="S752" s="207"/>
      <c r="T752" s="208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02" t="s">
        <v>162</v>
      </c>
      <c r="AU752" s="202" t="s">
        <v>86</v>
      </c>
      <c r="AV752" s="14" t="s">
        <v>86</v>
      </c>
      <c r="AW752" s="14" t="s">
        <v>32</v>
      </c>
      <c r="AX752" s="14" t="s">
        <v>76</v>
      </c>
      <c r="AY752" s="202" t="s">
        <v>154</v>
      </c>
    </row>
    <row r="753" spans="1:51" s="14" customFormat="1" ht="12">
      <c r="A753" s="14"/>
      <c r="B753" s="201"/>
      <c r="C753" s="14"/>
      <c r="D753" s="194" t="s">
        <v>162</v>
      </c>
      <c r="E753" s="202" t="s">
        <v>1</v>
      </c>
      <c r="F753" s="203" t="s">
        <v>880</v>
      </c>
      <c r="G753" s="14"/>
      <c r="H753" s="204">
        <v>69.031</v>
      </c>
      <c r="I753" s="205"/>
      <c r="J753" s="14"/>
      <c r="K753" s="14"/>
      <c r="L753" s="201"/>
      <c r="M753" s="206"/>
      <c r="N753" s="207"/>
      <c r="O753" s="207"/>
      <c r="P753" s="207"/>
      <c r="Q753" s="207"/>
      <c r="R753" s="207"/>
      <c r="S753" s="207"/>
      <c r="T753" s="208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02" t="s">
        <v>162</v>
      </c>
      <c r="AU753" s="202" t="s">
        <v>86</v>
      </c>
      <c r="AV753" s="14" t="s">
        <v>86</v>
      </c>
      <c r="AW753" s="14" t="s">
        <v>32</v>
      </c>
      <c r="AX753" s="14" t="s">
        <v>76</v>
      </c>
      <c r="AY753" s="202" t="s">
        <v>154</v>
      </c>
    </row>
    <row r="754" spans="1:51" s="14" customFormat="1" ht="12">
      <c r="A754" s="14"/>
      <c r="B754" s="201"/>
      <c r="C754" s="14"/>
      <c r="D754" s="194" t="s">
        <v>162</v>
      </c>
      <c r="E754" s="202" t="s">
        <v>1</v>
      </c>
      <c r="F754" s="203" t="s">
        <v>881</v>
      </c>
      <c r="G754" s="14"/>
      <c r="H754" s="204">
        <v>78.8</v>
      </c>
      <c r="I754" s="205"/>
      <c r="J754" s="14"/>
      <c r="K754" s="14"/>
      <c r="L754" s="201"/>
      <c r="M754" s="206"/>
      <c r="N754" s="207"/>
      <c r="O754" s="207"/>
      <c r="P754" s="207"/>
      <c r="Q754" s="207"/>
      <c r="R754" s="207"/>
      <c r="S754" s="207"/>
      <c r="T754" s="208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02" t="s">
        <v>162</v>
      </c>
      <c r="AU754" s="202" t="s">
        <v>86</v>
      </c>
      <c r="AV754" s="14" t="s">
        <v>86</v>
      </c>
      <c r="AW754" s="14" t="s">
        <v>32</v>
      </c>
      <c r="AX754" s="14" t="s">
        <v>76</v>
      </c>
      <c r="AY754" s="202" t="s">
        <v>154</v>
      </c>
    </row>
    <row r="755" spans="1:51" s="15" customFormat="1" ht="12">
      <c r="A755" s="15"/>
      <c r="B755" s="209"/>
      <c r="C755" s="15"/>
      <c r="D755" s="194" t="s">
        <v>162</v>
      </c>
      <c r="E755" s="210" t="s">
        <v>1</v>
      </c>
      <c r="F755" s="211" t="s">
        <v>165</v>
      </c>
      <c r="G755" s="15"/>
      <c r="H755" s="212">
        <v>216.86200000000002</v>
      </c>
      <c r="I755" s="213"/>
      <c r="J755" s="15"/>
      <c r="K755" s="15"/>
      <c r="L755" s="209"/>
      <c r="M755" s="214"/>
      <c r="N755" s="215"/>
      <c r="O755" s="215"/>
      <c r="P755" s="215"/>
      <c r="Q755" s="215"/>
      <c r="R755" s="215"/>
      <c r="S755" s="215"/>
      <c r="T755" s="216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10" t="s">
        <v>162</v>
      </c>
      <c r="AU755" s="210" t="s">
        <v>86</v>
      </c>
      <c r="AV755" s="15" t="s">
        <v>161</v>
      </c>
      <c r="AW755" s="15" t="s">
        <v>32</v>
      </c>
      <c r="AX755" s="15" t="s">
        <v>84</v>
      </c>
      <c r="AY755" s="210" t="s">
        <v>154</v>
      </c>
    </row>
    <row r="756" spans="1:65" s="2" customFormat="1" ht="24.15" customHeight="1">
      <c r="A756" s="38"/>
      <c r="B756" s="179"/>
      <c r="C756" s="180" t="s">
        <v>535</v>
      </c>
      <c r="D756" s="180" t="s">
        <v>156</v>
      </c>
      <c r="E756" s="181" t="s">
        <v>882</v>
      </c>
      <c r="F756" s="182" t="s">
        <v>883</v>
      </c>
      <c r="G756" s="183" t="s">
        <v>201</v>
      </c>
      <c r="H756" s="184">
        <v>216.862</v>
      </c>
      <c r="I756" s="185"/>
      <c r="J756" s="186">
        <f>ROUND(I756*H756,2)</f>
        <v>0</v>
      </c>
      <c r="K756" s="182" t="s">
        <v>160</v>
      </c>
      <c r="L756" s="39"/>
      <c r="M756" s="187" t="s">
        <v>1</v>
      </c>
      <c r="N756" s="188" t="s">
        <v>41</v>
      </c>
      <c r="O756" s="77"/>
      <c r="P756" s="189">
        <f>O756*H756</f>
        <v>0</v>
      </c>
      <c r="Q756" s="189">
        <v>0</v>
      </c>
      <c r="R756" s="189">
        <f>Q756*H756</f>
        <v>0</v>
      </c>
      <c r="S756" s="189">
        <v>0</v>
      </c>
      <c r="T756" s="190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191" t="s">
        <v>195</v>
      </c>
      <c r="AT756" s="191" t="s">
        <v>156</v>
      </c>
      <c r="AU756" s="191" t="s">
        <v>86</v>
      </c>
      <c r="AY756" s="19" t="s">
        <v>154</v>
      </c>
      <c r="BE756" s="192">
        <f>IF(N756="základní",J756,0)</f>
        <v>0</v>
      </c>
      <c r="BF756" s="192">
        <f>IF(N756="snížená",J756,0)</f>
        <v>0</v>
      </c>
      <c r="BG756" s="192">
        <f>IF(N756="zákl. přenesená",J756,0)</f>
        <v>0</v>
      </c>
      <c r="BH756" s="192">
        <f>IF(N756="sníž. přenesená",J756,0)</f>
        <v>0</v>
      </c>
      <c r="BI756" s="192">
        <f>IF(N756="nulová",J756,0)</f>
        <v>0</v>
      </c>
      <c r="BJ756" s="19" t="s">
        <v>84</v>
      </c>
      <c r="BK756" s="192">
        <f>ROUND(I756*H756,2)</f>
        <v>0</v>
      </c>
      <c r="BL756" s="19" t="s">
        <v>195</v>
      </c>
      <c r="BM756" s="191" t="s">
        <v>884</v>
      </c>
    </row>
    <row r="757" spans="1:65" s="2" customFormat="1" ht="49.05" customHeight="1">
      <c r="A757" s="38"/>
      <c r="B757" s="179"/>
      <c r="C757" s="180" t="s">
        <v>885</v>
      </c>
      <c r="D757" s="180" t="s">
        <v>156</v>
      </c>
      <c r="E757" s="181" t="s">
        <v>886</v>
      </c>
      <c r="F757" s="182" t="s">
        <v>887</v>
      </c>
      <c r="G757" s="183" t="s">
        <v>187</v>
      </c>
      <c r="H757" s="184">
        <v>2.491</v>
      </c>
      <c r="I757" s="185"/>
      <c r="J757" s="186">
        <f>ROUND(I757*H757,2)</f>
        <v>0</v>
      </c>
      <c r="K757" s="182" t="s">
        <v>160</v>
      </c>
      <c r="L757" s="39"/>
      <c r="M757" s="187" t="s">
        <v>1</v>
      </c>
      <c r="N757" s="188" t="s">
        <v>41</v>
      </c>
      <c r="O757" s="77"/>
      <c r="P757" s="189">
        <f>O757*H757</f>
        <v>0</v>
      </c>
      <c r="Q757" s="189">
        <v>0</v>
      </c>
      <c r="R757" s="189">
        <f>Q757*H757</f>
        <v>0</v>
      </c>
      <c r="S757" s="189">
        <v>0</v>
      </c>
      <c r="T757" s="190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191" t="s">
        <v>195</v>
      </c>
      <c r="AT757" s="191" t="s">
        <v>156</v>
      </c>
      <c r="AU757" s="191" t="s">
        <v>86</v>
      </c>
      <c r="AY757" s="19" t="s">
        <v>154</v>
      </c>
      <c r="BE757" s="192">
        <f>IF(N757="základní",J757,0)</f>
        <v>0</v>
      </c>
      <c r="BF757" s="192">
        <f>IF(N757="snížená",J757,0)</f>
        <v>0</v>
      </c>
      <c r="BG757" s="192">
        <f>IF(N757="zákl. přenesená",J757,0)</f>
        <v>0</v>
      </c>
      <c r="BH757" s="192">
        <f>IF(N757="sníž. přenesená",J757,0)</f>
        <v>0</v>
      </c>
      <c r="BI757" s="192">
        <f>IF(N757="nulová",J757,0)</f>
        <v>0</v>
      </c>
      <c r="BJ757" s="19" t="s">
        <v>84</v>
      </c>
      <c r="BK757" s="192">
        <f>ROUND(I757*H757,2)</f>
        <v>0</v>
      </c>
      <c r="BL757" s="19" t="s">
        <v>195</v>
      </c>
      <c r="BM757" s="191" t="s">
        <v>888</v>
      </c>
    </row>
    <row r="758" spans="1:65" s="2" customFormat="1" ht="49.05" customHeight="1">
      <c r="A758" s="38"/>
      <c r="B758" s="179"/>
      <c r="C758" s="180" t="s">
        <v>543</v>
      </c>
      <c r="D758" s="180" t="s">
        <v>156</v>
      </c>
      <c r="E758" s="181" t="s">
        <v>889</v>
      </c>
      <c r="F758" s="182" t="s">
        <v>890</v>
      </c>
      <c r="G758" s="183" t="s">
        <v>187</v>
      </c>
      <c r="H758" s="184">
        <v>2.491</v>
      </c>
      <c r="I758" s="185"/>
      <c r="J758" s="186">
        <f>ROUND(I758*H758,2)</f>
        <v>0</v>
      </c>
      <c r="K758" s="182" t="s">
        <v>160</v>
      </c>
      <c r="L758" s="39"/>
      <c r="M758" s="187" t="s">
        <v>1</v>
      </c>
      <c r="N758" s="188" t="s">
        <v>41</v>
      </c>
      <c r="O758" s="77"/>
      <c r="P758" s="189">
        <f>O758*H758</f>
        <v>0</v>
      </c>
      <c r="Q758" s="189">
        <v>0</v>
      </c>
      <c r="R758" s="189">
        <f>Q758*H758</f>
        <v>0</v>
      </c>
      <c r="S758" s="189">
        <v>0</v>
      </c>
      <c r="T758" s="190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191" t="s">
        <v>195</v>
      </c>
      <c r="AT758" s="191" t="s">
        <v>156</v>
      </c>
      <c r="AU758" s="191" t="s">
        <v>86</v>
      </c>
      <c r="AY758" s="19" t="s">
        <v>154</v>
      </c>
      <c r="BE758" s="192">
        <f>IF(N758="základní",J758,0)</f>
        <v>0</v>
      </c>
      <c r="BF758" s="192">
        <f>IF(N758="snížená",J758,0)</f>
        <v>0</v>
      </c>
      <c r="BG758" s="192">
        <f>IF(N758="zákl. přenesená",J758,0)</f>
        <v>0</v>
      </c>
      <c r="BH758" s="192">
        <f>IF(N758="sníž. přenesená",J758,0)</f>
        <v>0</v>
      </c>
      <c r="BI758" s="192">
        <f>IF(N758="nulová",J758,0)</f>
        <v>0</v>
      </c>
      <c r="BJ758" s="19" t="s">
        <v>84</v>
      </c>
      <c r="BK758" s="192">
        <f>ROUND(I758*H758,2)</f>
        <v>0</v>
      </c>
      <c r="BL758" s="19" t="s">
        <v>195</v>
      </c>
      <c r="BM758" s="191" t="s">
        <v>891</v>
      </c>
    </row>
    <row r="759" spans="1:63" s="12" customFormat="1" ht="22.8" customHeight="1">
      <c r="A759" s="12"/>
      <c r="B759" s="166"/>
      <c r="C759" s="12"/>
      <c r="D759" s="167" t="s">
        <v>75</v>
      </c>
      <c r="E759" s="177" t="s">
        <v>892</v>
      </c>
      <c r="F759" s="177" t="s">
        <v>893</v>
      </c>
      <c r="G759" s="12"/>
      <c r="H759" s="12"/>
      <c r="I759" s="169"/>
      <c r="J759" s="178">
        <f>BK759</f>
        <v>0</v>
      </c>
      <c r="K759" s="12"/>
      <c r="L759" s="166"/>
      <c r="M759" s="171"/>
      <c r="N759" s="172"/>
      <c r="O759" s="172"/>
      <c r="P759" s="173">
        <f>SUM(P760:P790)</f>
        <v>0</v>
      </c>
      <c r="Q759" s="172"/>
      <c r="R759" s="173">
        <f>SUM(R760:R790)</f>
        <v>0</v>
      </c>
      <c r="S759" s="172"/>
      <c r="T759" s="174">
        <f>SUM(T760:T790)</f>
        <v>0</v>
      </c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R759" s="167" t="s">
        <v>86</v>
      </c>
      <c r="AT759" s="175" t="s">
        <v>75</v>
      </c>
      <c r="AU759" s="175" t="s">
        <v>84</v>
      </c>
      <c r="AY759" s="167" t="s">
        <v>154</v>
      </c>
      <c r="BK759" s="176">
        <f>SUM(BK760:BK790)</f>
        <v>0</v>
      </c>
    </row>
    <row r="760" spans="1:65" s="2" customFormat="1" ht="24.15" customHeight="1">
      <c r="A760" s="38"/>
      <c r="B760" s="179"/>
      <c r="C760" s="180" t="s">
        <v>894</v>
      </c>
      <c r="D760" s="180" t="s">
        <v>156</v>
      </c>
      <c r="E760" s="181" t="s">
        <v>895</v>
      </c>
      <c r="F760" s="182" t="s">
        <v>896</v>
      </c>
      <c r="G760" s="183" t="s">
        <v>242</v>
      </c>
      <c r="H760" s="184">
        <v>295.23</v>
      </c>
      <c r="I760" s="185"/>
      <c r="J760" s="186">
        <f>ROUND(I760*H760,2)</f>
        <v>0</v>
      </c>
      <c r="K760" s="182" t="s">
        <v>160</v>
      </c>
      <c r="L760" s="39"/>
      <c r="M760" s="187" t="s">
        <v>1</v>
      </c>
      <c r="N760" s="188" t="s">
        <v>41</v>
      </c>
      <c r="O760" s="77"/>
      <c r="P760" s="189">
        <f>O760*H760</f>
        <v>0</v>
      </c>
      <c r="Q760" s="189">
        <v>0</v>
      </c>
      <c r="R760" s="189">
        <f>Q760*H760</f>
        <v>0</v>
      </c>
      <c r="S760" s="189">
        <v>0</v>
      </c>
      <c r="T760" s="190">
        <f>S760*H760</f>
        <v>0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191" t="s">
        <v>195</v>
      </c>
      <c r="AT760" s="191" t="s">
        <v>156</v>
      </c>
      <c r="AU760" s="191" t="s">
        <v>86</v>
      </c>
      <c r="AY760" s="19" t="s">
        <v>154</v>
      </c>
      <c r="BE760" s="192">
        <f>IF(N760="základní",J760,0)</f>
        <v>0</v>
      </c>
      <c r="BF760" s="192">
        <f>IF(N760="snížená",J760,0)</f>
        <v>0</v>
      </c>
      <c r="BG760" s="192">
        <f>IF(N760="zákl. přenesená",J760,0)</f>
        <v>0</v>
      </c>
      <c r="BH760" s="192">
        <f>IF(N760="sníž. přenesená",J760,0)</f>
        <v>0</v>
      </c>
      <c r="BI760" s="192">
        <f>IF(N760="nulová",J760,0)</f>
        <v>0</v>
      </c>
      <c r="BJ760" s="19" t="s">
        <v>84</v>
      </c>
      <c r="BK760" s="192">
        <f>ROUND(I760*H760,2)</f>
        <v>0</v>
      </c>
      <c r="BL760" s="19" t="s">
        <v>195</v>
      </c>
      <c r="BM760" s="191" t="s">
        <v>897</v>
      </c>
    </row>
    <row r="761" spans="1:51" s="13" customFormat="1" ht="12">
      <c r="A761" s="13"/>
      <c r="B761" s="193"/>
      <c r="C761" s="13"/>
      <c r="D761" s="194" t="s">
        <v>162</v>
      </c>
      <c r="E761" s="195" t="s">
        <v>1</v>
      </c>
      <c r="F761" s="196" t="s">
        <v>898</v>
      </c>
      <c r="G761" s="13"/>
      <c r="H761" s="195" t="s">
        <v>1</v>
      </c>
      <c r="I761" s="197"/>
      <c r="J761" s="13"/>
      <c r="K761" s="13"/>
      <c r="L761" s="193"/>
      <c r="M761" s="198"/>
      <c r="N761" s="199"/>
      <c r="O761" s="199"/>
      <c r="P761" s="199"/>
      <c r="Q761" s="199"/>
      <c r="R761" s="199"/>
      <c r="S761" s="199"/>
      <c r="T761" s="200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195" t="s">
        <v>162</v>
      </c>
      <c r="AU761" s="195" t="s">
        <v>86</v>
      </c>
      <c r="AV761" s="13" t="s">
        <v>84</v>
      </c>
      <c r="AW761" s="13" t="s">
        <v>32</v>
      </c>
      <c r="AX761" s="13" t="s">
        <v>76</v>
      </c>
      <c r="AY761" s="195" t="s">
        <v>154</v>
      </c>
    </row>
    <row r="762" spans="1:51" s="14" customFormat="1" ht="12">
      <c r="A762" s="14"/>
      <c r="B762" s="201"/>
      <c r="C762" s="14"/>
      <c r="D762" s="194" t="s">
        <v>162</v>
      </c>
      <c r="E762" s="202" t="s">
        <v>1</v>
      </c>
      <c r="F762" s="203" t="s">
        <v>899</v>
      </c>
      <c r="G762" s="14"/>
      <c r="H762" s="204">
        <v>295.23</v>
      </c>
      <c r="I762" s="205"/>
      <c r="J762" s="14"/>
      <c r="K762" s="14"/>
      <c r="L762" s="201"/>
      <c r="M762" s="206"/>
      <c r="N762" s="207"/>
      <c r="O762" s="207"/>
      <c r="P762" s="207"/>
      <c r="Q762" s="207"/>
      <c r="R762" s="207"/>
      <c r="S762" s="207"/>
      <c r="T762" s="208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02" t="s">
        <v>162</v>
      </c>
      <c r="AU762" s="202" t="s">
        <v>86</v>
      </c>
      <c r="AV762" s="14" t="s">
        <v>86</v>
      </c>
      <c r="AW762" s="14" t="s">
        <v>32</v>
      </c>
      <c r="AX762" s="14" t="s">
        <v>76</v>
      </c>
      <c r="AY762" s="202" t="s">
        <v>154</v>
      </c>
    </row>
    <row r="763" spans="1:51" s="15" customFormat="1" ht="12">
      <c r="A763" s="15"/>
      <c r="B763" s="209"/>
      <c r="C763" s="15"/>
      <c r="D763" s="194" t="s">
        <v>162</v>
      </c>
      <c r="E763" s="210" t="s">
        <v>1</v>
      </c>
      <c r="F763" s="211" t="s">
        <v>165</v>
      </c>
      <c r="G763" s="15"/>
      <c r="H763" s="212">
        <v>295.23</v>
      </c>
      <c r="I763" s="213"/>
      <c r="J763" s="15"/>
      <c r="K763" s="15"/>
      <c r="L763" s="209"/>
      <c r="M763" s="214"/>
      <c r="N763" s="215"/>
      <c r="O763" s="215"/>
      <c r="P763" s="215"/>
      <c r="Q763" s="215"/>
      <c r="R763" s="215"/>
      <c r="S763" s="215"/>
      <c r="T763" s="216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210" t="s">
        <v>162</v>
      </c>
      <c r="AU763" s="210" t="s">
        <v>86</v>
      </c>
      <c r="AV763" s="15" t="s">
        <v>161</v>
      </c>
      <c r="AW763" s="15" t="s">
        <v>32</v>
      </c>
      <c r="AX763" s="15" t="s">
        <v>84</v>
      </c>
      <c r="AY763" s="210" t="s">
        <v>154</v>
      </c>
    </row>
    <row r="764" spans="1:65" s="2" customFormat="1" ht="24.15" customHeight="1">
      <c r="A764" s="38"/>
      <c r="B764" s="179"/>
      <c r="C764" s="180" t="s">
        <v>548</v>
      </c>
      <c r="D764" s="180" t="s">
        <v>156</v>
      </c>
      <c r="E764" s="181" t="s">
        <v>900</v>
      </c>
      <c r="F764" s="182" t="s">
        <v>901</v>
      </c>
      <c r="G764" s="183" t="s">
        <v>242</v>
      </c>
      <c r="H764" s="184">
        <v>158.3</v>
      </c>
      <c r="I764" s="185"/>
      <c r="J764" s="186">
        <f>ROUND(I764*H764,2)</f>
        <v>0</v>
      </c>
      <c r="K764" s="182" t="s">
        <v>160</v>
      </c>
      <c r="L764" s="39"/>
      <c r="M764" s="187" t="s">
        <v>1</v>
      </c>
      <c r="N764" s="188" t="s">
        <v>41</v>
      </c>
      <c r="O764" s="77"/>
      <c r="P764" s="189">
        <f>O764*H764</f>
        <v>0</v>
      </c>
      <c r="Q764" s="189">
        <v>0</v>
      </c>
      <c r="R764" s="189">
        <f>Q764*H764</f>
        <v>0</v>
      </c>
      <c r="S764" s="189">
        <v>0</v>
      </c>
      <c r="T764" s="190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191" t="s">
        <v>195</v>
      </c>
      <c r="AT764" s="191" t="s">
        <v>156</v>
      </c>
      <c r="AU764" s="191" t="s">
        <v>86</v>
      </c>
      <c r="AY764" s="19" t="s">
        <v>154</v>
      </c>
      <c r="BE764" s="192">
        <f>IF(N764="základní",J764,0)</f>
        <v>0</v>
      </c>
      <c r="BF764" s="192">
        <f>IF(N764="snížená",J764,0)</f>
        <v>0</v>
      </c>
      <c r="BG764" s="192">
        <f>IF(N764="zákl. přenesená",J764,0)</f>
        <v>0</v>
      </c>
      <c r="BH764" s="192">
        <f>IF(N764="sníž. přenesená",J764,0)</f>
        <v>0</v>
      </c>
      <c r="BI764" s="192">
        <f>IF(N764="nulová",J764,0)</f>
        <v>0</v>
      </c>
      <c r="BJ764" s="19" t="s">
        <v>84</v>
      </c>
      <c r="BK764" s="192">
        <f>ROUND(I764*H764,2)</f>
        <v>0</v>
      </c>
      <c r="BL764" s="19" t="s">
        <v>195</v>
      </c>
      <c r="BM764" s="191" t="s">
        <v>902</v>
      </c>
    </row>
    <row r="765" spans="1:51" s="14" customFormat="1" ht="12">
      <c r="A765" s="14"/>
      <c r="B765" s="201"/>
      <c r="C765" s="14"/>
      <c r="D765" s="194" t="s">
        <v>162</v>
      </c>
      <c r="E765" s="202" t="s">
        <v>1</v>
      </c>
      <c r="F765" s="203" t="s">
        <v>903</v>
      </c>
      <c r="G765" s="14"/>
      <c r="H765" s="204">
        <v>68</v>
      </c>
      <c r="I765" s="205"/>
      <c r="J765" s="14"/>
      <c r="K765" s="14"/>
      <c r="L765" s="201"/>
      <c r="M765" s="206"/>
      <c r="N765" s="207"/>
      <c r="O765" s="207"/>
      <c r="P765" s="207"/>
      <c r="Q765" s="207"/>
      <c r="R765" s="207"/>
      <c r="S765" s="207"/>
      <c r="T765" s="208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02" t="s">
        <v>162</v>
      </c>
      <c r="AU765" s="202" t="s">
        <v>86</v>
      </c>
      <c r="AV765" s="14" t="s">
        <v>86</v>
      </c>
      <c r="AW765" s="14" t="s">
        <v>32</v>
      </c>
      <c r="AX765" s="14" t="s">
        <v>76</v>
      </c>
      <c r="AY765" s="202" t="s">
        <v>154</v>
      </c>
    </row>
    <row r="766" spans="1:51" s="14" customFormat="1" ht="12">
      <c r="A766" s="14"/>
      <c r="B766" s="201"/>
      <c r="C766" s="14"/>
      <c r="D766" s="194" t="s">
        <v>162</v>
      </c>
      <c r="E766" s="202" t="s">
        <v>1</v>
      </c>
      <c r="F766" s="203" t="s">
        <v>904</v>
      </c>
      <c r="G766" s="14"/>
      <c r="H766" s="204">
        <v>90.3</v>
      </c>
      <c r="I766" s="205"/>
      <c r="J766" s="14"/>
      <c r="K766" s="14"/>
      <c r="L766" s="201"/>
      <c r="M766" s="206"/>
      <c r="N766" s="207"/>
      <c r="O766" s="207"/>
      <c r="P766" s="207"/>
      <c r="Q766" s="207"/>
      <c r="R766" s="207"/>
      <c r="S766" s="207"/>
      <c r="T766" s="208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02" t="s">
        <v>162</v>
      </c>
      <c r="AU766" s="202" t="s">
        <v>86</v>
      </c>
      <c r="AV766" s="14" t="s">
        <v>86</v>
      </c>
      <c r="AW766" s="14" t="s">
        <v>32</v>
      </c>
      <c r="AX766" s="14" t="s">
        <v>76</v>
      </c>
      <c r="AY766" s="202" t="s">
        <v>154</v>
      </c>
    </row>
    <row r="767" spans="1:51" s="15" customFormat="1" ht="12">
      <c r="A767" s="15"/>
      <c r="B767" s="209"/>
      <c r="C767" s="15"/>
      <c r="D767" s="194" t="s">
        <v>162</v>
      </c>
      <c r="E767" s="210" t="s">
        <v>1</v>
      </c>
      <c r="F767" s="211" t="s">
        <v>165</v>
      </c>
      <c r="G767" s="15"/>
      <c r="H767" s="212">
        <v>158.3</v>
      </c>
      <c r="I767" s="213"/>
      <c r="J767" s="15"/>
      <c r="K767" s="15"/>
      <c r="L767" s="209"/>
      <c r="M767" s="214"/>
      <c r="N767" s="215"/>
      <c r="O767" s="215"/>
      <c r="P767" s="215"/>
      <c r="Q767" s="215"/>
      <c r="R767" s="215"/>
      <c r="S767" s="215"/>
      <c r="T767" s="216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10" t="s">
        <v>162</v>
      </c>
      <c r="AU767" s="210" t="s">
        <v>86</v>
      </c>
      <c r="AV767" s="15" t="s">
        <v>161</v>
      </c>
      <c r="AW767" s="15" t="s">
        <v>32</v>
      </c>
      <c r="AX767" s="15" t="s">
        <v>84</v>
      </c>
      <c r="AY767" s="210" t="s">
        <v>154</v>
      </c>
    </row>
    <row r="768" spans="1:65" s="2" customFormat="1" ht="33" customHeight="1">
      <c r="A768" s="38"/>
      <c r="B768" s="179"/>
      <c r="C768" s="180" t="s">
        <v>905</v>
      </c>
      <c r="D768" s="180" t="s">
        <v>156</v>
      </c>
      <c r="E768" s="181" t="s">
        <v>906</v>
      </c>
      <c r="F768" s="182" t="s">
        <v>907</v>
      </c>
      <c r="G768" s="183" t="s">
        <v>242</v>
      </c>
      <c r="H768" s="184">
        <v>161.14</v>
      </c>
      <c r="I768" s="185"/>
      <c r="J768" s="186">
        <f>ROUND(I768*H768,2)</f>
        <v>0</v>
      </c>
      <c r="K768" s="182" t="s">
        <v>160</v>
      </c>
      <c r="L768" s="39"/>
      <c r="M768" s="187" t="s">
        <v>1</v>
      </c>
      <c r="N768" s="188" t="s">
        <v>41</v>
      </c>
      <c r="O768" s="77"/>
      <c r="P768" s="189">
        <f>O768*H768</f>
        <v>0</v>
      </c>
      <c r="Q768" s="189">
        <v>0</v>
      </c>
      <c r="R768" s="189">
        <f>Q768*H768</f>
        <v>0</v>
      </c>
      <c r="S768" s="189">
        <v>0</v>
      </c>
      <c r="T768" s="190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191" t="s">
        <v>195</v>
      </c>
      <c r="AT768" s="191" t="s">
        <v>156</v>
      </c>
      <c r="AU768" s="191" t="s">
        <v>86</v>
      </c>
      <c r="AY768" s="19" t="s">
        <v>154</v>
      </c>
      <c r="BE768" s="192">
        <f>IF(N768="základní",J768,0)</f>
        <v>0</v>
      </c>
      <c r="BF768" s="192">
        <f>IF(N768="snížená",J768,0)</f>
        <v>0</v>
      </c>
      <c r="BG768" s="192">
        <f>IF(N768="zákl. přenesená",J768,0)</f>
        <v>0</v>
      </c>
      <c r="BH768" s="192">
        <f>IF(N768="sníž. přenesená",J768,0)</f>
        <v>0</v>
      </c>
      <c r="BI768" s="192">
        <f>IF(N768="nulová",J768,0)</f>
        <v>0</v>
      </c>
      <c r="BJ768" s="19" t="s">
        <v>84</v>
      </c>
      <c r="BK768" s="192">
        <f>ROUND(I768*H768,2)</f>
        <v>0</v>
      </c>
      <c r="BL768" s="19" t="s">
        <v>195</v>
      </c>
      <c r="BM768" s="191" t="s">
        <v>908</v>
      </c>
    </row>
    <row r="769" spans="1:51" s="13" customFormat="1" ht="12">
      <c r="A769" s="13"/>
      <c r="B769" s="193"/>
      <c r="C769" s="13"/>
      <c r="D769" s="194" t="s">
        <v>162</v>
      </c>
      <c r="E769" s="195" t="s">
        <v>1</v>
      </c>
      <c r="F769" s="196" t="s">
        <v>909</v>
      </c>
      <c r="G769" s="13"/>
      <c r="H769" s="195" t="s">
        <v>1</v>
      </c>
      <c r="I769" s="197"/>
      <c r="J769" s="13"/>
      <c r="K769" s="13"/>
      <c r="L769" s="193"/>
      <c r="M769" s="198"/>
      <c r="N769" s="199"/>
      <c r="O769" s="199"/>
      <c r="P769" s="199"/>
      <c r="Q769" s="199"/>
      <c r="R769" s="199"/>
      <c r="S769" s="199"/>
      <c r="T769" s="200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195" t="s">
        <v>162</v>
      </c>
      <c r="AU769" s="195" t="s">
        <v>86</v>
      </c>
      <c r="AV769" s="13" t="s">
        <v>84</v>
      </c>
      <c r="AW769" s="13" t="s">
        <v>32</v>
      </c>
      <c r="AX769" s="13" t="s">
        <v>76</v>
      </c>
      <c r="AY769" s="195" t="s">
        <v>154</v>
      </c>
    </row>
    <row r="770" spans="1:51" s="14" customFormat="1" ht="12">
      <c r="A770" s="14"/>
      <c r="B770" s="201"/>
      <c r="C770" s="14"/>
      <c r="D770" s="194" t="s">
        <v>162</v>
      </c>
      <c r="E770" s="202" t="s">
        <v>1</v>
      </c>
      <c r="F770" s="203" t="s">
        <v>910</v>
      </c>
      <c r="G770" s="14"/>
      <c r="H770" s="204">
        <v>9.9</v>
      </c>
      <c r="I770" s="205"/>
      <c r="J770" s="14"/>
      <c r="K770" s="14"/>
      <c r="L770" s="201"/>
      <c r="M770" s="206"/>
      <c r="N770" s="207"/>
      <c r="O770" s="207"/>
      <c r="P770" s="207"/>
      <c r="Q770" s="207"/>
      <c r="R770" s="207"/>
      <c r="S770" s="207"/>
      <c r="T770" s="208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02" t="s">
        <v>162</v>
      </c>
      <c r="AU770" s="202" t="s">
        <v>86</v>
      </c>
      <c r="AV770" s="14" t="s">
        <v>86</v>
      </c>
      <c r="AW770" s="14" t="s">
        <v>32</v>
      </c>
      <c r="AX770" s="14" t="s">
        <v>76</v>
      </c>
      <c r="AY770" s="202" t="s">
        <v>154</v>
      </c>
    </row>
    <row r="771" spans="1:51" s="14" customFormat="1" ht="12">
      <c r="A771" s="14"/>
      <c r="B771" s="201"/>
      <c r="C771" s="14"/>
      <c r="D771" s="194" t="s">
        <v>162</v>
      </c>
      <c r="E771" s="202" t="s">
        <v>1</v>
      </c>
      <c r="F771" s="203" t="s">
        <v>911</v>
      </c>
      <c r="G771" s="14"/>
      <c r="H771" s="204">
        <v>32.4</v>
      </c>
      <c r="I771" s="205"/>
      <c r="J771" s="14"/>
      <c r="K771" s="14"/>
      <c r="L771" s="201"/>
      <c r="M771" s="206"/>
      <c r="N771" s="207"/>
      <c r="O771" s="207"/>
      <c r="P771" s="207"/>
      <c r="Q771" s="207"/>
      <c r="R771" s="207"/>
      <c r="S771" s="207"/>
      <c r="T771" s="208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02" t="s">
        <v>162</v>
      </c>
      <c r="AU771" s="202" t="s">
        <v>86</v>
      </c>
      <c r="AV771" s="14" t="s">
        <v>86</v>
      </c>
      <c r="AW771" s="14" t="s">
        <v>32</v>
      </c>
      <c r="AX771" s="14" t="s">
        <v>76</v>
      </c>
      <c r="AY771" s="202" t="s">
        <v>154</v>
      </c>
    </row>
    <row r="772" spans="1:51" s="14" customFormat="1" ht="12">
      <c r="A772" s="14"/>
      <c r="B772" s="201"/>
      <c r="C772" s="14"/>
      <c r="D772" s="194" t="s">
        <v>162</v>
      </c>
      <c r="E772" s="202" t="s">
        <v>1</v>
      </c>
      <c r="F772" s="203" t="s">
        <v>912</v>
      </c>
      <c r="G772" s="14"/>
      <c r="H772" s="204">
        <v>26.4</v>
      </c>
      <c r="I772" s="205"/>
      <c r="J772" s="14"/>
      <c r="K772" s="14"/>
      <c r="L772" s="201"/>
      <c r="M772" s="206"/>
      <c r="N772" s="207"/>
      <c r="O772" s="207"/>
      <c r="P772" s="207"/>
      <c r="Q772" s="207"/>
      <c r="R772" s="207"/>
      <c r="S772" s="207"/>
      <c r="T772" s="208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02" t="s">
        <v>162</v>
      </c>
      <c r="AU772" s="202" t="s">
        <v>86</v>
      </c>
      <c r="AV772" s="14" t="s">
        <v>86</v>
      </c>
      <c r="AW772" s="14" t="s">
        <v>32</v>
      </c>
      <c r="AX772" s="14" t="s">
        <v>76</v>
      </c>
      <c r="AY772" s="202" t="s">
        <v>154</v>
      </c>
    </row>
    <row r="773" spans="1:51" s="14" customFormat="1" ht="12">
      <c r="A773" s="14"/>
      <c r="B773" s="201"/>
      <c r="C773" s="14"/>
      <c r="D773" s="194" t="s">
        <v>162</v>
      </c>
      <c r="E773" s="202" t="s">
        <v>1</v>
      </c>
      <c r="F773" s="203" t="s">
        <v>913</v>
      </c>
      <c r="G773" s="14"/>
      <c r="H773" s="204">
        <v>50.4</v>
      </c>
      <c r="I773" s="205"/>
      <c r="J773" s="14"/>
      <c r="K773" s="14"/>
      <c r="L773" s="201"/>
      <c r="M773" s="206"/>
      <c r="N773" s="207"/>
      <c r="O773" s="207"/>
      <c r="P773" s="207"/>
      <c r="Q773" s="207"/>
      <c r="R773" s="207"/>
      <c r="S773" s="207"/>
      <c r="T773" s="208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02" t="s">
        <v>162</v>
      </c>
      <c r="AU773" s="202" t="s">
        <v>86</v>
      </c>
      <c r="AV773" s="14" t="s">
        <v>86</v>
      </c>
      <c r="AW773" s="14" t="s">
        <v>32</v>
      </c>
      <c r="AX773" s="14" t="s">
        <v>76</v>
      </c>
      <c r="AY773" s="202" t="s">
        <v>154</v>
      </c>
    </row>
    <row r="774" spans="1:51" s="14" customFormat="1" ht="12">
      <c r="A774" s="14"/>
      <c r="B774" s="201"/>
      <c r="C774" s="14"/>
      <c r="D774" s="194" t="s">
        <v>162</v>
      </c>
      <c r="E774" s="202" t="s">
        <v>1</v>
      </c>
      <c r="F774" s="203" t="s">
        <v>914</v>
      </c>
      <c r="G774" s="14"/>
      <c r="H774" s="204">
        <v>5.4</v>
      </c>
      <c r="I774" s="205"/>
      <c r="J774" s="14"/>
      <c r="K774" s="14"/>
      <c r="L774" s="201"/>
      <c r="M774" s="206"/>
      <c r="N774" s="207"/>
      <c r="O774" s="207"/>
      <c r="P774" s="207"/>
      <c r="Q774" s="207"/>
      <c r="R774" s="207"/>
      <c r="S774" s="207"/>
      <c r="T774" s="208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02" t="s">
        <v>162</v>
      </c>
      <c r="AU774" s="202" t="s">
        <v>86</v>
      </c>
      <c r="AV774" s="14" t="s">
        <v>86</v>
      </c>
      <c r="AW774" s="14" t="s">
        <v>32</v>
      </c>
      <c r="AX774" s="14" t="s">
        <v>76</v>
      </c>
      <c r="AY774" s="202" t="s">
        <v>154</v>
      </c>
    </row>
    <row r="775" spans="1:51" s="14" customFormat="1" ht="12">
      <c r="A775" s="14"/>
      <c r="B775" s="201"/>
      <c r="C775" s="14"/>
      <c r="D775" s="194" t="s">
        <v>162</v>
      </c>
      <c r="E775" s="202" t="s">
        <v>1</v>
      </c>
      <c r="F775" s="203" t="s">
        <v>915</v>
      </c>
      <c r="G775" s="14"/>
      <c r="H775" s="204">
        <v>6</v>
      </c>
      <c r="I775" s="205"/>
      <c r="J775" s="14"/>
      <c r="K775" s="14"/>
      <c r="L775" s="201"/>
      <c r="M775" s="206"/>
      <c r="N775" s="207"/>
      <c r="O775" s="207"/>
      <c r="P775" s="207"/>
      <c r="Q775" s="207"/>
      <c r="R775" s="207"/>
      <c r="S775" s="207"/>
      <c r="T775" s="208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02" t="s">
        <v>162</v>
      </c>
      <c r="AU775" s="202" t="s">
        <v>86</v>
      </c>
      <c r="AV775" s="14" t="s">
        <v>86</v>
      </c>
      <c r="AW775" s="14" t="s">
        <v>32</v>
      </c>
      <c r="AX775" s="14" t="s">
        <v>76</v>
      </c>
      <c r="AY775" s="202" t="s">
        <v>154</v>
      </c>
    </row>
    <row r="776" spans="1:51" s="14" customFormat="1" ht="12">
      <c r="A776" s="14"/>
      <c r="B776" s="201"/>
      <c r="C776" s="14"/>
      <c r="D776" s="194" t="s">
        <v>162</v>
      </c>
      <c r="E776" s="202" t="s">
        <v>1</v>
      </c>
      <c r="F776" s="203" t="s">
        <v>916</v>
      </c>
      <c r="G776" s="14"/>
      <c r="H776" s="204">
        <v>3</v>
      </c>
      <c r="I776" s="205"/>
      <c r="J776" s="14"/>
      <c r="K776" s="14"/>
      <c r="L776" s="201"/>
      <c r="M776" s="206"/>
      <c r="N776" s="207"/>
      <c r="O776" s="207"/>
      <c r="P776" s="207"/>
      <c r="Q776" s="207"/>
      <c r="R776" s="207"/>
      <c r="S776" s="207"/>
      <c r="T776" s="208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02" t="s">
        <v>162</v>
      </c>
      <c r="AU776" s="202" t="s">
        <v>86</v>
      </c>
      <c r="AV776" s="14" t="s">
        <v>86</v>
      </c>
      <c r="AW776" s="14" t="s">
        <v>32</v>
      </c>
      <c r="AX776" s="14" t="s">
        <v>76</v>
      </c>
      <c r="AY776" s="202" t="s">
        <v>154</v>
      </c>
    </row>
    <row r="777" spans="1:51" s="14" customFormat="1" ht="12">
      <c r="A777" s="14"/>
      <c r="B777" s="201"/>
      <c r="C777" s="14"/>
      <c r="D777" s="194" t="s">
        <v>162</v>
      </c>
      <c r="E777" s="202" t="s">
        <v>1</v>
      </c>
      <c r="F777" s="203" t="s">
        <v>917</v>
      </c>
      <c r="G777" s="14"/>
      <c r="H777" s="204">
        <v>0.9</v>
      </c>
      <c r="I777" s="205"/>
      <c r="J777" s="14"/>
      <c r="K777" s="14"/>
      <c r="L777" s="201"/>
      <c r="M777" s="206"/>
      <c r="N777" s="207"/>
      <c r="O777" s="207"/>
      <c r="P777" s="207"/>
      <c r="Q777" s="207"/>
      <c r="R777" s="207"/>
      <c r="S777" s="207"/>
      <c r="T777" s="208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02" t="s">
        <v>162</v>
      </c>
      <c r="AU777" s="202" t="s">
        <v>86</v>
      </c>
      <c r="AV777" s="14" t="s">
        <v>86</v>
      </c>
      <c r="AW777" s="14" t="s">
        <v>32</v>
      </c>
      <c r="AX777" s="14" t="s">
        <v>76</v>
      </c>
      <c r="AY777" s="202" t="s">
        <v>154</v>
      </c>
    </row>
    <row r="778" spans="1:51" s="14" customFormat="1" ht="12">
      <c r="A778" s="14"/>
      <c r="B778" s="201"/>
      <c r="C778" s="14"/>
      <c r="D778" s="194" t="s">
        <v>162</v>
      </c>
      <c r="E778" s="202" t="s">
        <v>1</v>
      </c>
      <c r="F778" s="203" t="s">
        <v>918</v>
      </c>
      <c r="G778" s="14"/>
      <c r="H778" s="204">
        <v>2.7</v>
      </c>
      <c r="I778" s="205"/>
      <c r="J778" s="14"/>
      <c r="K778" s="14"/>
      <c r="L778" s="201"/>
      <c r="M778" s="206"/>
      <c r="N778" s="207"/>
      <c r="O778" s="207"/>
      <c r="P778" s="207"/>
      <c r="Q778" s="207"/>
      <c r="R778" s="207"/>
      <c r="S778" s="207"/>
      <c r="T778" s="208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02" t="s">
        <v>162</v>
      </c>
      <c r="AU778" s="202" t="s">
        <v>86</v>
      </c>
      <c r="AV778" s="14" t="s">
        <v>86</v>
      </c>
      <c r="AW778" s="14" t="s">
        <v>32</v>
      </c>
      <c r="AX778" s="14" t="s">
        <v>76</v>
      </c>
      <c r="AY778" s="202" t="s">
        <v>154</v>
      </c>
    </row>
    <row r="779" spans="1:51" s="14" customFormat="1" ht="12">
      <c r="A779" s="14"/>
      <c r="B779" s="201"/>
      <c r="C779" s="14"/>
      <c r="D779" s="194" t="s">
        <v>162</v>
      </c>
      <c r="E779" s="202" t="s">
        <v>1</v>
      </c>
      <c r="F779" s="203" t="s">
        <v>919</v>
      </c>
      <c r="G779" s="14"/>
      <c r="H779" s="204">
        <v>0.9</v>
      </c>
      <c r="I779" s="205"/>
      <c r="J779" s="14"/>
      <c r="K779" s="14"/>
      <c r="L779" s="201"/>
      <c r="M779" s="206"/>
      <c r="N779" s="207"/>
      <c r="O779" s="207"/>
      <c r="P779" s="207"/>
      <c r="Q779" s="207"/>
      <c r="R779" s="207"/>
      <c r="S779" s="207"/>
      <c r="T779" s="208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02" t="s">
        <v>162</v>
      </c>
      <c r="AU779" s="202" t="s">
        <v>86</v>
      </c>
      <c r="AV779" s="14" t="s">
        <v>86</v>
      </c>
      <c r="AW779" s="14" t="s">
        <v>32</v>
      </c>
      <c r="AX779" s="14" t="s">
        <v>76</v>
      </c>
      <c r="AY779" s="202" t="s">
        <v>154</v>
      </c>
    </row>
    <row r="780" spans="1:51" s="14" customFormat="1" ht="12">
      <c r="A780" s="14"/>
      <c r="B780" s="201"/>
      <c r="C780" s="14"/>
      <c r="D780" s="194" t="s">
        <v>162</v>
      </c>
      <c r="E780" s="202" t="s">
        <v>1</v>
      </c>
      <c r="F780" s="203" t="s">
        <v>920</v>
      </c>
      <c r="G780" s="14"/>
      <c r="H780" s="204">
        <v>1.7</v>
      </c>
      <c r="I780" s="205"/>
      <c r="J780" s="14"/>
      <c r="K780" s="14"/>
      <c r="L780" s="201"/>
      <c r="M780" s="206"/>
      <c r="N780" s="207"/>
      <c r="O780" s="207"/>
      <c r="P780" s="207"/>
      <c r="Q780" s="207"/>
      <c r="R780" s="207"/>
      <c r="S780" s="207"/>
      <c r="T780" s="208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02" t="s">
        <v>162</v>
      </c>
      <c r="AU780" s="202" t="s">
        <v>86</v>
      </c>
      <c r="AV780" s="14" t="s">
        <v>86</v>
      </c>
      <c r="AW780" s="14" t="s">
        <v>32</v>
      </c>
      <c r="AX780" s="14" t="s">
        <v>76</v>
      </c>
      <c r="AY780" s="202" t="s">
        <v>154</v>
      </c>
    </row>
    <row r="781" spans="1:51" s="14" customFormat="1" ht="12">
      <c r="A781" s="14"/>
      <c r="B781" s="201"/>
      <c r="C781" s="14"/>
      <c r="D781" s="194" t="s">
        <v>162</v>
      </c>
      <c r="E781" s="202" t="s">
        <v>1</v>
      </c>
      <c r="F781" s="203" t="s">
        <v>921</v>
      </c>
      <c r="G781" s="14"/>
      <c r="H781" s="204">
        <v>0.6</v>
      </c>
      <c r="I781" s="205"/>
      <c r="J781" s="14"/>
      <c r="K781" s="14"/>
      <c r="L781" s="201"/>
      <c r="M781" s="206"/>
      <c r="N781" s="207"/>
      <c r="O781" s="207"/>
      <c r="P781" s="207"/>
      <c r="Q781" s="207"/>
      <c r="R781" s="207"/>
      <c r="S781" s="207"/>
      <c r="T781" s="208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02" t="s">
        <v>162</v>
      </c>
      <c r="AU781" s="202" t="s">
        <v>86</v>
      </c>
      <c r="AV781" s="14" t="s">
        <v>86</v>
      </c>
      <c r="AW781" s="14" t="s">
        <v>32</v>
      </c>
      <c r="AX781" s="14" t="s">
        <v>76</v>
      </c>
      <c r="AY781" s="202" t="s">
        <v>154</v>
      </c>
    </row>
    <row r="782" spans="1:51" s="14" customFormat="1" ht="12">
      <c r="A782" s="14"/>
      <c r="B782" s="201"/>
      <c r="C782" s="14"/>
      <c r="D782" s="194" t="s">
        <v>162</v>
      </c>
      <c r="E782" s="202" t="s">
        <v>1</v>
      </c>
      <c r="F782" s="203" t="s">
        <v>922</v>
      </c>
      <c r="G782" s="14"/>
      <c r="H782" s="204">
        <v>7.3</v>
      </c>
      <c r="I782" s="205"/>
      <c r="J782" s="14"/>
      <c r="K782" s="14"/>
      <c r="L782" s="201"/>
      <c r="M782" s="206"/>
      <c r="N782" s="207"/>
      <c r="O782" s="207"/>
      <c r="P782" s="207"/>
      <c r="Q782" s="207"/>
      <c r="R782" s="207"/>
      <c r="S782" s="207"/>
      <c r="T782" s="208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02" t="s">
        <v>162</v>
      </c>
      <c r="AU782" s="202" t="s">
        <v>86</v>
      </c>
      <c r="AV782" s="14" t="s">
        <v>86</v>
      </c>
      <c r="AW782" s="14" t="s">
        <v>32</v>
      </c>
      <c r="AX782" s="14" t="s">
        <v>76</v>
      </c>
      <c r="AY782" s="202" t="s">
        <v>154</v>
      </c>
    </row>
    <row r="783" spans="1:51" s="14" customFormat="1" ht="12">
      <c r="A783" s="14"/>
      <c r="B783" s="201"/>
      <c r="C783" s="14"/>
      <c r="D783" s="194" t="s">
        <v>162</v>
      </c>
      <c r="E783" s="202" t="s">
        <v>1</v>
      </c>
      <c r="F783" s="203" t="s">
        <v>923</v>
      </c>
      <c r="G783" s="14"/>
      <c r="H783" s="204">
        <v>2.14</v>
      </c>
      <c r="I783" s="205"/>
      <c r="J783" s="14"/>
      <c r="K783" s="14"/>
      <c r="L783" s="201"/>
      <c r="M783" s="206"/>
      <c r="N783" s="207"/>
      <c r="O783" s="207"/>
      <c r="P783" s="207"/>
      <c r="Q783" s="207"/>
      <c r="R783" s="207"/>
      <c r="S783" s="207"/>
      <c r="T783" s="208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02" t="s">
        <v>162</v>
      </c>
      <c r="AU783" s="202" t="s">
        <v>86</v>
      </c>
      <c r="AV783" s="14" t="s">
        <v>86</v>
      </c>
      <c r="AW783" s="14" t="s">
        <v>32</v>
      </c>
      <c r="AX783" s="14" t="s">
        <v>76</v>
      </c>
      <c r="AY783" s="202" t="s">
        <v>154</v>
      </c>
    </row>
    <row r="784" spans="1:51" s="14" customFormat="1" ht="12">
      <c r="A784" s="14"/>
      <c r="B784" s="201"/>
      <c r="C784" s="14"/>
      <c r="D784" s="194" t="s">
        <v>162</v>
      </c>
      <c r="E784" s="202" t="s">
        <v>1</v>
      </c>
      <c r="F784" s="203" t="s">
        <v>924</v>
      </c>
      <c r="G784" s="14"/>
      <c r="H784" s="204">
        <v>2.2</v>
      </c>
      <c r="I784" s="205"/>
      <c r="J784" s="14"/>
      <c r="K784" s="14"/>
      <c r="L784" s="201"/>
      <c r="M784" s="206"/>
      <c r="N784" s="207"/>
      <c r="O784" s="207"/>
      <c r="P784" s="207"/>
      <c r="Q784" s="207"/>
      <c r="R784" s="207"/>
      <c r="S784" s="207"/>
      <c r="T784" s="208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02" t="s">
        <v>162</v>
      </c>
      <c r="AU784" s="202" t="s">
        <v>86</v>
      </c>
      <c r="AV784" s="14" t="s">
        <v>86</v>
      </c>
      <c r="AW784" s="14" t="s">
        <v>32</v>
      </c>
      <c r="AX784" s="14" t="s">
        <v>76</v>
      </c>
      <c r="AY784" s="202" t="s">
        <v>154</v>
      </c>
    </row>
    <row r="785" spans="1:51" s="14" customFormat="1" ht="12">
      <c r="A785" s="14"/>
      <c r="B785" s="201"/>
      <c r="C785" s="14"/>
      <c r="D785" s="194" t="s">
        <v>162</v>
      </c>
      <c r="E785" s="202" t="s">
        <v>1</v>
      </c>
      <c r="F785" s="203" t="s">
        <v>925</v>
      </c>
      <c r="G785" s="14"/>
      <c r="H785" s="204">
        <v>2.2</v>
      </c>
      <c r="I785" s="205"/>
      <c r="J785" s="14"/>
      <c r="K785" s="14"/>
      <c r="L785" s="201"/>
      <c r="M785" s="206"/>
      <c r="N785" s="207"/>
      <c r="O785" s="207"/>
      <c r="P785" s="207"/>
      <c r="Q785" s="207"/>
      <c r="R785" s="207"/>
      <c r="S785" s="207"/>
      <c r="T785" s="208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02" t="s">
        <v>162</v>
      </c>
      <c r="AU785" s="202" t="s">
        <v>86</v>
      </c>
      <c r="AV785" s="14" t="s">
        <v>86</v>
      </c>
      <c r="AW785" s="14" t="s">
        <v>32</v>
      </c>
      <c r="AX785" s="14" t="s">
        <v>76</v>
      </c>
      <c r="AY785" s="202" t="s">
        <v>154</v>
      </c>
    </row>
    <row r="786" spans="1:51" s="14" customFormat="1" ht="12">
      <c r="A786" s="14"/>
      <c r="B786" s="201"/>
      <c r="C786" s="14"/>
      <c r="D786" s="194" t="s">
        <v>162</v>
      </c>
      <c r="E786" s="202" t="s">
        <v>1</v>
      </c>
      <c r="F786" s="203" t="s">
        <v>926</v>
      </c>
      <c r="G786" s="14"/>
      <c r="H786" s="204">
        <v>2.2</v>
      </c>
      <c r="I786" s="205"/>
      <c r="J786" s="14"/>
      <c r="K786" s="14"/>
      <c r="L786" s="201"/>
      <c r="M786" s="206"/>
      <c r="N786" s="207"/>
      <c r="O786" s="207"/>
      <c r="P786" s="207"/>
      <c r="Q786" s="207"/>
      <c r="R786" s="207"/>
      <c r="S786" s="207"/>
      <c r="T786" s="208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02" t="s">
        <v>162</v>
      </c>
      <c r="AU786" s="202" t="s">
        <v>86</v>
      </c>
      <c r="AV786" s="14" t="s">
        <v>86</v>
      </c>
      <c r="AW786" s="14" t="s">
        <v>32</v>
      </c>
      <c r="AX786" s="14" t="s">
        <v>76</v>
      </c>
      <c r="AY786" s="202" t="s">
        <v>154</v>
      </c>
    </row>
    <row r="787" spans="1:51" s="14" customFormat="1" ht="12">
      <c r="A787" s="14"/>
      <c r="B787" s="201"/>
      <c r="C787" s="14"/>
      <c r="D787" s="194" t="s">
        <v>162</v>
      </c>
      <c r="E787" s="202" t="s">
        <v>1</v>
      </c>
      <c r="F787" s="203" t="s">
        <v>927</v>
      </c>
      <c r="G787" s="14"/>
      <c r="H787" s="204">
        <v>4.8</v>
      </c>
      <c r="I787" s="205"/>
      <c r="J787" s="14"/>
      <c r="K787" s="14"/>
      <c r="L787" s="201"/>
      <c r="M787" s="206"/>
      <c r="N787" s="207"/>
      <c r="O787" s="207"/>
      <c r="P787" s="207"/>
      <c r="Q787" s="207"/>
      <c r="R787" s="207"/>
      <c r="S787" s="207"/>
      <c r="T787" s="208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02" t="s">
        <v>162</v>
      </c>
      <c r="AU787" s="202" t="s">
        <v>86</v>
      </c>
      <c r="AV787" s="14" t="s">
        <v>86</v>
      </c>
      <c r="AW787" s="14" t="s">
        <v>32</v>
      </c>
      <c r="AX787" s="14" t="s">
        <v>76</v>
      </c>
      <c r="AY787" s="202" t="s">
        <v>154</v>
      </c>
    </row>
    <row r="788" spans="1:51" s="15" customFormat="1" ht="12">
      <c r="A788" s="15"/>
      <c r="B788" s="209"/>
      <c r="C788" s="15"/>
      <c r="D788" s="194" t="s">
        <v>162</v>
      </c>
      <c r="E788" s="210" t="s">
        <v>1</v>
      </c>
      <c r="F788" s="211" t="s">
        <v>165</v>
      </c>
      <c r="G788" s="15"/>
      <c r="H788" s="212">
        <v>161.13999999999996</v>
      </c>
      <c r="I788" s="213"/>
      <c r="J788" s="15"/>
      <c r="K788" s="15"/>
      <c r="L788" s="209"/>
      <c r="M788" s="214"/>
      <c r="N788" s="215"/>
      <c r="O788" s="215"/>
      <c r="P788" s="215"/>
      <c r="Q788" s="215"/>
      <c r="R788" s="215"/>
      <c r="S788" s="215"/>
      <c r="T788" s="216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10" t="s">
        <v>162</v>
      </c>
      <c r="AU788" s="210" t="s">
        <v>86</v>
      </c>
      <c r="AV788" s="15" t="s">
        <v>161</v>
      </c>
      <c r="AW788" s="15" t="s">
        <v>32</v>
      </c>
      <c r="AX788" s="15" t="s">
        <v>84</v>
      </c>
      <c r="AY788" s="210" t="s">
        <v>154</v>
      </c>
    </row>
    <row r="789" spans="1:65" s="2" customFormat="1" ht="49.05" customHeight="1">
      <c r="A789" s="38"/>
      <c r="B789" s="179"/>
      <c r="C789" s="180" t="s">
        <v>560</v>
      </c>
      <c r="D789" s="180" t="s">
        <v>156</v>
      </c>
      <c r="E789" s="181" t="s">
        <v>928</v>
      </c>
      <c r="F789" s="182" t="s">
        <v>929</v>
      </c>
      <c r="G789" s="183" t="s">
        <v>187</v>
      </c>
      <c r="H789" s="184">
        <v>0.235</v>
      </c>
      <c r="I789" s="185"/>
      <c r="J789" s="186">
        <f>ROUND(I789*H789,2)</f>
        <v>0</v>
      </c>
      <c r="K789" s="182" t="s">
        <v>160</v>
      </c>
      <c r="L789" s="39"/>
      <c r="M789" s="187" t="s">
        <v>1</v>
      </c>
      <c r="N789" s="188" t="s">
        <v>41</v>
      </c>
      <c r="O789" s="77"/>
      <c r="P789" s="189">
        <f>O789*H789</f>
        <v>0</v>
      </c>
      <c r="Q789" s="189">
        <v>0</v>
      </c>
      <c r="R789" s="189">
        <f>Q789*H789</f>
        <v>0</v>
      </c>
      <c r="S789" s="189">
        <v>0</v>
      </c>
      <c r="T789" s="190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191" t="s">
        <v>195</v>
      </c>
      <c r="AT789" s="191" t="s">
        <v>156</v>
      </c>
      <c r="AU789" s="191" t="s">
        <v>86</v>
      </c>
      <c r="AY789" s="19" t="s">
        <v>154</v>
      </c>
      <c r="BE789" s="192">
        <f>IF(N789="základní",J789,0)</f>
        <v>0</v>
      </c>
      <c r="BF789" s="192">
        <f>IF(N789="snížená",J789,0)</f>
        <v>0</v>
      </c>
      <c r="BG789" s="192">
        <f>IF(N789="zákl. přenesená",J789,0)</f>
        <v>0</v>
      </c>
      <c r="BH789" s="192">
        <f>IF(N789="sníž. přenesená",J789,0)</f>
        <v>0</v>
      </c>
      <c r="BI789" s="192">
        <f>IF(N789="nulová",J789,0)</f>
        <v>0</v>
      </c>
      <c r="BJ789" s="19" t="s">
        <v>84</v>
      </c>
      <c r="BK789" s="192">
        <f>ROUND(I789*H789,2)</f>
        <v>0</v>
      </c>
      <c r="BL789" s="19" t="s">
        <v>195</v>
      </c>
      <c r="BM789" s="191" t="s">
        <v>930</v>
      </c>
    </row>
    <row r="790" spans="1:65" s="2" customFormat="1" ht="55.5" customHeight="1">
      <c r="A790" s="38"/>
      <c r="B790" s="179"/>
      <c r="C790" s="180" t="s">
        <v>931</v>
      </c>
      <c r="D790" s="180" t="s">
        <v>156</v>
      </c>
      <c r="E790" s="181" t="s">
        <v>932</v>
      </c>
      <c r="F790" s="182" t="s">
        <v>933</v>
      </c>
      <c r="G790" s="183" t="s">
        <v>187</v>
      </c>
      <c r="H790" s="184">
        <v>0.235</v>
      </c>
      <c r="I790" s="185"/>
      <c r="J790" s="186">
        <f>ROUND(I790*H790,2)</f>
        <v>0</v>
      </c>
      <c r="K790" s="182" t="s">
        <v>160</v>
      </c>
      <c r="L790" s="39"/>
      <c r="M790" s="187" t="s">
        <v>1</v>
      </c>
      <c r="N790" s="188" t="s">
        <v>41</v>
      </c>
      <c r="O790" s="77"/>
      <c r="P790" s="189">
        <f>O790*H790</f>
        <v>0</v>
      </c>
      <c r="Q790" s="189">
        <v>0</v>
      </c>
      <c r="R790" s="189">
        <f>Q790*H790</f>
        <v>0</v>
      </c>
      <c r="S790" s="189">
        <v>0</v>
      </c>
      <c r="T790" s="190">
        <f>S790*H790</f>
        <v>0</v>
      </c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R790" s="191" t="s">
        <v>195</v>
      </c>
      <c r="AT790" s="191" t="s">
        <v>156</v>
      </c>
      <c r="AU790" s="191" t="s">
        <v>86</v>
      </c>
      <c r="AY790" s="19" t="s">
        <v>154</v>
      </c>
      <c r="BE790" s="192">
        <f>IF(N790="základní",J790,0)</f>
        <v>0</v>
      </c>
      <c r="BF790" s="192">
        <f>IF(N790="snížená",J790,0)</f>
        <v>0</v>
      </c>
      <c r="BG790" s="192">
        <f>IF(N790="zákl. přenesená",J790,0)</f>
        <v>0</v>
      </c>
      <c r="BH790" s="192">
        <f>IF(N790="sníž. přenesená",J790,0)</f>
        <v>0</v>
      </c>
      <c r="BI790" s="192">
        <f>IF(N790="nulová",J790,0)</f>
        <v>0</v>
      </c>
      <c r="BJ790" s="19" t="s">
        <v>84</v>
      </c>
      <c r="BK790" s="192">
        <f>ROUND(I790*H790,2)</f>
        <v>0</v>
      </c>
      <c r="BL790" s="19" t="s">
        <v>195</v>
      </c>
      <c r="BM790" s="191" t="s">
        <v>934</v>
      </c>
    </row>
    <row r="791" spans="1:63" s="12" customFormat="1" ht="22.8" customHeight="1">
      <c r="A791" s="12"/>
      <c r="B791" s="166"/>
      <c r="C791" s="12"/>
      <c r="D791" s="167" t="s">
        <v>75</v>
      </c>
      <c r="E791" s="177" t="s">
        <v>935</v>
      </c>
      <c r="F791" s="177" t="s">
        <v>936</v>
      </c>
      <c r="G791" s="12"/>
      <c r="H791" s="12"/>
      <c r="I791" s="169"/>
      <c r="J791" s="178">
        <f>BK791</f>
        <v>0</v>
      </c>
      <c r="K791" s="12"/>
      <c r="L791" s="166"/>
      <c r="M791" s="171"/>
      <c r="N791" s="172"/>
      <c r="O791" s="172"/>
      <c r="P791" s="173">
        <f>SUM(P792:P950)</f>
        <v>0</v>
      </c>
      <c r="Q791" s="172"/>
      <c r="R791" s="173">
        <f>SUM(R792:R950)</f>
        <v>0</v>
      </c>
      <c r="S791" s="172"/>
      <c r="T791" s="174">
        <f>SUM(T792:T950)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167" t="s">
        <v>86</v>
      </c>
      <c r="AT791" s="175" t="s">
        <v>75</v>
      </c>
      <c r="AU791" s="175" t="s">
        <v>84</v>
      </c>
      <c r="AY791" s="167" t="s">
        <v>154</v>
      </c>
      <c r="BK791" s="176">
        <f>SUM(BK792:BK950)</f>
        <v>0</v>
      </c>
    </row>
    <row r="792" spans="1:65" s="2" customFormat="1" ht="33" customHeight="1">
      <c r="A792" s="38"/>
      <c r="B792" s="179"/>
      <c r="C792" s="180" t="s">
        <v>564</v>
      </c>
      <c r="D792" s="180" t="s">
        <v>156</v>
      </c>
      <c r="E792" s="181" t="s">
        <v>937</v>
      </c>
      <c r="F792" s="182" t="s">
        <v>938</v>
      </c>
      <c r="G792" s="183" t="s">
        <v>221</v>
      </c>
      <c r="H792" s="184">
        <v>23</v>
      </c>
      <c r="I792" s="185"/>
      <c r="J792" s="186">
        <f>ROUND(I792*H792,2)</f>
        <v>0</v>
      </c>
      <c r="K792" s="182" t="s">
        <v>160</v>
      </c>
      <c r="L792" s="39"/>
      <c r="M792" s="187" t="s">
        <v>1</v>
      </c>
      <c r="N792" s="188" t="s">
        <v>41</v>
      </c>
      <c r="O792" s="77"/>
      <c r="P792" s="189">
        <f>O792*H792</f>
        <v>0</v>
      </c>
      <c r="Q792" s="189">
        <v>0</v>
      </c>
      <c r="R792" s="189">
        <f>Q792*H792</f>
        <v>0</v>
      </c>
      <c r="S792" s="189">
        <v>0</v>
      </c>
      <c r="T792" s="190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191" t="s">
        <v>195</v>
      </c>
      <c r="AT792" s="191" t="s">
        <v>156</v>
      </c>
      <c r="AU792" s="191" t="s">
        <v>86</v>
      </c>
      <c r="AY792" s="19" t="s">
        <v>154</v>
      </c>
      <c r="BE792" s="192">
        <f>IF(N792="základní",J792,0)</f>
        <v>0</v>
      </c>
      <c r="BF792" s="192">
        <f>IF(N792="snížená",J792,0)</f>
        <v>0</v>
      </c>
      <c r="BG792" s="192">
        <f>IF(N792="zákl. přenesená",J792,0)</f>
        <v>0</v>
      </c>
      <c r="BH792" s="192">
        <f>IF(N792="sníž. přenesená",J792,0)</f>
        <v>0</v>
      </c>
      <c r="BI792" s="192">
        <f>IF(N792="nulová",J792,0)</f>
        <v>0</v>
      </c>
      <c r="BJ792" s="19" t="s">
        <v>84</v>
      </c>
      <c r="BK792" s="192">
        <f>ROUND(I792*H792,2)</f>
        <v>0</v>
      </c>
      <c r="BL792" s="19" t="s">
        <v>195</v>
      </c>
      <c r="BM792" s="191" t="s">
        <v>939</v>
      </c>
    </row>
    <row r="793" spans="1:51" s="14" customFormat="1" ht="12">
      <c r="A793" s="14"/>
      <c r="B793" s="201"/>
      <c r="C793" s="14"/>
      <c r="D793" s="194" t="s">
        <v>162</v>
      </c>
      <c r="E793" s="202" t="s">
        <v>1</v>
      </c>
      <c r="F793" s="203" t="s">
        <v>940</v>
      </c>
      <c r="G793" s="14"/>
      <c r="H793" s="204">
        <v>23</v>
      </c>
      <c r="I793" s="205"/>
      <c r="J793" s="14"/>
      <c r="K793" s="14"/>
      <c r="L793" s="201"/>
      <c r="M793" s="206"/>
      <c r="N793" s="207"/>
      <c r="O793" s="207"/>
      <c r="P793" s="207"/>
      <c r="Q793" s="207"/>
      <c r="R793" s="207"/>
      <c r="S793" s="207"/>
      <c r="T793" s="208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02" t="s">
        <v>162</v>
      </c>
      <c r="AU793" s="202" t="s">
        <v>86</v>
      </c>
      <c r="AV793" s="14" t="s">
        <v>86</v>
      </c>
      <c r="AW793" s="14" t="s">
        <v>32</v>
      </c>
      <c r="AX793" s="14" t="s">
        <v>76</v>
      </c>
      <c r="AY793" s="202" t="s">
        <v>154</v>
      </c>
    </row>
    <row r="794" spans="1:51" s="15" customFormat="1" ht="12">
      <c r="A794" s="15"/>
      <c r="B794" s="209"/>
      <c r="C794" s="15"/>
      <c r="D794" s="194" t="s">
        <v>162</v>
      </c>
      <c r="E794" s="210" t="s">
        <v>1</v>
      </c>
      <c r="F794" s="211" t="s">
        <v>165</v>
      </c>
      <c r="G794" s="15"/>
      <c r="H794" s="212">
        <v>23</v>
      </c>
      <c r="I794" s="213"/>
      <c r="J794" s="15"/>
      <c r="K794" s="15"/>
      <c r="L794" s="209"/>
      <c r="M794" s="214"/>
      <c r="N794" s="215"/>
      <c r="O794" s="215"/>
      <c r="P794" s="215"/>
      <c r="Q794" s="215"/>
      <c r="R794" s="215"/>
      <c r="S794" s="215"/>
      <c r="T794" s="216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10" t="s">
        <v>162</v>
      </c>
      <c r="AU794" s="210" t="s">
        <v>86</v>
      </c>
      <c r="AV794" s="15" t="s">
        <v>161</v>
      </c>
      <c r="AW794" s="15" t="s">
        <v>32</v>
      </c>
      <c r="AX794" s="15" t="s">
        <v>84</v>
      </c>
      <c r="AY794" s="210" t="s">
        <v>154</v>
      </c>
    </row>
    <row r="795" spans="1:65" s="2" customFormat="1" ht="37.8" customHeight="1">
      <c r="A795" s="38"/>
      <c r="B795" s="179"/>
      <c r="C795" s="180" t="s">
        <v>941</v>
      </c>
      <c r="D795" s="180" t="s">
        <v>156</v>
      </c>
      <c r="E795" s="181" t="s">
        <v>942</v>
      </c>
      <c r="F795" s="182" t="s">
        <v>943</v>
      </c>
      <c r="G795" s="183" t="s">
        <v>221</v>
      </c>
      <c r="H795" s="184">
        <v>36</v>
      </c>
      <c r="I795" s="185"/>
      <c r="J795" s="186">
        <f>ROUND(I795*H795,2)</f>
        <v>0</v>
      </c>
      <c r="K795" s="182" t="s">
        <v>160</v>
      </c>
      <c r="L795" s="39"/>
      <c r="M795" s="187" t="s">
        <v>1</v>
      </c>
      <c r="N795" s="188" t="s">
        <v>41</v>
      </c>
      <c r="O795" s="77"/>
      <c r="P795" s="189">
        <f>O795*H795</f>
        <v>0</v>
      </c>
      <c r="Q795" s="189">
        <v>0</v>
      </c>
      <c r="R795" s="189">
        <f>Q795*H795</f>
        <v>0</v>
      </c>
      <c r="S795" s="189">
        <v>0</v>
      </c>
      <c r="T795" s="190">
        <f>S795*H795</f>
        <v>0</v>
      </c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R795" s="191" t="s">
        <v>195</v>
      </c>
      <c r="AT795" s="191" t="s">
        <v>156</v>
      </c>
      <c r="AU795" s="191" t="s">
        <v>86</v>
      </c>
      <c r="AY795" s="19" t="s">
        <v>154</v>
      </c>
      <c r="BE795" s="192">
        <f>IF(N795="základní",J795,0)</f>
        <v>0</v>
      </c>
      <c r="BF795" s="192">
        <f>IF(N795="snížená",J795,0)</f>
        <v>0</v>
      </c>
      <c r="BG795" s="192">
        <f>IF(N795="zákl. přenesená",J795,0)</f>
        <v>0</v>
      </c>
      <c r="BH795" s="192">
        <f>IF(N795="sníž. přenesená",J795,0)</f>
        <v>0</v>
      </c>
      <c r="BI795" s="192">
        <f>IF(N795="nulová",J795,0)</f>
        <v>0</v>
      </c>
      <c r="BJ795" s="19" t="s">
        <v>84</v>
      </c>
      <c r="BK795" s="192">
        <f>ROUND(I795*H795,2)</f>
        <v>0</v>
      </c>
      <c r="BL795" s="19" t="s">
        <v>195</v>
      </c>
      <c r="BM795" s="191" t="s">
        <v>944</v>
      </c>
    </row>
    <row r="796" spans="1:51" s="14" customFormat="1" ht="12">
      <c r="A796" s="14"/>
      <c r="B796" s="201"/>
      <c r="C796" s="14"/>
      <c r="D796" s="194" t="s">
        <v>162</v>
      </c>
      <c r="E796" s="202" t="s">
        <v>1</v>
      </c>
      <c r="F796" s="203" t="s">
        <v>945</v>
      </c>
      <c r="G796" s="14"/>
      <c r="H796" s="204">
        <v>36</v>
      </c>
      <c r="I796" s="205"/>
      <c r="J796" s="14"/>
      <c r="K796" s="14"/>
      <c r="L796" s="201"/>
      <c r="M796" s="206"/>
      <c r="N796" s="207"/>
      <c r="O796" s="207"/>
      <c r="P796" s="207"/>
      <c r="Q796" s="207"/>
      <c r="R796" s="207"/>
      <c r="S796" s="207"/>
      <c r="T796" s="208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02" t="s">
        <v>162</v>
      </c>
      <c r="AU796" s="202" t="s">
        <v>86</v>
      </c>
      <c r="AV796" s="14" t="s">
        <v>86</v>
      </c>
      <c r="AW796" s="14" t="s">
        <v>32</v>
      </c>
      <c r="AX796" s="14" t="s">
        <v>76</v>
      </c>
      <c r="AY796" s="202" t="s">
        <v>154</v>
      </c>
    </row>
    <row r="797" spans="1:51" s="15" customFormat="1" ht="12">
      <c r="A797" s="15"/>
      <c r="B797" s="209"/>
      <c r="C797" s="15"/>
      <c r="D797" s="194" t="s">
        <v>162</v>
      </c>
      <c r="E797" s="210" t="s">
        <v>1</v>
      </c>
      <c r="F797" s="211" t="s">
        <v>165</v>
      </c>
      <c r="G797" s="15"/>
      <c r="H797" s="212">
        <v>36</v>
      </c>
      <c r="I797" s="213"/>
      <c r="J797" s="15"/>
      <c r="K797" s="15"/>
      <c r="L797" s="209"/>
      <c r="M797" s="214"/>
      <c r="N797" s="215"/>
      <c r="O797" s="215"/>
      <c r="P797" s="215"/>
      <c r="Q797" s="215"/>
      <c r="R797" s="215"/>
      <c r="S797" s="215"/>
      <c r="T797" s="216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10" t="s">
        <v>162</v>
      </c>
      <c r="AU797" s="210" t="s">
        <v>86</v>
      </c>
      <c r="AV797" s="15" t="s">
        <v>161</v>
      </c>
      <c r="AW797" s="15" t="s">
        <v>32</v>
      </c>
      <c r="AX797" s="15" t="s">
        <v>84</v>
      </c>
      <c r="AY797" s="210" t="s">
        <v>154</v>
      </c>
    </row>
    <row r="798" spans="1:65" s="2" customFormat="1" ht="33" customHeight="1">
      <c r="A798" s="38"/>
      <c r="B798" s="179"/>
      <c r="C798" s="180" t="s">
        <v>568</v>
      </c>
      <c r="D798" s="180" t="s">
        <v>156</v>
      </c>
      <c r="E798" s="181" t="s">
        <v>946</v>
      </c>
      <c r="F798" s="182" t="s">
        <v>947</v>
      </c>
      <c r="G798" s="183" t="s">
        <v>221</v>
      </c>
      <c r="H798" s="184">
        <v>33</v>
      </c>
      <c r="I798" s="185"/>
      <c r="J798" s="186">
        <f>ROUND(I798*H798,2)</f>
        <v>0</v>
      </c>
      <c r="K798" s="182" t="s">
        <v>160</v>
      </c>
      <c r="L798" s="39"/>
      <c r="M798" s="187" t="s">
        <v>1</v>
      </c>
      <c r="N798" s="188" t="s">
        <v>41</v>
      </c>
      <c r="O798" s="77"/>
      <c r="P798" s="189">
        <f>O798*H798</f>
        <v>0</v>
      </c>
      <c r="Q798" s="189">
        <v>0</v>
      </c>
      <c r="R798" s="189">
        <f>Q798*H798</f>
        <v>0</v>
      </c>
      <c r="S798" s="189">
        <v>0</v>
      </c>
      <c r="T798" s="190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191" t="s">
        <v>195</v>
      </c>
      <c r="AT798" s="191" t="s">
        <v>156</v>
      </c>
      <c r="AU798" s="191" t="s">
        <v>86</v>
      </c>
      <c r="AY798" s="19" t="s">
        <v>154</v>
      </c>
      <c r="BE798" s="192">
        <f>IF(N798="základní",J798,0)</f>
        <v>0</v>
      </c>
      <c r="BF798" s="192">
        <f>IF(N798="snížená",J798,0)</f>
        <v>0</v>
      </c>
      <c r="BG798" s="192">
        <f>IF(N798="zákl. přenesená",J798,0)</f>
        <v>0</v>
      </c>
      <c r="BH798" s="192">
        <f>IF(N798="sníž. přenesená",J798,0)</f>
        <v>0</v>
      </c>
      <c r="BI798" s="192">
        <f>IF(N798="nulová",J798,0)</f>
        <v>0</v>
      </c>
      <c r="BJ798" s="19" t="s">
        <v>84</v>
      </c>
      <c r="BK798" s="192">
        <f>ROUND(I798*H798,2)</f>
        <v>0</v>
      </c>
      <c r="BL798" s="19" t="s">
        <v>195</v>
      </c>
      <c r="BM798" s="191" t="s">
        <v>948</v>
      </c>
    </row>
    <row r="799" spans="1:51" s="14" customFormat="1" ht="12">
      <c r="A799" s="14"/>
      <c r="B799" s="201"/>
      <c r="C799" s="14"/>
      <c r="D799" s="194" t="s">
        <v>162</v>
      </c>
      <c r="E799" s="202" t="s">
        <v>1</v>
      </c>
      <c r="F799" s="203" t="s">
        <v>949</v>
      </c>
      <c r="G799" s="14"/>
      <c r="H799" s="204">
        <v>33</v>
      </c>
      <c r="I799" s="205"/>
      <c r="J799" s="14"/>
      <c r="K799" s="14"/>
      <c r="L799" s="201"/>
      <c r="M799" s="206"/>
      <c r="N799" s="207"/>
      <c r="O799" s="207"/>
      <c r="P799" s="207"/>
      <c r="Q799" s="207"/>
      <c r="R799" s="207"/>
      <c r="S799" s="207"/>
      <c r="T799" s="208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02" t="s">
        <v>162</v>
      </c>
      <c r="AU799" s="202" t="s">
        <v>86</v>
      </c>
      <c r="AV799" s="14" t="s">
        <v>86</v>
      </c>
      <c r="AW799" s="14" t="s">
        <v>32</v>
      </c>
      <c r="AX799" s="14" t="s">
        <v>76</v>
      </c>
      <c r="AY799" s="202" t="s">
        <v>154</v>
      </c>
    </row>
    <row r="800" spans="1:51" s="15" customFormat="1" ht="12">
      <c r="A800" s="15"/>
      <c r="B800" s="209"/>
      <c r="C800" s="15"/>
      <c r="D800" s="194" t="s">
        <v>162</v>
      </c>
      <c r="E800" s="210" t="s">
        <v>1</v>
      </c>
      <c r="F800" s="211" t="s">
        <v>165</v>
      </c>
      <c r="G800" s="15"/>
      <c r="H800" s="212">
        <v>33</v>
      </c>
      <c r="I800" s="213"/>
      <c r="J800" s="15"/>
      <c r="K800" s="15"/>
      <c r="L800" s="209"/>
      <c r="M800" s="214"/>
      <c r="N800" s="215"/>
      <c r="O800" s="215"/>
      <c r="P800" s="215"/>
      <c r="Q800" s="215"/>
      <c r="R800" s="215"/>
      <c r="S800" s="215"/>
      <c r="T800" s="216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10" t="s">
        <v>162</v>
      </c>
      <c r="AU800" s="210" t="s">
        <v>86</v>
      </c>
      <c r="AV800" s="15" t="s">
        <v>161</v>
      </c>
      <c r="AW800" s="15" t="s">
        <v>32</v>
      </c>
      <c r="AX800" s="15" t="s">
        <v>84</v>
      </c>
      <c r="AY800" s="210" t="s">
        <v>154</v>
      </c>
    </row>
    <row r="801" spans="1:65" s="2" customFormat="1" ht="33" customHeight="1">
      <c r="A801" s="38"/>
      <c r="B801" s="179"/>
      <c r="C801" s="180" t="s">
        <v>950</v>
      </c>
      <c r="D801" s="180" t="s">
        <v>156</v>
      </c>
      <c r="E801" s="181" t="s">
        <v>951</v>
      </c>
      <c r="F801" s="182" t="s">
        <v>952</v>
      </c>
      <c r="G801" s="183" t="s">
        <v>201</v>
      </c>
      <c r="H801" s="184">
        <v>3.784</v>
      </c>
      <c r="I801" s="185"/>
      <c r="J801" s="186">
        <f>ROUND(I801*H801,2)</f>
        <v>0</v>
      </c>
      <c r="K801" s="182" t="s">
        <v>160</v>
      </c>
      <c r="L801" s="39"/>
      <c r="M801" s="187" t="s">
        <v>1</v>
      </c>
      <c r="N801" s="188" t="s">
        <v>41</v>
      </c>
      <c r="O801" s="77"/>
      <c r="P801" s="189">
        <f>O801*H801</f>
        <v>0</v>
      </c>
      <c r="Q801" s="189">
        <v>0</v>
      </c>
      <c r="R801" s="189">
        <f>Q801*H801</f>
        <v>0</v>
      </c>
      <c r="S801" s="189">
        <v>0</v>
      </c>
      <c r="T801" s="190">
        <f>S801*H801</f>
        <v>0</v>
      </c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R801" s="191" t="s">
        <v>195</v>
      </c>
      <c r="AT801" s="191" t="s">
        <v>156</v>
      </c>
      <c r="AU801" s="191" t="s">
        <v>86</v>
      </c>
      <c r="AY801" s="19" t="s">
        <v>154</v>
      </c>
      <c r="BE801" s="192">
        <f>IF(N801="základní",J801,0)</f>
        <v>0</v>
      </c>
      <c r="BF801" s="192">
        <f>IF(N801="snížená",J801,0)</f>
        <v>0</v>
      </c>
      <c r="BG801" s="192">
        <f>IF(N801="zákl. přenesená",J801,0)</f>
        <v>0</v>
      </c>
      <c r="BH801" s="192">
        <f>IF(N801="sníž. přenesená",J801,0)</f>
        <v>0</v>
      </c>
      <c r="BI801" s="192">
        <f>IF(N801="nulová",J801,0)</f>
        <v>0</v>
      </c>
      <c r="BJ801" s="19" t="s">
        <v>84</v>
      </c>
      <c r="BK801" s="192">
        <f>ROUND(I801*H801,2)</f>
        <v>0</v>
      </c>
      <c r="BL801" s="19" t="s">
        <v>195</v>
      </c>
      <c r="BM801" s="191" t="s">
        <v>953</v>
      </c>
    </row>
    <row r="802" spans="1:51" s="13" customFormat="1" ht="12">
      <c r="A802" s="13"/>
      <c r="B802" s="193"/>
      <c r="C802" s="13"/>
      <c r="D802" s="194" t="s">
        <v>162</v>
      </c>
      <c r="E802" s="195" t="s">
        <v>1</v>
      </c>
      <c r="F802" s="196" t="s">
        <v>954</v>
      </c>
      <c r="G802" s="13"/>
      <c r="H802" s="195" t="s">
        <v>1</v>
      </c>
      <c r="I802" s="197"/>
      <c r="J802" s="13"/>
      <c r="K802" s="13"/>
      <c r="L802" s="193"/>
      <c r="M802" s="198"/>
      <c r="N802" s="199"/>
      <c r="O802" s="199"/>
      <c r="P802" s="199"/>
      <c r="Q802" s="199"/>
      <c r="R802" s="199"/>
      <c r="S802" s="199"/>
      <c r="T802" s="200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195" t="s">
        <v>162</v>
      </c>
      <c r="AU802" s="195" t="s">
        <v>86</v>
      </c>
      <c r="AV802" s="13" t="s">
        <v>84</v>
      </c>
      <c r="AW802" s="13" t="s">
        <v>32</v>
      </c>
      <c r="AX802" s="13" t="s">
        <v>76</v>
      </c>
      <c r="AY802" s="195" t="s">
        <v>154</v>
      </c>
    </row>
    <row r="803" spans="1:51" s="14" customFormat="1" ht="12">
      <c r="A803" s="14"/>
      <c r="B803" s="201"/>
      <c r="C803" s="14"/>
      <c r="D803" s="194" t="s">
        <v>162</v>
      </c>
      <c r="E803" s="202" t="s">
        <v>1</v>
      </c>
      <c r="F803" s="203" t="s">
        <v>955</v>
      </c>
      <c r="G803" s="14"/>
      <c r="H803" s="204">
        <v>1.892</v>
      </c>
      <c r="I803" s="205"/>
      <c r="J803" s="14"/>
      <c r="K803" s="14"/>
      <c r="L803" s="201"/>
      <c r="M803" s="206"/>
      <c r="N803" s="207"/>
      <c r="O803" s="207"/>
      <c r="P803" s="207"/>
      <c r="Q803" s="207"/>
      <c r="R803" s="207"/>
      <c r="S803" s="207"/>
      <c r="T803" s="208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02" t="s">
        <v>162</v>
      </c>
      <c r="AU803" s="202" t="s">
        <v>86</v>
      </c>
      <c r="AV803" s="14" t="s">
        <v>86</v>
      </c>
      <c r="AW803" s="14" t="s">
        <v>32</v>
      </c>
      <c r="AX803" s="14" t="s">
        <v>76</v>
      </c>
      <c r="AY803" s="202" t="s">
        <v>154</v>
      </c>
    </row>
    <row r="804" spans="1:51" s="14" customFormat="1" ht="12">
      <c r="A804" s="14"/>
      <c r="B804" s="201"/>
      <c r="C804" s="14"/>
      <c r="D804" s="194" t="s">
        <v>162</v>
      </c>
      <c r="E804" s="202" t="s">
        <v>1</v>
      </c>
      <c r="F804" s="203" t="s">
        <v>956</v>
      </c>
      <c r="G804" s="14"/>
      <c r="H804" s="204">
        <v>1.892</v>
      </c>
      <c r="I804" s="205"/>
      <c r="J804" s="14"/>
      <c r="K804" s="14"/>
      <c r="L804" s="201"/>
      <c r="M804" s="206"/>
      <c r="N804" s="207"/>
      <c r="O804" s="207"/>
      <c r="P804" s="207"/>
      <c r="Q804" s="207"/>
      <c r="R804" s="207"/>
      <c r="S804" s="207"/>
      <c r="T804" s="208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02" t="s">
        <v>162</v>
      </c>
      <c r="AU804" s="202" t="s">
        <v>86</v>
      </c>
      <c r="AV804" s="14" t="s">
        <v>86</v>
      </c>
      <c r="AW804" s="14" t="s">
        <v>32</v>
      </c>
      <c r="AX804" s="14" t="s">
        <v>76</v>
      </c>
      <c r="AY804" s="202" t="s">
        <v>154</v>
      </c>
    </row>
    <row r="805" spans="1:51" s="15" customFormat="1" ht="12">
      <c r="A805" s="15"/>
      <c r="B805" s="209"/>
      <c r="C805" s="15"/>
      <c r="D805" s="194" t="s">
        <v>162</v>
      </c>
      <c r="E805" s="210" t="s">
        <v>1</v>
      </c>
      <c r="F805" s="211" t="s">
        <v>165</v>
      </c>
      <c r="G805" s="15"/>
      <c r="H805" s="212">
        <v>3.784</v>
      </c>
      <c r="I805" s="213"/>
      <c r="J805" s="15"/>
      <c r="K805" s="15"/>
      <c r="L805" s="209"/>
      <c r="M805" s="214"/>
      <c r="N805" s="215"/>
      <c r="O805" s="215"/>
      <c r="P805" s="215"/>
      <c r="Q805" s="215"/>
      <c r="R805" s="215"/>
      <c r="S805" s="215"/>
      <c r="T805" s="216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10" t="s">
        <v>162</v>
      </c>
      <c r="AU805" s="210" t="s">
        <v>86</v>
      </c>
      <c r="AV805" s="15" t="s">
        <v>161</v>
      </c>
      <c r="AW805" s="15" t="s">
        <v>32</v>
      </c>
      <c r="AX805" s="15" t="s">
        <v>84</v>
      </c>
      <c r="AY805" s="210" t="s">
        <v>154</v>
      </c>
    </row>
    <row r="806" spans="1:65" s="2" customFormat="1" ht="24.15" customHeight="1">
      <c r="A806" s="38"/>
      <c r="B806" s="179"/>
      <c r="C806" s="225" t="s">
        <v>572</v>
      </c>
      <c r="D806" s="225" t="s">
        <v>255</v>
      </c>
      <c r="E806" s="226" t="s">
        <v>957</v>
      </c>
      <c r="F806" s="227" t="s">
        <v>958</v>
      </c>
      <c r="G806" s="228" t="s">
        <v>201</v>
      </c>
      <c r="H806" s="229">
        <v>3.784</v>
      </c>
      <c r="I806" s="230"/>
      <c r="J806" s="231">
        <f>ROUND(I806*H806,2)</f>
        <v>0</v>
      </c>
      <c r="K806" s="227" t="s">
        <v>160</v>
      </c>
      <c r="L806" s="232"/>
      <c r="M806" s="233" t="s">
        <v>1</v>
      </c>
      <c r="N806" s="234" t="s">
        <v>41</v>
      </c>
      <c r="O806" s="77"/>
      <c r="P806" s="189">
        <f>O806*H806</f>
        <v>0</v>
      </c>
      <c r="Q806" s="189">
        <v>0</v>
      </c>
      <c r="R806" s="189">
        <f>Q806*H806</f>
        <v>0</v>
      </c>
      <c r="S806" s="189">
        <v>0</v>
      </c>
      <c r="T806" s="190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191" t="s">
        <v>248</v>
      </c>
      <c r="AT806" s="191" t="s">
        <v>255</v>
      </c>
      <c r="AU806" s="191" t="s">
        <v>86</v>
      </c>
      <c r="AY806" s="19" t="s">
        <v>154</v>
      </c>
      <c r="BE806" s="192">
        <f>IF(N806="základní",J806,0)</f>
        <v>0</v>
      </c>
      <c r="BF806" s="192">
        <f>IF(N806="snížená",J806,0)</f>
        <v>0</v>
      </c>
      <c r="BG806" s="192">
        <f>IF(N806="zákl. přenesená",J806,0)</f>
        <v>0</v>
      </c>
      <c r="BH806" s="192">
        <f>IF(N806="sníž. přenesená",J806,0)</f>
        <v>0</v>
      </c>
      <c r="BI806" s="192">
        <f>IF(N806="nulová",J806,0)</f>
        <v>0</v>
      </c>
      <c r="BJ806" s="19" t="s">
        <v>84</v>
      </c>
      <c r="BK806" s="192">
        <f>ROUND(I806*H806,2)</f>
        <v>0</v>
      </c>
      <c r="BL806" s="19" t="s">
        <v>195</v>
      </c>
      <c r="BM806" s="191" t="s">
        <v>959</v>
      </c>
    </row>
    <row r="807" spans="1:65" s="2" customFormat="1" ht="33" customHeight="1">
      <c r="A807" s="38"/>
      <c r="B807" s="179"/>
      <c r="C807" s="180" t="s">
        <v>960</v>
      </c>
      <c r="D807" s="180" t="s">
        <v>156</v>
      </c>
      <c r="E807" s="181" t="s">
        <v>961</v>
      </c>
      <c r="F807" s="182" t="s">
        <v>962</v>
      </c>
      <c r="G807" s="183" t="s">
        <v>201</v>
      </c>
      <c r="H807" s="184">
        <v>18.07</v>
      </c>
      <c r="I807" s="185"/>
      <c r="J807" s="186">
        <f>ROUND(I807*H807,2)</f>
        <v>0</v>
      </c>
      <c r="K807" s="182" t="s">
        <v>160</v>
      </c>
      <c r="L807" s="39"/>
      <c r="M807" s="187" t="s">
        <v>1</v>
      </c>
      <c r="N807" s="188" t="s">
        <v>41</v>
      </c>
      <c r="O807" s="77"/>
      <c r="P807" s="189">
        <f>O807*H807</f>
        <v>0</v>
      </c>
      <c r="Q807" s="189">
        <v>0</v>
      </c>
      <c r="R807" s="189">
        <f>Q807*H807</f>
        <v>0</v>
      </c>
      <c r="S807" s="189">
        <v>0</v>
      </c>
      <c r="T807" s="190">
        <f>S807*H807</f>
        <v>0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191" t="s">
        <v>195</v>
      </c>
      <c r="AT807" s="191" t="s">
        <v>156</v>
      </c>
      <c r="AU807" s="191" t="s">
        <v>86</v>
      </c>
      <c r="AY807" s="19" t="s">
        <v>154</v>
      </c>
      <c r="BE807" s="192">
        <f>IF(N807="základní",J807,0)</f>
        <v>0</v>
      </c>
      <c r="BF807" s="192">
        <f>IF(N807="snížená",J807,0)</f>
        <v>0</v>
      </c>
      <c r="BG807" s="192">
        <f>IF(N807="zákl. přenesená",J807,0)</f>
        <v>0</v>
      </c>
      <c r="BH807" s="192">
        <f>IF(N807="sníž. přenesená",J807,0)</f>
        <v>0</v>
      </c>
      <c r="BI807" s="192">
        <f>IF(N807="nulová",J807,0)</f>
        <v>0</v>
      </c>
      <c r="BJ807" s="19" t="s">
        <v>84</v>
      </c>
      <c r="BK807" s="192">
        <f>ROUND(I807*H807,2)</f>
        <v>0</v>
      </c>
      <c r="BL807" s="19" t="s">
        <v>195</v>
      </c>
      <c r="BM807" s="191" t="s">
        <v>963</v>
      </c>
    </row>
    <row r="808" spans="1:51" s="13" customFormat="1" ht="12">
      <c r="A808" s="13"/>
      <c r="B808" s="193"/>
      <c r="C808" s="13"/>
      <c r="D808" s="194" t="s">
        <v>162</v>
      </c>
      <c r="E808" s="195" t="s">
        <v>1</v>
      </c>
      <c r="F808" s="196" t="s">
        <v>954</v>
      </c>
      <c r="G808" s="13"/>
      <c r="H808" s="195" t="s">
        <v>1</v>
      </c>
      <c r="I808" s="197"/>
      <c r="J808" s="13"/>
      <c r="K808" s="13"/>
      <c r="L808" s="193"/>
      <c r="M808" s="198"/>
      <c r="N808" s="199"/>
      <c r="O808" s="199"/>
      <c r="P808" s="199"/>
      <c r="Q808" s="199"/>
      <c r="R808" s="199"/>
      <c r="S808" s="199"/>
      <c r="T808" s="200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195" t="s">
        <v>162</v>
      </c>
      <c r="AU808" s="195" t="s">
        <v>86</v>
      </c>
      <c r="AV808" s="13" t="s">
        <v>84</v>
      </c>
      <c r="AW808" s="13" t="s">
        <v>32</v>
      </c>
      <c r="AX808" s="13" t="s">
        <v>76</v>
      </c>
      <c r="AY808" s="195" t="s">
        <v>154</v>
      </c>
    </row>
    <row r="809" spans="1:51" s="14" customFormat="1" ht="12">
      <c r="A809" s="14"/>
      <c r="B809" s="201"/>
      <c r="C809" s="14"/>
      <c r="D809" s="194" t="s">
        <v>162</v>
      </c>
      <c r="E809" s="202" t="s">
        <v>1</v>
      </c>
      <c r="F809" s="203" t="s">
        <v>964</v>
      </c>
      <c r="G809" s="14"/>
      <c r="H809" s="204">
        <v>9</v>
      </c>
      <c r="I809" s="205"/>
      <c r="J809" s="14"/>
      <c r="K809" s="14"/>
      <c r="L809" s="201"/>
      <c r="M809" s="206"/>
      <c r="N809" s="207"/>
      <c r="O809" s="207"/>
      <c r="P809" s="207"/>
      <c r="Q809" s="207"/>
      <c r="R809" s="207"/>
      <c r="S809" s="207"/>
      <c r="T809" s="208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02" t="s">
        <v>162</v>
      </c>
      <c r="AU809" s="202" t="s">
        <v>86</v>
      </c>
      <c r="AV809" s="14" t="s">
        <v>86</v>
      </c>
      <c r="AW809" s="14" t="s">
        <v>32</v>
      </c>
      <c r="AX809" s="14" t="s">
        <v>76</v>
      </c>
      <c r="AY809" s="202" t="s">
        <v>154</v>
      </c>
    </row>
    <row r="810" spans="1:51" s="14" customFormat="1" ht="12">
      <c r="A810" s="14"/>
      <c r="B810" s="201"/>
      <c r="C810" s="14"/>
      <c r="D810" s="194" t="s">
        <v>162</v>
      </c>
      <c r="E810" s="202" t="s">
        <v>1</v>
      </c>
      <c r="F810" s="203" t="s">
        <v>965</v>
      </c>
      <c r="G810" s="14"/>
      <c r="H810" s="204">
        <v>1.87</v>
      </c>
      <c r="I810" s="205"/>
      <c r="J810" s="14"/>
      <c r="K810" s="14"/>
      <c r="L810" s="201"/>
      <c r="M810" s="206"/>
      <c r="N810" s="207"/>
      <c r="O810" s="207"/>
      <c r="P810" s="207"/>
      <c r="Q810" s="207"/>
      <c r="R810" s="207"/>
      <c r="S810" s="207"/>
      <c r="T810" s="208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02" t="s">
        <v>162</v>
      </c>
      <c r="AU810" s="202" t="s">
        <v>86</v>
      </c>
      <c r="AV810" s="14" t="s">
        <v>86</v>
      </c>
      <c r="AW810" s="14" t="s">
        <v>32</v>
      </c>
      <c r="AX810" s="14" t="s">
        <v>76</v>
      </c>
      <c r="AY810" s="202" t="s">
        <v>154</v>
      </c>
    </row>
    <row r="811" spans="1:51" s="14" customFormat="1" ht="12">
      <c r="A811" s="14"/>
      <c r="B811" s="201"/>
      <c r="C811" s="14"/>
      <c r="D811" s="194" t="s">
        <v>162</v>
      </c>
      <c r="E811" s="202" t="s">
        <v>1</v>
      </c>
      <c r="F811" s="203" t="s">
        <v>966</v>
      </c>
      <c r="G811" s="14"/>
      <c r="H811" s="204">
        <v>7.2</v>
      </c>
      <c r="I811" s="205"/>
      <c r="J811" s="14"/>
      <c r="K811" s="14"/>
      <c r="L811" s="201"/>
      <c r="M811" s="206"/>
      <c r="N811" s="207"/>
      <c r="O811" s="207"/>
      <c r="P811" s="207"/>
      <c r="Q811" s="207"/>
      <c r="R811" s="207"/>
      <c r="S811" s="207"/>
      <c r="T811" s="208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02" t="s">
        <v>162</v>
      </c>
      <c r="AU811" s="202" t="s">
        <v>86</v>
      </c>
      <c r="AV811" s="14" t="s">
        <v>86</v>
      </c>
      <c r="AW811" s="14" t="s">
        <v>32</v>
      </c>
      <c r="AX811" s="14" t="s">
        <v>76</v>
      </c>
      <c r="AY811" s="202" t="s">
        <v>154</v>
      </c>
    </row>
    <row r="812" spans="1:51" s="15" customFormat="1" ht="12">
      <c r="A812" s="15"/>
      <c r="B812" s="209"/>
      <c r="C812" s="15"/>
      <c r="D812" s="194" t="s">
        <v>162</v>
      </c>
      <c r="E812" s="210" t="s">
        <v>1</v>
      </c>
      <c r="F812" s="211" t="s">
        <v>165</v>
      </c>
      <c r="G812" s="15"/>
      <c r="H812" s="212">
        <v>18.07</v>
      </c>
      <c r="I812" s="213"/>
      <c r="J812" s="15"/>
      <c r="K812" s="15"/>
      <c r="L812" s="209"/>
      <c r="M812" s="214"/>
      <c r="N812" s="215"/>
      <c r="O812" s="215"/>
      <c r="P812" s="215"/>
      <c r="Q812" s="215"/>
      <c r="R812" s="215"/>
      <c r="S812" s="215"/>
      <c r="T812" s="216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10" t="s">
        <v>162</v>
      </c>
      <c r="AU812" s="210" t="s">
        <v>86</v>
      </c>
      <c r="AV812" s="15" t="s">
        <v>161</v>
      </c>
      <c r="AW812" s="15" t="s">
        <v>32</v>
      </c>
      <c r="AX812" s="15" t="s">
        <v>84</v>
      </c>
      <c r="AY812" s="210" t="s">
        <v>154</v>
      </c>
    </row>
    <row r="813" spans="1:65" s="2" customFormat="1" ht="24.15" customHeight="1">
      <c r="A813" s="38"/>
      <c r="B813" s="179"/>
      <c r="C813" s="225" t="s">
        <v>576</v>
      </c>
      <c r="D813" s="225" t="s">
        <v>255</v>
      </c>
      <c r="E813" s="226" t="s">
        <v>967</v>
      </c>
      <c r="F813" s="227" t="s">
        <v>968</v>
      </c>
      <c r="G813" s="228" t="s">
        <v>201</v>
      </c>
      <c r="H813" s="229">
        <v>18.07</v>
      </c>
      <c r="I813" s="230"/>
      <c r="J813" s="231">
        <f>ROUND(I813*H813,2)</f>
        <v>0</v>
      </c>
      <c r="K813" s="227" t="s">
        <v>160</v>
      </c>
      <c r="L813" s="232"/>
      <c r="M813" s="233" t="s">
        <v>1</v>
      </c>
      <c r="N813" s="234" t="s">
        <v>41</v>
      </c>
      <c r="O813" s="77"/>
      <c r="P813" s="189">
        <f>O813*H813</f>
        <v>0</v>
      </c>
      <c r="Q813" s="189">
        <v>0</v>
      </c>
      <c r="R813" s="189">
        <f>Q813*H813</f>
        <v>0</v>
      </c>
      <c r="S813" s="189">
        <v>0</v>
      </c>
      <c r="T813" s="190">
        <f>S813*H813</f>
        <v>0</v>
      </c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R813" s="191" t="s">
        <v>248</v>
      </c>
      <c r="AT813" s="191" t="s">
        <v>255</v>
      </c>
      <c r="AU813" s="191" t="s">
        <v>86</v>
      </c>
      <c r="AY813" s="19" t="s">
        <v>154</v>
      </c>
      <c r="BE813" s="192">
        <f>IF(N813="základní",J813,0)</f>
        <v>0</v>
      </c>
      <c r="BF813" s="192">
        <f>IF(N813="snížená",J813,0)</f>
        <v>0</v>
      </c>
      <c r="BG813" s="192">
        <f>IF(N813="zákl. přenesená",J813,0)</f>
        <v>0</v>
      </c>
      <c r="BH813" s="192">
        <f>IF(N813="sníž. přenesená",J813,0)</f>
        <v>0</v>
      </c>
      <c r="BI813" s="192">
        <f>IF(N813="nulová",J813,0)</f>
        <v>0</v>
      </c>
      <c r="BJ813" s="19" t="s">
        <v>84</v>
      </c>
      <c r="BK813" s="192">
        <f>ROUND(I813*H813,2)</f>
        <v>0</v>
      </c>
      <c r="BL813" s="19" t="s">
        <v>195</v>
      </c>
      <c r="BM813" s="191" t="s">
        <v>969</v>
      </c>
    </row>
    <row r="814" spans="1:65" s="2" customFormat="1" ht="33" customHeight="1">
      <c r="A814" s="38"/>
      <c r="B814" s="179"/>
      <c r="C814" s="180" t="s">
        <v>970</v>
      </c>
      <c r="D814" s="180" t="s">
        <v>156</v>
      </c>
      <c r="E814" s="181" t="s">
        <v>971</v>
      </c>
      <c r="F814" s="182" t="s">
        <v>972</v>
      </c>
      <c r="G814" s="183" t="s">
        <v>201</v>
      </c>
      <c r="H814" s="184">
        <v>229.948</v>
      </c>
      <c r="I814" s="185"/>
      <c r="J814" s="186">
        <f>ROUND(I814*H814,2)</f>
        <v>0</v>
      </c>
      <c r="K814" s="182" t="s">
        <v>160</v>
      </c>
      <c r="L814" s="39"/>
      <c r="M814" s="187" t="s">
        <v>1</v>
      </c>
      <c r="N814" s="188" t="s">
        <v>41</v>
      </c>
      <c r="O814" s="77"/>
      <c r="P814" s="189">
        <f>O814*H814</f>
        <v>0</v>
      </c>
      <c r="Q814" s="189">
        <v>0</v>
      </c>
      <c r="R814" s="189">
        <f>Q814*H814</f>
        <v>0</v>
      </c>
      <c r="S814" s="189">
        <v>0</v>
      </c>
      <c r="T814" s="190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191" t="s">
        <v>195</v>
      </c>
      <c r="AT814" s="191" t="s">
        <v>156</v>
      </c>
      <c r="AU814" s="191" t="s">
        <v>86</v>
      </c>
      <c r="AY814" s="19" t="s">
        <v>154</v>
      </c>
      <c r="BE814" s="192">
        <f>IF(N814="základní",J814,0)</f>
        <v>0</v>
      </c>
      <c r="BF814" s="192">
        <f>IF(N814="snížená",J814,0)</f>
        <v>0</v>
      </c>
      <c r="BG814" s="192">
        <f>IF(N814="zákl. přenesená",J814,0)</f>
        <v>0</v>
      </c>
      <c r="BH814" s="192">
        <f>IF(N814="sníž. přenesená",J814,0)</f>
        <v>0</v>
      </c>
      <c r="BI814" s="192">
        <f>IF(N814="nulová",J814,0)</f>
        <v>0</v>
      </c>
      <c r="BJ814" s="19" t="s">
        <v>84</v>
      </c>
      <c r="BK814" s="192">
        <f>ROUND(I814*H814,2)</f>
        <v>0</v>
      </c>
      <c r="BL814" s="19" t="s">
        <v>195</v>
      </c>
      <c r="BM814" s="191" t="s">
        <v>973</v>
      </c>
    </row>
    <row r="815" spans="1:51" s="13" customFormat="1" ht="12">
      <c r="A815" s="13"/>
      <c r="B815" s="193"/>
      <c r="C815" s="13"/>
      <c r="D815" s="194" t="s">
        <v>162</v>
      </c>
      <c r="E815" s="195" t="s">
        <v>1</v>
      </c>
      <c r="F815" s="196" t="s">
        <v>954</v>
      </c>
      <c r="G815" s="13"/>
      <c r="H815" s="195" t="s">
        <v>1</v>
      </c>
      <c r="I815" s="197"/>
      <c r="J815" s="13"/>
      <c r="K815" s="13"/>
      <c r="L815" s="193"/>
      <c r="M815" s="198"/>
      <c r="N815" s="199"/>
      <c r="O815" s="199"/>
      <c r="P815" s="199"/>
      <c r="Q815" s="199"/>
      <c r="R815" s="199"/>
      <c r="S815" s="199"/>
      <c r="T815" s="200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195" t="s">
        <v>162</v>
      </c>
      <c r="AU815" s="195" t="s">
        <v>86</v>
      </c>
      <c r="AV815" s="13" t="s">
        <v>84</v>
      </c>
      <c r="AW815" s="13" t="s">
        <v>32</v>
      </c>
      <c r="AX815" s="13" t="s">
        <v>76</v>
      </c>
      <c r="AY815" s="195" t="s">
        <v>154</v>
      </c>
    </row>
    <row r="816" spans="1:51" s="14" customFormat="1" ht="12">
      <c r="A816" s="14"/>
      <c r="B816" s="201"/>
      <c r="C816" s="14"/>
      <c r="D816" s="194" t="s">
        <v>162</v>
      </c>
      <c r="E816" s="202" t="s">
        <v>1</v>
      </c>
      <c r="F816" s="203" t="s">
        <v>974</v>
      </c>
      <c r="G816" s="14"/>
      <c r="H816" s="204">
        <v>17.82</v>
      </c>
      <c r="I816" s="205"/>
      <c r="J816" s="14"/>
      <c r="K816" s="14"/>
      <c r="L816" s="201"/>
      <c r="M816" s="206"/>
      <c r="N816" s="207"/>
      <c r="O816" s="207"/>
      <c r="P816" s="207"/>
      <c r="Q816" s="207"/>
      <c r="R816" s="207"/>
      <c r="S816" s="207"/>
      <c r="T816" s="208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02" t="s">
        <v>162</v>
      </c>
      <c r="AU816" s="202" t="s">
        <v>86</v>
      </c>
      <c r="AV816" s="14" t="s">
        <v>86</v>
      </c>
      <c r="AW816" s="14" t="s">
        <v>32</v>
      </c>
      <c r="AX816" s="14" t="s">
        <v>76</v>
      </c>
      <c r="AY816" s="202" t="s">
        <v>154</v>
      </c>
    </row>
    <row r="817" spans="1:51" s="14" customFormat="1" ht="12">
      <c r="A817" s="14"/>
      <c r="B817" s="201"/>
      <c r="C817" s="14"/>
      <c r="D817" s="194" t="s">
        <v>162</v>
      </c>
      <c r="E817" s="202" t="s">
        <v>1</v>
      </c>
      <c r="F817" s="203" t="s">
        <v>975</v>
      </c>
      <c r="G817" s="14"/>
      <c r="H817" s="204">
        <v>58.32</v>
      </c>
      <c r="I817" s="205"/>
      <c r="J817" s="14"/>
      <c r="K817" s="14"/>
      <c r="L817" s="201"/>
      <c r="M817" s="206"/>
      <c r="N817" s="207"/>
      <c r="O817" s="207"/>
      <c r="P817" s="207"/>
      <c r="Q817" s="207"/>
      <c r="R817" s="207"/>
      <c r="S817" s="207"/>
      <c r="T817" s="208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02" t="s">
        <v>162</v>
      </c>
      <c r="AU817" s="202" t="s">
        <v>86</v>
      </c>
      <c r="AV817" s="14" t="s">
        <v>86</v>
      </c>
      <c r="AW817" s="14" t="s">
        <v>32</v>
      </c>
      <c r="AX817" s="14" t="s">
        <v>76</v>
      </c>
      <c r="AY817" s="202" t="s">
        <v>154</v>
      </c>
    </row>
    <row r="818" spans="1:51" s="14" customFormat="1" ht="12">
      <c r="A818" s="14"/>
      <c r="B818" s="201"/>
      <c r="C818" s="14"/>
      <c r="D818" s="194" t="s">
        <v>162</v>
      </c>
      <c r="E818" s="202" t="s">
        <v>1</v>
      </c>
      <c r="F818" s="203" t="s">
        <v>976</v>
      </c>
      <c r="G818" s="14"/>
      <c r="H818" s="204">
        <v>47.52</v>
      </c>
      <c r="I818" s="205"/>
      <c r="J818" s="14"/>
      <c r="K818" s="14"/>
      <c r="L818" s="201"/>
      <c r="M818" s="206"/>
      <c r="N818" s="207"/>
      <c r="O818" s="207"/>
      <c r="P818" s="207"/>
      <c r="Q818" s="207"/>
      <c r="R818" s="207"/>
      <c r="S818" s="207"/>
      <c r="T818" s="208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02" t="s">
        <v>162</v>
      </c>
      <c r="AU818" s="202" t="s">
        <v>86</v>
      </c>
      <c r="AV818" s="14" t="s">
        <v>86</v>
      </c>
      <c r="AW818" s="14" t="s">
        <v>32</v>
      </c>
      <c r="AX818" s="14" t="s">
        <v>76</v>
      </c>
      <c r="AY818" s="202" t="s">
        <v>154</v>
      </c>
    </row>
    <row r="819" spans="1:51" s="14" customFormat="1" ht="12">
      <c r="A819" s="14"/>
      <c r="B819" s="201"/>
      <c r="C819" s="14"/>
      <c r="D819" s="194" t="s">
        <v>162</v>
      </c>
      <c r="E819" s="202" t="s">
        <v>1</v>
      </c>
      <c r="F819" s="203" t="s">
        <v>977</v>
      </c>
      <c r="G819" s="14"/>
      <c r="H819" s="204">
        <v>90.72</v>
      </c>
      <c r="I819" s="205"/>
      <c r="J819" s="14"/>
      <c r="K819" s="14"/>
      <c r="L819" s="201"/>
      <c r="M819" s="206"/>
      <c r="N819" s="207"/>
      <c r="O819" s="207"/>
      <c r="P819" s="207"/>
      <c r="Q819" s="207"/>
      <c r="R819" s="207"/>
      <c r="S819" s="207"/>
      <c r="T819" s="208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02" t="s">
        <v>162</v>
      </c>
      <c r="AU819" s="202" t="s">
        <v>86</v>
      </c>
      <c r="AV819" s="14" t="s">
        <v>86</v>
      </c>
      <c r="AW819" s="14" t="s">
        <v>32</v>
      </c>
      <c r="AX819" s="14" t="s">
        <v>76</v>
      </c>
      <c r="AY819" s="202" t="s">
        <v>154</v>
      </c>
    </row>
    <row r="820" spans="1:51" s="14" customFormat="1" ht="12">
      <c r="A820" s="14"/>
      <c r="B820" s="201"/>
      <c r="C820" s="14"/>
      <c r="D820" s="194" t="s">
        <v>162</v>
      </c>
      <c r="E820" s="202" t="s">
        <v>1</v>
      </c>
      <c r="F820" s="203" t="s">
        <v>978</v>
      </c>
      <c r="G820" s="14"/>
      <c r="H820" s="204">
        <v>6.3</v>
      </c>
      <c r="I820" s="205"/>
      <c r="J820" s="14"/>
      <c r="K820" s="14"/>
      <c r="L820" s="201"/>
      <c r="M820" s="206"/>
      <c r="N820" s="207"/>
      <c r="O820" s="207"/>
      <c r="P820" s="207"/>
      <c r="Q820" s="207"/>
      <c r="R820" s="207"/>
      <c r="S820" s="207"/>
      <c r="T820" s="208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02" t="s">
        <v>162</v>
      </c>
      <c r="AU820" s="202" t="s">
        <v>86</v>
      </c>
      <c r="AV820" s="14" t="s">
        <v>86</v>
      </c>
      <c r="AW820" s="14" t="s">
        <v>32</v>
      </c>
      <c r="AX820" s="14" t="s">
        <v>76</v>
      </c>
      <c r="AY820" s="202" t="s">
        <v>154</v>
      </c>
    </row>
    <row r="821" spans="1:51" s="14" customFormat="1" ht="12">
      <c r="A821" s="14"/>
      <c r="B821" s="201"/>
      <c r="C821" s="14"/>
      <c r="D821" s="194" t="s">
        <v>162</v>
      </c>
      <c r="E821" s="202" t="s">
        <v>1</v>
      </c>
      <c r="F821" s="203" t="s">
        <v>979</v>
      </c>
      <c r="G821" s="14"/>
      <c r="H821" s="204">
        <v>1.89</v>
      </c>
      <c r="I821" s="205"/>
      <c r="J821" s="14"/>
      <c r="K821" s="14"/>
      <c r="L821" s="201"/>
      <c r="M821" s="206"/>
      <c r="N821" s="207"/>
      <c r="O821" s="207"/>
      <c r="P821" s="207"/>
      <c r="Q821" s="207"/>
      <c r="R821" s="207"/>
      <c r="S821" s="207"/>
      <c r="T821" s="208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02" t="s">
        <v>162</v>
      </c>
      <c r="AU821" s="202" t="s">
        <v>86</v>
      </c>
      <c r="AV821" s="14" t="s">
        <v>86</v>
      </c>
      <c r="AW821" s="14" t="s">
        <v>32</v>
      </c>
      <c r="AX821" s="14" t="s">
        <v>76</v>
      </c>
      <c r="AY821" s="202" t="s">
        <v>154</v>
      </c>
    </row>
    <row r="822" spans="1:51" s="14" customFormat="1" ht="12">
      <c r="A822" s="14"/>
      <c r="B822" s="201"/>
      <c r="C822" s="14"/>
      <c r="D822" s="194" t="s">
        <v>162</v>
      </c>
      <c r="E822" s="202" t="s">
        <v>1</v>
      </c>
      <c r="F822" s="203" t="s">
        <v>980</v>
      </c>
      <c r="G822" s="14"/>
      <c r="H822" s="204">
        <v>3.638</v>
      </c>
      <c r="I822" s="205"/>
      <c r="J822" s="14"/>
      <c r="K822" s="14"/>
      <c r="L822" s="201"/>
      <c r="M822" s="206"/>
      <c r="N822" s="207"/>
      <c r="O822" s="207"/>
      <c r="P822" s="207"/>
      <c r="Q822" s="207"/>
      <c r="R822" s="207"/>
      <c r="S822" s="207"/>
      <c r="T822" s="208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02" t="s">
        <v>162</v>
      </c>
      <c r="AU822" s="202" t="s">
        <v>86</v>
      </c>
      <c r="AV822" s="14" t="s">
        <v>86</v>
      </c>
      <c r="AW822" s="14" t="s">
        <v>32</v>
      </c>
      <c r="AX822" s="14" t="s">
        <v>76</v>
      </c>
      <c r="AY822" s="202" t="s">
        <v>154</v>
      </c>
    </row>
    <row r="823" spans="1:51" s="14" customFormat="1" ht="12">
      <c r="A823" s="14"/>
      <c r="B823" s="201"/>
      <c r="C823" s="14"/>
      <c r="D823" s="194" t="s">
        <v>162</v>
      </c>
      <c r="E823" s="202" t="s">
        <v>1</v>
      </c>
      <c r="F823" s="203" t="s">
        <v>981</v>
      </c>
      <c r="G823" s="14"/>
      <c r="H823" s="204">
        <v>3.74</v>
      </c>
      <c r="I823" s="205"/>
      <c r="J823" s="14"/>
      <c r="K823" s="14"/>
      <c r="L823" s="201"/>
      <c r="M823" s="206"/>
      <c r="N823" s="207"/>
      <c r="O823" s="207"/>
      <c r="P823" s="207"/>
      <c r="Q823" s="207"/>
      <c r="R823" s="207"/>
      <c r="S823" s="207"/>
      <c r="T823" s="208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02" t="s">
        <v>162</v>
      </c>
      <c r="AU823" s="202" t="s">
        <v>86</v>
      </c>
      <c r="AV823" s="14" t="s">
        <v>86</v>
      </c>
      <c r="AW823" s="14" t="s">
        <v>32</v>
      </c>
      <c r="AX823" s="14" t="s">
        <v>76</v>
      </c>
      <c r="AY823" s="202" t="s">
        <v>154</v>
      </c>
    </row>
    <row r="824" spans="1:51" s="15" customFormat="1" ht="12">
      <c r="A824" s="15"/>
      <c r="B824" s="209"/>
      <c r="C824" s="15"/>
      <c r="D824" s="194" t="s">
        <v>162</v>
      </c>
      <c r="E824" s="210" t="s">
        <v>1</v>
      </c>
      <c r="F824" s="211" t="s">
        <v>165</v>
      </c>
      <c r="G824" s="15"/>
      <c r="H824" s="212">
        <v>229.948</v>
      </c>
      <c r="I824" s="213"/>
      <c r="J824" s="15"/>
      <c r="K824" s="15"/>
      <c r="L824" s="209"/>
      <c r="M824" s="214"/>
      <c r="N824" s="215"/>
      <c r="O824" s="215"/>
      <c r="P824" s="215"/>
      <c r="Q824" s="215"/>
      <c r="R824" s="215"/>
      <c r="S824" s="215"/>
      <c r="T824" s="216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10" t="s">
        <v>162</v>
      </c>
      <c r="AU824" s="210" t="s">
        <v>86</v>
      </c>
      <c r="AV824" s="15" t="s">
        <v>161</v>
      </c>
      <c r="AW824" s="15" t="s">
        <v>32</v>
      </c>
      <c r="AX824" s="15" t="s">
        <v>84</v>
      </c>
      <c r="AY824" s="210" t="s">
        <v>154</v>
      </c>
    </row>
    <row r="825" spans="1:65" s="2" customFormat="1" ht="24.15" customHeight="1">
      <c r="A825" s="38"/>
      <c r="B825" s="179"/>
      <c r="C825" s="225" t="s">
        <v>581</v>
      </c>
      <c r="D825" s="225" t="s">
        <v>255</v>
      </c>
      <c r="E825" s="226" t="s">
        <v>982</v>
      </c>
      <c r="F825" s="227" t="s">
        <v>983</v>
      </c>
      <c r="G825" s="228" t="s">
        <v>201</v>
      </c>
      <c r="H825" s="229">
        <v>229.948</v>
      </c>
      <c r="I825" s="230"/>
      <c r="J825" s="231">
        <f>ROUND(I825*H825,2)</f>
        <v>0</v>
      </c>
      <c r="K825" s="227" t="s">
        <v>160</v>
      </c>
      <c r="L825" s="232"/>
      <c r="M825" s="233" t="s">
        <v>1</v>
      </c>
      <c r="N825" s="234" t="s">
        <v>41</v>
      </c>
      <c r="O825" s="77"/>
      <c r="P825" s="189">
        <f>O825*H825</f>
        <v>0</v>
      </c>
      <c r="Q825" s="189">
        <v>0</v>
      </c>
      <c r="R825" s="189">
        <f>Q825*H825</f>
        <v>0</v>
      </c>
      <c r="S825" s="189">
        <v>0</v>
      </c>
      <c r="T825" s="190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191" t="s">
        <v>248</v>
      </c>
      <c r="AT825" s="191" t="s">
        <v>255</v>
      </c>
      <c r="AU825" s="191" t="s">
        <v>86</v>
      </c>
      <c r="AY825" s="19" t="s">
        <v>154</v>
      </c>
      <c r="BE825" s="192">
        <f>IF(N825="základní",J825,0)</f>
        <v>0</v>
      </c>
      <c r="BF825" s="192">
        <f>IF(N825="snížená",J825,0)</f>
        <v>0</v>
      </c>
      <c r="BG825" s="192">
        <f>IF(N825="zákl. přenesená",J825,0)</f>
        <v>0</v>
      </c>
      <c r="BH825" s="192">
        <f>IF(N825="sníž. přenesená",J825,0)</f>
        <v>0</v>
      </c>
      <c r="BI825" s="192">
        <f>IF(N825="nulová",J825,0)</f>
        <v>0</v>
      </c>
      <c r="BJ825" s="19" t="s">
        <v>84</v>
      </c>
      <c r="BK825" s="192">
        <f>ROUND(I825*H825,2)</f>
        <v>0</v>
      </c>
      <c r="BL825" s="19" t="s">
        <v>195</v>
      </c>
      <c r="BM825" s="191" t="s">
        <v>984</v>
      </c>
    </row>
    <row r="826" spans="1:65" s="2" customFormat="1" ht="33" customHeight="1">
      <c r="A826" s="38"/>
      <c r="B826" s="179"/>
      <c r="C826" s="180" t="s">
        <v>985</v>
      </c>
      <c r="D826" s="180" t="s">
        <v>156</v>
      </c>
      <c r="E826" s="181" t="s">
        <v>986</v>
      </c>
      <c r="F826" s="182" t="s">
        <v>987</v>
      </c>
      <c r="G826" s="183" t="s">
        <v>201</v>
      </c>
      <c r="H826" s="184">
        <v>19.09</v>
      </c>
      <c r="I826" s="185"/>
      <c r="J826" s="186">
        <f>ROUND(I826*H826,2)</f>
        <v>0</v>
      </c>
      <c r="K826" s="182" t="s">
        <v>160</v>
      </c>
      <c r="L826" s="39"/>
      <c r="M826" s="187" t="s">
        <v>1</v>
      </c>
      <c r="N826" s="188" t="s">
        <v>41</v>
      </c>
      <c r="O826" s="77"/>
      <c r="P826" s="189">
        <f>O826*H826</f>
        <v>0</v>
      </c>
      <c r="Q826" s="189">
        <v>0</v>
      </c>
      <c r="R826" s="189">
        <f>Q826*H826</f>
        <v>0</v>
      </c>
      <c r="S826" s="189">
        <v>0</v>
      </c>
      <c r="T826" s="190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191" t="s">
        <v>195</v>
      </c>
      <c r="AT826" s="191" t="s">
        <v>156</v>
      </c>
      <c r="AU826" s="191" t="s">
        <v>86</v>
      </c>
      <c r="AY826" s="19" t="s">
        <v>154</v>
      </c>
      <c r="BE826" s="192">
        <f>IF(N826="základní",J826,0)</f>
        <v>0</v>
      </c>
      <c r="BF826" s="192">
        <f>IF(N826="snížená",J826,0)</f>
        <v>0</v>
      </c>
      <c r="BG826" s="192">
        <f>IF(N826="zákl. přenesená",J826,0)</f>
        <v>0</v>
      </c>
      <c r="BH826" s="192">
        <f>IF(N826="sníž. přenesená",J826,0)</f>
        <v>0</v>
      </c>
      <c r="BI826" s="192">
        <f>IF(N826="nulová",J826,0)</f>
        <v>0</v>
      </c>
      <c r="BJ826" s="19" t="s">
        <v>84</v>
      </c>
      <c r="BK826" s="192">
        <f>ROUND(I826*H826,2)</f>
        <v>0</v>
      </c>
      <c r="BL826" s="19" t="s">
        <v>195</v>
      </c>
      <c r="BM826" s="191" t="s">
        <v>988</v>
      </c>
    </row>
    <row r="827" spans="1:51" s="13" customFormat="1" ht="12">
      <c r="A827" s="13"/>
      <c r="B827" s="193"/>
      <c r="C827" s="13"/>
      <c r="D827" s="194" t="s">
        <v>162</v>
      </c>
      <c r="E827" s="195" t="s">
        <v>1</v>
      </c>
      <c r="F827" s="196" t="s">
        <v>954</v>
      </c>
      <c r="G827" s="13"/>
      <c r="H827" s="195" t="s">
        <v>1</v>
      </c>
      <c r="I827" s="197"/>
      <c r="J827" s="13"/>
      <c r="K827" s="13"/>
      <c r="L827" s="193"/>
      <c r="M827" s="198"/>
      <c r="N827" s="199"/>
      <c r="O827" s="199"/>
      <c r="P827" s="199"/>
      <c r="Q827" s="199"/>
      <c r="R827" s="199"/>
      <c r="S827" s="199"/>
      <c r="T827" s="200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195" t="s">
        <v>162</v>
      </c>
      <c r="AU827" s="195" t="s">
        <v>86</v>
      </c>
      <c r="AV827" s="13" t="s">
        <v>84</v>
      </c>
      <c r="AW827" s="13" t="s">
        <v>32</v>
      </c>
      <c r="AX827" s="13" t="s">
        <v>76</v>
      </c>
      <c r="AY827" s="195" t="s">
        <v>154</v>
      </c>
    </row>
    <row r="828" spans="1:51" s="14" customFormat="1" ht="12">
      <c r="A828" s="14"/>
      <c r="B828" s="201"/>
      <c r="C828" s="14"/>
      <c r="D828" s="194" t="s">
        <v>162</v>
      </c>
      <c r="E828" s="202" t="s">
        <v>1</v>
      </c>
      <c r="F828" s="203" t="s">
        <v>989</v>
      </c>
      <c r="G828" s="14"/>
      <c r="H828" s="204">
        <v>19.09</v>
      </c>
      <c r="I828" s="205"/>
      <c r="J828" s="14"/>
      <c r="K828" s="14"/>
      <c r="L828" s="201"/>
      <c r="M828" s="206"/>
      <c r="N828" s="207"/>
      <c r="O828" s="207"/>
      <c r="P828" s="207"/>
      <c r="Q828" s="207"/>
      <c r="R828" s="207"/>
      <c r="S828" s="207"/>
      <c r="T828" s="208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02" t="s">
        <v>162</v>
      </c>
      <c r="AU828" s="202" t="s">
        <v>86</v>
      </c>
      <c r="AV828" s="14" t="s">
        <v>86</v>
      </c>
      <c r="AW828" s="14" t="s">
        <v>32</v>
      </c>
      <c r="AX828" s="14" t="s">
        <v>76</v>
      </c>
      <c r="AY828" s="202" t="s">
        <v>154</v>
      </c>
    </row>
    <row r="829" spans="1:51" s="15" customFormat="1" ht="12">
      <c r="A829" s="15"/>
      <c r="B829" s="209"/>
      <c r="C829" s="15"/>
      <c r="D829" s="194" t="s">
        <v>162</v>
      </c>
      <c r="E829" s="210" t="s">
        <v>1</v>
      </c>
      <c r="F829" s="211" t="s">
        <v>165</v>
      </c>
      <c r="G829" s="15"/>
      <c r="H829" s="212">
        <v>19.09</v>
      </c>
      <c r="I829" s="213"/>
      <c r="J829" s="15"/>
      <c r="K829" s="15"/>
      <c r="L829" s="209"/>
      <c r="M829" s="214"/>
      <c r="N829" s="215"/>
      <c r="O829" s="215"/>
      <c r="P829" s="215"/>
      <c r="Q829" s="215"/>
      <c r="R829" s="215"/>
      <c r="S829" s="215"/>
      <c r="T829" s="216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10" t="s">
        <v>162</v>
      </c>
      <c r="AU829" s="210" t="s">
        <v>86</v>
      </c>
      <c r="AV829" s="15" t="s">
        <v>161</v>
      </c>
      <c r="AW829" s="15" t="s">
        <v>32</v>
      </c>
      <c r="AX829" s="15" t="s">
        <v>84</v>
      </c>
      <c r="AY829" s="210" t="s">
        <v>154</v>
      </c>
    </row>
    <row r="830" spans="1:65" s="2" customFormat="1" ht="24.15" customHeight="1">
      <c r="A830" s="38"/>
      <c r="B830" s="179"/>
      <c r="C830" s="225" t="s">
        <v>586</v>
      </c>
      <c r="D830" s="225" t="s">
        <v>255</v>
      </c>
      <c r="E830" s="226" t="s">
        <v>990</v>
      </c>
      <c r="F830" s="227" t="s">
        <v>991</v>
      </c>
      <c r="G830" s="228" t="s">
        <v>201</v>
      </c>
      <c r="H830" s="229">
        <v>19.09</v>
      </c>
      <c r="I830" s="230"/>
      <c r="J830" s="231">
        <f>ROUND(I830*H830,2)</f>
        <v>0</v>
      </c>
      <c r="K830" s="227" t="s">
        <v>160</v>
      </c>
      <c r="L830" s="232"/>
      <c r="M830" s="233" t="s">
        <v>1</v>
      </c>
      <c r="N830" s="234" t="s">
        <v>41</v>
      </c>
      <c r="O830" s="77"/>
      <c r="P830" s="189">
        <f>O830*H830</f>
        <v>0</v>
      </c>
      <c r="Q830" s="189">
        <v>0</v>
      </c>
      <c r="R830" s="189">
        <f>Q830*H830</f>
        <v>0</v>
      </c>
      <c r="S830" s="189">
        <v>0</v>
      </c>
      <c r="T830" s="190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191" t="s">
        <v>248</v>
      </c>
      <c r="AT830" s="191" t="s">
        <v>255</v>
      </c>
      <c r="AU830" s="191" t="s">
        <v>86</v>
      </c>
      <c r="AY830" s="19" t="s">
        <v>154</v>
      </c>
      <c r="BE830" s="192">
        <f>IF(N830="základní",J830,0)</f>
        <v>0</v>
      </c>
      <c r="BF830" s="192">
        <f>IF(N830="snížená",J830,0)</f>
        <v>0</v>
      </c>
      <c r="BG830" s="192">
        <f>IF(N830="zákl. přenesená",J830,0)</f>
        <v>0</v>
      </c>
      <c r="BH830" s="192">
        <f>IF(N830="sníž. přenesená",J830,0)</f>
        <v>0</v>
      </c>
      <c r="BI830" s="192">
        <f>IF(N830="nulová",J830,0)</f>
        <v>0</v>
      </c>
      <c r="BJ830" s="19" t="s">
        <v>84</v>
      </c>
      <c r="BK830" s="192">
        <f>ROUND(I830*H830,2)</f>
        <v>0</v>
      </c>
      <c r="BL830" s="19" t="s">
        <v>195</v>
      </c>
      <c r="BM830" s="191" t="s">
        <v>992</v>
      </c>
    </row>
    <row r="831" spans="1:65" s="2" customFormat="1" ht="24.15" customHeight="1">
      <c r="A831" s="38"/>
      <c r="B831" s="179"/>
      <c r="C831" s="180" t="s">
        <v>993</v>
      </c>
      <c r="D831" s="180" t="s">
        <v>156</v>
      </c>
      <c r="E831" s="181" t="s">
        <v>994</v>
      </c>
      <c r="F831" s="182" t="s">
        <v>995</v>
      </c>
      <c r="G831" s="183" t="s">
        <v>221</v>
      </c>
      <c r="H831" s="184">
        <v>11</v>
      </c>
      <c r="I831" s="185"/>
      <c r="J831" s="186">
        <f>ROUND(I831*H831,2)</f>
        <v>0</v>
      </c>
      <c r="K831" s="182" t="s">
        <v>160</v>
      </c>
      <c r="L831" s="39"/>
      <c r="M831" s="187" t="s">
        <v>1</v>
      </c>
      <c r="N831" s="188" t="s">
        <v>41</v>
      </c>
      <c r="O831" s="77"/>
      <c r="P831" s="189">
        <f>O831*H831</f>
        <v>0</v>
      </c>
      <c r="Q831" s="189">
        <v>0</v>
      </c>
      <c r="R831" s="189">
        <f>Q831*H831</f>
        <v>0</v>
      </c>
      <c r="S831" s="189">
        <v>0</v>
      </c>
      <c r="T831" s="190">
        <f>S831*H831</f>
        <v>0</v>
      </c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R831" s="191" t="s">
        <v>195</v>
      </c>
      <c r="AT831" s="191" t="s">
        <v>156</v>
      </c>
      <c r="AU831" s="191" t="s">
        <v>86</v>
      </c>
      <c r="AY831" s="19" t="s">
        <v>154</v>
      </c>
      <c r="BE831" s="192">
        <f>IF(N831="základní",J831,0)</f>
        <v>0</v>
      </c>
      <c r="BF831" s="192">
        <f>IF(N831="snížená",J831,0)</f>
        <v>0</v>
      </c>
      <c r="BG831" s="192">
        <f>IF(N831="zákl. přenesená",J831,0)</f>
        <v>0</v>
      </c>
      <c r="BH831" s="192">
        <f>IF(N831="sníž. přenesená",J831,0)</f>
        <v>0</v>
      </c>
      <c r="BI831" s="192">
        <f>IF(N831="nulová",J831,0)</f>
        <v>0</v>
      </c>
      <c r="BJ831" s="19" t="s">
        <v>84</v>
      </c>
      <c r="BK831" s="192">
        <f>ROUND(I831*H831,2)</f>
        <v>0</v>
      </c>
      <c r="BL831" s="19" t="s">
        <v>195</v>
      </c>
      <c r="BM831" s="191" t="s">
        <v>996</v>
      </c>
    </row>
    <row r="832" spans="1:51" s="13" customFormat="1" ht="12">
      <c r="A832" s="13"/>
      <c r="B832" s="193"/>
      <c r="C832" s="13"/>
      <c r="D832" s="194" t="s">
        <v>162</v>
      </c>
      <c r="E832" s="195" t="s">
        <v>1</v>
      </c>
      <c r="F832" s="196" t="s">
        <v>954</v>
      </c>
      <c r="G832" s="13"/>
      <c r="H832" s="195" t="s">
        <v>1</v>
      </c>
      <c r="I832" s="197"/>
      <c r="J832" s="13"/>
      <c r="K832" s="13"/>
      <c r="L832" s="193"/>
      <c r="M832" s="198"/>
      <c r="N832" s="199"/>
      <c r="O832" s="199"/>
      <c r="P832" s="199"/>
      <c r="Q832" s="199"/>
      <c r="R832" s="199"/>
      <c r="S832" s="199"/>
      <c r="T832" s="200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195" t="s">
        <v>162</v>
      </c>
      <c r="AU832" s="195" t="s">
        <v>86</v>
      </c>
      <c r="AV832" s="13" t="s">
        <v>84</v>
      </c>
      <c r="AW832" s="13" t="s">
        <v>32</v>
      </c>
      <c r="AX832" s="13" t="s">
        <v>76</v>
      </c>
      <c r="AY832" s="195" t="s">
        <v>154</v>
      </c>
    </row>
    <row r="833" spans="1:51" s="14" customFormat="1" ht="12">
      <c r="A833" s="14"/>
      <c r="B833" s="201"/>
      <c r="C833" s="14"/>
      <c r="D833" s="194" t="s">
        <v>162</v>
      </c>
      <c r="E833" s="202" t="s">
        <v>1</v>
      </c>
      <c r="F833" s="203" t="s">
        <v>997</v>
      </c>
      <c r="G833" s="14"/>
      <c r="H833" s="204">
        <v>6</v>
      </c>
      <c r="I833" s="205"/>
      <c r="J833" s="14"/>
      <c r="K833" s="14"/>
      <c r="L833" s="201"/>
      <c r="M833" s="206"/>
      <c r="N833" s="207"/>
      <c r="O833" s="207"/>
      <c r="P833" s="207"/>
      <c r="Q833" s="207"/>
      <c r="R833" s="207"/>
      <c r="S833" s="207"/>
      <c r="T833" s="208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02" t="s">
        <v>162</v>
      </c>
      <c r="AU833" s="202" t="s">
        <v>86</v>
      </c>
      <c r="AV833" s="14" t="s">
        <v>86</v>
      </c>
      <c r="AW833" s="14" t="s">
        <v>32</v>
      </c>
      <c r="AX833" s="14" t="s">
        <v>76</v>
      </c>
      <c r="AY833" s="202" t="s">
        <v>154</v>
      </c>
    </row>
    <row r="834" spans="1:51" s="14" customFormat="1" ht="12">
      <c r="A834" s="14"/>
      <c r="B834" s="201"/>
      <c r="C834" s="14"/>
      <c r="D834" s="194" t="s">
        <v>162</v>
      </c>
      <c r="E834" s="202" t="s">
        <v>1</v>
      </c>
      <c r="F834" s="203" t="s">
        <v>998</v>
      </c>
      <c r="G834" s="14"/>
      <c r="H834" s="204">
        <v>3</v>
      </c>
      <c r="I834" s="205"/>
      <c r="J834" s="14"/>
      <c r="K834" s="14"/>
      <c r="L834" s="201"/>
      <c r="M834" s="206"/>
      <c r="N834" s="207"/>
      <c r="O834" s="207"/>
      <c r="P834" s="207"/>
      <c r="Q834" s="207"/>
      <c r="R834" s="207"/>
      <c r="S834" s="207"/>
      <c r="T834" s="208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02" t="s">
        <v>162</v>
      </c>
      <c r="AU834" s="202" t="s">
        <v>86</v>
      </c>
      <c r="AV834" s="14" t="s">
        <v>86</v>
      </c>
      <c r="AW834" s="14" t="s">
        <v>32</v>
      </c>
      <c r="AX834" s="14" t="s">
        <v>76</v>
      </c>
      <c r="AY834" s="202" t="s">
        <v>154</v>
      </c>
    </row>
    <row r="835" spans="1:51" s="14" customFormat="1" ht="12">
      <c r="A835" s="14"/>
      <c r="B835" s="201"/>
      <c r="C835" s="14"/>
      <c r="D835" s="194" t="s">
        <v>162</v>
      </c>
      <c r="E835" s="202" t="s">
        <v>1</v>
      </c>
      <c r="F835" s="203" t="s">
        <v>999</v>
      </c>
      <c r="G835" s="14"/>
      <c r="H835" s="204">
        <v>1</v>
      </c>
      <c r="I835" s="205"/>
      <c r="J835" s="14"/>
      <c r="K835" s="14"/>
      <c r="L835" s="201"/>
      <c r="M835" s="206"/>
      <c r="N835" s="207"/>
      <c r="O835" s="207"/>
      <c r="P835" s="207"/>
      <c r="Q835" s="207"/>
      <c r="R835" s="207"/>
      <c r="S835" s="207"/>
      <c r="T835" s="208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02" t="s">
        <v>162</v>
      </c>
      <c r="AU835" s="202" t="s">
        <v>86</v>
      </c>
      <c r="AV835" s="14" t="s">
        <v>86</v>
      </c>
      <c r="AW835" s="14" t="s">
        <v>32</v>
      </c>
      <c r="AX835" s="14" t="s">
        <v>76</v>
      </c>
      <c r="AY835" s="202" t="s">
        <v>154</v>
      </c>
    </row>
    <row r="836" spans="1:51" s="14" customFormat="1" ht="12">
      <c r="A836" s="14"/>
      <c r="B836" s="201"/>
      <c r="C836" s="14"/>
      <c r="D836" s="194" t="s">
        <v>162</v>
      </c>
      <c r="E836" s="202" t="s">
        <v>1</v>
      </c>
      <c r="F836" s="203" t="s">
        <v>1000</v>
      </c>
      <c r="G836" s="14"/>
      <c r="H836" s="204">
        <v>1</v>
      </c>
      <c r="I836" s="205"/>
      <c r="J836" s="14"/>
      <c r="K836" s="14"/>
      <c r="L836" s="201"/>
      <c r="M836" s="206"/>
      <c r="N836" s="207"/>
      <c r="O836" s="207"/>
      <c r="P836" s="207"/>
      <c r="Q836" s="207"/>
      <c r="R836" s="207"/>
      <c r="S836" s="207"/>
      <c r="T836" s="208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02" t="s">
        <v>162</v>
      </c>
      <c r="AU836" s="202" t="s">
        <v>86</v>
      </c>
      <c r="AV836" s="14" t="s">
        <v>86</v>
      </c>
      <c r="AW836" s="14" t="s">
        <v>32</v>
      </c>
      <c r="AX836" s="14" t="s">
        <v>76</v>
      </c>
      <c r="AY836" s="202" t="s">
        <v>154</v>
      </c>
    </row>
    <row r="837" spans="1:51" s="15" customFormat="1" ht="12">
      <c r="A837" s="15"/>
      <c r="B837" s="209"/>
      <c r="C837" s="15"/>
      <c r="D837" s="194" t="s">
        <v>162</v>
      </c>
      <c r="E837" s="210" t="s">
        <v>1</v>
      </c>
      <c r="F837" s="211" t="s">
        <v>165</v>
      </c>
      <c r="G837" s="15"/>
      <c r="H837" s="212">
        <v>11</v>
      </c>
      <c r="I837" s="213"/>
      <c r="J837" s="15"/>
      <c r="K837" s="15"/>
      <c r="L837" s="209"/>
      <c r="M837" s="214"/>
      <c r="N837" s="215"/>
      <c r="O837" s="215"/>
      <c r="P837" s="215"/>
      <c r="Q837" s="215"/>
      <c r="R837" s="215"/>
      <c r="S837" s="215"/>
      <c r="T837" s="216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T837" s="210" t="s">
        <v>162</v>
      </c>
      <c r="AU837" s="210" t="s">
        <v>86</v>
      </c>
      <c r="AV837" s="15" t="s">
        <v>161</v>
      </c>
      <c r="AW837" s="15" t="s">
        <v>32</v>
      </c>
      <c r="AX837" s="15" t="s">
        <v>84</v>
      </c>
      <c r="AY837" s="210" t="s">
        <v>154</v>
      </c>
    </row>
    <row r="838" spans="1:65" s="2" customFormat="1" ht="21.75" customHeight="1">
      <c r="A838" s="38"/>
      <c r="B838" s="179"/>
      <c r="C838" s="225" t="s">
        <v>591</v>
      </c>
      <c r="D838" s="225" t="s">
        <v>255</v>
      </c>
      <c r="E838" s="226" t="s">
        <v>1001</v>
      </c>
      <c r="F838" s="227" t="s">
        <v>1002</v>
      </c>
      <c r="G838" s="228" t="s">
        <v>201</v>
      </c>
      <c r="H838" s="229">
        <v>7.2</v>
      </c>
      <c r="I838" s="230"/>
      <c r="J838" s="231">
        <f>ROUND(I838*H838,2)</f>
        <v>0</v>
      </c>
      <c r="K838" s="227" t="s">
        <v>160</v>
      </c>
      <c r="L838" s="232"/>
      <c r="M838" s="233" t="s">
        <v>1</v>
      </c>
      <c r="N838" s="234" t="s">
        <v>41</v>
      </c>
      <c r="O838" s="77"/>
      <c r="P838" s="189">
        <f>O838*H838</f>
        <v>0</v>
      </c>
      <c r="Q838" s="189">
        <v>0</v>
      </c>
      <c r="R838" s="189">
        <f>Q838*H838</f>
        <v>0</v>
      </c>
      <c r="S838" s="189">
        <v>0</v>
      </c>
      <c r="T838" s="190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191" t="s">
        <v>248</v>
      </c>
      <c r="AT838" s="191" t="s">
        <v>255</v>
      </c>
      <c r="AU838" s="191" t="s">
        <v>86</v>
      </c>
      <c r="AY838" s="19" t="s">
        <v>154</v>
      </c>
      <c r="BE838" s="192">
        <f>IF(N838="základní",J838,0)</f>
        <v>0</v>
      </c>
      <c r="BF838" s="192">
        <f>IF(N838="snížená",J838,0)</f>
        <v>0</v>
      </c>
      <c r="BG838" s="192">
        <f>IF(N838="zákl. přenesená",J838,0)</f>
        <v>0</v>
      </c>
      <c r="BH838" s="192">
        <f>IF(N838="sníž. přenesená",J838,0)</f>
        <v>0</v>
      </c>
      <c r="BI838" s="192">
        <f>IF(N838="nulová",J838,0)</f>
        <v>0</v>
      </c>
      <c r="BJ838" s="19" t="s">
        <v>84</v>
      </c>
      <c r="BK838" s="192">
        <f>ROUND(I838*H838,2)</f>
        <v>0</v>
      </c>
      <c r="BL838" s="19" t="s">
        <v>195</v>
      </c>
      <c r="BM838" s="191" t="s">
        <v>1003</v>
      </c>
    </row>
    <row r="839" spans="1:51" s="14" customFormat="1" ht="12">
      <c r="A839" s="14"/>
      <c r="B839" s="201"/>
      <c r="C839" s="14"/>
      <c r="D839" s="194" t="s">
        <v>162</v>
      </c>
      <c r="E839" s="202" t="s">
        <v>1</v>
      </c>
      <c r="F839" s="203" t="s">
        <v>1004</v>
      </c>
      <c r="G839" s="14"/>
      <c r="H839" s="204">
        <v>3.24</v>
      </c>
      <c r="I839" s="205"/>
      <c r="J839" s="14"/>
      <c r="K839" s="14"/>
      <c r="L839" s="201"/>
      <c r="M839" s="206"/>
      <c r="N839" s="207"/>
      <c r="O839" s="207"/>
      <c r="P839" s="207"/>
      <c r="Q839" s="207"/>
      <c r="R839" s="207"/>
      <c r="S839" s="207"/>
      <c r="T839" s="208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02" t="s">
        <v>162</v>
      </c>
      <c r="AU839" s="202" t="s">
        <v>86</v>
      </c>
      <c r="AV839" s="14" t="s">
        <v>86</v>
      </c>
      <c r="AW839" s="14" t="s">
        <v>32</v>
      </c>
      <c r="AX839" s="14" t="s">
        <v>76</v>
      </c>
      <c r="AY839" s="202" t="s">
        <v>154</v>
      </c>
    </row>
    <row r="840" spans="1:51" s="14" customFormat="1" ht="12">
      <c r="A840" s="14"/>
      <c r="B840" s="201"/>
      <c r="C840" s="14"/>
      <c r="D840" s="194" t="s">
        <v>162</v>
      </c>
      <c r="E840" s="202" t="s">
        <v>1</v>
      </c>
      <c r="F840" s="203" t="s">
        <v>1005</v>
      </c>
      <c r="G840" s="14"/>
      <c r="H840" s="204">
        <v>2.43</v>
      </c>
      <c r="I840" s="205"/>
      <c r="J840" s="14"/>
      <c r="K840" s="14"/>
      <c r="L840" s="201"/>
      <c r="M840" s="206"/>
      <c r="N840" s="207"/>
      <c r="O840" s="207"/>
      <c r="P840" s="207"/>
      <c r="Q840" s="207"/>
      <c r="R840" s="207"/>
      <c r="S840" s="207"/>
      <c r="T840" s="208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02" t="s">
        <v>162</v>
      </c>
      <c r="AU840" s="202" t="s">
        <v>86</v>
      </c>
      <c r="AV840" s="14" t="s">
        <v>86</v>
      </c>
      <c r="AW840" s="14" t="s">
        <v>32</v>
      </c>
      <c r="AX840" s="14" t="s">
        <v>76</v>
      </c>
      <c r="AY840" s="202" t="s">
        <v>154</v>
      </c>
    </row>
    <row r="841" spans="1:51" s="14" customFormat="1" ht="12">
      <c r="A841" s="14"/>
      <c r="B841" s="201"/>
      <c r="C841" s="14"/>
      <c r="D841" s="194" t="s">
        <v>162</v>
      </c>
      <c r="E841" s="202" t="s">
        <v>1</v>
      </c>
      <c r="F841" s="203" t="s">
        <v>1006</v>
      </c>
      <c r="G841" s="14"/>
      <c r="H841" s="204">
        <v>0.99</v>
      </c>
      <c r="I841" s="205"/>
      <c r="J841" s="14"/>
      <c r="K841" s="14"/>
      <c r="L841" s="201"/>
      <c r="M841" s="206"/>
      <c r="N841" s="207"/>
      <c r="O841" s="207"/>
      <c r="P841" s="207"/>
      <c r="Q841" s="207"/>
      <c r="R841" s="207"/>
      <c r="S841" s="207"/>
      <c r="T841" s="208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02" t="s">
        <v>162</v>
      </c>
      <c r="AU841" s="202" t="s">
        <v>86</v>
      </c>
      <c r="AV841" s="14" t="s">
        <v>86</v>
      </c>
      <c r="AW841" s="14" t="s">
        <v>32</v>
      </c>
      <c r="AX841" s="14" t="s">
        <v>76</v>
      </c>
      <c r="AY841" s="202" t="s">
        <v>154</v>
      </c>
    </row>
    <row r="842" spans="1:51" s="14" customFormat="1" ht="12">
      <c r="A842" s="14"/>
      <c r="B842" s="201"/>
      <c r="C842" s="14"/>
      <c r="D842" s="194" t="s">
        <v>162</v>
      </c>
      <c r="E842" s="202" t="s">
        <v>1</v>
      </c>
      <c r="F842" s="203" t="s">
        <v>1007</v>
      </c>
      <c r="G842" s="14"/>
      <c r="H842" s="204">
        <v>0.54</v>
      </c>
      <c r="I842" s="205"/>
      <c r="J842" s="14"/>
      <c r="K842" s="14"/>
      <c r="L842" s="201"/>
      <c r="M842" s="206"/>
      <c r="N842" s="207"/>
      <c r="O842" s="207"/>
      <c r="P842" s="207"/>
      <c r="Q842" s="207"/>
      <c r="R842" s="207"/>
      <c r="S842" s="207"/>
      <c r="T842" s="208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02" t="s">
        <v>162</v>
      </c>
      <c r="AU842" s="202" t="s">
        <v>86</v>
      </c>
      <c r="AV842" s="14" t="s">
        <v>86</v>
      </c>
      <c r="AW842" s="14" t="s">
        <v>32</v>
      </c>
      <c r="AX842" s="14" t="s">
        <v>76</v>
      </c>
      <c r="AY842" s="202" t="s">
        <v>154</v>
      </c>
    </row>
    <row r="843" spans="1:51" s="15" customFormat="1" ht="12">
      <c r="A843" s="15"/>
      <c r="B843" s="209"/>
      <c r="C843" s="15"/>
      <c r="D843" s="194" t="s">
        <v>162</v>
      </c>
      <c r="E843" s="210" t="s">
        <v>1</v>
      </c>
      <c r="F843" s="211" t="s">
        <v>165</v>
      </c>
      <c r="G843" s="15"/>
      <c r="H843" s="212">
        <v>7.2</v>
      </c>
      <c r="I843" s="213"/>
      <c r="J843" s="15"/>
      <c r="K843" s="15"/>
      <c r="L843" s="209"/>
      <c r="M843" s="214"/>
      <c r="N843" s="215"/>
      <c r="O843" s="215"/>
      <c r="P843" s="215"/>
      <c r="Q843" s="215"/>
      <c r="R843" s="215"/>
      <c r="S843" s="215"/>
      <c r="T843" s="216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10" t="s">
        <v>162</v>
      </c>
      <c r="AU843" s="210" t="s">
        <v>86</v>
      </c>
      <c r="AV843" s="15" t="s">
        <v>161</v>
      </c>
      <c r="AW843" s="15" t="s">
        <v>32</v>
      </c>
      <c r="AX843" s="15" t="s">
        <v>84</v>
      </c>
      <c r="AY843" s="210" t="s">
        <v>154</v>
      </c>
    </row>
    <row r="844" spans="1:65" s="2" customFormat="1" ht="37.8" customHeight="1">
      <c r="A844" s="38"/>
      <c r="B844" s="179"/>
      <c r="C844" s="180" t="s">
        <v>1008</v>
      </c>
      <c r="D844" s="180" t="s">
        <v>156</v>
      </c>
      <c r="E844" s="181" t="s">
        <v>1009</v>
      </c>
      <c r="F844" s="182" t="s">
        <v>1010</v>
      </c>
      <c r="G844" s="183" t="s">
        <v>221</v>
      </c>
      <c r="H844" s="184">
        <v>8</v>
      </c>
      <c r="I844" s="185"/>
      <c r="J844" s="186">
        <f>ROUND(I844*H844,2)</f>
        <v>0</v>
      </c>
      <c r="K844" s="182" t="s">
        <v>160</v>
      </c>
      <c r="L844" s="39"/>
      <c r="M844" s="187" t="s">
        <v>1</v>
      </c>
      <c r="N844" s="188" t="s">
        <v>41</v>
      </c>
      <c r="O844" s="77"/>
      <c r="P844" s="189">
        <f>O844*H844</f>
        <v>0</v>
      </c>
      <c r="Q844" s="189">
        <v>0</v>
      </c>
      <c r="R844" s="189">
        <f>Q844*H844</f>
        <v>0</v>
      </c>
      <c r="S844" s="189">
        <v>0</v>
      </c>
      <c r="T844" s="190">
        <f>S844*H844</f>
        <v>0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191" t="s">
        <v>195</v>
      </c>
      <c r="AT844" s="191" t="s">
        <v>156</v>
      </c>
      <c r="AU844" s="191" t="s">
        <v>86</v>
      </c>
      <c r="AY844" s="19" t="s">
        <v>154</v>
      </c>
      <c r="BE844" s="192">
        <f>IF(N844="základní",J844,0)</f>
        <v>0</v>
      </c>
      <c r="BF844" s="192">
        <f>IF(N844="snížená",J844,0)</f>
        <v>0</v>
      </c>
      <c r="BG844" s="192">
        <f>IF(N844="zákl. přenesená",J844,0)</f>
        <v>0</v>
      </c>
      <c r="BH844" s="192">
        <f>IF(N844="sníž. přenesená",J844,0)</f>
        <v>0</v>
      </c>
      <c r="BI844" s="192">
        <f>IF(N844="nulová",J844,0)</f>
        <v>0</v>
      </c>
      <c r="BJ844" s="19" t="s">
        <v>84</v>
      </c>
      <c r="BK844" s="192">
        <f>ROUND(I844*H844,2)</f>
        <v>0</v>
      </c>
      <c r="BL844" s="19" t="s">
        <v>195</v>
      </c>
      <c r="BM844" s="191" t="s">
        <v>1011</v>
      </c>
    </row>
    <row r="845" spans="1:51" s="13" customFormat="1" ht="12">
      <c r="A845" s="13"/>
      <c r="B845" s="193"/>
      <c r="C845" s="13"/>
      <c r="D845" s="194" t="s">
        <v>162</v>
      </c>
      <c r="E845" s="195" t="s">
        <v>1</v>
      </c>
      <c r="F845" s="196" t="s">
        <v>954</v>
      </c>
      <c r="G845" s="13"/>
      <c r="H845" s="195" t="s">
        <v>1</v>
      </c>
      <c r="I845" s="197"/>
      <c r="J845" s="13"/>
      <c r="K845" s="13"/>
      <c r="L845" s="193"/>
      <c r="M845" s="198"/>
      <c r="N845" s="199"/>
      <c r="O845" s="199"/>
      <c r="P845" s="199"/>
      <c r="Q845" s="199"/>
      <c r="R845" s="199"/>
      <c r="S845" s="199"/>
      <c r="T845" s="200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195" t="s">
        <v>162</v>
      </c>
      <c r="AU845" s="195" t="s">
        <v>86</v>
      </c>
      <c r="AV845" s="13" t="s">
        <v>84</v>
      </c>
      <c r="AW845" s="13" t="s">
        <v>32</v>
      </c>
      <c r="AX845" s="13" t="s">
        <v>76</v>
      </c>
      <c r="AY845" s="195" t="s">
        <v>154</v>
      </c>
    </row>
    <row r="846" spans="1:51" s="14" customFormat="1" ht="12">
      <c r="A846" s="14"/>
      <c r="B846" s="201"/>
      <c r="C846" s="14"/>
      <c r="D846" s="194" t="s">
        <v>162</v>
      </c>
      <c r="E846" s="202" t="s">
        <v>1</v>
      </c>
      <c r="F846" s="203" t="s">
        <v>1012</v>
      </c>
      <c r="G846" s="14"/>
      <c r="H846" s="204">
        <v>2</v>
      </c>
      <c r="I846" s="205"/>
      <c r="J846" s="14"/>
      <c r="K846" s="14"/>
      <c r="L846" s="201"/>
      <c r="M846" s="206"/>
      <c r="N846" s="207"/>
      <c r="O846" s="207"/>
      <c r="P846" s="207"/>
      <c r="Q846" s="207"/>
      <c r="R846" s="207"/>
      <c r="S846" s="207"/>
      <c r="T846" s="208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02" t="s">
        <v>162</v>
      </c>
      <c r="AU846" s="202" t="s">
        <v>86</v>
      </c>
      <c r="AV846" s="14" t="s">
        <v>86</v>
      </c>
      <c r="AW846" s="14" t="s">
        <v>32</v>
      </c>
      <c r="AX846" s="14" t="s">
        <v>76</v>
      </c>
      <c r="AY846" s="202" t="s">
        <v>154</v>
      </c>
    </row>
    <row r="847" spans="1:51" s="14" customFormat="1" ht="12">
      <c r="A847" s="14"/>
      <c r="B847" s="201"/>
      <c r="C847" s="14"/>
      <c r="D847" s="194" t="s">
        <v>162</v>
      </c>
      <c r="E847" s="202" t="s">
        <v>1</v>
      </c>
      <c r="F847" s="203" t="s">
        <v>1013</v>
      </c>
      <c r="G847" s="14"/>
      <c r="H847" s="204">
        <v>1</v>
      </c>
      <c r="I847" s="205"/>
      <c r="J847" s="14"/>
      <c r="K847" s="14"/>
      <c r="L847" s="201"/>
      <c r="M847" s="206"/>
      <c r="N847" s="207"/>
      <c r="O847" s="207"/>
      <c r="P847" s="207"/>
      <c r="Q847" s="207"/>
      <c r="R847" s="207"/>
      <c r="S847" s="207"/>
      <c r="T847" s="208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02" t="s">
        <v>162</v>
      </c>
      <c r="AU847" s="202" t="s">
        <v>86</v>
      </c>
      <c r="AV847" s="14" t="s">
        <v>86</v>
      </c>
      <c r="AW847" s="14" t="s">
        <v>32</v>
      </c>
      <c r="AX847" s="14" t="s">
        <v>76</v>
      </c>
      <c r="AY847" s="202" t="s">
        <v>154</v>
      </c>
    </row>
    <row r="848" spans="1:51" s="14" customFormat="1" ht="12">
      <c r="A848" s="14"/>
      <c r="B848" s="201"/>
      <c r="C848" s="14"/>
      <c r="D848" s="194" t="s">
        <v>162</v>
      </c>
      <c r="E848" s="202" t="s">
        <v>1</v>
      </c>
      <c r="F848" s="203" t="s">
        <v>1014</v>
      </c>
      <c r="G848" s="14"/>
      <c r="H848" s="204">
        <v>4</v>
      </c>
      <c r="I848" s="205"/>
      <c r="J848" s="14"/>
      <c r="K848" s="14"/>
      <c r="L848" s="201"/>
      <c r="M848" s="206"/>
      <c r="N848" s="207"/>
      <c r="O848" s="207"/>
      <c r="P848" s="207"/>
      <c r="Q848" s="207"/>
      <c r="R848" s="207"/>
      <c r="S848" s="207"/>
      <c r="T848" s="208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02" t="s">
        <v>162</v>
      </c>
      <c r="AU848" s="202" t="s">
        <v>86</v>
      </c>
      <c r="AV848" s="14" t="s">
        <v>86</v>
      </c>
      <c r="AW848" s="14" t="s">
        <v>32</v>
      </c>
      <c r="AX848" s="14" t="s">
        <v>76</v>
      </c>
      <c r="AY848" s="202" t="s">
        <v>154</v>
      </c>
    </row>
    <row r="849" spans="1:51" s="14" customFormat="1" ht="12">
      <c r="A849" s="14"/>
      <c r="B849" s="201"/>
      <c r="C849" s="14"/>
      <c r="D849" s="194" t="s">
        <v>162</v>
      </c>
      <c r="E849" s="202" t="s">
        <v>1</v>
      </c>
      <c r="F849" s="203" t="s">
        <v>1015</v>
      </c>
      <c r="G849" s="14"/>
      <c r="H849" s="204">
        <v>1</v>
      </c>
      <c r="I849" s="205"/>
      <c r="J849" s="14"/>
      <c r="K849" s="14"/>
      <c r="L849" s="201"/>
      <c r="M849" s="206"/>
      <c r="N849" s="207"/>
      <c r="O849" s="207"/>
      <c r="P849" s="207"/>
      <c r="Q849" s="207"/>
      <c r="R849" s="207"/>
      <c r="S849" s="207"/>
      <c r="T849" s="208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02" t="s">
        <v>162</v>
      </c>
      <c r="AU849" s="202" t="s">
        <v>86</v>
      </c>
      <c r="AV849" s="14" t="s">
        <v>86</v>
      </c>
      <c r="AW849" s="14" t="s">
        <v>32</v>
      </c>
      <c r="AX849" s="14" t="s">
        <v>76</v>
      </c>
      <c r="AY849" s="202" t="s">
        <v>154</v>
      </c>
    </row>
    <row r="850" spans="1:51" s="15" customFormat="1" ht="12">
      <c r="A850" s="15"/>
      <c r="B850" s="209"/>
      <c r="C850" s="15"/>
      <c r="D850" s="194" t="s">
        <v>162</v>
      </c>
      <c r="E850" s="210" t="s">
        <v>1</v>
      </c>
      <c r="F850" s="211" t="s">
        <v>165</v>
      </c>
      <c r="G850" s="15"/>
      <c r="H850" s="212">
        <v>8</v>
      </c>
      <c r="I850" s="213"/>
      <c r="J850" s="15"/>
      <c r="K850" s="15"/>
      <c r="L850" s="209"/>
      <c r="M850" s="214"/>
      <c r="N850" s="215"/>
      <c r="O850" s="215"/>
      <c r="P850" s="215"/>
      <c r="Q850" s="215"/>
      <c r="R850" s="215"/>
      <c r="S850" s="215"/>
      <c r="T850" s="216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10" t="s">
        <v>162</v>
      </c>
      <c r="AU850" s="210" t="s">
        <v>86</v>
      </c>
      <c r="AV850" s="15" t="s">
        <v>161</v>
      </c>
      <c r="AW850" s="15" t="s">
        <v>32</v>
      </c>
      <c r="AX850" s="15" t="s">
        <v>84</v>
      </c>
      <c r="AY850" s="210" t="s">
        <v>154</v>
      </c>
    </row>
    <row r="851" spans="1:65" s="2" customFormat="1" ht="16.5" customHeight="1">
      <c r="A851" s="38"/>
      <c r="B851" s="179"/>
      <c r="C851" s="225" t="s">
        <v>599</v>
      </c>
      <c r="D851" s="225" t="s">
        <v>255</v>
      </c>
      <c r="E851" s="226" t="s">
        <v>1016</v>
      </c>
      <c r="F851" s="227" t="s">
        <v>1017</v>
      </c>
      <c r="G851" s="228" t="s">
        <v>201</v>
      </c>
      <c r="H851" s="229">
        <v>26.723</v>
      </c>
      <c r="I851" s="230"/>
      <c r="J851" s="231">
        <f>ROUND(I851*H851,2)</f>
        <v>0</v>
      </c>
      <c r="K851" s="227" t="s">
        <v>160</v>
      </c>
      <c r="L851" s="232"/>
      <c r="M851" s="233" t="s">
        <v>1</v>
      </c>
      <c r="N851" s="234" t="s">
        <v>41</v>
      </c>
      <c r="O851" s="77"/>
      <c r="P851" s="189">
        <f>O851*H851</f>
        <v>0</v>
      </c>
      <c r="Q851" s="189">
        <v>0</v>
      </c>
      <c r="R851" s="189">
        <f>Q851*H851</f>
        <v>0</v>
      </c>
      <c r="S851" s="189">
        <v>0</v>
      </c>
      <c r="T851" s="190">
        <f>S851*H851</f>
        <v>0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191" t="s">
        <v>248</v>
      </c>
      <c r="AT851" s="191" t="s">
        <v>255</v>
      </c>
      <c r="AU851" s="191" t="s">
        <v>86</v>
      </c>
      <c r="AY851" s="19" t="s">
        <v>154</v>
      </c>
      <c r="BE851" s="192">
        <f>IF(N851="základní",J851,0)</f>
        <v>0</v>
      </c>
      <c r="BF851" s="192">
        <f>IF(N851="snížená",J851,0)</f>
        <v>0</v>
      </c>
      <c r="BG851" s="192">
        <f>IF(N851="zákl. přenesená",J851,0)</f>
        <v>0</v>
      </c>
      <c r="BH851" s="192">
        <f>IF(N851="sníž. přenesená",J851,0)</f>
        <v>0</v>
      </c>
      <c r="BI851" s="192">
        <f>IF(N851="nulová",J851,0)</f>
        <v>0</v>
      </c>
      <c r="BJ851" s="19" t="s">
        <v>84</v>
      </c>
      <c r="BK851" s="192">
        <f>ROUND(I851*H851,2)</f>
        <v>0</v>
      </c>
      <c r="BL851" s="19" t="s">
        <v>195</v>
      </c>
      <c r="BM851" s="191" t="s">
        <v>1018</v>
      </c>
    </row>
    <row r="852" spans="1:51" s="14" customFormat="1" ht="12">
      <c r="A852" s="14"/>
      <c r="B852" s="201"/>
      <c r="C852" s="14"/>
      <c r="D852" s="194" t="s">
        <v>162</v>
      </c>
      <c r="E852" s="202" t="s">
        <v>1</v>
      </c>
      <c r="F852" s="203" t="s">
        <v>508</v>
      </c>
      <c r="G852" s="14"/>
      <c r="H852" s="204">
        <v>6.72</v>
      </c>
      <c r="I852" s="205"/>
      <c r="J852" s="14"/>
      <c r="K852" s="14"/>
      <c r="L852" s="201"/>
      <c r="M852" s="206"/>
      <c r="N852" s="207"/>
      <c r="O852" s="207"/>
      <c r="P852" s="207"/>
      <c r="Q852" s="207"/>
      <c r="R852" s="207"/>
      <c r="S852" s="207"/>
      <c r="T852" s="208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02" t="s">
        <v>162</v>
      </c>
      <c r="AU852" s="202" t="s">
        <v>86</v>
      </c>
      <c r="AV852" s="14" t="s">
        <v>86</v>
      </c>
      <c r="AW852" s="14" t="s">
        <v>32</v>
      </c>
      <c r="AX852" s="14" t="s">
        <v>76</v>
      </c>
      <c r="AY852" s="202" t="s">
        <v>154</v>
      </c>
    </row>
    <row r="853" spans="1:51" s="14" customFormat="1" ht="12">
      <c r="A853" s="14"/>
      <c r="B853" s="201"/>
      <c r="C853" s="14"/>
      <c r="D853" s="194" t="s">
        <v>162</v>
      </c>
      <c r="E853" s="202" t="s">
        <v>1</v>
      </c>
      <c r="F853" s="203" t="s">
        <v>509</v>
      </c>
      <c r="G853" s="14"/>
      <c r="H853" s="204">
        <v>3.375</v>
      </c>
      <c r="I853" s="205"/>
      <c r="J853" s="14"/>
      <c r="K853" s="14"/>
      <c r="L853" s="201"/>
      <c r="M853" s="206"/>
      <c r="N853" s="207"/>
      <c r="O853" s="207"/>
      <c r="P853" s="207"/>
      <c r="Q853" s="207"/>
      <c r="R853" s="207"/>
      <c r="S853" s="207"/>
      <c r="T853" s="208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02" t="s">
        <v>162</v>
      </c>
      <c r="AU853" s="202" t="s">
        <v>86</v>
      </c>
      <c r="AV853" s="14" t="s">
        <v>86</v>
      </c>
      <c r="AW853" s="14" t="s">
        <v>32</v>
      </c>
      <c r="AX853" s="14" t="s">
        <v>76</v>
      </c>
      <c r="AY853" s="202" t="s">
        <v>154</v>
      </c>
    </row>
    <row r="854" spans="1:51" s="14" customFormat="1" ht="12">
      <c r="A854" s="14"/>
      <c r="B854" s="201"/>
      <c r="C854" s="14"/>
      <c r="D854" s="194" t="s">
        <v>162</v>
      </c>
      <c r="E854" s="202" t="s">
        <v>1</v>
      </c>
      <c r="F854" s="203" t="s">
        <v>511</v>
      </c>
      <c r="G854" s="14"/>
      <c r="H854" s="204">
        <v>13.365</v>
      </c>
      <c r="I854" s="205"/>
      <c r="J854" s="14"/>
      <c r="K854" s="14"/>
      <c r="L854" s="201"/>
      <c r="M854" s="206"/>
      <c r="N854" s="207"/>
      <c r="O854" s="207"/>
      <c r="P854" s="207"/>
      <c r="Q854" s="207"/>
      <c r="R854" s="207"/>
      <c r="S854" s="207"/>
      <c r="T854" s="208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02" t="s">
        <v>162</v>
      </c>
      <c r="AU854" s="202" t="s">
        <v>86</v>
      </c>
      <c r="AV854" s="14" t="s">
        <v>86</v>
      </c>
      <c r="AW854" s="14" t="s">
        <v>32</v>
      </c>
      <c r="AX854" s="14" t="s">
        <v>76</v>
      </c>
      <c r="AY854" s="202" t="s">
        <v>154</v>
      </c>
    </row>
    <row r="855" spans="1:51" s="14" customFormat="1" ht="12">
      <c r="A855" s="14"/>
      <c r="B855" s="201"/>
      <c r="C855" s="14"/>
      <c r="D855" s="194" t="s">
        <v>162</v>
      </c>
      <c r="E855" s="202" t="s">
        <v>1</v>
      </c>
      <c r="F855" s="203" t="s">
        <v>510</v>
      </c>
      <c r="G855" s="14"/>
      <c r="H855" s="204">
        <v>3.263</v>
      </c>
      <c r="I855" s="205"/>
      <c r="J855" s="14"/>
      <c r="K855" s="14"/>
      <c r="L855" s="201"/>
      <c r="M855" s="206"/>
      <c r="N855" s="207"/>
      <c r="O855" s="207"/>
      <c r="P855" s="207"/>
      <c r="Q855" s="207"/>
      <c r="R855" s="207"/>
      <c r="S855" s="207"/>
      <c r="T855" s="208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02" t="s">
        <v>162</v>
      </c>
      <c r="AU855" s="202" t="s">
        <v>86</v>
      </c>
      <c r="AV855" s="14" t="s">
        <v>86</v>
      </c>
      <c r="AW855" s="14" t="s">
        <v>32</v>
      </c>
      <c r="AX855" s="14" t="s">
        <v>76</v>
      </c>
      <c r="AY855" s="202" t="s">
        <v>154</v>
      </c>
    </row>
    <row r="856" spans="1:51" s="15" customFormat="1" ht="12">
      <c r="A856" s="15"/>
      <c r="B856" s="209"/>
      <c r="C856" s="15"/>
      <c r="D856" s="194" t="s">
        <v>162</v>
      </c>
      <c r="E856" s="210" t="s">
        <v>1</v>
      </c>
      <c r="F856" s="211" t="s">
        <v>165</v>
      </c>
      <c r="G856" s="15"/>
      <c r="H856" s="212">
        <v>26.723</v>
      </c>
      <c r="I856" s="213"/>
      <c r="J856" s="15"/>
      <c r="K856" s="15"/>
      <c r="L856" s="209"/>
      <c r="M856" s="214"/>
      <c r="N856" s="215"/>
      <c r="O856" s="215"/>
      <c r="P856" s="215"/>
      <c r="Q856" s="215"/>
      <c r="R856" s="215"/>
      <c r="S856" s="215"/>
      <c r="T856" s="216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10" t="s">
        <v>162</v>
      </c>
      <c r="AU856" s="210" t="s">
        <v>86</v>
      </c>
      <c r="AV856" s="15" t="s">
        <v>161</v>
      </c>
      <c r="AW856" s="15" t="s">
        <v>32</v>
      </c>
      <c r="AX856" s="15" t="s">
        <v>84</v>
      </c>
      <c r="AY856" s="210" t="s">
        <v>154</v>
      </c>
    </row>
    <row r="857" spans="1:65" s="2" customFormat="1" ht="37.8" customHeight="1">
      <c r="A857" s="38"/>
      <c r="B857" s="179"/>
      <c r="C857" s="180" t="s">
        <v>1019</v>
      </c>
      <c r="D857" s="180" t="s">
        <v>156</v>
      </c>
      <c r="E857" s="181" t="s">
        <v>1020</v>
      </c>
      <c r="F857" s="182" t="s">
        <v>1021</v>
      </c>
      <c r="G857" s="183" t="s">
        <v>221</v>
      </c>
      <c r="H857" s="184">
        <v>1</v>
      </c>
      <c r="I857" s="185"/>
      <c r="J857" s="186">
        <f>ROUND(I857*H857,2)</f>
        <v>0</v>
      </c>
      <c r="K857" s="182" t="s">
        <v>160</v>
      </c>
      <c r="L857" s="39"/>
      <c r="M857" s="187" t="s">
        <v>1</v>
      </c>
      <c r="N857" s="188" t="s">
        <v>41</v>
      </c>
      <c r="O857" s="77"/>
      <c r="P857" s="189">
        <f>O857*H857</f>
        <v>0</v>
      </c>
      <c r="Q857" s="189">
        <v>0</v>
      </c>
      <c r="R857" s="189">
        <f>Q857*H857</f>
        <v>0</v>
      </c>
      <c r="S857" s="189">
        <v>0</v>
      </c>
      <c r="T857" s="190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191" t="s">
        <v>195</v>
      </c>
      <c r="AT857" s="191" t="s">
        <v>156</v>
      </c>
      <c r="AU857" s="191" t="s">
        <v>86</v>
      </c>
      <c r="AY857" s="19" t="s">
        <v>154</v>
      </c>
      <c r="BE857" s="192">
        <f>IF(N857="základní",J857,0)</f>
        <v>0</v>
      </c>
      <c r="BF857" s="192">
        <f>IF(N857="snížená",J857,0)</f>
        <v>0</v>
      </c>
      <c r="BG857" s="192">
        <f>IF(N857="zákl. přenesená",J857,0)</f>
        <v>0</v>
      </c>
      <c r="BH857" s="192">
        <f>IF(N857="sníž. přenesená",J857,0)</f>
        <v>0</v>
      </c>
      <c r="BI857" s="192">
        <f>IF(N857="nulová",J857,0)</f>
        <v>0</v>
      </c>
      <c r="BJ857" s="19" t="s">
        <v>84</v>
      </c>
      <c r="BK857" s="192">
        <f>ROUND(I857*H857,2)</f>
        <v>0</v>
      </c>
      <c r="BL857" s="19" t="s">
        <v>195</v>
      </c>
      <c r="BM857" s="191" t="s">
        <v>1022</v>
      </c>
    </row>
    <row r="858" spans="1:51" s="13" customFormat="1" ht="12">
      <c r="A858" s="13"/>
      <c r="B858" s="193"/>
      <c r="C858" s="13"/>
      <c r="D858" s="194" t="s">
        <v>162</v>
      </c>
      <c r="E858" s="195" t="s">
        <v>1</v>
      </c>
      <c r="F858" s="196" t="s">
        <v>954</v>
      </c>
      <c r="G858" s="13"/>
      <c r="H858" s="195" t="s">
        <v>1</v>
      </c>
      <c r="I858" s="197"/>
      <c r="J858" s="13"/>
      <c r="K858" s="13"/>
      <c r="L858" s="193"/>
      <c r="M858" s="198"/>
      <c r="N858" s="199"/>
      <c r="O858" s="199"/>
      <c r="P858" s="199"/>
      <c r="Q858" s="199"/>
      <c r="R858" s="199"/>
      <c r="S858" s="199"/>
      <c r="T858" s="200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195" t="s">
        <v>162</v>
      </c>
      <c r="AU858" s="195" t="s">
        <v>86</v>
      </c>
      <c r="AV858" s="13" t="s">
        <v>84</v>
      </c>
      <c r="AW858" s="13" t="s">
        <v>32</v>
      </c>
      <c r="AX858" s="13" t="s">
        <v>76</v>
      </c>
      <c r="AY858" s="195" t="s">
        <v>154</v>
      </c>
    </row>
    <row r="859" spans="1:51" s="14" customFormat="1" ht="12">
      <c r="A859" s="14"/>
      <c r="B859" s="201"/>
      <c r="C859" s="14"/>
      <c r="D859" s="194" t="s">
        <v>162</v>
      </c>
      <c r="E859" s="202" t="s">
        <v>1</v>
      </c>
      <c r="F859" s="203" t="s">
        <v>1023</v>
      </c>
      <c r="G859" s="14"/>
      <c r="H859" s="204">
        <v>1</v>
      </c>
      <c r="I859" s="205"/>
      <c r="J859" s="14"/>
      <c r="K859" s="14"/>
      <c r="L859" s="201"/>
      <c r="M859" s="206"/>
      <c r="N859" s="207"/>
      <c r="O859" s="207"/>
      <c r="P859" s="207"/>
      <c r="Q859" s="207"/>
      <c r="R859" s="207"/>
      <c r="S859" s="207"/>
      <c r="T859" s="208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02" t="s">
        <v>162</v>
      </c>
      <c r="AU859" s="202" t="s">
        <v>86</v>
      </c>
      <c r="AV859" s="14" t="s">
        <v>86</v>
      </c>
      <c r="AW859" s="14" t="s">
        <v>32</v>
      </c>
      <c r="AX859" s="14" t="s">
        <v>76</v>
      </c>
      <c r="AY859" s="202" t="s">
        <v>154</v>
      </c>
    </row>
    <row r="860" spans="1:51" s="15" customFormat="1" ht="12">
      <c r="A860" s="15"/>
      <c r="B860" s="209"/>
      <c r="C860" s="15"/>
      <c r="D860" s="194" t="s">
        <v>162</v>
      </c>
      <c r="E860" s="210" t="s">
        <v>1</v>
      </c>
      <c r="F860" s="211" t="s">
        <v>165</v>
      </c>
      <c r="G860" s="15"/>
      <c r="H860" s="212">
        <v>1</v>
      </c>
      <c r="I860" s="213"/>
      <c r="J860" s="15"/>
      <c r="K860" s="15"/>
      <c r="L860" s="209"/>
      <c r="M860" s="214"/>
      <c r="N860" s="215"/>
      <c r="O860" s="215"/>
      <c r="P860" s="215"/>
      <c r="Q860" s="215"/>
      <c r="R860" s="215"/>
      <c r="S860" s="215"/>
      <c r="T860" s="216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10" t="s">
        <v>162</v>
      </c>
      <c r="AU860" s="210" t="s">
        <v>86</v>
      </c>
      <c r="AV860" s="15" t="s">
        <v>161</v>
      </c>
      <c r="AW860" s="15" t="s">
        <v>32</v>
      </c>
      <c r="AX860" s="15" t="s">
        <v>84</v>
      </c>
      <c r="AY860" s="210" t="s">
        <v>154</v>
      </c>
    </row>
    <row r="861" spans="1:65" s="2" customFormat="1" ht="24.15" customHeight="1">
      <c r="A861" s="38"/>
      <c r="B861" s="179"/>
      <c r="C861" s="225" t="s">
        <v>602</v>
      </c>
      <c r="D861" s="225" t="s">
        <v>255</v>
      </c>
      <c r="E861" s="226" t="s">
        <v>1024</v>
      </c>
      <c r="F861" s="227" t="s">
        <v>1025</v>
      </c>
      <c r="G861" s="228" t="s">
        <v>201</v>
      </c>
      <c r="H861" s="229">
        <v>4.06</v>
      </c>
      <c r="I861" s="230"/>
      <c r="J861" s="231">
        <f>ROUND(I861*H861,2)</f>
        <v>0</v>
      </c>
      <c r="K861" s="227" t="s">
        <v>160</v>
      </c>
      <c r="L861" s="232"/>
      <c r="M861" s="233" t="s">
        <v>1</v>
      </c>
      <c r="N861" s="234" t="s">
        <v>41</v>
      </c>
      <c r="O861" s="77"/>
      <c r="P861" s="189">
        <f>O861*H861</f>
        <v>0</v>
      </c>
      <c r="Q861" s="189">
        <v>0</v>
      </c>
      <c r="R861" s="189">
        <f>Q861*H861</f>
        <v>0</v>
      </c>
      <c r="S861" s="189">
        <v>0</v>
      </c>
      <c r="T861" s="190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191" t="s">
        <v>248</v>
      </c>
      <c r="AT861" s="191" t="s">
        <v>255</v>
      </c>
      <c r="AU861" s="191" t="s">
        <v>86</v>
      </c>
      <c r="AY861" s="19" t="s">
        <v>154</v>
      </c>
      <c r="BE861" s="192">
        <f>IF(N861="základní",J861,0)</f>
        <v>0</v>
      </c>
      <c r="BF861" s="192">
        <f>IF(N861="snížená",J861,0)</f>
        <v>0</v>
      </c>
      <c r="BG861" s="192">
        <f>IF(N861="zákl. přenesená",J861,0)</f>
        <v>0</v>
      </c>
      <c r="BH861" s="192">
        <f>IF(N861="sníž. přenesená",J861,0)</f>
        <v>0</v>
      </c>
      <c r="BI861" s="192">
        <f>IF(N861="nulová",J861,0)</f>
        <v>0</v>
      </c>
      <c r="BJ861" s="19" t="s">
        <v>84</v>
      </c>
      <c r="BK861" s="192">
        <f>ROUND(I861*H861,2)</f>
        <v>0</v>
      </c>
      <c r="BL861" s="19" t="s">
        <v>195</v>
      </c>
      <c r="BM861" s="191" t="s">
        <v>1026</v>
      </c>
    </row>
    <row r="862" spans="1:51" s="14" customFormat="1" ht="12">
      <c r="A862" s="14"/>
      <c r="B862" s="201"/>
      <c r="C862" s="14"/>
      <c r="D862" s="194" t="s">
        <v>162</v>
      </c>
      <c r="E862" s="202" t="s">
        <v>1</v>
      </c>
      <c r="F862" s="203" t="s">
        <v>512</v>
      </c>
      <c r="G862" s="14"/>
      <c r="H862" s="204">
        <v>4.06</v>
      </c>
      <c r="I862" s="205"/>
      <c r="J862" s="14"/>
      <c r="K862" s="14"/>
      <c r="L862" s="201"/>
      <c r="M862" s="206"/>
      <c r="N862" s="207"/>
      <c r="O862" s="207"/>
      <c r="P862" s="207"/>
      <c r="Q862" s="207"/>
      <c r="R862" s="207"/>
      <c r="S862" s="207"/>
      <c r="T862" s="208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02" t="s">
        <v>162</v>
      </c>
      <c r="AU862" s="202" t="s">
        <v>86</v>
      </c>
      <c r="AV862" s="14" t="s">
        <v>86</v>
      </c>
      <c r="AW862" s="14" t="s">
        <v>32</v>
      </c>
      <c r="AX862" s="14" t="s">
        <v>76</v>
      </c>
      <c r="AY862" s="202" t="s">
        <v>154</v>
      </c>
    </row>
    <row r="863" spans="1:51" s="15" customFormat="1" ht="12">
      <c r="A863" s="15"/>
      <c r="B863" s="209"/>
      <c r="C863" s="15"/>
      <c r="D863" s="194" t="s">
        <v>162</v>
      </c>
      <c r="E863" s="210" t="s">
        <v>1</v>
      </c>
      <c r="F863" s="211" t="s">
        <v>165</v>
      </c>
      <c r="G863" s="15"/>
      <c r="H863" s="212">
        <v>4.06</v>
      </c>
      <c r="I863" s="213"/>
      <c r="J863" s="15"/>
      <c r="K863" s="15"/>
      <c r="L863" s="209"/>
      <c r="M863" s="214"/>
      <c r="N863" s="215"/>
      <c r="O863" s="215"/>
      <c r="P863" s="215"/>
      <c r="Q863" s="215"/>
      <c r="R863" s="215"/>
      <c r="S863" s="215"/>
      <c r="T863" s="216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10" t="s">
        <v>162</v>
      </c>
      <c r="AU863" s="210" t="s">
        <v>86</v>
      </c>
      <c r="AV863" s="15" t="s">
        <v>161</v>
      </c>
      <c r="AW863" s="15" t="s">
        <v>32</v>
      </c>
      <c r="AX863" s="15" t="s">
        <v>84</v>
      </c>
      <c r="AY863" s="210" t="s">
        <v>154</v>
      </c>
    </row>
    <row r="864" spans="1:65" s="2" customFormat="1" ht="37.8" customHeight="1">
      <c r="A864" s="38"/>
      <c r="B864" s="179"/>
      <c r="C864" s="180" t="s">
        <v>1027</v>
      </c>
      <c r="D864" s="180" t="s">
        <v>156</v>
      </c>
      <c r="E864" s="181" t="s">
        <v>1028</v>
      </c>
      <c r="F864" s="182" t="s">
        <v>1029</v>
      </c>
      <c r="G864" s="183" t="s">
        <v>221</v>
      </c>
      <c r="H864" s="184">
        <v>4</v>
      </c>
      <c r="I864" s="185"/>
      <c r="J864" s="186">
        <f>ROUND(I864*H864,2)</f>
        <v>0</v>
      </c>
      <c r="K864" s="182" t="s">
        <v>160</v>
      </c>
      <c r="L864" s="39"/>
      <c r="M864" s="187" t="s">
        <v>1</v>
      </c>
      <c r="N864" s="188" t="s">
        <v>41</v>
      </c>
      <c r="O864" s="77"/>
      <c r="P864" s="189">
        <f>O864*H864</f>
        <v>0</v>
      </c>
      <c r="Q864" s="189">
        <v>0</v>
      </c>
      <c r="R864" s="189">
        <f>Q864*H864</f>
        <v>0</v>
      </c>
      <c r="S864" s="189">
        <v>0</v>
      </c>
      <c r="T864" s="190">
        <f>S864*H864</f>
        <v>0</v>
      </c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R864" s="191" t="s">
        <v>195</v>
      </c>
      <c r="AT864" s="191" t="s">
        <v>156</v>
      </c>
      <c r="AU864" s="191" t="s">
        <v>86</v>
      </c>
      <c r="AY864" s="19" t="s">
        <v>154</v>
      </c>
      <c r="BE864" s="192">
        <f>IF(N864="základní",J864,0)</f>
        <v>0</v>
      </c>
      <c r="BF864" s="192">
        <f>IF(N864="snížená",J864,0)</f>
        <v>0</v>
      </c>
      <c r="BG864" s="192">
        <f>IF(N864="zákl. přenesená",J864,0)</f>
        <v>0</v>
      </c>
      <c r="BH864" s="192">
        <f>IF(N864="sníž. přenesená",J864,0)</f>
        <v>0</v>
      </c>
      <c r="BI864" s="192">
        <f>IF(N864="nulová",J864,0)</f>
        <v>0</v>
      </c>
      <c r="BJ864" s="19" t="s">
        <v>84</v>
      </c>
      <c r="BK864" s="192">
        <f>ROUND(I864*H864,2)</f>
        <v>0</v>
      </c>
      <c r="BL864" s="19" t="s">
        <v>195</v>
      </c>
      <c r="BM864" s="191" t="s">
        <v>1030</v>
      </c>
    </row>
    <row r="865" spans="1:51" s="13" customFormat="1" ht="12">
      <c r="A865" s="13"/>
      <c r="B865" s="193"/>
      <c r="C865" s="13"/>
      <c r="D865" s="194" t="s">
        <v>162</v>
      </c>
      <c r="E865" s="195" t="s">
        <v>1</v>
      </c>
      <c r="F865" s="196" t="s">
        <v>954</v>
      </c>
      <c r="G865" s="13"/>
      <c r="H865" s="195" t="s">
        <v>1</v>
      </c>
      <c r="I865" s="197"/>
      <c r="J865" s="13"/>
      <c r="K865" s="13"/>
      <c r="L865" s="193"/>
      <c r="M865" s="198"/>
      <c r="N865" s="199"/>
      <c r="O865" s="199"/>
      <c r="P865" s="199"/>
      <c r="Q865" s="199"/>
      <c r="R865" s="199"/>
      <c r="S865" s="199"/>
      <c r="T865" s="200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195" t="s">
        <v>162</v>
      </c>
      <c r="AU865" s="195" t="s">
        <v>86</v>
      </c>
      <c r="AV865" s="13" t="s">
        <v>84</v>
      </c>
      <c r="AW865" s="13" t="s">
        <v>32</v>
      </c>
      <c r="AX865" s="13" t="s">
        <v>76</v>
      </c>
      <c r="AY865" s="195" t="s">
        <v>154</v>
      </c>
    </row>
    <row r="866" spans="1:51" s="14" customFormat="1" ht="12">
      <c r="A866" s="14"/>
      <c r="B866" s="201"/>
      <c r="C866" s="14"/>
      <c r="D866" s="194" t="s">
        <v>162</v>
      </c>
      <c r="E866" s="202" t="s">
        <v>1</v>
      </c>
      <c r="F866" s="203" t="s">
        <v>1031</v>
      </c>
      <c r="G866" s="14"/>
      <c r="H866" s="204">
        <v>3</v>
      </c>
      <c r="I866" s="205"/>
      <c r="J866" s="14"/>
      <c r="K866" s="14"/>
      <c r="L866" s="201"/>
      <c r="M866" s="206"/>
      <c r="N866" s="207"/>
      <c r="O866" s="207"/>
      <c r="P866" s="207"/>
      <c r="Q866" s="207"/>
      <c r="R866" s="207"/>
      <c r="S866" s="207"/>
      <c r="T866" s="208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02" t="s">
        <v>162</v>
      </c>
      <c r="AU866" s="202" t="s">
        <v>86</v>
      </c>
      <c r="AV866" s="14" t="s">
        <v>86</v>
      </c>
      <c r="AW866" s="14" t="s">
        <v>32</v>
      </c>
      <c r="AX866" s="14" t="s">
        <v>76</v>
      </c>
      <c r="AY866" s="202" t="s">
        <v>154</v>
      </c>
    </row>
    <row r="867" spans="1:51" s="14" customFormat="1" ht="12">
      <c r="A867" s="14"/>
      <c r="B867" s="201"/>
      <c r="C867" s="14"/>
      <c r="D867" s="194" t="s">
        <v>162</v>
      </c>
      <c r="E867" s="202" t="s">
        <v>1</v>
      </c>
      <c r="F867" s="203" t="s">
        <v>1032</v>
      </c>
      <c r="G867" s="14"/>
      <c r="H867" s="204">
        <v>1</v>
      </c>
      <c r="I867" s="205"/>
      <c r="J867" s="14"/>
      <c r="K867" s="14"/>
      <c r="L867" s="201"/>
      <c r="M867" s="206"/>
      <c r="N867" s="207"/>
      <c r="O867" s="207"/>
      <c r="P867" s="207"/>
      <c r="Q867" s="207"/>
      <c r="R867" s="207"/>
      <c r="S867" s="207"/>
      <c r="T867" s="208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02" t="s">
        <v>162</v>
      </c>
      <c r="AU867" s="202" t="s">
        <v>86</v>
      </c>
      <c r="AV867" s="14" t="s">
        <v>86</v>
      </c>
      <c r="AW867" s="14" t="s">
        <v>32</v>
      </c>
      <c r="AX867" s="14" t="s">
        <v>76</v>
      </c>
      <c r="AY867" s="202" t="s">
        <v>154</v>
      </c>
    </row>
    <row r="868" spans="1:51" s="15" customFormat="1" ht="12">
      <c r="A868" s="15"/>
      <c r="B868" s="209"/>
      <c r="C868" s="15"/>
      <c r="D868" s="194" t="s">
        <v>162</v>
      </c>
      <c r="E868" s="210" t="s">
        <v>1</v>
      </c>
      <c r="F868" s="211" t="s">
        <v>165</v>
      </c>
      <c r="G868" s="15"/>
      <c r="H868" s="212">
        <v>4</v>
      </c>
      <c r="I868" s="213"/>
      <c r="J868" s="15"/>
      <c r="K868" s="15"/>
      <c r="L868" s="209"/>
      <c r="M868" s="214"/>
      <c r="N868" s="215"/>
      <c r="O868" s="215"/>
      <c r="P868" s="215"/>
      <c r="Q868" s="215"/>
      <c r="R868" s="215"/>
      <c r="S868" s="215"/>
      <c r="T868" s="216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10" t="s">
        <v>162</v>
      </c>
      <c r="AU868" s="210" t="s">
        <v>86</v>
      </c>
      <c r="AV868" s="15" t="s">
        <v>161</v>
      </c>
      <c r="AW868" s="15" t="s">
        <v>32</v>
      </c>
      <c r="AX868" s="15" t="s">
        <v>84</v>
      </c>
      <c r="AY868" s="210" t="s">
        <v>154</v>
      </c>
    </row>
    <row r="869" spans="1:65" s="2" customFormat="1" ht="24.15" customHeight="1">
      <c r="A869" s="38"/>
      <c r="B869" s="179"/>
      <c r="C869" s="225" t="s">
        <v>609</v>
      </c>
      <c r="D869" s="225" t="s">
        <v>255</v>
      </c>
      <c r="E869" s="226" t="s">
        <v>1033</v>
      </c>
      <c r="F869" s="227" t="s">
        <v>1034</v>
      </c>
      <c r="G869" s="228" t="s">
        <v>201</v>
      </c>
      <c r="H869" s="229">
        <v>7.74</v>
      </c>
      <c r="I869" s="230"/>
      <c r="J869" s="231">
        <f>ROUND(I869*H869,2)</f>
        <v>0</v>
      </c>
      <c r="K869" s="227" t="s">
        <v>160</v>
      </c>
      <c r="L869" s="232"/>
      <c r="M869" s="233" t="s">
        <v>1</v>
      </c>
      <c r="N869" s="234" t="s">
        <v>41</v>
      </c>
      <c r="O869" s="77"/>
      <c r="P869" s="189">
        <f>O869*H869</f>
        <v>0</v>
      </c>
      <c r="Q869" s="189">
        <v>0</v>
      </c>
      <c r="R869" s="189">
        <f>Q869*H869</f>
        <v>0</v>
      </c>
      <c r="S869" s="189">
        <v>0</v>
      </c>
      <c r="T869" s="190">
        <f>S869*H869</f>
        <v>0</v>
      </c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R869" s="191" t="s">
        <v>248</v>
      </c>
      <c r="AT869" s="191" t="s">
        <v>255</v>
      </c>
      <c r="AU869" s="191" t="s">
        <v>86</v>
      </c>
      <c r="AY869" s="19" t="s">
        <v>154</v>
      </c>
      <c r="BE869" s="192">
        <f>IF(N869="základní",J869,0)</f>
        <v>0</v>
      </c>
      <c r="BF869" s="192">
        <f>IF(N869="snížená",J869,0)</f>
        <v>0</v>
      </c>
      <c r="BG869" s="192">
        <f>IF(N869="zákl. přenesená",J869,0)</f>
        <v>0</v>
      </c>
      <c r="BH869" s="192">
        <f>IF(N869="sníž. přenesená",J869,0)</f>
        <v>0</v>
      </c>
      <c r="BI869" s="192">
        <f>IF(N869="nulová",J869,0)</f>
        <v>0</v>
      </c>
      <c r="BJ869" s="19" t="s">
        <v>84</v>
      </c>
      <c r="BK869" s="192">
        <f>ROUND(I869*H869,2)</f>
        <v>0</v>
      </c>
      <c r="BL869" s="19" t="s">
        <v>195</v>
      </c>
      <c r="BM869" s="191" t="s">
        <v>1035</v>
      </c>
    </row>
    <row r="870" spans="1:51" s="14" customFormat="1" ht="12">
      <c r="A870" s="14"/>
      <c r="B870" s="201"/>
      <c r="C870" s="14"/>
      <c r="D870" s="194" t="s">
        <v>162</v>
      </c>
      <c r="E870" s="202" t="s">
        <v>1</v>
      </c>
      <c r="F870" s="203" t="s">
        <v>1036</v>
      </c>
      <c r="G870" s="14"/>
      <c r="H870" s="204">
        <v>5.805</v>
      </c>
      <c r="I870" s="205"/>
      <c r="J870" s="14"/>
      <c r="K870" s="14"/>
      <c r="L870" s="201"/>
      <c r="M870" s="206"/>
      <c r="N870" s="207"/>
      <c r="O870" s="207"/>
      <c r="P870" s="207"/>
      <c r="Q870" s="207"/>
      <c r="R870" s="207"/>
      <c r="S870" s="207"/>
      <c r="T870" s="208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02" t="s">
        <v>162</v>
      </c>
      <c r="AU870" s="202" t="s">
        <v>86</v>
      </c>
      <c r="AV870" s="14" t="s">
        <v>86</v>
      </c>
      <c r="AW870" s="14" t="s">
        <v>32</v>
      </c>
      <c r="AX870" s="14" t="s">
        <v>76</v>
      </c>
      <c r="AY870" s="202" t="s">
        <v>154</v>
      </c>
    </row>
    <row r="871" spans="1:51" s="14" customFormat="1" ht="12">
      <c r="A871" s="14"/>
      <c r="B871" s="201"/>
      <c r="C871" s="14"/>
      <c r="D871" s="194" t="s">
        <v>162</v>
      </c>
      <c r="E871" s="202" t="s">
        <v>1</v>
      </c>
      <c r="F871" s="203" t="s">
        <v>1037</v>
      </c>
      <c r="G871" s="14"/>
      <c r="H871" s="204">
        <v>1.935</v>
      </c>
      <c r="I871" s="205"/>
      <c r="J871" s="14"/>
      <c r="K871" s="14"/>
      <c r="L871" s="201"/>
      <c r="M871" s="206"/>
      <c r="N871" s="207"/>
      <c r="O871" s="207"/>
      <c r="P871" s="207"/>
      <c r="Q871" s="207"/>
      <c r="R871" s="207"/>
      <c r="S871" s="207"/>
      <c r="T871" s="208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02" t="s">
        <v>162</v>
      </c>
      <c r="AU871" s="202" t="s">
        <v>86</v>
      </c>
      <c r="AV871" s="14" t="s">
        <v>86</v>
      </c>
      <c r="AW871" s="14" t="s">
        <v>32</v>
      </c>
      <c r="AX871" s="14" t="s">
        <v>76</v>
      </c>
      <c r="AY871" s="202" t="s">
        <v>154</v>
      </c>
    </row>
    <row r="872" spans="1:51" s="15" customFormat="1" ht="12">
      <c r="A872" s="15"/>
      <c r="B872" s="209"/>
      <c r="C872" s="15"/>
      <c r="D872" s="194" t="s">
        <v>162</v>
      </c>
      <c r="E872" s="210" t="s">
        <v>1</v>
      </c>
      <c r="F872" s="211" t="s">
        <v>165</v>
      </c>
      <c r="G872" s="15"/>
      <c r="H872" s="212">
        <v>7.74</v>
      </c>
      <c r="I872" s="213"/>
      <c r="J872" s="15"/>
      <c r="K872" s="15"/>
      <c r="L872" s="209"/>
      <c r="M872" s="214"/>
      <c r="N872" s="215"/>
      <c r="O872" s="215"/>
      <c r="P872" s="215"/>
      <c r="Q872" s="215"/>
      <c r="R872" s="215"/>
      <c r="S872" s="215"/>
      <c r="T872" s="216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10" t="s">
        <v>162</v>
      </c>
      <c r="AU872" s="210" t="s">
        <v>86</v>
      </c>
      <c r="AV872" s="15" t="s">
        <v>161</v>
      </c>
      <c r="AW872" s="15" t="s">
        <v>32</v>
      </c>
      <c r="AX872" s="15" t="s">
        <v>84</v>
      </c>
      <c r="AY872" s="210" t="s">
        <v>154</v>
      </c>
    </row>
    <row r="873" spans="1:65" s="2" customFormat="1" ht="37.8" customHeight="1">
      <c r="A873" s="38"/>
      <c r="B873" s="179"/>
      <c r="C873" s="180" t="s">
        <v>1038</v>
      </c>
      <c r="D873" s="180" t="s">
        <v>156</v>
      </c>
      <c r="E873" s="181" t="s">
        <v>1039</v>
      </c>
      <c r="F873" s="182" t="s">
        <v>1040</v>
      </c>
      <c r="G873" s="183" t="s">
        <v>221</v>
      </c>
      <c r="H873" s="184">
        <v>5</v>
      </c>
      <c r="I873" s="185"/>
      <c r="J873" s="186">
        <f>ROUND(I873*H873,2)</f>
        <v>0</v>
      </c>
      <c r="K873" s="182" t="s">
        <v>160</v>
      </c>
      <c r="L873" s="39"/>
      <c r="M873" s="187" t="s">
        <v>1</v>
      </c>
      <c r="N873" s="188" t="s">
        <v>41</v>
      </c>
      <c r="O873" s="77"/>
      <c r="P873" s="189">
        <f>O873*H873</f>
        <v>0</v>
      </c>
      <c r="Q873" s="189">
        <v>0</v>
      </c>
      <c r="R873" s="189">
        <f>Q873*H873</f>
        <v>0</v>
      </c>
      <c r="S873" s="189">
        <v>0</v>
      </c>
      <c r="T873" s="190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191" t="s">
        <v>195</v>
      </c>
      <c r="AT873" s="191" t="s">
        <v>156</v>
      </c>
      <c r="AU873" s="191" t="s">
        <v>86</v>
      </c>
      <c r="AY873" s="19" t="s">
        <v>154</v>
      </c>
      <c r="BE873" s="192">
        <f>IF(N873="základní",J873,0)</f>
        <v>0</v>
      </c>
      <c r="BF873" s="192">
        <f>IF(N873="snížená",J873,0)</f>
        <v>0</v>
      </c>
      <c r="BG873" s="192">
        <f>IF(N873="zákl. přenesená",J873,0)</f>
        <v>0</v>
      </c>
      <c r="BH873" s="192">
        <f>IF(N873="sníž. přenesená",J873,0)</f>
        <v>0</v>
      </c>
      <c r="BI873" s="192">
        <f>IF(N873="nulová",J873,0)</f>
        <v>0</v>
      </c>
      <c r="BJ873" s="19" t="s">
        <v>84</v>
      </c>
      <c r="BK873" s="192">
        <f>ROUND(I873*H873,2)</f>
        <v>0</v>
      </c>
      <c r="BL873" s="19" t="s">
        <v>195</v>
      </c>
      <c r="BM873" s="191" t="s">
        <v>1041</v>
      </c>
    </row>
    <row r="874" spans="1:51" s="13" customFormat="1" ht="12">
      <c r="A874" s="13"/>
      <c r="B874" s="193"/>
      <c r="C874" s="13"/>
      <c r="D874" s="194" t="s">
        <v>162</v>
      </c>
      <c r="E874" s="195" t="s">
        <v>1</v>
      </c>
      <c r="F874" s="196" t="s">
        <v>954</v>
      </c>
      <c r="G874" s="13"/>
      <c r="H874" s="195" t="s">
        <v>1</v>
      </c>
      <c r="I874" s="197"/>
      <c r="J874" s="13"/>
      <c r="K874" s="13"/>
      <c r="L874" s="193"/>
      <c r="M874" s="198"/>
      <c r="N874" s="199"/>
      <c r="O874" s="199"/>
      <c r="P874" s="199"/>
      <c r="Q874" s="199"/>
      <c r="R874" s="199"/>
      <c r="S874" s="199"/>
      <c r="T874" s="200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195" t="s">
        <v>162</v>
      </c>
      <c r="AU874" s="195" t="s">
        <v>86</v>
      </c>
      <c r="AV874" s="13" t="s">
        <v>84</v>
      </c>
      <c r="AW874" s="13" t="s">
        <v>32</v>
      </c>
      <c r="AX874" s="13" t="s">
        <v>76</v>
      </c>
      <c r="AY874" s="195" t="s">
        <v>154</v>
      </c>
    </row>
    <row r="875" spans="1:51" s="14" customFormat="1" ht="12">
      <c r="A875" s="14"/>
      <c r="B875" s="201"/>
      <c r="C875" s="14"/>
      <c r="D875" s="194" t="s">
        <v>162</v>
      </c>
      <c r="E875" s="202" t="s">
        <v>1</v>
      </c>
      <c r="F875" s="203" t="s">
        <v>1042</v>
      </c>
      <c r="G875" s="14"/>
      <c r="H875" s="204">
        <v>4</v>
      </c>
      <c r="I875" s="205"/>
      <c r="J875" s="14"/>
      <c r="K875" s="14"/>
      <c r="L875" s="201"/>
      <c r="M875" s="206"/>
      <c r="N875" s="207"/>
      <c r="O875" s="207"/>
      <c r="P875" s="207"/>
      <c r="Q875" s="207"/>
      <c r="R875" s="207"/>
      <c r="S875" s="207"/>
      <c r="T875" s="208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02" t="s">
        <v>162</v>
      </c>
      <c r="AU875" s="202" t="s">
        <v>86</v>
      </c>
      <c r="AV875" s="14" t="s">
        <v>86</v>
      </c>
      <c r="AW875" s="14" t="s">
        <v>32</v>
      </c>
      <c r="AX875" s="14" t="s">
        <v>76</v>
      </c>
      <c r="AY875" s="202" t="s">
        <v>154</v>
      </c>
    </row>
    <row r="876" spans="1:51" s="14" customFormat="1" ht="12">
      <c r="A876" s="14"/>
      <c r="B876" s="201"/>
      <c r="C876" s="14"/>
      <c r="D876" s="194" t="s">
        <v>162</v>
      </c>
      <c r="E876" s="202" t="s">
        <v>1</v>
      </c>
      <c r="F876" s="203" t="s">
        <v>1043</v>
      </c>
      <c r="G876" s="14"/>
      <c r="H876" s="204">
        <v>1</v>
      </c>
      <c r="I876" s="205"/>
      <c r="J876" s="14"/>
      <c r="K876" s="14"/>
      <c r="L876" s="201"/>
      <c r="M876" s="206"/>
      <c r="N876" s="207"/>
      <c r="O876" s="207"/>
      <c r="P876" s="207"/>
      <c r="Q876" s="207"/>
      <c r="R876" s="207"/>
      <c r="S876" s="207"/>
      <c r="T876" s="208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02" t="s">
        <v>162</v>
      </c>
      <c r="AU876" s="202" t="s">
        <v>86</v>
      </c>
      <c r="AV876" s="14" t="s">
        <v>86</v>
      </c>
      <c r="AW876" s="14" t="s">
        <v>32</v>
      </c>
      <c r="AX876" s="14" t="s">
        <v>76</v>
      </c>
      <c r="AY876" s="202" t="s">
        <v>154</v>
      </c>
    </row>
    <row r="877" spans="1:51" s="15" customFormat="1" ht="12">
      <c r="A877" s="15"/>
      <c r="B877" s="209"/>
      <c r="C877" s="15"/>
      <c r="D877" s="194" t="s">
        <v>162</v>
      </c>
      <c r="E877" s="210" t="s">
        <v>1</v>
      </c>
      <c r="F877" s="211" t="s">
        <v>165</v>
      </c>
      <c r="G877" s="15"/>
      <c r="H877" s="212">
        <v>5</v>
      </c>
      <c r="I877" s="213"/>
      <c r="J877" s="15"/>
      <c r="K877" s="15"/>
      <c r="L877" s="209"/>
      <c r="M877" s="214"/>
      <c r="N877" s="215"/>
      <c r="O877" s="215"/>
      <c r="P877" s="215"/>
      <c r="Q877" s="215"/>
      <c r="R877" s="215"/>
      <c r="S877" s="215"/>
      <c r="T877" s="216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10" t="s">
        <v>162</v>
      </c>
      <c r="AU877" s="210" t="s">
        <v>86</v>
      </c>
      <c r="AV877" s="15" t="s">
        <v>161</v>
      </c>
      <c r="AW877" s="15" t="s">
        <v>32</v>
      </c>
      <c r="AX877" s="15" t="s">
        <v>84</v>
      </c>
      <c r="AY877" s="210" t="s">
        <v>154</v>
      </c>
    </row>
    <row r="878" spans="1:65" s="2" customFormat="1" ht="33" customHeight="1">
      <c r="A878" s="38"/>
      <c r="B878" s="179"/>
      <c r="C878" s="225" t="s">
        <v>616</v>
      </c>
      <c r="D878" s="225" t="s">
        <v>255</v>
      </c>
      <c r="E878" s="226" t="s">
        <v>1044</v>
      </c>
      <c r="F878" s="227" t="s">
        <v>1045</v>
      </c>
      <c r="G878" s="228" t="s">
        <v>201</v>
      </c>
      <c r="H878" s="229">
        <v>12.265</v>
      </c>
      <c r="I878" s="230"/>
      <c r="J878" s="231">
        <f>ROUND(I878*H878,2)</f>
        <v>0</v>
      </c>
      <c r="K878" s="227" t="s">
        <v>160</v>
      </c>
      <c r="L878" s="232"/>
      <c r="M878" s="233" t="s">
        <v>1</v>
      </c>
      <c r="N878" s="234" t="s">
        <v>41</v>
      </c>
      <c r="O878" s="77"/>
      <c r="P878" s="189">
        <f>O878*H878</f>
        <v>0</v>
      </c>
      <c r="Q878" s="189">
        <v>0</v>
      </c>
      <c r="R878" s="189">
        <f>Q878*H878</f>
        <v>0</v>
      </c>
      <c r="S878" s="189">
        <v>0</v>
      </c>
      <c r="T878" s="190">
        <f>S878*H878</f>
        <v>0</v>
      </c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R878" s="191" t="s">
        <v>248</v>
      </c>
      <c r="AT878" s="191" t="s">
        <v>255</v>
      </c>
      <c r="AU878" s="191" t="s">
        <v>86</v>
      </c>
      <c r="AY878" s="19" t="s">
        <v>154</v>
      </c>
      <c r="BE878" s="192">
        <f>IF(N878="základní",J878,0)</f>
        <v>0</v>
      </c>
      <c r="BF878" s="192">
        <f>IF(N878="snížená",J878,0)</f>
        <v>0</v>
      </c>
      <c r="BG878" s="192">
        <f>IF(N878="zákl. přenesená",J878,0)</f>
        <v>0</v>
      </c>
      <c r="BH878" s="192">
        <f>IF(N878="sníž. přenesená",J878,0)</f>
        <v>0</v>
      </c>
      <c r="BI878" s="192">
        <f>IF(N878="nulová",J878,0)</f>
        <v>0</v>
      </c>
      <c r="BJ878" s="19" t="s">
        <v>84</v>
      </c>
      <c r="BK878" s="192">
        <f>ROUND(I878*H878,2)</f>
        <v>0</v>
      </c>
      <c r="BL878" s="19" t="s">
        <v>195</v>
      </c>
      <c r="BM878" s="191" t="s">
        <v>1046</v>
      </c>
    </row>
    <row r="879" spans="1:51" s="14" customFormat="1" ht="12">
      <c r="A879" s="14"/>
      <c r="B879" s="201"/>
      <c r="C879" s="14"/>
      <c r="D879" s="194" t="s">
        <v>162</v>
      </c>
      <c r="E879" s="202" t="s">
        <v>1</v>
      </c>
      <c r="F879" s="203" t="s">
        <v>472</v>
      </c>
      <c r="G879" s="14"/>
      <c r="H879" s="204">
        <v>9.405</v>
      </c>
      <c r="I879" s="205"/>
      <c r="J879" s="14"/>
      <c r="K879" s="14"/>
      <c r="L879" s="201"/>
      <c r="M879" s="206"/>
      <c r="N879" s="207"/>
      <c r="O879" s="207"/>
      <c r="P879" s="207"/>
      <c r="Q879" s="207"/>
      <c r="R879" s="207"/>
      <c r="S879" s="207"/>
      <c r="T879" s="208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02" t="s">
        <v>162</v>
      </c>
      <c r="AU879" s="202" t="s">
        <v>86</v>
      </c>
      <c r="AV879" s="14" t="s">
        <v>86</v>
      </c>
      <c r="AW879" s="14" t="s">
        <v>32</v>
      </c>
      <c r="AX879" s="14" t="s">
        <v>76</v>
      </c>
      <c r="AY879" s="202" t="s">
        <v>154</v>
      </c>
    </row>
    <row r="880" spans="1:51" s="14" customFormat="1" ht="12">
      <c r="A880" s="14"/>
      <c r="B880" s="201"/>
      <c r="C880" s="14"/>
      <c r="D880" s="194" t="s">
        <v>162</v>
      </c>
      <c r="E880" s="202" t="s">
        <v>1</v>
      </c>
      <c r="F880" s="203" t="s">
        <v>473</v>
      </c>
      <c r="G880" s="14"/>
      <c r="H880" s="204">
        <v>2.86</v>
      </c>
      <c r="I880" s="205"/>
      <c r="J880" s="14"/>
      <c r="K880" s="14"/>
      <c r="L880" s="201"/>
      <c r="M880" s="206"/>
      <c r="N880" s="207"/>
      <c r="O880" s="207"/>
      <c r="P880" s="207"/>
      <c r="Q880" s="207"/>
      <c r="R880" s="207"/>
      <c r="S880" s="207"/>
      <c r="T880" s="208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02" t="s">
        <v>162</v>
      </c>
      <c r="AU880" s="202" t="s">
        <v>86</v>
      </c>
      <c r="AV880" s="14" t="s">
        <v>86</v>
      </c>
      <c r="AW880" s="14" t="s">
        <v>32</v>
      </c>
      <c r="AX880" s="14" t="s">
        <v>76</v>
      </c>
      <c r="AY880" s="202" t="s">
        <v>154</v>
      </c>
    </row>
    <row r="881" spans="1:51" s="15" customFormat="1" ht="12">
      <c r="A881" s="15"/>
      <c r="B881" s="209"/>
      <c r="C881" s="15"/>
      <c r="D881" s="194" t="s">
        <v>162</v>
      </c>
      <c r="E881" s="210" t="s">
        <v>1</v>
      </c>
      <c r="F881" s="211" t="s">
        <v>165</v>
      </c>
      <c r="G881" s="15"/>
      <c r="H881" s="212">
        <v>12.264999999999999</v>
      </c>
      <c r="I881" s="213"/>
      <c r="J881" s="15"/>
      <c r="K881" s="15"/>
      <c r="L881" s="209"/>
      <c r="M881" s="214"/>
      <c r="N881" s="215"/>
      <c r="O881" s="215"/>
      <c r="P881" s="215"/>
      <c r="Q881" s="215"/>
      <c r="R881" s="215"/>
      <c r="S881" s="215"/>
      <c r="T881" s="216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10" t="s">
        <v>162</v>
      </c>
      <c r="AU881" s="210" t="s">
        <v>86</v>
      </c>
      <c r="AV881" s="15" t="s">
        <v>161</v>
      </c>
      <c r="AW881" s="15" t="s">
        <v>32</v>
      </c>
      <c r="AX881" s="15" t="s">
        <v>84</v>
      </c>
      <c r="AY881" s="210" t="s">
        <v>154</v>
      </c>
    </row>
    <row r="882" spans="1:65" s="2" customFormat="1" ht="37.8" customHeight="1">
      <c r="A882" s="38"/>
      <c r="B882" s="179"/>
      <c r="C882" s="180" t="s">
        <v>1047</v>
      </c>
      <c r="D882" s="180" t="s">
        <v>156</v>
      </c>
      <c r="E882" s="181" t="s">
        <v>1048</v>
      </c>
      <c r="F882" s="182" t="s">
        <v>1049</v>
      </c>
      <c r="G882" s="183" t="s">
        <v>221</v>
      </c>
      <c r="H882" s="184">
        <v>6</v>
      </c>
      <c r="I882" s="185"/>
      <c r="J882" s="186">
        <f>ROUND(I882*H882,2)</f>
        <v>0</v>
      </c>
      <c r="K882" s="182" t="s">
        <v>160</v>
      </c>
      <c r="L882" s="39"/>
      <c r="M882" s="187" t="s">
        <v>1</v>
      </c>
      <c r="N882" s="188" t="s">
        <v>41</v>
      </c>
      <c r="O882" s="77"/>
      <c r="P882" s="189">
        <f>O882*H882</f>
        <v>0</v>
      </c>
      <c r="Q882" s="189">
        <v>0</v>
      </c>
      <c r="R882" s="189">
        <f>Q882*H882</f>
        <v>0</v>
      </c>
      <c r="S882" s="189">
        <v>0</v>
      </c>
      <c r="T882" s="190">
        <f>S882*H882</f>
        <v>0</v>
      </c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R882" s="191" t="s">
        <v>195</v>
      </c>
      <c r="AT882" s="191" t="s">
        <v>156</v>
      </c>
      <c r="AU882" s="191" t="s">
        <v>86</v>
      </c>
      <c r="AY882" s="19" t="s">
        <v>154</v>
      </c>
      <c r="BE882" s="192">
        <f>IF(N882="základní",J882,0)</f>
        <v>0</v>
      </c>
      <c r="BF882" s="192">
        <f>IF(N882="snížená",J882,0)</f>
        <v>0</v>
      </c>
      <c r="BG882" s="192">
        <f>IF(N882="zákl. přenesená",J882,0)</f>
        <v>0</v>
      </c>
      <c r="BH882" s="192">
        <f>IF(N882="sníž. přenesená",J882,0)</f>
        <v>0</v>
      </c>
      <c r="BI882" s="192">
        <f>IF(N882="nulová",J882,0)</f>
        <v>0</v>
      </c>
      <c r="BJ882" s="19" t="s">
        <v>84</v>
      </c>
      <c r="BK882" s="192">
        <f>ROUND(I882*H882,2)</f>
        <v>0</v>
      </c>
      <c r="BL882" s="19" t="s">
        <v>195</v>
      </c>
      <c r="BM882" s="191" t="s">
        <v>1050</v>
      </c>
    </row>
    <row r="883" spans="1:51" s="13" customFormat="1" ht="12">
      <c r="A883" s="13"/>
      <c r="B883" s="193"/>
      <c r="C883" s="13"/>
      <c r="D883" s="194" t="s">
        <v>162</v>
      </c>
      <c r="E883" s="195" t="s">
        <v>1</v>
      </c>
      <c r="F883" s="196" t="s">
        <v>954</v>
      </c>
      <c r="G883" s="13"/>
      <c r="H883" s="195" t="s">
        <v>1</v>
      </c>
      <c r="I883" s="197"/>
      <c r="J883" s="13"/>
      <c r="K883" s="13"/>
      <c r="L883" s="193"/>
      <c r="M883" s="198"/>
      <c r="N883" s="199"/>
      <c r="O883" s="199"/>
      <c r="P883" s="199"/>
      <c r="Q883" s="199"/>
      <c r="R883" s="199"/>
      <c r="S883" s="199"/>
      <c r="T883" s="200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195" t="s">
        <v>162</v>
      </c>
      <c r="AU883" s="195" t="s">
        <v>86</v>
      </c>
      <c r="AV883" s="13" t="s">
        <v>84</v>
      </c>
      <c r="AW883" s="13" t="s">
        <v>32</v>
      </c>
      <c r="AX883" s="13" t="s">
        <v>76</v>
      </c>
      <c r="AY883" s="195" t="s">
        <v>154</v>
      </c>
    </row>
    <row r="884" spans="1:51" s="14" customFormat="1" ht="12">
      <c r="A884" s="14"/>
      <c r="B884" s="201"/>
      <c r="C884" s="14"/>
      <c r="D884" s="194" t="s">
        <v>162</v>
      </c>
      <c r="E884" s="202" t="s">
        <v>1</v>
      </c>
      <c r="F884" s="203" t="s">
        <v>1051</v>
      </c>
      <c r="G884" s="14"/>
      <c r="H884" s="204">
        <v>4</v>
      </c>
      <c r="I884" s="205"/>
      <c r="J884" s="14"/>
      <c r="K884" s="14"/>
      <c r="L884" s="201"/>
      <c r="M884" s="206"/>
      <c r="N884" s="207"/>
      <c r="O884" s="207"/>
      <c r="P884" s="207"/>
      <c r="Q884" s="207"/>
      <c r="R884" s="207"/>
      <c r="S884" s="207"/>
      <c r="T884" s="208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02" t="s">
        <v>162</v>
      </c>
      <c r="AU884" s="202" t="s">
        <v>86</v>
      </c>
      <c r="AV884" s="14" t="s">
        <v>86</v>
      </c>
      <c r="AW884" s="14" t="s">
        <v>32</v>
      </c>
      <c r="AX884" s="14" t="s">
        <v>76</v>
      </c>
      <c r="AY884" s="202" t="s">
        <v>154</v>
      </c>
    </row>
    <row r="885" spans="1:51" s="14" customFormat="1" ht="12">
      <c r="A885" s="14"/>
      <c r="B885" s="201"/>
      <c r="C885" s="14"/>
      <c r="D885" s="194" t="s">
        <v>162</v>
      </c>
      <c r="E885" s="202" t="s">
        <v>1</v>
      </c>
      <c r="F885" s="203" t="s">
        <v>1052</v>
      </c>
      <c r="G885" s="14"/>
      <c r="H885" s="204">
        <v>1</v>
      </c>
      <c r="I885" s="205"/>
      <c r="J885" s="14"/>
      <c r="K885" s="14"/>
      <c r="L885" s="201"/>
      <c r="M885" s="206"/>
      <c r="N885" s="207"/>
      <c r="O885" s="207"/>
      <c r="P885" s="207"/>
      <c r="Q885" s="207"/>
      <c r="R885" s="207"/>
      <c r="S885" s="207"/>
      <c r="T885" s="208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02" t="s">
        <v>162</v>
      </c>
      <c r="AU885" s="202" t="s">
        <v>86</v>
      </c>
      <c r="AV885" s="14" t="s">
        <v>86</v>
      </c>
      <c r="AW885" s="14" t="s">
        <v>32</v>
      </c>
      <c r="AX885" s="14" t="s">
        <v>76</v>
      </c>
      <c r="AY885" s="202" t="s">
        <v>154</v>
      </c>
    </row>
    <row r="886" spans="1:51" s="14" customFormat="1" ht="12">
      <c r="A886" s="14"/>
      <c r="B886" s="201"/>
      <c r="C886" s="14"/>
      <c r="D886" s="194" t="s">
        <v>162</v>
      </c>
      <c r="E886" s="202" t="s">
        <v>1</v>
      </c>
      <c r="F886" s="203" t="s">
        <v>1053</v>
      </c>
      <c r="G886" s="14"/>
      <c r="H886" s="204">
        <v>1</v>
      </c>
      <c r="I886" s="205"/>
      <c r="J886" s="14"/>
      <c r="K886" s="14"/>
      <c r="L886" s="201"/>
      <c r="M886" s="206"/>
      <c r="N886" s="207"/>
      <c r="O886" s="207"/>
      <c r="P886" s="207"/>
      <c r="Q886" s="207"/>
      <c r="R886" s="207"/>
      <c r="S886" s="207"/>
      <c r="T886" s="208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02" t="s">
        <v>162</v>
      </c>
      <c r="AU886" s="202" t="s">
        <v>86</v>
      </c>
      <c r="AV886" s="14" t="s">
        <v>86</v>
      </c>
      <c r="AW886" s="14" t="s">
        <v>32</v>
      </c>
      <c r="AX886" s="14" t="s">
        <v>76</v>
      </c>
      <c r="AY886" s="202" t="s">
        <v>154</v>
      </c>
    </row>
    <row r="887" spans="1:51" s="15" customFormat="1" ht="12">
      <c r="A887" s="15"/>
      <c r="B887" s="209"/>
      <c r="C887" s="15"/>
      <c r="D887" s="194" t="s">
        <v>162</v>
      </c>
      <c r="E887" s="210" t="s">
        <v>1</v>
      </c>
      <c r="F887" s="211" t="s">
        <v>165</v>
      </c>
      <c r="G887" s="15"/>
      <c r="H887" s="212">
        <v>6</v>
      </c>
      <c r="I887" s="213"/>
      <c r="J887" s="15"/>
      <c r="K887" s="15"/>
      <c r="L887" s="209"/>
      <c r="M887" s="214"/>
      <c r="N887" s="215"/>
      <c r="O887" s="215"/>
      <c r="P887" s="215"/>
      <c r="Q887" s="215"/>
      <c r="R887" s="215"/>
      <c r="S887" s="215"/>
      <c r="T887" s="216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10" t="s">
        <v>162</v>
      </c>
      <c r="AU887" s="210" t="s">
        <v>86</v>
      </c>
      <c r="AV887" s="15" t="s">
        <v>161</v>
      </c>
      <c r="AW887" s="15" t="s">
        <v>32</v>
      </c>
      <c r="AX887" s="15" t="s">
        <v>84</v>
      </c>
      <c r="AY887" s="210" t="s">
        <v>154</v>
      </c>
    </row>
    <row r="888" spans="1:65" s="2" customFormat="1" ht="24.15" customHeight="1">
      <c r="A888" s="38"/>
      <c r="B888" s="179"/>
      <c r="C888" s="225" t="s">
        <v>620</v>
      </c>
      <c r="D888" s="225" t="s">
        <v>255</v>
      </c>
      <c r="E888" s="226" t="s">
        <v>1054</v>
      </c>
      <c r="F888" s="227" t="s">
        <v>1055</v>
      </c>
      <c r="G888" s="228" t="s">
        <v>201</v>
      </c>
      <c r="H888" s="229">
        <v>31.118</v>
      </c>
      <c r="I888" s="230"/>
      <c r="J888" s="231">
        <f>ROUND(I888*H888,2)</f>
        <v>0</v>
      </c>
      <c r="K888" s="227" t="s">
        <v>160</v>
      </c>
      <c r="L888" s="232"/>
      <c r="M888" s="233" t="s">
        <v>1</v>
      </c>
      <c r="N888" s="234" t="s">
        <v>41</v>
      </c>
      <c r="O888" s="77"/>
      <c r="P888" s="189">
        <f>O888*H888</f>
        <v>0</v>
      </c>
      <c r="Q888" s="189">
        <v>0</v>
      </c>
      <c r="R888" s="189">
        <f>Q888*H888</f>
        <v>0</v>
      </c>
      <c r="S888" s="189">
        <v>0</v>
      </c>
      <c r="T888" s="190">
        <f>S888*H888</f>
        <v>0</v>
      </c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R888" s="191" t="s">
        <v>248</v>
      </c>
      <c r="AT888" s="191" t="s">
        <v>255</v>
      </c>
      <c r="AU888" s="191" t="s">
        <v>86</v>
      </c>
      <c r="AY888" s="19" t="s">
        <v>154</v>
      </c>
      <c r="BE888" s="192">
        <f>IF(N888="základní",J888,0)</f>
        <v>0</v>
      </c>
      <c r="BF888" s="192">
        <f>IF(N888="snížená",J888,0)</f>
        <v>0</v>
      </c>
      <c r="BG888" s="192">
        <f>IF(N888="zákl. přenesená",J888,0)</f>
        <v>0</v>
      </c>
      <c r="BH888" s="192">
        <f>IF(N888="sníž. přenesená",J888,0)</f>
        <v>0</v>
      </c>
      <c r="BI888" s="192">
        <f>IF(N888="nulová",J888,0)</f>
        <v>0</v>
      </c>
      <c r="BJ888" s="19" t="s">
        <v>84</v>
      </c>
      <c r="BK888" s="192">
        <f>ROUND(I888*H888,2)</f>
        <v>0</v>
      </c>
      <c r="BL888" s="19" t="s">
        <v>195</v>
      </c>
      <c r="BM888" s="191" t="s">
        <v>1056</v>
      </c>
    </row>
    <row r="889" spans="1:51" s="14" customFormat="1" ht="12">
      <c r="A889" s="14"/>
      <c r="B889" s="201"/>
      <c r="C889" s="14"/>
      <c r="D889" s="194" t="s">
        <v>162</v>
      </c>
      <c r="E889" s="202" t="s">
        <v>1</v>
      </c>
      <c r="F889" s="203" t="s">
        <v>469</v>
      </c>
      <c r="G889" s="14"/>
      <c r="H889" s="204">
        <v>20.52</v>
      </c>
      <c r="I889" s="205"/>
      <c r="J889" s="14"/>
      <c r="K889" s="14"/>
      <c r="L889" s="201"/>
      <c r="M889" s="206"/>
      <c r="N889" s="207"/>
      <c r="O889" s="207"/>
      <c r="P889" s="207"/>
      <c r="Q889" s="207"/>
      <c r="R889" s="207"/>
      <c r="S889" s="207"/>
      <c r="T889" s="208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02" t="s">
        <v>162</v>
      </c>
      <c r="AU889" s="202" t="s">
        <v>86</v>
      </c>
      <c r="AV889" s="14" t="s">
        <v>86</v>
      </c>
      <c r="AW889" s="14" t="s">
        <v>32</v>
      </c>
      <c r="AX889" s="14" t="s">
        <v>76</v>
      </c>
      <c r="AY889" s="202" t="s">
        <v>154</v>
      </c>
    </row>
    <row r="890" spans="1:51" s="14" customFormat="1" ht="12">
      <c r="A890" s="14"/>
      <c r="B890" s="201"/>
      <c r="C890" s="14"/>
      <c r="D890" s="194" t="s">
        <v>162</v>
      </c>
      <c r="E890" s="202" t="s">
        <v>1</v>
      </c>
      <c r="F890" s="203" t="s">
        <v>470</v>
      </c>
      <c r="G890" s="14"/>
      <c r="H890" s="204">
        <v>4.275</v>
      </c>
      <c r="I890" s="205"/>
      <c r="J890" s="14"/>
      <c r="K890" s="14"/>
      <c r="L890" s="201"/>
      <c r="M890" s="206"/>
      <c r="N890" s="207"/>
      <c r="O890" s="207"/>
      <c r="P890" s="207"/>
      <c r="Q890" s="207"/>
      <c r="R890" s="207"/>
      <c r="S890" s="207"/>
      <c r="T890" s="208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02" t="s">
        <v>162</v>
      </c>
      <c r="AU890" s="202" t="s">
        <v>86</v>
      </c>
      <c r="AV890" s="14" t="s">
        <v>86</v>
      </c>
      <c r="AW890" s="14" t="s">
        <v>32</v>
      </c>
      <c r="AX890" s="14" t="s">
        <v>76</v>
      </c>
      <c r="AY890" s="202" t="s">
        <v>154</v>
      </c>
    </row>
    <row r="891" spans="1:51" s="14" customFormat="1" ht="12">
      <c r="A891" s="14"/>
      <c r="B891" s="201"/>
      <c r="C891" s="14"/>
      <c r="D891" s="194" t="s">
        <v>162</v>
      </c>
      <c r="E891" s="202" t="s">
        <v>1</v>
      </c>
      <c r="F891" s="203" t="s">
        <v>1057</v>
      </c>
      <c r="G891" s="14"/>
      <c r="H891" s="204">
        <v>6.323</v>
      </c>
      <c r="I891" s="205"/>
      <c r="J891" s="14"/>
      <c r="K891" s="14"/>
      <c r="L891" s="201"/>
      <c r="M891" s="206"/>
      <c r="N891" s="207"/>
      <c r="O891" s="207"/>
      <c r="P891" s="207"/>
      <c r="Q891" s="207"/>
      <c r="R891" s="207"/>
      <c r="S891" s="207"/>
      <c r="T891" s="208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02" t="s">
        <v>162</v>
      </c>
      <c r="AU891" s="202" t="s">
        <v>86</v>
      </c>
      <c r="AV891" s="14" t="s">
        <v>86</v>
      </c>
      <c r="AW891" s="14" t="s">
        <v>32</v>
      </c>
      <c r="AX891" s="14" t="s">
        <v>76</v>
      </c>
      <c r="AY891" s="202" t="s">
        <v>154</v>
      </c>
    </row>
    <row r="892" spans="1:51" s="15" customFormat="1" ht="12">
      <c r="A892" s="15"/>
      <c r="B892" s="209"/>
      <c r="C892" s="15"/>
      <c r="D892" s="194" t="s">
        <v>162</v>
      </c>
      <c r="E892" s="210" t="s">
        <v>1</v>
      </c>
      <c r="F892" s="211" t="s">
        <v>165</v>
      </c>
      <c r="G892" s="15"/>
      <c r="H892" s="212">
        <v>31.118000000000002</v>
      </c>
      <c r="I892" s="213"/>
      <c r="J892" s="15"/>
      <c r="K892" s="15"/>
      <c r="L892" s="209"/>
      <c r="M892" s="214"/>
      <c r="N892" s="215"/>
      <c r="O892" s="215"/>
      <c r="P892" s="215"/>
      <c r="Q892" s="215"/>
      <c r="R892" s="215"/>
      <c r="S892" s="215"/>
      <c r="T892" s="216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10" t="s">
        <v>162</v>
      </c>
      <c r="AU892" s="210" t="s">
        <v>86</v>
      </c>
      <c r="AV892" s="15" t="s">
        <v>161</v>
      </c>
      <c r="AW892" s="15" t="s">
        <v>32</v>
      </c>
      <c r="AX892" s="15" t="s">
        <v>84</v>
      </c>
      <c r="AY892" s="210" t="s">
        <v>154</v>
      </c>
    </row>
    <row r="893" spans="1:65" s="2" customFormat="1" ht="37.8" customHeight="1">
      <c r="A893" s="38"/>
      <c r="B893" s="179"/>
      <c r="C893" s="180" t="s">
        <v>1058</v>
      </c>
      <c r="D893" s="180" t="s">
        <v>156</v>
      </c>
      <c r="E893" s="181" t="s">
        <v>1059</v>
      </c>
      <c r="F893" s="182" t="s">
        <v>1060</v>
      </c>
      <c r="G893" s="183" t="s">
        <v>221</v>
      </c>
      <c r="H893" s="184">
        <v>23</v>
      </c>
      <c r="I893" s="185"/>
      <c r="J893" s="186">
        <f>ROUND(I893*H893,2)</f>
        <v>0</v>
      </c>
      <c r="K893" s="182" t="s">
        <v>160</v>
      </c>
      <c r="L893" s="39"/>
      <c r="M893" s="187" t="s">
        <v>1</v>
      </c>
      <c r="N893" s="188" t="s">
        <v>41</v>
      </c>
      <c r="O893" s="77"/>
      <c r="P893" s="189">
        <f>O893*H893</f>
        <v>0</v>
      </c>
      <c r="Q893" s="189">
        <v>0</v>
      </c>
      <c r="R893" s="189">
        <f>Q893*H893</f>
        <v>0</v>
      </c>
      <c r="S893" s="189">
        <v>0</v>
      </c>
      <c r="T893" s="190">
        <f>S893*H893</f>
        <v>0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191" t="s">
        <v>195</v>
      </c>
      <c r="AT893" s="191" t="s">
        <v>156</v>
      </c>
      <c r="AU893" s="191" t="s">
        <v>86</v>
      </c>
      <c r="AY893" s="19" t="s">
        <v>154</v>
      </c>
      <c r="BE893" s="192">
        <f>IF(N893="základní",J893,0)</f>
        <v>0</v>
      </c>
      <c r="BF893" s="192">
        <f>IF(N893="snížená",J893,0)</f>
        <v>0</v>
      </c>
      <c r="BG893" s="192">
        <f>IF(N893="zákl. přenesená",J893,0)</f>
        <v>0</v>
      </c>
      <c r="BH893" s="192">
        <f>IF(N893="sníž. přenesená",J893,0)</f>
        <v>0</v>
      </c>
      <c r="BI893" s="192">
        <f>IF(N893="nulová",J893,0)</f>
        <v>0</v>
      </c>
      <c r="BJ893" s="19" t="s">
        <v>84</v>
      </c>
      <c r="BK893" s="192">
        <f>ROUND(I893*H893,2)</f>
        <v>0</v>
      </c>
      <c r="BL893" s="19" t="s">
        <v>195</v>
      </c>
      <c r="BM893" s="191" t="s">
        <v>1061</v>
      </c>
    </row>
    <row r="894" spans="1:51" s="13" customFormat="1" ht="12">
      <c r="A894" s="13"/>
      <c r="B894" s="193"/>
      <c r="C894" s="13"/>
      <c r="D894" s="194" t="s">
        <v>162</v>
      </c>
      <c r="E894" s="195" t="s">
        <v>1</v>
      </c>
      <c r="F894" s="196" t="s">
        <v>954</v>
      </c>
      <c r="G894" s="13"/>
      <c r="H894" s="195" t="s">
        <v>1</v>
      </c>
      <c r="I894" s="197"/>
      <c r="J894" s="13"/>
      <c r="K894" s="13"/>
      <c r="L894" s="193"/>
      <c r="M894" s="198"/>
      <c r="N894" s="199"/>
      <c r="O894" s="199"/>
      <c r="P894" s="199"/>
      <c r="Q894" s="199"/>
      <c r="R894" s="199"/>
      <c r="S894" s="199"/>
      <c r="T894" s="200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195" t="s">
        <v>162</v>
      </c>
      <c r="AU894" s="195" t="s">
        <v>86</v>
      </c>
      <c r="AV894" s="13" t="s">
        <v>84</v>
      </c>
      <c r="AW894" s="13" t="s">
        <v>32</v>
      </c>
      <c r="AX894" s="13" t="s">
        <v>76</v>
      </c>
      <c r="AY894" s="195" t="s">
        <v>154</v>
      </c>
    </row>
    <row r="895" spans="1:51" s="14" customFormat="1" ht="12">
      <c r="A895" s="14"/>
      <c r="B895" s="201"/>
      <c r="C895" s="14"/>
      <c r="D895" s="194" t="s">
        <v>162</v>
      </c>
      <c r="E895" s="202" t="s">
        <v>1</v>
      </c>
      <c r="F895" s="203" t="s">
        <v>1062</v>
      </c>
      <c r="G895" s="14"/>
      <c r="H895" s="204">
        <v>11</v>
      </c>
      <c r="I895" s="205"/>
      <c r="J895" s="14"/>
      <c r="K895" s="14"/>
      <c r="L895" s="201"/>
      <c r="M895" s="206"/>
      <c r="N895" s="207"/>
      <c r="O895" s="207"/>
      <c r="P895" s="207"/>
      <c r="Q895" s="207"/>
      <c r="R895" s="207"/>
      <c r="S895" s="207"/>
      <c r="T895" s="208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02" t="s">
        <v>162</v>
      </c>
      <c r="AU895" s="202" t="s">
        <v>86</v>
      </c>
      <c r="AV895" s="14" t="s">
        <v>86</v>
      </c>
      <c r="AW895" s="14" t="s">
        <v>32</v>
      </c>
      <c r="AX895" s="14" t="s">
        <v>76</v>
      </c>
      <c r="AY895" s="202" t="s">
        <v>154</v>
      </c>
    </row>
    <row r="896" spans="1:51" s="14" customFormat="1" ht="12">
      <c r="A896" s="14"/>
      <c r="B896" s="201"/>
      <c r="C896" s="14"/>
      <c r="D896" s="194" t="s">
        <v>162</v>
      </c>
      <c r="E896" s="202" t="s">
        <v>1</v>
      </c>
      <c r="F896" s="203" t="s">
        <v>997</v>
      </c>
      <c r="G896" s="14"/>
      <c r="H896" s="204">
        <v>6</v>
      </c>
      <c r="I896" s="205"/>
      <c r="J896" s="14"/>
      <c r="K896" s="14"/>
      <c r="L896" s="201"/>
      <c r="M896" s="206"/>
      <c r="N896" s="207"/>
      <c r="O896" s="207"/>
      <c r="P896" s="207"/>
      <c r="Q896" s="207"/>
      <c r="R896" s="207"/>
      <c r="S896" s="207"/>
      <c r="T896" s="208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02" t="s">
        <v>162</v>
      </c>
      <c r="AU896" s="202" t="s">
        <v>86</v>
      </c>
      <c r="AV896" s="14" t="s">
        <v>86</v>
      </c>
      <c r="AW896" s="14" t="s">
        <v>32</v>
      </c>
      <c r="AX896" s="14" t="s">
        <v>76</v>
      </c>
      <c r="AY896" s="202" t="s">
        <v>154</v>
      </c>
    </row>
    <row r="897" spans="1:51" s="14" customFormat="1" ht="12">
      <c r="A897" s="14"/>
      <c r="B897" s="201"/>
      <c r="C897" s="14"/>
      <c r="D897" s="194" t="s">
        <v>162</v>
      </c>
      <c r="E897" s="202" t="s">
        <v>1</v>
      </c>
      <c r="F897" s="203" t="s">
        <v>1063</v>
      </c>
      <c r="G897" s="14"/>
      <c r="H897" s="204">
        <v>1</v>
      </c>
      <c r="I897" s="205"/>
      <c r="J897" s="14"/>
      <c r="K897" s="14"/>
      <c r="L897" s="201"/>
      <c r="M897" s="206"/>
      <c r="N897" s="207"/>
      <c r="O897" s="207"/>
      <c r="P897" s="207"/>
      <c r="Q897" s="207"/>
      <c r="R897" s="207"/>
      <c r="S897" s="207"/>
      <c r="T897" s="208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02" t="s">
        <v>162</v>
      </c>
      <c r="AU897" s="202" t="s">
        <v>86</v>
      </c>
      <c r="AV897" s="14" t="s">
        <v>86</v>
      </c>
      <c r="AW897" s="14" t="s">
        <v>32</v>
      </c>
      <c r="AX897" s="14" t="s">
        <v>76</v>
      </c>
      <c r="AY897" s="202" t="s">
        <v>154</v>
      </c>
    </row>
    <row r="898" spans="1:51" s="14" customFormat="1" ht="12">
      <c r="A898" s="14"/>
      <c r="B898" s="201"/>
      <c r="C898" s="14"/>
      <c r="D898" s="194" t="s">
        <v>162</v>
      </c>
      <c r="E898" s="202" t="s">
        <v>1</v>
      </c>
      <c r="F898" s="203" t="s">
        <v>998</v>
      </c>
      <c r="G898" s="14"/>
      <c r="H898" s="204">
        <v>3</v>
      </c>
      <c r="I898" s="205"/>
      <c r="J898" s="14"/>
      <c r="K898" s="14"/>
      <c r="L898" s="201"/>
      <c r="M898" s="206"/>
      <c r="N898" s="207"/>
      <c r="O898" s="207"/>
      <c r="P898" s="207"/>
      <c r="Q898" s="207"/>
      <c r="R898" s="207"/>
      <c r="S898" s="207"/>
      <c r="T898" s="208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02" t="s">
        <v>162</v>
      </c>
      <c r="AU898" s="202" t="s">
        <v>86</v>
      </c>
      <c r="AV898" s="14" t="s">
        <v>86</v>
      </c>
      <c r="AW898" s="14" t="s">
        <v>32</v>
      </c>
      <c r="AX898" s="14" t="s">
        <v>76</v>
      </c>
      <c r="AY898" s="202" t="s">
        <v>154</v>
      </c>
    </row>
    <row r="899" spans="1:51" s="14" customFormat="1" ht="12">
      <c r="A899" s="14"/>
      <c r="B899" s="201"/>
      <c r="C899" s="14"/>
      <c r="D899" s="194" t="s">
        <v>162</v>
      </c>
      <c r="E899" s="202" t="s">
        <v>1</v>
      </c>
      <c r="F899" s="203" t="s">
        <v>999</v>
      </c>
      <c r="G899" s="14"/>
      <c r="H899" s="204">
        <v>1</v>
      </c>
      <c r="I899" s="205"/>
      <c r="J899" s="14"/>
      <c r="K899" s="14"/>
      <c r="L899" s="201"/>
      <c r="M899" s="206"/>
      <c r="N899" s="207"/>
      <c r="O899" s="207"/>
      <c r="P899" s="207"/>
      <c r="Q899" s="207"/>
      <c r="R899" s="207"/>
      <c r="S899" s="207"/>
      <c r="T899" s="208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02" t="s">
        <v>162</v>
      </c>
      <c r="AU899" s="202" t="s">
        <v>86</v>
      </c>
      <c r="AV899" s="14" t="s">
        <v>86</v>
      </c>
      <c r="AW899" s="14" t="s">
        <v>32</v>
      </c>
      <c r="AX899" s="14" t="s">
        <v>76</v>
      </c>
      <c r="AY899" s="202" t="s">
        <v>154</v>
      </c>
    </row>
    <row r="900" spans="1:51" s="14" customFormat="1" ht="12">
      <c r="A900" s="14"/>
      <c r="B900" s="201"/>
      <c r="C900" s="14"/>
      <c r="D900" s="194" t="s">
        <v>162</v>
      </c>
      <c r="E900" s="202" t="s">
        <v>1</v>
      </c>
      <c r="F900" s="203" t="s">
        <v>1000</v>
      </c>
      <c r="G900" s="14"/>
      <c r="H900" s="204">
        <v>1</v>
      </c>
      <c r="I900" s="205"/>
      <c r="J900" s="14"/>
      <c r="K900" s="14"/>
      <c r="L900" s="201"/>
      <c r="M900" s="206"/>
      <c r="N900" s="207"/>
      <c r="O900" s="207"/>
      <c r="P900" s="207"/>
      <c r="Q900" s="207"/>
      <c r="R900" s="207"/>
      <c r="S900" s="207"/>
      <c r="T900" s="208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02" t="s">
        <v>162</v>
      </c>
      <c r="AU900" s="202" t="s">
        <v>86</v>
      </c>
      <c r="AV900" s="14" t="s">
        <v>86</v>
      </c>
      <c r="AW900" s="14" t="s">
        <v>32</v>
      </c>
      <c r="AX900" s="14" t="s">
        <v>76</v>
      </c>
      <c r="AY900" s="202" t="s">
        <v>154</v>
      </c>
    </row>
    <row r="901" spans="1:51" s="15" customFormat="1" ht="12">
      <c r="A901" s="15"/>
      <c r="B901" s="209"/>
      <c r="C901" s="15"/>
      <c r="D901" s="194" t="s">
        <v>162</v>
      </c>
      <c r="E901" s="210" t="s">
        <v>1</v>
      </c>
      <c r="F901" s="211" t="s">
        <v>165</v>
      </c>
      <c r="G901" s="15"/>
      <c r="H901" s="212">
        <v>23</v>
      </c>
      <c r="I901" s="213"/>
      <c r="J901" s="15"/>
      <c r="K901" s="15"/>
      <c r="L901" s="209"/>
      <c r="M901" s="214"/>
      <c r="N901" s="215"/>
      <c r="O901" s="215"/>
      <c r="P901" s="215"/>
      <c r="Q901" s="215"/>
      <c r="R901" s="215"/>
      <c r="S901" s="215"/>
      <c r="T901" s="216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10" t="s">
        <v>162</v>
      </c>
      <c r="AU901" s="210" t="s">
        <v>86</v>
      </c>
      <c r="AV901" s="15" t="s">
        <v>161</v>
      </c>
      <c r="AW901" s="15" t="s">
        <v>32</v>
      </c>
      <c r="AX901" s="15" t="s">
        <v>84</v>
      </c>
      <c r="AY901" s="210" t="s">
        <v>154</v>
      </c>
    </row>
    <row r="902" spans="1:65" s="2" customFormat="1" ht="24.15" customHeight="1">
      <c r="A902" s="38"/>
      <c r="B902" s="179"/>
      <c r="C902" s="225" t="s">
        <v>624</v>
      </c>
      <c r="D902" s="225" t="s">
        <v>255</v>
      </c>
      <c r="E902" s="226" t="s">
        <v>1064</v>
      </c>
      <c r="F902" s="227" t="s">
        <v>1065</v>
      </c>
      <c r="G902" s="228" t="s">
        <v>242</v>
      </c>
      <c r="H902" s="229">
        <v>20.4</v>
      </c>
      <c r="I902" s="230"/>
      <c r="J902" s="231">
        <f>ROUND(I902*H902,2)</f>
        <v>0</v>
      </c>
      <c r="K902" s="227" t="s">
        <v>160</v>
      </c>
      <c r="L902" s="232"/>
      <c r="M902" s="233" t="s">
        <v>1</v>
      </c>
      <c r="N902" s="234" t="s">
        <v>41</v>
      </c>
      <c r="O902" s="77"/>
      <c r="P902" s="189">
        <f>O902*H902</f>
        <v>0</v>
      </c>
      <c r="Q902" s="189">
        <v>0</v>
      </c>
      <c r="R902" s="189">
        <f>Q902*H902</f>
        <v>0</v>
      </c>
      <c r="S902" s="189">
        <v>0</v>
      </c>
      <c r="T902" s="190">
        <f>S902*H902</f>
        <v>0</v>
      </c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R902" s="191" t="s">
        <v>248</v>
      </c>
      <c r="AT902" s="191" t="s">
        <v>255</v>
      </c>
      <c r="AU902" s="191" t="s">
        <v>86</v>
      </c>
      <c r="AY902" s="19" t="s">
        <v>154</v>
      </c>
      <c r="BE902" s="192">
        <f>IF(N902="základní",J902,0)</f>
        <v>0</v>
      </c>
      <c r="BF902" s="192">
        <f>IF(N902="snížená",J902,0)</f>
        <v>0</v>
      </c>
      <c r="BG902" s="192">
        <f>IF(N902="zákl. přenesená",J902,0)</f>
        <v>0</v>
      </c>
      <c r="BH902" s="192">
        <f>IF(N902="sníž. přenesená",J902,0)</f>
        <v>0</v>
      </c>
      <c r="BI902" s="192">
        <f>IF(N902="nulová",J902,0)</f>
        <v>0</v>
      </c>
      <c r="BJ902" s="19" t="s">
        <v>84</v>
      </c>
      <c r="BK902" s="192">
        <f>ROUND(I902*H902,2)</f>
        <v>0</v>
      </c>
      <c r="BL902" s="19" t="s">
        <v>195</v>
      </c>
      <c r="BM902" s="191" t="s">
        <v>1066</v>
      </c>
    </row>
    <row r="903" spans="1:51" s="14" customFormat="1" ht="12">
      <c r="A903" s="14"/>
      <c r="B903" s="201"/>
      <c r="C903" s="14"/>
      <c r="D903" s="194" t="s">
        <v>162</v>
      </c>
      <c r="E903" s="202" t="s">
        <v>1</v>
      </c>
      <c r="F903" s="203" t="s">
        <v>1067</v>
      </c>
      <c r="G903" s="14"/>
      <c r="H903" s="204">
        <v>9.9</v>
      </c>
      <c r="I903" s="205"/>
      <c r="J903" s="14"/>
      <c r="K903" s="14"/>
      <c r="L903" s="201"/>
      <c r="M903" s="206"/>
      <c r="N903" s="207"/>
      <c r="O903" s="207"/>
      <c r="P903" s="207"/>
      <c r="Q903" s="207"/>
      <c r="R903" s="207"/>
      <c r="S903" s="207"/>
      <c r="T903" s="208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02" t="s">
        <v>162</v>
      </c>
      <c r="AU903" s="202" t="s">
        <v>86</v>
      </c>
      <c r="AV903" s="14" t="s">
        <v>86</v>
      </c>
      <c r="AW903" s="14" t="s">
        <v>32</v>
      </c>
      <c r="AX903" s="14" t="s">
        <v>76</v>
      </c>
      <c r="AY903" s="202" t="s">
        <v>154</v>
      </c>
    </row>
    <row r="904" spans="1:51" s="14" customFormat="1" ht="12">
      <c r="A904" s="14"/>
      <c r="B904" s="201"/>
      <c r="C904" s="14"/>
      <c r="D904" s="194" t="s">
        <v>162</v>
      </c>
      <c r="E904" s="202" t="s">
        <v>1</v>
      </c>
      <c r="F904" s="203" t="s">
        <v>1068</v>
      </c>
      <c r="G904" s="14"/>
      <c r="H904" s="204">
        <v>5.4</v>
      </c>
      <c r="I904" s="205"/>
      <c r="J904" s="14"/>
      <c r="K904" s="14"/>
      <c r="L904" s="201"/>
      <c r="M904" s="206"/>
      <c r="N904" s="207"/>
      <c r="O904" s="207"/>
      <c r="P904" s="207"/>
      <c r="Q904" s="207"/>
      <c r="R904" s="207"/>
      <c r="S904" s="207"/>
      <c r="T904" s="208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02" t="s">
        <v>162</v>
      </c>
      <c r="AU904" s="202" t="s">
        <v>86</v>
      </c>
      <c r="AV904" s="14" t="s">
        <v>86</v>
      </c>
      <c r="AW904" s="14" t="s">
        <v>32</v>
      </c>
      <c r="AX904" s="14" t="s">
        <v>76</v>
      </c>
      <c r="AY904" s="202" t="s">
        <v>154</v>
      </c>
    </row>
    <row r="905" spans="1:51" s="14" customFormat="1" ht="12">
      <c r="A905" s="14"/>
      <c r="B905" s="201"/>
      <c r="C905" s="14"/>
      <c r="D905" s="194" t="s">
        <v>162</v>
      </c>
      <c r="E905" s="202" t="s">
        <v>1</v>
      </c>
      <c r="F905" s="203" t="s">
        <v>1069</v>
      </c>
      <c r="G905" s="14"/>
      <c r="H905" s="204">
        <v>0.9</v>
      </c>
      <c r="I905" s="205"/>
      <c r="J905" s="14"/>
      <c r="K905" s="14"/>
      <c r="L905" s="201"/>
      <c r="M905" s="206"/>
      <c r="N905" s="207"/>
      <c r="O905" s="207"/>
      <c r="P905" s="207"/>
      <c r="Q905" s="207"/>
      <c r="R905" s="207"/>
      <c r="S905" s="207"/>
      <c r="T905" s="208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02" t="s">
        <v>162</v>
      </c>
      <c r="AU905" s="202" t="s">
        <v>86</v>
      </c>
      <c r="AV905" s="14" t="s">
        <v>86</v>
      </c>
      <c r="AW905" s="14" t="s">
        <v>32</v>
      </c>
      <c r="AX905" s="14" t="s">
        <v>76</v>
      </c>
      <c r="AY905" s="202" t="s">
        <v>154</v>
      </c>
    </row>
    <row r="906" spans="1:51" s="14" customFormat="1" ht="12">
      <c r="A906" s="14"/>
      <c r="B906" s="201"/>
      <c r="C906" s="14"/>
      <c r="D906" s="194" t="s">
        <v>162</v>
      </c>
      <c r="E906" s="202" t="s">
        <v>1</v>
      </c>
      <c r="F906" s="203" t="s">
        <v>1070</v>
      </c>
      <c r="G906" s="14"/>
      <c r="H906" s="204">
        <v>2.7</v>
      </c>
      <c r="I906" s="205"/>
      <c r="J906" s="14"/>
      <c r="K906" s="14"/>
      <c r="L906" s="201"/>
      <c r="M906" s="206"/>
      <c r="N906" s="207"/>
      <c r="O906" s="207"/>
      <c r="P906" s="207"/>
      <c r="Q906" s="207"/>
      <c r="R906" s="207"/>
      <c r="S906" s="207"/>
      <c r="T906" s="208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02" t="s">
        <v>162</v>
      </c>
      <c r="AU906" s="202" t="s">
        <v>86</v>
      </c>
      <c r="AV906" s="14" t="s">
        <v>86</v>
      </c>
      <c r="AW906" s="14" t="s">
        <v>32</v>
      </c>
      <c r="AX906" s="14" t="s">
        <v>76</v>
      </c>
      <c r="AY906" s="202" t="s">
        <v>154</v>
      </c>
    </row>
    <row r="907" spans="1:51" s="14" customFormat="1" ht="12">
      <c r="A907" s="14"/>
      <c r="B907" s="201"/>
      <c r="C907" s="14"/>
      <c r="D907" s="194" t="s">
        <v>162</v>
      </c>
      <c r="E907" s="202" t="s">
        <v>1</v>
      </c>
      <c r="F907" s="203" t="s">
        <v>1069</v>
      </c>
      <c r="G907" s="14"/>
      <c r="H907" s="204">
        <v>0.9</v>
      </c>
      <c r="I907" s="205"/>
      <c r="J907" s="14"/>
      <c r="K907" s="14"/>
      <c r="L907" s="201"/>
      <c r="M907" s="206"/>
      <c r="N907" s="207"/>
      <c r="O907" s="207"/>
      <c r="P907" s="207"/>
      <c r="Q907" s="207"/>
      <c r="R907" s="207"/>
      <c r="S907" s="207"/>
      <c r="T907" s="208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02" t="s">
        <v>162</v>
      </c>
      <c r="AU907" s="202" t="s">
        <v>86</v>
      </c>
      <c r="AV907" s="14" t="s">
        <v>86</v>
      </c>
      <c r="AW907" s="14" t="s">
        <v>32</v>
      </c>
      <c r="AX907" s="14" t="s">
        <v>76</v>
      </c>
      <c r="AY907" s="202" t="s">
        <v>154</v>
      </c>
    </row>
    <row r="908" spans="1:51" s="14" customFormat="1" ht="12">
      <c r="A908" s="14"/>
      <c r="B908" s="201"/>
      <c r="C908" s="14"/>
      <c r="D908" s="194" t="s">
        <v>162</v>
      </c>
      <c r="E908" s="202" t="s">
        <v>1</v>
      </c>
      <c r="F908" s="203" t="s">
        <v>1071</v>
      </c>
      <c r="G908" s="14"/>
      <c r="H908" s="204">
        <v>0.6</v>
      </c>
      <c r="I908" s="205"/>
      <c r="J908" s="14"/>
      <c r="K908" s="14"/>
      <c r="L908" s="201"/>
      <c r="M908" s="206"/>
      <c r="N908" s="207"/>
      <c r="O908" s="207"/>
      <c r="P908" s="207"/>
      <c r="Q908" s="207"/>
      <c r="R908" s="207"/>
      <c r="S908" s="207"/>
      <c r="T908" s="208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02" t="s">
        <v>162</v>
      </c>
      <c r="AU908" s="202" t="s">
        <v>86</v>
      </c>
      <c r="AV908" s="14" t="s">
        <v>86</v>
      </c>
      <c r="AW908" s="14" t="s">
        <v>32</v>
      </c>
      <c r="AX908" s="14" t="s">
        <v>76</v>
      </c>
      <c r="AY908" s="202" t="s">
        <v>154</v>
      </c>
    </row>
    <row r="909" spans="1:51" s="15" customFormat="1" ht="12">
      <c r="A909" s="15"/>
      <c r="B909" s="209"/>
      <c r="C909" s="15"/>
      <c r="D909" s="194" t="s">
        <v>162</v>
      </c>
      <c r="E909" s="210" t="s">
        <v>1</v>
      </c>
      <c r="F909" s="211" t="s">
        <v>165</v>
      </c>
      <c r="G909" s="15"/>
      <c r="H909" s="212">
        <v>20.4</v>
      </c>
      <c r="I909" s="213"/>
      <c r="J909" s="15"/>
      <c r="K909" s="15"/>
      <c r="L909" s="209"/>
      <c r="M909" s="214"/>
      <c r="N909" s="215"/>
      <c r="O909" s="215"/>
      <c r="P909" s="215"/>
      <c r="Q909" s="215"/>
      <c r="R909" s="215"/>
      <c r="S909" s="215"/>
      <c r="T909" s="216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10" t="s">
        <v>162</v>
      </c>
      <c r="AU909" s="210" t="s">
        <v>86</v>
      </c>
      <c r="AV909" s="15" t="s">
        <v>161</v>
      </c>
      <c r="AW909" s="15" t="s">
        <v>32</v>
      </c>
      <c r="AX909" s="15" t="s">
        <v>84</v>
      </c>
      <c r="AY909" s="210" t="s">
        <v>154</v>
      </c>
    </row>
    <row r="910" spans="1:65" s="2" customFormat="1" ht="44.25" customHeight="1">
      <c r="A910" s="38"/>
      <c r="B910" s="179"/>
      <c r="C910" s="180" t="s">
        <v>1072</v>
      </c>
      <c r="D910" s="180" t="s">
        <v>156</v>
      </c>
      <c r="E910" s="181" t="s">
        <v>1073</v>
      </c>
      <c r="F910" s="182" t="s">
        <v>1074</v>
      </c>
      <c r="G910" s="183" t="s">
        <v>221</v>
      </c>
      <c r="H910" s="184">
        <v>34</v>
      </c>
      <c r="I910" s="185"/>
      <c r="J910" s="186">
        <f>ROUND(I910*H910,2)</f>
        <v>0</v>
      </c>
      <c r="K910" s="182" t="s">
        <v>160</v>
      </c>
      <c r="L910" s="39"/>
      <c r="M910" s="187" t="s">
        <v>1</v>
      </c>
      <c r="N910" s="188" t="s">
        <v>41</v>
      </c>
      <c r="O910" s="77"/>
      <c r="P910" s="189">
        <f>O910*H910</f>
        <v>0</v>
      </c>
      <c r="Q910" s="189">
        <v>0</v>
      </c>
      <c r="R910" s="189">
        <f>Q910*H910</f>
        <v>0</v>
      </c>
      <c r="S910" s="189">
        <v>0</v>
      </c>
      <c r="T910" s="190">
        <f>S910*H910</f>
        <v>0</v>
      </c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R910" s="191" t="s">
        <v>195</v>
      </c>
      <c r="AT910" s="191" t="s">
        <v>156</v>
      </c>
      <c r="AU910" s="191" t="s">
        <v>86</v>
      </c>
      <c r="AY910" s="19" t="s">
        <v>154</v>
      </c>
      <c r="BE910" s="192">
        <f>IF(N910="základní",J910,0)</f>
        <v>0</v>
      </c>
      <c r="BF910" s="192">
        <f>IF(N910="snížená",J910,0)</f>
        <v>0</v>
      </c>
      <c r="BG910" s="192">
        <f>IF(N910="zákl. přenesená",J910,0)</f>
        <v>0</v>
      </c>
      <c r="BH910" s="192">
        <f>IF(N910="sníž. přenesená",J910,0)</f>
        <v>0</v>
      </c>
      <c r="BI910" s="192">
        <f>IF(N910="nulová",J910,0)</f>
        <v>0</v>
      </c>
      <c r="BJ910" s="19" t="s">
        <v>84</v>
      </c>
      <c r="BK910" s="192">
        <f>ROUND(I910*H910,2)</f>
        <v>0</v>
      </c>
      <c r="BL910" s="19" t="s">
        <v>195</v>
      </c>
      <c r="BM910" s="191" t="s">
        <v>1075</v>
      </c>
    </row>
    <row r="911" spans="1:51" s="13" customFormat="1" ht="12">
      <c r="A911" s="13"/>
      <c r="B911" s="193"/>
      <c r="C911" s="13"/>
      <c r="D911" s="194" t="s">
        <v>162</v>
      </c>
      <c r="E911" s="195" t="s">
        <v>1</v>
      </c>
      <c r="F911" s="196" t="s">
        <v>954</v>
      </c>
      <c r="G911" s="13"/>
      <c r="H911" s="195" t="s">
        <v>1</v>
      </c>
      <c r="I911" s="197"/>
      <c r="J911" s="13"/>
      <c r="K911" s="13"/>
      <c r="L911" s="193"/>
      <c r="M911" s="198"/>
      <c r="N911" s="199"/>
      <c r="O911" s="199"/>
      <c r="P911" s="199"/>
      <c r="Q911" s="199"/>
      <c r="R911" s="199"/>
      <c r="S911" s="199"/>
      <c r="T911" s="200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195" t="s">
        <v>162</v>
      </c>
      <c r="AU911" s="195" t="s">
        <v>86</v>
      </c>
      <c r="AV911" s="13" t="s">
        <v>84</v>
      </c>
      <c r="AW911" s="13" t="s">
        <v>32</v>
      </c>
      <c r="AX911" s="13" t="s">
        <v>76</v>
      </c>
      <c r="AY911" s="195" t="s">
        <v>154</v>
      </c>
    </row>
    <row r="912" spans="1:51" s="14" customFormat="1" ht="12">
      <c r="A912" s="14"/>
      <c r="B912" s="201"/>
      <c r="C912" s="14"/>
      <c r="D912" s="194" t="s">
        <v>162</v>
      </c>
      <c r="E912" s="202" t="s">
        <v>1</v>
      </c>
      <c r="F912" s="203" t="s">
        <v>1076</v>
      </c>
      <c r="G912" s="14"/>
      <c r="H912" s="204">
        <v>26</v>
      </c>
      <c r="I912" s="205"/>
      <c r="J912" s="14"/>
      <c r="K912" s="14"/>
      <c r="L912" s="201"/>
      <c r="M912" s="206"/>
      <c r="N912" s="207"/>
      <c r="O912" s="207"/>
      <c r="P912" s="207"/>
      <c r="Q912" s="207"/>
      <c r="R912" s="207"/>
      <c r="S912" s="207"/>
      <c r="T912" s="208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02" t="s">
        <v>162</v>
      </c>
      <c r="AU912" s="202" t="s">
        <v>86</v>
      </c>
      <c r="AV912" s="14" t="s">
        <v>86</v>
      </c>
      <c r="AW912" s="14" t="s">
        <v>32</v>
      </c>
      <c r="AX912" s="14" t="s">
        <v>76</v>
      </c>
      <c r="AY912" s="202" t="s">
        <v>154</v>
      </c>
    </row>
    <row r="913" spans="1:51" s="14" customFormat="1" ht="12">
      <c r="A913" s="14"/>
      <c r="B913" s="201"/>
      <c r="C913" s="14"/>
      <c r="D913" s="194" t="s">
        <v>162</v>
      </c>
      <c r="E913" s="202" t="s">
        <v>1</v>
      </c>
      <c r="F913" s="203" t="s">
        <v>1077</v>
      </c>
      <c r="G913" s="14"/>
      <c r="H913" s="204">
        <v>4</v>
      </c>
      <c r="I913" s="205"/>
      <c r="J913" s="14"/>
      <c r="K913" s="14"/>
      <c r="L913" s="201"/>
      <c r="M913" s="206"/>
      <c r="N913" s="207"/>
      <c r="O913" s="207"/>
      <c r="P913" s="207"/>
      <c r="Q913" s="207"/>
      <c r="R913" s="207"/>
      <c r="S913" s="207"/>
      <c r="T913" s="208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02" t="s">
        <v>162</v>
      </c>
      <c r="AU913" s="202" t="s">
        <v>86</v>
      </c>
      <c r="AV913" s="14" t="s">
        <v>86</v>
      </c>
      <c r="AW913" s="14" t="s">
        <v>32</v>
      </c>
      <c r="AX913" s="14" t="s">
        <v>76</v>
      </c>
      <c r="AY913" s="202" t="s">
        <v>154</v>
      </c>
    </row>
    <row r="914" spans="1:51" s="14" customFormat="1" ht="12">
      <c r="A914" s="14"/>
      <c r="B914" s="201"/>
      <c r="C914" s="14"/>
      <c r="D914" s="194" t="s">
        <v>162</v>
      </c>
      <c r="E914" s="202" t="s">
        <v>1</v>
      </c>
      <c r="F914" s="203" t="s">
        <v>1078</v>
      </c>
      <c r="G914" s="14"/>
      <c r="H914" s="204">
        <v>2</v>
      </c>
      <c r="I914" s="205"/>
      <c r="J914" s="14"/>
      <c r="K914" s="14"/>
      <c r="L914" s="201"/>
      <c r="M914" s="206"/>
      <c r="N914" s="207"/>
      <c r="O914" s="207"/>
      <c r="P914" s="207"/>
      <c r="Q914" s="207"/>
      <c r="R914" s="207"/>
      <c r="S914" s="207"/>
      <c r="T914" s="208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02" t="s">
        <v>162</v>
      </c>
      <c r="AU914" s="202" t="s">
        <v>86</v>
      </c>
      <c r="AV914" s="14" t="s">
        <v>86</v>
      </c>
      <c r="AW914" s="14" t="s">
        <v>32</v>
      </c>
      <c r="AX914" s="14" t="s">
        <v>76</v>
      </c>
      <c r="AY914" s="202" t="s">
        <v>154</v>
      </c>
    </row>
    <row r="915" spans="1:51" s="14" customFormat="1" ht="12">
      <c r="A915" s="14"/>
      <c r="B915" s="201"/>
      <c r="C915" s="14"/>
      <c r="D915" s="194" t="s">
        <v>162</v>
      </c>
      <c r="E915" s="202" t="s">
        <v>1</v>
      </c>
      <c r="F915" s="203" t="s">
        <v>1079</v>
      </c>
      <c r="G915" s="14"/>
      <c r="H915" s="204">
        <v>2</v>
      </c>
      <c r="I915" s="205"/>
      <c r="J915" s="14"/>
      <c r="K915" s="14"/>
      <c r="L915" s="201"/>
      <c r="M915" s="206"/>
      <c r="N915" s="207"/>
      <c r="O915" s="207"/>
      <c r="P915" s="207"/>
      <c r="Q915" s="207"/>
      <c r="R915" s="207"/>
      <c r="S915" s="207"/>
      <c r="T915" s="208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02" t="s">
        <v>162</v>
      </c>
      <c r="AU915" s="202" t="s">
        <v>86</v>
      </c>
      <c r="AV915" s="14" t="s">
        <v>86</v>
      </c>
      <c r="AW915" s="14" t="s">
        <v>32</v>
      </c>
      <c r="AX915" s="14" t="s">
        <v>76</v>
      </c>
      <c r="AY915" s="202" t="s">
        <v>154</v>
      </c>
    </row>
    <row r="916" spans="1:51" s="15" customFormat="1" ht="12">
      <c r="A916" s="15"/>
      <c r="B916" s="209"/>
      <c r="C916" s="15"/>
      <c r="D916" s="194" t="s">
        <v>162</v>
      </c>
      <c r="E916" s="210" t="s">
        <v>1</v>
      </c>
      <c r="F916" s="211" t="s">
        <v>165</v>
      </c>
      <c r="G916" s="15"/>
      <c r="H916" s="212">
        <v>34</v>
      </c>
      <c r="I916" s="213"/>
      <c r="J916" s="15"/>
      <c r="K916" s="15"/>
      <c r="L916" s="209"/>
      <c r="M916" s="214"/>
      <c r="N916" s="215"/>
      <c r="O916" s="215"/>
      <c r="P916" s="215"/>
      <c r="Q916" s="215"/>
      <c r="R916" s="215"/>
      <c r="S916" s="215"/>
      <c r="T916" s="216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10" t="s">
        <v>162</v>
      </c>
      <c r="AU916" s="210" t="s">
        <v>86</v>
      </c>
      <c r="AV916" s="15" t="s">
        <v>161</v>
      </c>
      <c r="AW916" s="15" t="s">
        <v>32</v>
      </c>
      <c r="AX916" s="15" t="s">
        <v>84</v>
      </c>
      <c r="AY916" s="210" t="s">
        <v>154</v>
      </c>
    </row>
    <row r="917" spans="1:65" s="2" customFormat="1" ht="24.15" customHeight="1">
      <c r="A917" s="38"/>
      <c r="B917" s="179"/>
      <c r="C917" s="225" t="s">
        <v>628</v>
      </c>
      <c r="D917" s="225" t="s">
        <v>255</v>
      </c>
      <c r="E917" s="226" t="s">
        <v>1064</v>
      </c>
      <c r="F917" s="227" t="s">
        <v>1065</v>
      </c>
      <c r="G917" s="228" t="s">
        <v>242</v>
      </c>
      <c r="H917" s="229">
        <v>44.4</v>
      </c>
      <c r="I917" s="230"/>
      <c r="J917" s="231">
        <f>ROUND(I917*H917,2)</f>
        <v>0</v>
      </c>
      <c r="K917" s="227" t="s">
        <v>160</v>
      </c>
      <c r="L917" s="232"/>
      <c r="M917" s="233" t="s">
        <v>1</v>
      </c>
      <c r="N917" s="234" t="s">
        <v>41</v>
      </c>
      <c r="O917" s="77"/>
      <c r="P917" s="189">
        <f>O917*H917</f>
        <v>0</v>
      </c>
      <c r="Q917" s="189">
        <v>0</v>
      </c>
      <c r="R917" s="189">
        <f>Q917*H917</f>
        <v>0</v>
      </c>
      <c r="S917" s="189">
        <v>0</v>
      </c>
      <c r="T917" s="190">
        <f>S917*H917</f>
        <v>0</v>
      </c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R917" s="191" t="s">
        <v>248</v>
      </c>
      <c r="AT917" s="191" t="s">
        <v>255</v>
      </c>
      <c r="AU917" s="191" t="s">
        <v>86</v>
      </c>
      <c r="AY917" s="19" t="s">
        <v>154</v>
      </c>
      <c r="BE917" s="192">
        <f>IF(N917="základní",J917,0)</f>
        <v>0</v>
      </c>
      <c r="BF917" s="192">
        <f>IF(N917="snížená",J917,0)</f>
        <v>0</v>
      </c>
      <c r="BG917" s="192">
        <f>IF(N917="zákl. přenesená",J917,0)</f>
        <v>0</v>
      </c>
      <c r="BH917" s="192">
        <f>IF(N917="sníž. přenesená",J917,0)</f>
        <v>0</v>
      </c>
      <c r="BI917" s="192">
        <f>IF(N917="nulová",J917,0)</f>
        <v>0</v>
      </c>
      <c r="BJ917" s="19" t="s">
        <v>84</v>
      </c>
      <c r="BK917" s="192">
        <f>ROUND(I917*H917,2)</f>
        <v>0</v>
      </c>
      <c r="BL917" s="19" t="s">
        <v>195</v>
      </c>
      <c r="BM917" s="191" t="s">
        <v>1080</v>
      </c>
    </row>
    <row r="918" spans="1:51" s="14" customFormat="1" ht="12">
      <c r="A918" s="14"/>
      <c r="B918" s="201"/>
      <c r="C918" s="14"/>
      <c r="D918" s="194" t="s">
        <v>162</v>
      </c>
      <c r="E918" s="202" t="s">
        <v>1</v>
      </c>
      <c r="F918" s="203" t="s">
        <v>1081</v>
      </c>
      <c r="G918" s="14"/>
      <c r="H918" s="204">
        <v>32.4</v>
      </c>
      <c r="I918" s="205"/>
      <c r="J918" s="14"/>
      <c r="K918" s="14"/>
      <c r="L918" s="201"/>
      <c r="M918" s="206"/>
      <c r="N918" s="207"/>
      <c r="O918" s="207"/>
      <c r="P918" s="207"/>
      <c r="Q918" s="207"/>
      <c r="R918" s="207"/>
      <c r="S918" s="207"/>
      <c r="T918" s="208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02" t="s">
        <v>162</v>
      </c>
      <c r="AU918" s="202" t="s">
        <v>86</v>
      </c>
      <c r="AV918" s="14" t="s">
        <v>86</v>
      </c>
      <c r="AW918" s="14" t="s">
        <v>32</v>
      </c>
      <c r="AX918" s="14" t="s">
        <v>76</v>
      </c>
      <c r="AY918" s="202" t="s">
        <v>154</v>
      </c>
    </row>
    <row r="919" spans="1:51" s="14" customFormat="1" ht="12">
      <c r="A919" s="14"/>
      <c r="B919" s="201"/>
      <c r="C919" s="14"/>
      <c r="D919" s="194" t="s">
        <v>162</v>
      </c>
      <c r="E919" s="202" t="s">
        <v>1</v>
      </c>
      <c r="F919" s="203" t="s">
        <v>1082</v>
      </c>
      <c r="G919" s="14"/>
      <c r="H919" s="204">
        <v>6</v>
      </c>
      <c r="I919" s="205"/>
      <c r="J919" s="14"/>
      <c r="K919" s="14"/>
      <c r="L919" s="201"/>
      <c r="M919" s="206"/>
      <c r="N919" s="207"/>
      <c r="O919" s="207"/>
      <c r="P919" s="207"/>
      <c r="Q919" s="207"/>
      <c r="R919" s="207"/>
      <c r="S919" s="207"/>
      <c r="T919" s="208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02" t="s">
        <v>162</v>
      </c>
      <c r="AU919" s="202" t="s">
        <v>86</v>
      </c>
      <c r="AV919" s="14" t="s">
        <v>86</v>
      </c>
      <c r="AW919" s="14" t="s">
        <v>32</v>
      </c>
      <c r="AX919" s="14" t="s">
        <v>76</v>
      </c>
      <c r="AY919" s="202" t="s">
        <v>154</v>
      </c>
    </row>
    <row r="920" spans="1:51" s="14" customFormat="1" ht="12">
      <c r="A920" s="14"/>
      <c r="B920" s="201"/>
      <c r="C920" s="14"/>
      <c r="D920" s="194" t="s">
        <v>162</v>
      </c>
      <c r="E920" s="202" t="s">
        <v>1</v>
      </c>
      <c r="F920" s="203" t="s">
        <v>1083</v>
      </c>
      <c r="G920" s="14"/>
      <c r="H920" s="204">
        <v>3</v>
      </c>
      <c r="I920" s="205"/>
      <c r="J920" s="14"/>
      <c r="K920" s="14"/>
      <c r="L920" s="201"/>
      <c r="M920" s="206"/>
      <c r="N920" s="207"/>
      <c r="O920" s="207"/>
      <c r="P920" s="207"/>
      <c r="Q920" s="207"/>
      <c r="R920" s="207"/>
      <c r="S920" s="207"/>
      <c r="T920" s="208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02" t="s">
        <v>162</v>
      </c>
      <c r="AU920" s="202" t="s">
        <v>86</v>
      </c>
      <c r="AV920" s="14" t="s">
        <v>86</v>
      </c>
      <c r="AW920" s="14" t="s">
        <v>32</v>
      </c>
      <c r="AX920" s="14" t="s">
        <v>76</v>
      </c>
      <c r="AY920" s="202" t="s">
        <v>154</v>
      </c>
    </row>
    <row r="921" spans="1:51" s="14" customFormat="1" ht="12">
      <c r="A921" s="14"/>
      <c r="B921" s="201"/>
      <c r="C921" s="14"/>
      <c r="D921" s="194" t="s">
        <v>162</v>
      </c>
      <c r="E921" s="202" t="s">
        <v>1</v>
      </c>
      <c r="F921" s="203" t="s">
        <v>1083</v>
      </c>
      <c r="G921" s="14"/>
      <c r="H921" s="204">
        <v>3</v>
      </c>
      <c r="I921" s="205"/>
      <c r="J921" s="14"/>
      <c r="K921" s="14"/>
      <c r="L921" s="201"/>
      <c r="M921" s="206"/>
      <c r="N921" s="207"/>
      <c r="O921" s="207"/>
      <c r="P921" s="207"/>
      <c r="Q921" s="207"/>
      <c r="R921" s="207"/>
      <c r="S921" s="207"/>
      <c r="T921" s="208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02" t="s">
        <v>162</v>
      </c>
      <c r="AU921" s="202" t="s">
        <v>86</v>
      </c>
      <c r="AV921" s="14" t="s">
        <v>86</v>
      </c>
      <c r="AW921" s="14" t="s">
        <v>32</v>
      </c>
      <c r="AX921" s="14" t="s">
        <v>76</v>
      </c>
      <c r="AY921" s="202" t="s">
        <v>154</v>
      </c>
    </row>
    <row r="922" spans="1:51" s="15" customFormat="1" ht="12">
      <c r="A922" s="15"/>
      <c r="B922" s="209"/>
      <c r="C922" s="15"/>
      <c r="D922" s="194" t="s">
        <v>162</v>
      </c>
      <c r="E922" s="210" t="s">
        <v>1</v>
      </c>
      <c r="F922" s="211" t="s">
        <v>165</v>
      </c>
      <c r="G922" s="15"/>
      <c r="H922" s="212">
        <v>44.4</v>
      </c>
      <c r="I922" s="213"/>
      <c r="J922" s="15"/>
      <c r="K922" s="15"/>
      <c r="L922" s="209"/>
      <c r="M922" s="214"/>
      <c r="N922" s="215"/>
      <c r="O922" s="215"/>
      <c r="P922" s="215"/>
      <c r="Q922" s="215"/>
      <c r="R922" s="215"/>
      <c r="S922" s="215"/>
      <c r="T922" s="216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10" t="s">
        <v>162</v>
      </c>
      <c r="AU922" s="210" t="s">
        <v>86</v>
      </c>
      <c r="AV922" s="15" t="s">
        <v>161</v>
      </c>
      <c r="AW922" s="15" t="s">
        <v>32</v>
      </c>
      <c r="AX922" s="15" t="s">
        <v>84</v>
      </c>
      <c r="AY922" s="210" t="s">
        <v>154</v>
      </c>
    </row>
    <row r="923" spans="1:65" s="2" customFormat="1" ht="44.25" customHeight="1">
      <c r="A923" s="38"/>
      <c r="B923" s="179"/>
      <c r="C923" s="180" t="s">
        <v>1084</v>
      </c>
      <c r="D923" s="180" t="s">
        <v>156</v>
      </c>
      <c r="E923" s="181" t="s">
        <v>1085</v>
      </c>
      <c r="F923" s="182" t="s">
        <v>1086</v>
      </c>
      <c r="G923" s="183" t="s">
        <v>221</v>
      </c>
      <c r="H923" s="184">
        <v>20</v>
      </c>
      <c r="I923" s="185"/>
      <c r="J923" s="186">
        <f>ROUND(I923*H923,2)</f>
        <v>0</v>
      </c>
      <c r="K923" s="182" t="s">
        <v>160</v>
      </c>
      <c r="L923" s="39"/>
      <c r="M923" s="187" t="s">
        <v>1</v>
      </c>
      <c r="N923" s="188" t="s">
        <v>41</v>
      </c>
      <c r="O923" s="77"/>
      <c r="P923" s="189">
        <f>O923*H923</f>
        <v>0</v>
      </c>
      <c r="Q923" s="189">
        <v>0</v>
      </c>
      <c r="R923" s="189">
        <f>Q923*H923</f>
        <v>0</v>
      </c>
      <c r="S923" s="189">
        <v>0</v>
      </c>
      <c r="T923" s="190">
        <f>S923*H923</f>
        <v>0</v>
      </c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R923" s="191" t="s">
        <v>195</v>
      </c>
      <c r="AT923" s="191" t="s">
        <v>156</v>
      </c>
      <c r="AU923" s="191" t="s">
        <v>86</v>
      </c>
      <c r="AY923" s="19" t="s">
        <v>154</v>
      </c>
      <c r="BE923" s="192">
        <f>IF(N923="základní",J923,0)</f>
        <v>0</v>
      </c>
      <c r="BF923" s="192">
        <f>IF(N923="snížená",J923,0)</f>
        <v>0</v>
      </c>
      <c r="BG923" s="192">
        <f>IF(N923="zákl. přenesená",J923,0)</f>
        <v>0</v>
      </c>
      <c r="BH923" s="192">
        <f>IF(N923="sníž. přenesená",J923,0)</f>
        <v>0</v>
      </c>
      <c r="BI923" s="192">
        <f>IF(N923="nulová",J923,0)</f>
        <v>0</v>
      </c>
      <c r="BJ923" s="19" t="s">
        <v>84</v>
      </c>
      <c r="BK923" s="192">
        <f>ROUND(I923*H923,2)</f>
        <v>0</v>
      </c>
      <c r="BL923" s="19" t="s">
        <v>195</v>
      </c>
      <c r="BM923" s="191" t="s">
        <v>1087</v>
      </c>
    </row>
    <row r="924" spans="1:51" s="13" customFormat="1" ht="12">
      <c r="A924" s="13"/>
      <c r="B924" s="193"/>
      <c r="C924" s="13"/>
      <c r="D924" s="194" t="s">
        <v>162</v>
      </c>
      <c r="E924" s="195" t="s">
        <v>1</v>
      </c>
      <c r="F924" s="196" t="s">
        <v>954</v>
      </c>
      <c r="G924" s="13"/>
      <c r="H924" s="195" t="s">
        <v>1</v>
      </c>
      <c r="I924" s="197"/>
      <c r="J924" s="13"/>
      <c r="K924" s="13"/>
      <c r="L924" s="193"/>
      <c r="M924" s="198"/>
      <c r="N924" s="199"/>
      <c r="O924" s="199"/>
      <c r="P924" s="199"/>
      <c r="Q924" s="199"/>
      <c r="R924" s="199"/>
      <c r="S924" s="199"/>
      <c r="T924" s="200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195" t="s">
        <v>162</v>
      </c>
      <c r="AU924" s="195" t="s">
        <v>86</v>
      </c>
      <c r="AV924" s="13" t="s">
        <v>84</v>
      </c>
      <c r="AW924" s="13" t="s">
        <v>32</v>
      </c>
      <c r="AX924" s="13" t="s">
        <v>76</v>
      </c>
      <c r="AY924" s="195" t="s">
        <v>154</v>
      </c>
    </row>
    <row r="925" spans="1:51" s="14" customFormat="1" ht="12">
      <c r="A925" s="14"/>
      <c r="B925" s="201"/>
      <c r="C925" s="14"/>
      <c r="D925" s="194" t="s">
        <v>162</v>
      </c>
      <c r="E925" s="202" t="s">
        <v>1</v>
      </c>
      <c r="F925" s="203" t="s">
        <v>1088</v>
      </c>
      <c r="G925" s="14"/>
      <c r="H925" s="204">
        <v>11</v>
      </c>
      <c r="I925" s="205"/>
      <c r="J925" s="14"/>
      <c r="K925" s="14"/>
      <c r="L925" s="201"/>
      <c r="M925" s="206"/>
      <c r="N925" s="207"/>
      <c r="O925" s="207"/>
      <c r="P925" s="207"/>
      <c r="Q925" s="207"/>
      <c r="R925" s="207"/>
      <c r="S925" s="207"/>
      <c r="T925" s="208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02" t="s">
        <v>162</v>
      </c>
      <c r="AU925" s="202" t="s">
        <v>86</v>
      </c>
      <c r="AV925" s="14" t="s">
        <v>86</v>
      </c>
      <c r="AW925" s="14" t="s">
        <v>32</v>
      </c>
      <c r="AX925" s="14" t="s">
        <v>76</v>
      </c>
      <c r="AY925" s="202" t="s">
        <v>154</v>
      </c>
    </row>
    <row r="926" spans="1:51" s="14" customFormat="1" ht="12">
      <c r="A926" s="14"/>
      <c r="B926" s="201"/>
      <c r="C926" s="14"/>
      <c r="D926" s="194" t="s">
        <v>162</v>
      </c>
      <c r="E926" s="202" t="s">
        <v>1</v>
      </c>
      <c r="F926" s="203" t="s">
        <v>1089</v>
      </c>
      <c r="G926" s="14"/>
      <c r="H926" s="204">
        <v>1</v>
      </c>
      <c r="I926" s="205"/>
      <c r="J926" s="14"/>
      <c r="K926" s="14"/>
      <c r="L926" s="201"/>
      <c r="M926" s="206"/>
      <c r="N926" s="207"/>
      <c r="O926" s="207"/>
      <c r="P926" s="207"/>
      <c r="Q926" s="207"/>
      <c r="R926" s="207"/>
      <c r="S926" s="207"/>
      <c r="T926" s="208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02" t="s">
        <v>162</v>
      </c>
      <c r="AU926" s="202" t="s">
        <v>86</v>
      </c>
      <c r="AV926" s="14" t="s">
        <v>86</v>
      </c>
      <c r="AW926" s="14" t="s">
        <v>32</v>
      </c>
      <c r="AX926" s="14" t="s">
        <v>76</v>
      </c>
      <c r="AY926" s="202" t="s">
        <v>154</v>
      </c>
    </row>
    <row r="927" spans="1:51" s="14" customFormat="1" ht="12">
      <c r="A927" s="14"/>
      <c r="B927" s="201"/>
      <c r="C927" s="14"/>
      <c r="D927" s="194" t="s">
        <v>162</v>
      </c>
      <c r="E927" s="202" t="s">
        <v>1</v>
      </c>
      <c r="F927" s="203" t="s">
        <v>1079</v>
      </c>
      <c r="G927" s="14"/>
      <c r="H927" s="204">
        <v>2</v>
      </c>
      <c r="I927" s="205"/>
      <c r="J927" s="14"/>
      <c r="K927" s="14"/>
      <c r="L927" s="201"/>
      <c r="M927" s="206"/>
      <c r="N927" s="207"/>
      <c r="O927" s="207"/>
      <c r="P927" s="207"/>
      <c r="Q927" s="207"/>
      <c r="R927" s="207"/>
      <c r="S927" s="207"/>
      <c r="T927" s="208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02" t="s">
        <v>162</v>
      </c>
      <c r="AU927" s="202" t="s">
        <v>86</v>
      </c>
      <c r="AV927" s="14" t="s">
        <v>86</v>
      </c>
      <c r="AW927" s="14" t="s">
        <v>32</v>
      </c>
      <c r="AX927" s="14" t="s">
        <v>76</v>
      </c>
      <c r="AY927" s="202" t="s">
        <v>154</v>
      </c>
    </row>
    <row r="928" spans="1:51" s="14" customFormat="1" ht="12">
      <c r="A928" s="14"/>
      <c r="B928" s="201"/>
      <c r="C928" s="14"/>
      <c r="D928" s="194" t="s">
        <v>162</v>
      </c>
      <c r="E928" s="202" t="s">
        <v>1</v>
      </c>
      <c r="F928" s="203" t="s">
        <v>1090</v>
      </c>
      <c r="G928" s="14"/>
      <c r="H928" s="204">
        <v>1</v>
      </c>
      <c r="I928" s="205"/>
      <c r="J928" s="14"/>
      <c r="K928" s="14"/>
      <c r="L928" s="201"/>
      <c r="M928" s="206"/>
      <c r="N928" s="207"/>
      <c r="O928" s="207"/>
      <c r="P928" s="207"/>
      <c r="Q928" s="207"/>
      <c r="R928" s="207"/>
      <c r="S928" s="207"/>
      <c r="T928" s="208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02" t="s">
        <v>162</v>
      </c>
      <c r="AU928" s="202" t="s">
        <v>86</v>
      </c>
      <c r="AV928" s="14" t="s">
        <v>86</v>
      </c>
      <c r="AW928" s="14" t="s">
        <v>32</v>
      </c>
      <c r="AX928" s="14" t="s">
        <v>76</v>
      </c>
      <c r="AY928" s="202" t="s">
        <v>154</v>
      </c>
    </row>
    <row r="929" spans="1:51" s="14" customFormat="1" ht="12">
      <c r="A929" s="14"/>
      <c r="B929" s="201"/>
      <c r="C929" s="14"/>
      <c r="D929" s="194" t="s">
        <v>162</v>
      </c>
      <c r="E929" s="202" t="s">
        <v>1</v>
      </c>
      <c r="F929" s="203" t="s">
        <v>1091</v>
      </c>
      <c r="G929" s="14"/>
      <c r="H929" s="204">
        <v>1</v>
      </c>
      <c r="I929" s="205"/>
      <c r="J929" s="14"/>
      <c r="K929" s="14"/>
      <c r="L929" s="201"/>
      <c r="M929" s="206"/>
      <c r="N929" s="207"/>
      <c r="O929" s="207"/>
      <c r="P929" s="207"/>
      <c r="Q929" s="207"/>
      <c r="R929" s="207"/>
      <c r="S929" s="207"/>
      <c r="T929" s="208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02" t="s">
        <v>162</v>
      </c>
      <c r="AU929" s="202" t="s">
        <v>86</v>
      </c>
      <c r="AV929" s="14" t="s">
        <v>86</v>
      </c>
      <c r="AW929" s="14" t="s">
        <v>32</v>
      </c>
      <c r="AX929" s="14" t="s">
        <v>76</v>
      </c>
      <c r="AY929" s="202" t="s">
        <v>154</v>
      </c>
    </row>
    <row r="930" spans="1:51" s="14" customFormat="1" ht="12">
      <c r="A930" s="14"/>
      <c r="B930" s="201"/>
      <c r="C930" s="14"/>
      <c r="D930" s="194" t="s">
        <v>162</v>
      </c>
      <c r="E930" s="202" t="s">
        <v>1</v>
      </c>
      <c r="F930" s="203" t="s">
        <v>1092</v>
      </c>
      <c r="G930" s="14"/>
      <c r="H930" s="204">
        <v>1</v>
      </c>
      <c r="I930" s="205"/>
      <c r="J930" s="14"/>
      <c r="K930" s="14"/>
      <c r="L930" s="201"/>
      <c r="M930" s="206"/>
      <c r="N930" s="207"/>
      <c r="O930" s="207"/>
      <c r="P930" s="207"/>
      <c r="Q930" s="207"/>
      <c r="R930" s="207"/>
      <c r="S930" s="207"/>
      <c r="T930" s="208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02" t="s">
        <v>162</v>
      </c>
      <c r="AU930" s="202" t="s">
        <v>86</v>
      </c>
      <c r="AV930" s="14" t="s">
        <v>86</v>
      </c>
      <c r="AW930" s="14" t="s">
        <v>32</v>
      </c>
      <c r="AX930" s="14" t="s">
        <v>76</v>
      </c>
      <c r="AY930" s="202" t="s">
        <v>154</v>
      </c>
    </row>
    <row r="931" spans="1:51" s="14" customFormat="1" ht="12">
      <c r="A931" s="14"/>
      <c r="B931" s="201"/>
      <c r="C931" s="14"/>
      <c r="D931" s="194" t="s">
        <v>162</v>
      </c>
      <c r="E931" s="202" t="s">
        <v>1</v>
      </c>
      <c r="F931" s="203" t="s">
        <v>1093</v>
      </c>
      <c r="G931" s="14"/>
      <c r="H931" s="204">
        <v>1</v>
      </c>
      <c r="I931" s="205"/>
      <c r="J931" s="14"/>
      <c r="K931" s="14"/>
      <c r="L931" s="201"/>
      <c r="M931" s="206"/>
      <c r="N931" s="207"/>
      <c r="O931" s="207"/>
      <c r="P931" s="207"/>
      <c r="Q931" s="207"/>
      <c r="R931" s="207"/>
      <c r="S931" s="207"/>
      <c r="T931" s="208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02" t="s">
        <v>162</v>
      </c>
      <c r="AU931" s="202" t="s">
        <v>86</v>
      </c>
      <c r="AV931" s="14" t="s">
        <v>86</v>
      </c>
      <c r="AW931" s="14" t="s">
        <v>32</v>
      </c>
      <c r="AX931" s="14" t="s">
        <v>76</v>
      </c>
      <c r="AY931" s="202" t="s">
        <v>154</v>
      </c>
    </row>
    <row r="932" spans="1:51" s="14" customFormat="1" ht="12">
      <c r="A932" s="14"/>
      <c r="B932" s="201"/>
      <c r="C932" s="14"/>
      <c r="D932" s="194" t="s">
        <v>162</v>
      </c>
      <c r="E932" s="202" t="s">
        <v>1</v>
      </c>
      <c r="F932" s="203" t="s">
        <v>1094</v>
      </c>
      <c r="G932" s="14"/>
      <c r="H932" s="204">
        <v>2</v>
      </c>
      <c r="I932" s="205"/>
      <c r="J932" s="14"/>
      <c r="K932" s="14"/>
      <c r="L932" s="201"/>
      <c r="M932" s="206"/>
      <c r="N932" s="207"/>
      <c r="O932" s="207"/>
      <c r="P932" s="207"/>
      <c r="Q932" s="207"/>
      <c r="R932" s="207"/>
      <c r="S932" s="207"/>
      <c r="T932" s="208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02" t="s">
        <v>162</v>
      </c>
      <c r="AU932" s="202" t="s">
        <v>86</v>
      </c>
      <c r="AV932" s="14" t="s">
        <v>86</v>
      </c>
      <c r="AW932" s="14" t="s">
        <v>32</v>
      </c>
      <c r="AX932" s="14" t="s">
        <v>76</v>
      </c>
      <c r="AY932" s="202" t="s">
        <v>154</v>
      </c>
    </row>
    <row r="933" spans="1:51" s="15" customFormat="1" ht="12">
      <c r="A933" s="15"/>
      <c r="B933" s="209"/>
      <c r="C933" s="15"/>
      <c r="D933" s="194" t="s">
        <v>162</v>
      </c>
      <c r="E933" s="210" t="s">
        <v>1</v>
      </c>
      <c r="F933" s="211" t="s">
        <v>165</v>
      </c>
      <c r="G933" s="15"/>
      <c r="H933" s="212">
        <v>20</v>
      </c>
      <c r="I933" s="213"/>
      <c r="J933" s="15"/>
      <c r="K933" s="15"/>
      <c r="L933" s="209"/>
      <c r="M933" s="214"/>
      <c r="N933" s="215"/>
      <c r="O933" s="215"/>
      <c r="P933" s="215"/>
      <c r="Q933" s="215"/>
      <c r="R933" s="215"/>
      <c r="S933" s="215"/>
      <c r="T933" s="216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10" t="s">
        <v>162</v>
      </c>
      <c r="AU933" s="210" t="s">
        <v>86</v>
      </c>
      <c r="AV933" s="15" t="s">
        <v>161</v>
      </c>
      <c r="AW933" s="15" t="s">
        <v>32</v>
      </c>
      <c r="AX933" s="15" t="s">
        <v>84</v>
      </c>
      <c r="AY933" s="210" t="s">
        <v>154</v>
      </c>
    </row>
    <row r="934" spans="1:65" s="2" customFormat="1" ht="24.15" customHeight="1">
      <c r="A934" s="38"/>
      <c r="B934" s="179"/>
      <c r="C934" s="225" t="s">
        <v>634</v>
      </c>
      <c r="D934" s="225" t="s">
        <v>255</v>
      </c>
      <c r="E934" s="226" t="s">
        <v>1064</v>
      </c>
      <c r="F934" s="227" t="s">
        <v>1065</v>
      </c>
      <c r="G934" s="228" t="s">
        <v>242</v>
      </c>
      <c r="H934" s="229">
        <v>45.94</v>
      </c>
      <c r="I934" s="230"/>
      <c r="J934" s="231">
        <f>ROUND(I934*H934,2)</f>
        <v>0</v>
      </c>
      <c r="K934" s="227" t="s">
        <v>160</v>
      </c>
      <c r="L934" s="232"/>
      <c r="M934" s="233" t="s">
        <v>1</v>
      </c>
      <c r="N934" s="234" t="s">
        <v>41</v>
      </c>
      <c r="O934" s="77"/>
      <c r="P934" s="189">
        <f>O934*H934</f>
        <v>0</v>
      </c>
      <c r="Q934" s="189">
        <v>0</v>
      </c>
      <c r="R934" s="189">
        <f>Q934*H934</f>
        <v>0</v>
      </c>
      <c r="S934" s="189">
        <v>0</v>
      </c>
      <c r="T934" s="190">
        <f>S934*H934</f>
        <v>0</v>
      </c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R934" s="191" t="s">
        <v>248</v>
      </c>
      <c r="AT934" s="191" t="s">
        <v>255</v>
      </c>
      <c r="AU934" s="191" t="s">
        <v>86</v>
      </c>
      <c r="AY934" s="19" t="s">
        <v>154</v>
      </c>
      <c r="BE934" s="192">
        <f>IF(N934="základní",J934,0)</f>
        <v>0</v>
      </c>
      <c r="BF934" s="192">
        <f>IF(N934="snížená",J934,0)</f>
        <v>0</v>
      </c>
      <c r="BG934" s="192">
        <f>IF(N934="zákl. přenesená",J934,0)</f>
        <v>0</v>
      </c>
      <c r="BH934" s="192">
        <f>IF(N934="sníž. přenesená",J934,0)</f>
        <v>0</v>
      </c>
      <c r="BI934" s="192">
        <f>IF(N934="nulová",J934,0)</f>
        <v>0</v>
      </c>
      <c r="BJ934" s="19" t="s">
        <v>84</v>
      </c>
      <c r="BK934" s="192">
        <f>ROUND(I934*H934,2)</f>
        <v>0</v>
      </c>
      <c r="BL934" s="19" t="s">
        <v>195</v>
      </c>
      <c r="BM934" s="191" t="s">
        <v>1095</v>
      </c>
    </row>
    <row r="935" spans="1:51" s="14" customFormat="1" ht="12">
      <c r="A935" s="14"/>
      <c r="B935" s="201"/>
      <c r="C935" s="14"/>
      <c r="D935" s="194" t="s">
        <v>162</v>
      </c>
      <c r="E935" s="202" t="s">
        <v>1</v>
      </c>
      <c r="F935" s="203" t="s">
        <v>1096</v>
      </c>
      <c r="G935" s="14"/>
      <c r="H935" s="204">
        <v>26.4</v>
      </c>
      <c r="I935" s="205"/>
      <c r="J935" s="14"/>
      <c r="K935" s="14"/>
      <c r="L935" s="201"/>
      <c r="M935" s="206"/>
      <c r="N935" s="207"/>
      <c r="O935" s="207"/>
      <c r="P935" s="207"/>
      <c r="Q935" s="207"/>
      <c r="R935" s="207"/>
      <c r="S935" s="207"/>
      <c r="T935" s="208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02" t="s">
        <v>162</v>
      </c>
      <c r="AU935" s="202" t="s">
        <v>86</v>
      </c>
      <c r="AV935" s="14" t="s">
        <v>86</v>
      </c>
      <c r="AW935" s="14" t="s">
        <v>32</v>
      </c>
      <c r="AX935" s="14" t="s">
        <v>76</v>
      </c>
      <c r="AY935" s="202" t="s">
        <v>154</v>
      </c>
    </row>
    <row r="936" spans="1:51" s="14" customFormat="1" ht="12">
      <c r="A936" s="14"/>
      <c r="B936" s="201"/>
      <c r="C936" s="14"/>
      <c r="D936" s="194" t="s">
        <v>162</v>
      </c>
      <c r="E936" s="202" t="s">
        <v>1</v>
      </c>
      <c r="F936" s="203" t="s">
        <v>1097</v>
      </c>
      <c r="G936" s="14"/>
      <c r="H936" s="204">
        <v>1.7</v>
      </c>
      <c r="I936" s="205"/>
      <c r="J936" s="14"/>
      <c r="K936" s="14"/>
      <c r="L936" s="201"/>
      <c r="M936" s="206"/>
      <c r="N936" s="207"/>
      <c r="O936" s="207"/>
      <c r="P936" s="207"/>
      <c r="Q936" s="207"/>
      <c r="R936" s="207"/>
      <c r="S936" s="207"/>
      <c r="T936" s="208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02" t="s">
        <v>162</v>
      </c>
      <c r="AU936" s="202" t="s">
        <v>86</v>
      </c>
      <c r="AV936" s="14" t="s">
        <v>86</v>
      </c>
      <c r="AW936" s="14" t="s">
        <v>32</v>
      </c>
      <c r="AX936" s="14" t="s">
        <v>76</v>
      </c>
      <c r="AY936" s="202" t="s">
        <v>154</v>
      </c>
    </row>
    <row r="937" spans="1:51" s="14" customFormat="1" ht="12">
      <c r="A937" s="14"/>
      <c r="B937" s="201"/>
      <c r="C937" s="14"/>
      <c r="D937" s="194" t="s">
        <v>162</v>
      </c>
      <c r="E937" s="202" t="s">
        <v>1</v>
      </c>
      <c r="F937" s="203" t="s">
        <v>1098</v>
      </c>
      <c r="G937" s="14"/>
      <c r="H937" s="204">
        <v>4.3</v>
      </c>
      <c r="I937" s="205"/>
      <c r="J937" s="14"/>
      <c r="K937" s="14"/>
      <c r="L937" s="201"/>
      <c r="M937" s="206"/>
      <c r="N937" s="207"/>
      <c r="O937" s="207"/>
      <c r="P937" s="207"/>
      <c r="Q937" s="207"/>
      <c r="R937" s="207"/>
      <c r="S937" s="207"/>
      <c r="T937" s="208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02" t="s">
        <v>162</v>
      </c>
      <c r="AU937" s="202" t="s">
        <v>86</v>
      </c>
      <c r="AV937" s="14" t="s">
        <v>86</v>
      </c>
      <c r="AW937" s="14" t="s">
        <v>32</v>
      </c>
      <c r="AX937" s="14" t="s">
        <v>76</v>
      </c>
      <c r="AY937" s="202" t="s">
        <v>154</v>
      </c>
    </row>
    <row r="938" spans="1:51" s="14" customFormat="1" ht="12">
      <c r="A938" s="14"/>
      <c r="B938" s="201"/>
      <c r="C938" s="14"/>
      <c r="D938" s="194" t="s">
        <v>162</v>
      </c>
      <c r="E938" s="202" t="s">
        <v>1</v>
      </c>
      <c r="F938" s="203" t="s">
        <v>1099</v>
      </c>
      <c r="G938" s="14"/>
      <c r="H938" s="204">
        <v>2.14</v>
      </c>
      <c r="I938" s="205"/>
      <c r="J938" s="14"/>
      <c r="K938" s="14"/>
      <c r="L938" s="201"/>
      <c r="M938" s="206"/>
      <c r="N938" s="207"/>
      <c r="O938" s="207"/>
      <c r="P938" s="207"/>
      <c r="Q938" s="207"/>
      <c r="R938" s="207"/>
      <c r="S938" s="207"/>
      <c r="T938" s="208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02" t="s">
        <v>162</v>
      </c>
      <c r="AU938" s="202" t="s">
        <v>86</v>
      </c>
      <c r="AV938" s="14" t="s">
        <v>86</v>
      </c>
      <c r="AW938" s="14" t="s">
        <v>32</v>
      </c>
      <c r="AX938" s="14" t="s">
        <v>76</v>
      </c>
      <c r="AY938" s="202" t="s">
        <v>154</v>
      </c>
    </row>
    <row r="939" spans="1:51" s="14" customFormat="1" ht="12">
      <c r="A939" s="14"/>
      <c r="B939" s="201"/>
      <c r="C939" s="14"/>
      <c r="D939" s="194" t="s">
        <v>162</v>
      </c>
      <c r="E939" s="202" t="s">
        <v>1</v>
      </c>
      <c r="F939" s="203" t="s">
        <v>1100</v>
      </c>
      <c r="G939" s="14"/>
      <c r="H939" s="204">
        <v>6.6</v>
      </c>
      <c r="I939" s="205"/>
      <c r="J939" s="14"/>
      <c r="K939" s="14"/>
      <c r="L939" s="201"/>
      <c r="M939" s="206"/>
      <c r="N939" s="207"/>
      <c r="O939" s="207"/>
      <c r="P939" s="207"/>
      <c r="Q939" s="207"/>
      <c r="R939" s="207"/>
      <c r="S939" s="207"/>
      <c r="T939" s="208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02" t="s">
        <v>162</v>
      </c>
      <c r="AU939" s="202" t="s">
        <v>86</v>
      </c>
      <c r="AV939" s="14" t="s">
        <v>86</v>
      </c>
      <c r="AW939" s="14" t="s">
        <v>32</v>
      </c>
      <c r="AX939" s="14" t="s">
        <v>76</v>
      </c>
      <c r="AY939" s="202" t="s">
        <v>154</v>
      </c>
    </row>
    <row r="940" spans="1:51" s="14" customFormat="1" ht="12">
      <c r="A940" s="14"/>
      <c r="B940" s="201"/>
      <c r="C940" s="14"/>
      <c r="D940" s="194" t="s">
        <v>162</v>
      </c>
      <c r="E940" s="202" t="s">
        <v>1</v>
      </c>
      <c r="F940" s="203" t="s">
        <v>1101</v>
      </c>
      <c r="G940" s="14"/>
      <c r="H940" s="204">
        <v>4.8</v>
      </c>
      <c r="I940" s="205"/>
      <c r="J940" s="14"/>
      <c r="K940" s="14"/>
      <c r="L940" s="201"/>
      <c r="M940" s="206"/>
      <c r="N940" s="207"/>
      <c r="O940" s="207"/>
      <c r="P940" s="207"/>
      <c r="Q940" s="207"/>
      <c r="R940" s="207"/>
      <c r="S940" s="207"/>
      <c r="T940" s="208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02" t="s">
        <v>162</v>
      </c>
      <c r="AU940" s="202" t="s">
        <v>86</v>
      </c>
      <c r="AV940" s="14" t="s">
        <v>86</v>
      </c>
      <c r="AW940" s="14" t="s">
        <v>32</v>
      </c>
      <c r="AX940" s="14" t="s">
        <v>76</v>
      </c>
      <c r="AY940" s="202" t="s">
        <v>154</v>
      </c>
    </row>
    <row r="941" spans="1:51" s="15" customFormat="1" ht="12">
      <c r="A941" s="15"/>
      <c r="B941" s="209"/>
      <c r="C941" s="15"/>
      <c r="D941" s="194" t="s">
        <v>162</v>
      </c>
      <c r="E941" s="210" t="s">
        <v>1</v>
      </c>
      <c r="F941" s="211" t="s">
        <v>165</v>
      </c>
      <c r="G941" s="15"/>
      <c r="H941" s="212">
        <v>45.94</v>
      </c>
      <c r="I941" s="213"/>
      <c r="J941" s="15"/>
      <c r="K941" s="15"/>
      <c r="L941" s="209"/>
      <c r="M941" s="214"/>
      <c r="N941" s="215"/>
      <c r="O941" s="215"/>
      <c r="P941" s="215"/>
      <c r="Q941" s="215"/>
      <c r="R941" s="215"/>
      <c r="S941" s="215"/>
      <c r="T941" s="216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10" t="s">
        <v>162</v>
      </c>
      <c r="AU941" s="210" t="s">
        <v>86</v>
      </c>
      <c r="AV941" s="15" t="s">
        <v>161</v>
      </c>
      <c r="AW941" s="15" t="s">
        <v>32</v>
      </c>
      <c r="AX941" s="15" t="s">
        <v>84</v>
      </c>
      <c r="AY941" s="210" t="s">
        <v>154</v>
      </c>
    </row>
    <row r="942" spans="1:65" s="2" customFormat="1" ht="44.25" customHeight="1">
      <c r="A942" s="38"/>
      <c r="B942" s="179"/>
      <c r="C942" s="180" t="s">
        <v>1102</v>
      </c>
      <c r="D942" s="180" t="s">
        <v>156</v>
      </c>
      <c r="E942" s="181" t="s">
        <v>1103</v>
      </c>
      <c r="F942" s="182" t="s">
        <v>1104</v>
      </c>
      <c r="G942" s="183" t="s">
        <v>221</v>
      </c>
      <c r="H942" s="184">
        <v>14</v>
      </c>
      <c r="I942" s="185"/>
      <c r="J942" s="186">
        <f>ROUND(I942*H942,2)</f>
        <v>0</v>
      </c>
      <c r="K942" s="182" t="s">
        <v>160</v>
      </c>
      <c r="L942" s="39"/>
      <c r="M942" s="187" t="s">
        <v>1</v>
      </c>
      <c r="N942" s="188" t="s">
        <v>41</v>
      </c>
      <c r="O942" s="77"/>
      <c r="P942" s="189">
        <f>O942*H942</f>
        <v>0</v>
      </c>
      <c r="Q942" s="189">
        <v>0</v>
      </c>
      <c r="R942" s="189">
        <f>Q942*H942</f>
        <v>0</v>
      </c>
      <c r="S942" s="189">
        <v>0</v>
      </c>
      <c r="T942" s="190">
        <f>S942*H942</f>
        <v>0</v>
      </c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R942" s="191" t="s">
        <v>195</v>
      </c>
      <c r="AT942" s="191" t="s">
        <v>156</v>
      </c>
      <c r="AU942" s="191" t="s">
        <v>86</v>
      </c>
      <c r="AY942" s="19" t="s">
        <v>154</v>
      </c>
      <c r="BE942" s="192">
        <f>IF(N942="základní",J942,0)</f>
        <v>0</v>
      </c>
      <c r="BF942" s="192">
        <f>IF(N942="snížená",J942,0)</f>
        <v>0</v>
      </c>
      <c r="BG942" s="192">
        <f>IF(N942="zákl. přenesená",J942,0)</f>
        <v>0</v>
      </c>
      <c r="BH942" s="192">
        <f>IF(N942="sníž. přenesená",J942,0)</f>
        <v>0</v>
      </c>
      <c r="BI942" s="192">
        <f>IF(N942="nulová",J942,0)</f>
        <v>0</v>
      </c>
      <c r="BJ942" s="19" t="s">
        <v>84</v>
      </c>
      <c r="BK942" s="192">
        <f>ROUND(I942*H942,2)</f>
        <v>0</v>
      </c>
      <c r="BL942" s="19" t="s">
        <v>195</v>
      </c>
      <c r="BM942" s="191" t="s">
        <v>1105</v>
      </c>
    </row>
    <row r="943" spans="1:51" s="13" customFormat="1" ht="12">
      <c r="A943" s="13"/>
      <c r="B943" s="193"/>
      <c r="C943" s="13"/>
      <c r="D943" s="194" t="s">
        <v>162</v>
      </c>
      <c r="E943" s="195" t="s">
        <v>1</v>
      </c>
      <c r="F943" s="196" t="s">
        <v>954</v>
      </c>
      <c r="G943" s="13"/>
      <c r="H943" s="195" t="s">
        <v>1</v>
      </c>
      <c r="I943" s="197"/>
      <c r="J943" s="13"/>
      <c r="K943" s="13"/>
      <c r="L943" s="193"/>
      <c r="M943" s="198"/>
      <c r="N943" s="199"/>
      <c r="O943" s="199"/>
      <c r="P943" s="199"/>
      <c r="Q943" s="199"/>
      <c r="R943" s="199"/>
      <c r="S943" s="199"/>
      <c r="T943" s="200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195" t="s">
        <v>162</v>
      </c>
      <c r="AU943" s="195" t="s">
        <v>86</v>
      </c>
      <c r="AV943" s="13" t="s">
        <v>84</v>
      </c>
      <c r="AW943" s="13" t="s">
        <v>32</v>
      </c>
      <c r="AX943" s="13" t="s">
        <v>76</v>
      </c>
      <c r="AY943" s="195" t="s">
        <v>154</v>
      </c>
    </row>
    <row r="944" spans="1:51" s="14" customFormat="1" ht="12">
      <c r="A944" s="14"/>
      <c r="B944" s="201"/>
      <c r="C944" s="14"/>
      <c r="D944" s="194" t="s">
        <v>162</v>
      </c>
      <c r="E944" s="202" t="s">
        <v>1</v>
      </c>
      <c r="F944" s="203" t="s">
        <v>1106</v>
      </c>
      <c r="G944" s="14"/>
      <c r="H944" s="204">
        <v>14</v>
      </c>
      <c r="I944" s="205"/>
      <c r="J944" s="14"/>
      <c r="K944" s="14"/>
      <c r="L944" s="201"/>
      <c r="M944" s="206"/>
      <c r="N944" s="207"/>
      <c r="O944" s="207"/>
      <c r="P944" s="207"/>
      <c r="Q944" s="207"/>
      <c r="R944" s="207"/>
      <c r="S944" s="207"/>
      <c r="T944" s="208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02" t="s">
        <v>162</v>
      </c>
      <c r="AU944" s="202" t="s">
        <v>86</v>
      </c>
      <c r="AV944" s="14" t="s">
        <v>86</v>
      </c>
      <c r="AW944" s="14" t="s">
        <v>32</v>
      </c>
      <c r="AX944" s="14" t="s">
        <v>76</v>
      </c>
      <c r="AY944" s="202" t="s">
        <v>154</v>
      </c>
    </row>
    <row r="945" spans="1:51" s="15" customFormat="1" ht="12">
      <c r="A945" s="15"/>
      <c r="B945" s="209"/>
      <c r="C945" s="15"/>
      <c r="D945" s="194" t="s">
        <v>162</v>
      </c>
      <c r="E945" s="210" t="s">
        <v>1</v>
      </c>
      <c r="F945" s="211" t="s">
        <v>165</v>
      </c>
      <c r="G945" s="15"/>
      <c r="H945" s="212">
        <v>14</v>
      </c>
      <c r="I945" s="213"/>
      <c r="J945" s="15"/>
      <c r="K945" s="15"/>
      <c r="L945" s="209"/>
      <c r="M945" s="214"/>
      <c r="N945" s="215"/>
      <c r="O945" s="215"/>
      <c r="P945" s="215"/>
      <c r="Q945" s="215"/>
      <c r="R945" s="215"/>
      <c r="S945" s="215"/>
      <c r="T945" s="216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10" t="s">
        <v>162</v>
      </c>
      <c r="AU945" s="210" t="s">
        <v>86</v>
      </c>
      <c r="AV945" s="15" t="s">
        <v>161</v>
      </c>
      <c r="AW945" s="15" t="s">
        <v>32</v>
      </c>
      <c r="AX945" s="15" t="s">
        <v>84</v>
      </c>
      <c r="AY945" s="210" t="s">
        <v>154</v>
      </c>
    </row>
    <row r="946" spans="1:65" s="2" customFormat="1" ht="24.15" customHeight="1">
      <c r="A946" s="38"/>
      <c r="B946" s="179"/>
      <c r="C946" s="225" t="s">
        <v>637</v>
      </c>
      <c r="D946" s="225" t="s">
        <v>255</v>
      </c>
      <c r="E946" s="226" t="s">
        <v>1064</v>
      </c>
      <c r="F946" s="227" t="s">
        <v>1065</v>
      </c>
      <c r="G946" s="228" t="s">
        <v>242</v>
      </c>
      <c r="H946" s="229">
        <v>50.4</v>
      </c>
      <c r="I946" s="230"/>
      <c r="J946" s="231">
        <f>ROUND(I946*H946,2)</f>
        <v>0</v>
      </c>
      <c r="K946" s="227" t="s">
        <v>160</v>
      </c>
      <c r="L946" s="232"/>
      <c r="M946" s="233" t="s">
        <v>1</v>
      </c>
      <c r="N946" s="234" t="s">
        <v>41</v>
      </c>
      <c r="O946" s="77"/>
      <c r="P946" s="189">
        <f>O946*H946</f>
        <v>0</v>
      </c>
      <c r="Q946" s="189">
        <v>0</v>
      </c>
      <c r="R946" s="189">
        <f>Q946*H946</f>
        <v>0</v>
      </c>
      <c r="S946" s="189">
        <v>0</v>
      </c>
      <c r="T946" s="190">
        <f>S946*H946</f>
        <v>0</v>
      </c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R946" s="191" t="s">
        <v>248</v>
      </c>
      <c r="AT946" s="191" t="s">
        <v>255</v>
      </c>
      <c r="AU946" s="191" t="s">
        <v>86</v>
      </c>
      <c r="AY946" s="19" t="s">
        <v>154</v>
      </c>
      <c r="BE946" s="192">
        <f>IF(N946="základní",J946,0)</f>
        <v>0</v>
      </c>
      <c r="BF946" s="192">
        <f>IF(N946="snížená",J946,0)</f>
        <v>0</v>
      </c>
      <c r="BG946" s="192">
        <f>IF(N946="zákl. přenesená",J946,0)</f>
        <v>0</v>
      </c>
      <c r="BH946" s="192">
        <f>IF(N946="sníž. přenesená",J946,0)</f>
        <v>0</v>
      </c>
      <c r="BI946" s="192">
        <f>IF(N946="nulová",J946,0)</f>
        <v>0</v>
      </c>
      <c r="BJ946" s="19" t="s">
        <v>84</v>
      </c>
      <c r="BK946" s="192">
        <f>ROUND(I946*H946,2)</f>
        <v>0</v>
      </c>
      <c r="BL946" s="19" t="s">
        <v>195</v>
      </c>
      <c r="BM946" s="191" t="s">
        <v>1107</v>
      </c>
    </row>
    <row r="947" spans="1:51" s="14" customFormat="1" ht="12">
      <c r="A947" s="14"/>
      <c r="B947" s="201"/>
      <c r="C947" s="14"/>
      <c r="D947" s="194" t="s">
        <v>162</v>
      </c>
      <c r="E947" s="202" t="s">
        <v>1</v>
      </c>
      <c r="F947" s="203" t="s">
        <v>1108</v>
      </c>
      <c r="G947" s="14"/>
      <c r="H947" s="204">
        <v>50.4</v>
      </c>
      <c r="I947" s="205"/>
      <c r="J947" s="14"/>
      <c r="K947" s="14"/>
      <c r="L947" s="201"/>
      <c r="M947" s="206"/>
      <c r="N947" s="207"/>
      <c r="O947" s="207"/>
      <c r="P947" s="207"/>
      <c r="Q947" s="207"/>
      <c r="R947" s="207"/>
      <c r="S947" s="207"/>
      <c r="T947" s="208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02" t="s">
        <v>162</v>
      </c>
      <c r="AU947" s="202" t="s">
        <v>86</v>
      </c>
      <c r="AV947" s="14" t="s">
        <v>86</v>
      </c>
      <c r="AW947" s="14" t="s">
        <v>32</v>
      </c>
      <c r="AX947" s="14" t="s">
        <v>76</v>
      </c>
      <c r="AY947" s="202" t="s">
        <v>154</v>
      </c>
    </row>
    <row r="948" spans="1:51" s="15" customFormat="1" ht="12">
      <c r="A948" s="15"/>
      <c r="B948" s="209"/>
      <c r="C948" s="15"/>
      <c r="D948" s="194" t="s">
        <v>162</v>
      </c>
      <c r="E948" s="210" t="s">
        <v>1</v>
      </c>
      <c r="F948" s="211" t="s">
        <v>165</v>
      </c>
      <c r="G948" s="15"/>
      <c r="H948" s="212">
        <v>50.4</v>
      </c>
      <c r="I948" s="213"/>
      <c r="J948" s="15"/>
      <c r="K948" s="15"/>
      <c r="L948" s="209"/>
      <c r="M948" s="214"/>
      <c r="N948" s="215"/>
      <c r="O948" s="215"/>
      <c r="P948" s="215"/>
      <c r="Q948" s="215"/>
      <c r="R948" s="215"/>
      <c r="S948" s="215"/>
      <c r="T948" s="216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210" t="s">
        <v>162</v>
      </c>
      <c r="AU948" s="210" t="s">
        <v>86</v>
      </c>
      <c r="AV948" s="15" t="s">
        <v>161</v>
      </c>
      <c r="AW948" s="15" t="s">
        <v>32</v>
      </c>
      <c r="AX948" s="15" t="s">
        <v>84</v>
      </c>
      <c r="AY948" s="210" t="s">
        <v>154</v>
      </c>
    </row>
    <row r="949" spans="1:65" s="2" customFormat="1" ht="49.05" customHeight="1">
      <c r="A949" s="38"/>
      <c r="B949" s="179"/>
      <c r="C949" s="180" t="s">
        <v>1109</v>
      </c>
      <c r="D949" s="180" t="s">
        <v>156</v>
      </c>
      <c r="E949" s="181" t="s">
        <v>1110</v>
      </c>
      <c r="F949" s="182" t="s">
        <v>1111</v>
      </c>
      <c r="G949" s="183" t="s">
        <v>187</v>
      </c>
      <c r="H949" s="184">
        <v>13.534</v>
      </c>
      <c r="I949" s="185"/>
      <c r="J949" s="186">
        <f>ROUND(I949*H949,2)</f>
        <v>0</v>
      </c>
      <c r="K949" s="182" t="s">
        <v>160</v>
      </c>
      <c r="L949" s="39"/>
      <c r="M949" s="187" t="s">
        <v>1</v>
      </c>
      <c r="N949" s="188" t="s">
        <v>41</v>
      </c>
      <c r="O949" s="77"/>
      <c r="P949" s="189">
        <f>O949*H949</f>
        <v>0</v>
      </c>
      <c r="Q949" s="189">
        <v>0</v>
      </c>
      <c r="R949" s="189">
        <f>Q949*H949</f>
        <v>0</v>
      </c>
      <c r="S949" s="189">
        <v>0</v>
      </c>
      <c r="T949" s="190">
        <f>S949*H949</f>
        <v>0</v>
      </c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R949" s="191" t="s">
        <v>195</v>
      </c>
      <c r="AT949" s="191" t="s">
        <v>156</v>
      </c>
      <c r="AU949" s="191" t="s">
        <v>86</v>
      </c>
      <c r="AY949" s="19" t="s">
        <v>154</v>
      </c>
      <c r="BE949" s="192">
        <f>IF(N949="základní",J949,0)</f>
        <v>0</v>
      </c>
      <c r="BF949" s="192">
        <f>IF(N949="snížená",J949,0)</f>
        <v>0</v>
      </c>
      <c r="BG949" s="192">
        <f>IF(N949="zákl. přenesená",J949,0)</f>
        <v>0</v>
      </c>
      <c r="BH949" s="192">
        <f>IF(N949="sníž. přenesená",J949,0)</f>
        <v>0</v>
      </c>
      <c r="BI949" s="192">
        <f>IF(N949="nulová",J949,0)</f>
        <v>0</v>
      </c>
      <c r="BJ949" s="19" t="s">
        <v>84</v>
      </c>
      <c r="BK949" s="192">
        <f>ROUND(I949*H949,2)</f>
        <v>0</v>
      </c>
      <c r="BL949" s="19" t="s">
        <v>195</v>
      </c>
      <c r="BM949" s="191" t="s">
        <v>1112</v>
      </c>
    </row>
    <row r="950" spans="1:65" s="2" customFormat="1" ht="49.05" customHeight="1">
      <c r="A950" s="38"/>
      <c r="B950" s="179"/>
      <c r="C950" s="180" t="s">
        <v>643</v>
      </c>
      <c r="D950" s="180" t="s">
        <v>156</v>
      </c>
      <c r="E950" s="181" t="s">
        <v>1113</v>
      </c>
      <c r="F950" s="182" t="s">
        <v>1114</v>
      </c>
      <c r="G950" s="183" t="s">
        <v>187</v>
      </c>
      <c r="H950" s="184">
        <v>13.534</v>
      </c>
      <c r="I950" s="185"/>
      <c r="J950" s="186">
        <f>ROUND(I950*H950,2)</f>
        <v>0</v>
      </c>
      <c r="K950" s="182" t="s">
        <v>160</v>
      </c>
      <c r="L950" s="39"/>
      <c r="M950" s="187" t="s">
        <v>1</v>
      </c>
      <c r="N950" s="188" t="s">
        <v>41</v>
      </c>
      <c r="O950" s="77"/>
      <c r="P950" s="189">
        <f>O950*H950</f>
        <v>0</v>
      </c>
      <c r="Q950" s="189">
        <v>0</v>
      </c>
      <c r="R950" s="189">
        <f>Q950*H950</f>
        <v>0</v>
      </c>
      <c r="S950" s="189">
        <v>0</v>
      </c>
      <c r="T950" s="190">
        <f>S950*H950</f>
        <v>0</v>
      </c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R950" s="191" t="s">
        <v>195</v>
      </c>
      <c r="AT950" s="191" t="s">
        <v>156</v>
      </c>
      <c r="AU950" s="191" t="s">
        <v>86</v>
      </c>
      <c r="AY950" s="19" t="s">
        <v>154</v>
      </c>
      <c r="BE950" s="192">
        <f>IF(N950="základní",J950,0)</f>
        <v>0</v>
      </c>
      <c r="BF950" s="192">
        <f>IF(N950="snížená",J950,0)</f>
        <v>0</v>
      </c>
      <c r="BG950" s="192">
        <f>IF(N950="zákl. přenesená",J950,0)</f>
        <v>0</v>
      </c>
      <c r="BH950" s="192">
        <f>IF(N950="sníž. přenesená",J950,0)</f>
        <v>0</v>
      </c>
      <c r="BI950" s="192">
        <f>IF(N950="nulová",J950,0)</f>
        <v>0</v>
      </c>
      <c r="BJ950" s="19" t="s">
        <v>84</v>
      </c>
      <c r="BK950" s="192">
        <f>ROUND(I950*H950,2)</f>
        <v>0</v>
      </c>
      <c r="BL950" s="19" t="s">
        <v>195</v>
      </c>
      <c r="BM950" s="191" t="s">
        <v>1115</v>
      </c>
    </row>
    <row r="951" spans="1:63" s="12" customFormat="1" ht="22.8" customHeight="1">
      <c r="A951" s="12"/>
      <c r="B951" s="166"/>
      <c r="C951" s="12"/>
      <c r="D951" s="167" t="s">
        <v>75</v>
      </c>
      <c r="E951" s="177" t="s">
        <v>1116</v>
      </c>
      <c r="F951" s="177" t="s">
        <v>1117</v>
      </c>
      <c r="G951" s="12"/>
      <c r="H951" s="12"/>
      <c r="I951" s="169"/>
      <c r="J951" s="178">
        <f>BK951</f>
        <v>0</v>
      </c>
      <c r="K951" s="12"/>
      <c r="L951" s="166"/>
      <c r="M951" s="171"/>
      <c r="N951" s="172"/>
      <c r="O951" s="172"/>
      <c r="P951" s="173">
        <f>SUM(P952:P967)</f>
        <v>0</v>
      </c>
      <c r="Q951" s="172"/>
      <c r="R951" s="173">
        <f>SUM(R952:R967)</f>
        <v>0</v>
      </c>
      <c r="S951" s="172"/>
      <c r="T951" s="174">
        <f>SUM(T952:T967)</f>
        <v>0</v>
      </c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R951" s="167" t="s">
        <v>86</v>
      </c>
      <c r="AT951" s="175" t="s">
        <v>75</v>
      </c>
      <c r="AU951" s="175" t="s">
        <v>84</v>
      </c>
      <c r="AY951" s="167" t="s">
        <v>154</v>
      </c>
      <c r="BK951" s="176">
        <f>SUM(BK952:BK967)</f>
        <v>0</v>
      </c>
    </row>
    <row r="952" spans="1:65" s="2" customFormat="1" ht="33" customHeight="1">
      <c r="A952" s="38"/>
      <c r="B952" s="179"/>
      <c r="C952" s="180" t="s">
        <v>1118</v>
      </c>
      <c r="D952" s="180" t="s">
        <v>156</v>
      </c>
      <c r="E952" s="181" t="s">
        <v>1119</v>
      </c>
      <c r="F952" s="182" t="s">
        <v>1120</v>
      </c>
      <c r="G952" s="183" t="s">
        <v>542</v>
      </c>
      <c r="H952" s="184">
        <v>1</v>
      </c>
      <c r="I952" s="185"/>
      <c r="J952" s="186">
        <f>ROUND(I952*H952,2)</f>
        <v>0</v>
      </c>
      <c r="K952" s="182" t="s">
        <v>160</v>
      </c>
      <c r="L952" s="39"/>
      <c r="M952" s="187" t="s">
        <v>1</v>
      </c>
      <c r="N952" s="188" t="s">
        <v>41</v>
      </c>
      <c r="O952" s="77"/>
      <c r="P952" s="189">
        <f>O952*H952</f>
        <v>0</v>
      </c>
      <c r="Q952" s="189">
        <v>0</v>
      </c>
      <c r="R952" s="189">
        <f>Q952*H952</f>
        <v>0</v>
      </c>
      <c r="S952" s="189">
        <v>0</v>
      </c>
      <c r="T952" s="190">
        <f>S952*H952</f>
        <v>0</v>
      </c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R952" s="191" t="s">
        <v>195</v>
      </c>
      <c r="AT952" s="191" t="s">
        <v>156</v>
      </c>
      <c r="AU952" s="191" t="s">
        <v>86</v>
      </c>
      <c r="AY952" s="19" t="s">
        <v>154</v>
      </c>
      <c r="BE952" s="192">
        <f>IF(N952="základní",J952,0)</f>
        <v>0</v>
      </c>
      <c r="BF952" s="192">
        <f>IF(N952="snížená",J952,0)</f>
        <v>0</v>
      </c>
      <c r="BG952" s="192">
        <f>IF(N952="zákl. přenesená",J952,0)</f>
        <v>0</v>
      </c>
      <c r="BH952" s="192">
        <f>IF(N952="sníž. přenesená",J952,0)</f>
        <v>0</v>
      </c>
      <c r="BI952" s="192">
        <f>IF(N952="nulová",J952,0)</f>
        <v>0</v>
      </c>
      <c r="BJ952" s="19" t="s">
        <v>84</v>
      </c>
      <c r="BK952" s="192">
        <f>ROUND(I952*H952,2)</f>
        <v>0</v>
      </c>
      <c r="BL952" s="19" t="s">
        <v>195</v>
      </c>
      <c r="BM952" s="191" t="s">
        <v>1121</v>
      </c>
    </row>
    <row r="953" spans="1:47" s="2" customFormat="1" ht="12">
      <c r="A953" s="38"/>
      <c r="B953" s="39"/>
      <c r="C953" s="38"/>
      <c r="D953" s="194" t="s">
        <v>536</v>
      </c>
      <c r="E953" s="38"/>
      <c r="F953" s="235" t="s">
        <v>1122</v>
      </c>
      <c r="G953" s="38"/>
      <c r="H953" s="38"/>
      <c r="I953" s="236"/>
      <c r="J953" s="38"/>
      <c r="K953" s="38"/>
      <c r="L953" s="39"/>
      <c r="M953" s="237"/>
      <c r="N953" s="238"/>
      <c r="O953" s="77"/>
      <c r="P953" s="77"/>
      <c r="Q953" s="77"/>
      <c r="R953" s="77"/>
      <c r="S953" s="77"/>
      <c r="T953" s="7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T953" s="19" t="s">
        <v>536</v>
      </c>
      <c r="AU953" s="19" t="s">
        <v>86</v>
      </c>
    </row>
    <row r="954" spans="1:65" s="2" customFormat="1" ht="33" customHeight="1">
      <c r="A954" s="38"/>
      <c r="B954" s="179"/>
      <c r="C954" s="180" t="s">
        <v>652</v>
      </c>
      <c r="D954" s="180" t="s">
        <v>156</v>
      </c>
      <c r="E954" s="181" t="s">
        <v>1123</v>
      </c>
      <c r="F954" s="182" t="s">
        <v>1124</v>
      </c>
      <c r="G954" s="183" t="s">
        <v>542</v>
      </c>
      <c r="H954" s="184">
        <v>2</v>
      </c>
      <c r="I954" s="185"/>
      <c r="J954" s="186">
        <f>ROUND(I954*H954,2)</f>
        <v>0</v>
      </c>
      <c r="K954" s="182" t="s">
        <v>160</v>
      </c>
      <c r="L954" s="39"/>
      <c r="M954" s="187" t="s">
        <v>1</v>
      </c>
      <c r="N954" s="188" t="s">
        <v>41</v>
      </c>
      <c r="O954" s="77"/>
      <c r="P954" s="189">
        <f>O954*H954</f>
        <v>0</v>
      </c>
      <c r="Q954" s="189">
        <v>0</v>
      </c>
      <c r="R954" s="189">
        <f>Q954*H954</f>
        <v>0</v>
      </c>
      <c r="S954" s="189">
        <v>0</v>
      </c>
      <c r="T954" s="190">
        <f>S954*H954</f>
        <v>0</v>
      </c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R954" s="191" t="s">
        <v>195</v>
      </c>
      <c r="AT954" s="191" t="s">
        <v>156</v>
      </c>
      <c r="AU954" s="191" t="s">
        <v>86</v>
      </c>
      <c r="AY954" s="19" t="s">
        <v>154</v>
      </c>
      <c r="BE954" s="192">
        <f>IF(N954="základní",J954,0)</f>
        <v>0</v>
      </c>
      <c r="BF954" s="192">
        <f>IF(N954="snížená",J954,0)</f>
        <v>0</v>
      </c>
      <c r="BG954" s="192">
        <f>IF(N954="zákl. přenesená",J954,0)</f>
        <v>0</v>
      </c>
      <c r="BH954" s="192">
        <f>IF(N954="sníž. přenesená",J954,0)</f>
        <v>0</v>
      </c>
      <c r="BI954" s="192">
        <f>IF(N954="nulová",J954,0)</f>
        <v>0</v>
      </c>
      <c r="BJ954" s="19" t="s">
        <v>84</v>
      </c>
      <c r="BK954" s="192">
        <f>ROUND(I954*H954,2)</f>
        <v>0</v>
      </c>
      <c r="BL954" s="19" t="s">
        <v>195</v>
      </c>
      <c r="BM954" s="191" t="s">
        <v>1125</v>
      </c>
    </row>
    <row r="955" spans="1:47" s="2" customFormat="1" ht="12">
      <c r="A955" s="38"/>
      <c r="B955" s="39"/>
      <c r="C955" s="38"/>
      <c r="D955" s="194" t="s">
        <v>536</v>
      </c>
      <c r="E955" s="38"/>
      <c r="F955" s="235" t="s">
        <v>1122</v>
      </c>
      <c r="G955" s="38"/>
      <c r="H955" s="38"/>
      <c r="I955" s="236"/>
      <c r="J955" s="38"/>
      <c r="K955" s="38"/>
      <c r="L955" s="39"/>
      <c r="M955" s="237"/>
      <c r="N955" s="238"/>
      <c r="O955" s="77"/>
      <c r="P955" s="77"/>
      <c r="Q955" s="77"/>
      <c r="R955" s="77"/>
      <c r="S955" s="77"/>
      <c r="T955" s="7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T955" s="19" t="s">
        <v>536</v>
      </c>
      <c r="AU955" s="19" t="s">
        <v>86</v>
      </c>
    </row>
    <row r="956" spans="1:65" s="2" customFormat="1" ht="33" customHeight="1">
      <c r="A956" s="38"/>
      <c r="B956" s="179"/>
      <c r="C956" s="180" t="s">
        <v>1126</v>
      </c>
      <c r="D956" s="180" t="s">
        <v>156</v>
      </c>
      <c r="E956" s="181" t="s">
        <v>1127</v>
      </c>
      <c r="F956" s="182" t="s">
        <v>1128</v>
      </c>
      <c r="G956" s="183" t="s">
        <v>542</v>
      </c>
      <c r="H956" s="184">
        <v>1</v>
      </c>
      <c r="I956" s="185"/>
      <c r="J956" s="186">
        <f>ROUND(I956*H956,2)</f>
        <v>0</v>
      </c>
      <c r="K956" s="182" t="s">
        <v>160</v>
      </c>
      <c r="L956" s="39"/>
      <c r="M956" s="187" t="s">
        <v>1</v>
      </c>
      <c r="N956" s="188" t="s">
        <v>41</v>
      </c>
      <c r="O956" s="77"/>
      <c r="P956" s="189">
        <f>O956*H956</f>
        <v>0</v>
      </c>
      <c r="Q956" s="189">
        <v>0</v>
      </c>
      <c r="R956" s="189">
        <f>Q956*H956</f>
        <v>0</v>
      </c>
      <c r="S956" s="189">
        <v>0</v>
      </c>
      <c r="T956" s="190">
        <f>S956*H956</f>
        <v>0</v>
      </c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R956" s="191" t="s">
        <v>195</v>
      </c>
      <c r="AT956" s="191" t="s">
        <v>156</v>
      </c>
      <c r="AU956" s="191" t="s">
        <v>86</v>
      </c>
      <c r="AY956" s="19" t="s">
        <v>154</v>
      </c>
      <c r="BE956" s="192">
        <f>IF(N956="základní",J956,0)</f>
        <v>0</v>
      </c>
      <c r="BF956" s="192">
        <f>IF(N956="snížená",J956,0)</f>
        <v>0</v>
      </c>
      <c r="BG956" s="192">
        <f>IF(N956="zákl. přenesená",J956,0)</f>
        <v>0</v>
      </c>
      <c r="BH956" s="192">
        <f>IF(N956="sníž. přenesená",J956,0)</f>
        <v>0</v>
      </c>
      <c r="BI956" s="192">
        <f>IF(N956="nulová",J956,0)</f>
        <v>0</v>
      </c>
      <c r="BJ956" s="19" t="s">
        <v>84</v>
      </c>
      <c r="BK956" s="192">
        <f>ROUND(I956*H956,2)</f>
        <v>0</v>
      </c>
      <c r="BL956" s="19" t="s">
        <v>195</v>
      </c>
      <c r="BM956" s="191" t="s">
        <v>1129</v>
      </c>
    </row>
    <row r="957" spans="1:47" s="2" customFormat="1" ht="12">
      <c r="A957" s="38"/>
      <c r="B957" s="39"/>
      <c r="C957" s="38"/>
      <c r="D957" s="194" t="s">
        <v>536</v>
      </c>
      <c r="E957" s="38"/>
      <c r="F957" s="235" t="s">
        <v>1122</v>
      </c>
      <c r="G957" s="38"/>
      <c r="H957" s="38"/>
      <c r="I957" s="236"/>
      <c r="J957" s="38"/>
      <c r="K957" s="38"/>
      <c r="L957" s="39"/>
      <c r="M957" s="237"/>
      <c r="N957" s="238"/>
      <c r="O957" s="77"/>
      <c r="P957" s="77"/>
      <c r="Q957" s="77"/>
      <c r="R957" s="77"/>
      <c r="S957" s="77"/>
      <c r="T957" s="7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T957" s="19" t="s">
        <v>536</v>
      </c>
      <c r="AU957" s="19" t="s">
        <v>86</v>
      </c>
    </row>
    <row r="958" spans="1:65" s="2" customFormat="1" ht="33" customHeight="1">
      <c r="A958" s="38"/>
      <c r="B958" s="179"/>
      <c r="C958" s="180" t="s">
        <v>657</v>
      </c>
      <c r="D958" s="180" t="s">
        <v>156</v>
      </c>
      <c r="E958" s="181" t="s">
        <v>1130</v>
      </c>
      <c r="F958" s="182" t="s">
        <v>1131</v>
      </c>
      <c r="G958" s="183" t="s">
        <v>542</v>
      </c>
      <c r="H958" s="184">
        <v>2</v>
      </c>
      <c r="I958" s="185"/>
      <c r="J958" s="186">
        <f>ROUND(I958*H958,2)</f>
        <v>0</v>
      </c>
      <c r="K958" s="182" t="s">
        <v>160</v>
      </c>
      <c r="L958" s="39"/>
      <c r="M958" s="187" t="s">
        <v>1</v>
      </c>
      <c r="N958" s="188" t="s">
        <v>41</v>
      </c>
      <c r="O958" s="77"/>
      <c r="P958" s="189">
        <f>O958*H958</f>
        <v>0</v>
      </c>
      <c r="Q958" s="189">
        <v>0</v>
      </c>
      <c r="R958" s="189">
        <f>Q958*H958</f>
        <v>0</v>
      </c>
      <c r="S958" s="189">
        <v>0</v>
      </c>
      <c r="T958" s="190">
        <f>S958*H958</f>
        <v>0</v>
      </c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R958" s="191" t="s">
        <v>195</v>
      </c>
      <c r="AT958" s="191" t="s">
        <v>156</v>
      </c>
      <c r="AU958" s="191" t="s">
        <v>86</v>
      </c>
      <c r="AY958" s="19" t="s">
        <v>154</v>
      </c>
      <c r="BE958" s="192">
        <f>IF(N958="základní",J958,0)</f>
        <v>0</v>
      </c>
      <c r="BF958" s="192">
        <f>IF(N958="snížená",J958,0)</f>
        <v>0</v>
      </c>
      <c r="BG958" s="192">
        <f>IF(N958="zákl. přenesená",J958,0)</f>
        <v>0</v>
      </c>
      <c r="BH958" s="192">
        <f>IF(N958="sníž. přenesená",J958,0)</f>
        <v>0</v>
      </c>
      <c r="BI958" s="192">
        <f>IF(N958="nulová",J958,0)</f>
        <v>0</v>
      </c>
      <c r="BJ958" s="19" t="s">
        <v>84</v>
      </c>
      <c r="BK958" s="192">
        <f>ROUND(I958*H958,2)</f>
        <v>0</v>
      </c>
      <c r="BL958" s="19" t="s">
        <v>195</v>
      </c>
      <c r="BM958" s="191" t="s">
        <v>1132</v>
      </c>
    </row>
    <row r="959" spans="1:47" s="2" customFormat="1" ht="12">
      <c r="A959" s="38"/>
      <c r="B959" s="39"/>
      <c r="C959" s="38"/>
      <c r="D959" s="194" t="s">
        <v>536</v>
      </c>
      <c r="E959" s="38"/>
      <c r="F959" s="235" t="s">
        <v>1122</v>
      </c>
      <c r="G959" s="38"/>
      <c r="H959" s="38"/>
      <c r="I959" s="236"/>
      <c r="J959" s="38"/>
      <c r="K959" s="38"/>
      <c r="L959" s="39"/>
      <c r="M959" s="237"/>
      <c r="N959" s="238"/>
      <c r="O959" s="77"/>
      <c r="P959" s="77"/>
      <c r="Q959" s="77"/>
      <c r="R959" s="77"/>
      <c r="S959" s="77"/>
      <c r="T959" s="7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T959" s="19" t="s">
        <v>536</v>
      </c>
      <c r="AU959" s="19" t="s">
        <v>86</v>
      </c>
    </row>
    <row r="960" spans="1:65" s="2" customFormat="1" ht="24.15" customHeight="1">
      <c r="A960" s="38"/>
      <c r="B960" s="179"/>
      <c r="C960" s="180" t="s">
        <v>1133</v>
      </c>
      <c r="D960" s="180" t="s">
        <v>156</v>
      </c>
      <c r="E960" s="181" t="s">
        <v>1134</v>
      </c>
      <c r="F960" s="182" t="s">
        <v>1135</v>
      </c>
      <c r="G960" s="183" t="s">
        <v>542</v>
      </c>
      <c r="H960" s="184">
        <v>2</v>
      </c>
      <c r="I960" s="185"/>
      <c r="J960" s="186">
        <f>ROUND(I960*H960,2)</f>
        <v>0</v>
      </c>
      <c r="K960" s="182" t="s">
        <v>160</v>
      </c>
      <c r="L960" s="39"/>
      <c r="M960" s="187" t="s">
        <v>1</v>
      </c>
      <c r="N960" s="188" t="s">
        <v>41</v>
      </c>
      <c r="O960" s="77"/>
      <c r="P960" s="189">
        <f>O960*H960</f>
        <v>0</v>
      </c>
      <c r="Q960" s="189">
        <v>0</v>
      </c>
      <c r="R960" s="189">
        <f>Q960*H960</f>
        <v>0</v>
      </c>
      <c r="S960" s="189">
        <v>0</v>
      </c>
      <c r="T960" s="190">
        <f>S960*H960</f>
        <v>0</v>
      </c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R960" s="191" t="s">
        <v>195</v>
      </c>
      <c r="AT960" s="191" t="s">
        <v>156</v>
      </c>
      <c r="AU960" s="191" t="s">
        <v>86</v>
      </c>
      <c r="AY960" s="19" t="s">
        <v>154</v>
      </c>
      <c r="BE960" s="192">
        <f>IF(N960="základní",J960,0)</f>
        <v>0</v>
      </c>
      <c r="BF960" s="192">
        <f>IF(N960="snížená",J960,0)</f>
        <v>0</v>
      </c>
      <c r="BG960" s="192">
        <f>IF(N960="zákl. přenesená",J960,0)</f>
        <v>0</v>
      </c>
      <c r="BH960" s="192">
        <f>IF(N960="sníž. přenesená",J960,0)</f>
        <v>0</v>
      </c>
      <c r="BI960" s="192">
        <f>IF(N960="nulová",J960,0)</f>
        <v>0</v>
      </c>
      <c r="BJ960" s="19" t="s">
        <v>84</v>
      </c>
      <c r="BK960" s="192">
        <f>ROUND(I960*H960,2)</f>
        <v>0</v>
      </c>
      <c r="BL960" s="19" t="s">
        <v>195</v>
      </c>
      <c r="BM960" s="191" t="s">
        <v>1136</v>
      </c>
    </row>
    <row r="961" spans="1:47" s="2" customFormat="1" ht="12">
      <c r="A961" s="38"/>
      <c r="B961" s="39"/>
      <c r="C961" s="38"/>
      <c r="D961" s="194" t="s">
        <v>536</v>
      </c>
      <c r="E961" s="38"/>
      <c r="F961" s="235" t="s">
        <v>1122</v>
      </c>
      <c r="G961" s="38"/>
      <c r="H961" s="38"/>
      <c r="I961" s="236"/>
      <c r="J961" s="38"/>
      <c r="K961" s="38"/>
      <c r="L961" s="39"/>
      <c r="M961" s="237"/>
      <c r="N961" s="238"/>
      <c r="O961" s="77"/>
      <c r="P961" s="77"/>
      <c r="Q961" s="77"/>
      <c r="R961" s="77"/>
      <c r="S961" s="77"/>
      <c r="T961" s="7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T961" s="19" t="s">
        <v>536</v>
      </c>
      <c r="AU961" s="19" t="s">
        <v>86</v>
      </c>
    </row>
    <row r="962" spans="1:65" s="2" customFormat="1" ht="24.15" customHeight="1">
      <c r="A962" s="38"/>
      <c r="B962" s="179"/>
      <c r="C962" s="180" t="s">
        <v>664</v>
      </c>
      <c r="D962" s="180" t="s">
        <v>156</v>
      </c>
      <c r="E962" s="181" t="s">
        <v>1137</v>
      </c>
      <c r="F962" s="182" t="s">
        <v>1138</v>
      </c>
      <c r="G962" s="183" t="s">
        <v>542</v>
      </c>
      <c r="H962" s="184">
        <v>1</v>
      </c>
      <c r="I962" s="185"/>
      <c r="J962" s="186">
        <f>ROUND(I962*H962,2)</f>
        <v>0</v>
      </c>
      <c r="K962" s="182" t="s">
        <v>160</v>
      </c>
      <c r="L962" s="39"/>
      <c r="M962" s="187" t="s">
        <v>1</v>
      </c>
      <c r="N962" s="188" t="s">
        <v>41</v>
      </c>
      <c r="O962" s="77"/>
      <c r="P962" s="189">
        <f>O962*H962</f>
        <v>0</v>
      </c>
      <c r="Q962" s="189">
        <v>0</v>
      </c>
      <c r="R962" s="189">
        <f>Q962*H962</f>
        <v>0</v>
      </c>
      <c r="S962" s="189">
        <v>0</v>
      </c>
      <c r="T962" s="190">
        <f>S962*H962</f>
        <v>0</v>
      </c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R962" s="191" t="s">
        <v>195</v>
      </c>
      <c r="AT962" s="191" t="s">
        <v>156</v>
      </c>
      <c r="AU962" s="191" t="s">
        <v>86</v>
      </c>
      <c r="AY962" s="19" t="s">
        <v>154</v>
      </c>
      <c r="BE962" s="192">
        <f>IF(N962="základní",J962,0)</f>
        <v>0</v>
      </c>
      <c r="BF962" s="192">
        <f>IF(N962="snížená",J962,0)</f>
        <v>0</v>
      </c>
      <c r="BG962" s="192">
        <f>IF(N962="zákl. přenesená",J962,0)</f>
        <v>0</v>
      </c>
      <c r="BH962" s="192">
        <f>IF(N962="sníž. přenesená",J962,0)</f>
        <v>0</v>
      </c>
      <c r="BI962" s="192">
        <f>IF(N962="nulová",J962,0)</f>
        <v>0</v>
      </c>
      <c r="BJ962" s="19" t="s">
        <v>84</v>
      </c>
      <c r="BK962" s="192">
        <f>ROUND(I962*H962,2)</f>
        <v>0</v>
      </c>
      <c r="BL962" s="19" t="s">
        <v>195</v>
      </c>
      <c r="BM962" s="191" t="s">
        <v>1139</v>
      </c>
    </row>
    <row r="963" spans="1:47" s="2" customFormat="1" ht="12">
      <c r="A963" s="38"/>
      <c r="B963" s="39"/>
      <c r="C963" s="38"/>
      <c r="D963" s="194" t="s">
        <v>536</v>
      </c>
      <c r="E963" s="38"/>
      <c r="F963" s="235" t="s">
        <v>1122</v>
      </c>
      <c r="G963" s="38"/>
      <c r="H963" s="38"/>
      <c r="I963" s="236"/>
      <c r="J963" s="38"/>
      <c r="K963" s="38"/>
      <c r="L963" s="39"/>
      <c r="M963" s="237"/>
      <c r="N963" s="238"/>
      <c r="O963" s="77"/>
      <c r="P963" s="77"/>
      <c r="Q963" s="77"/>
      <c r="R963" s="77"/>
      <c r="S963" s="77"/>
      <c r="T963" s="7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T963" s="19" t="s">
        <v>536</v>
      </c>
      <c r="AU963" s="19" t="s">
        <v>86</v>
      </c>
    </row>
    <row r="964" spans="1:65" s="2" customFormat="1" ht="24.15" customHeight="1">
      <c r="A964" s="38"/>
      <c r="B964" s="179"/>
      <c r="C964" s="180" t="s">
        <v>1140</v>
      </c>
      <c r="D964" s="180" t="s">
        <v>156</v>
      </c>
      <c r="E964" s="181" t="s">
        <v>1141</v>
      </c>
      <c r="F964" s="182" t="s">
        <v>1142</v>
      </c>
      <c r="G964" s="183" t="s">
        <v>542</v>
      </c>
      <c r="H964" s="184">
        <v>1</v>
      </c>
      <c r="I964" s="185"/>
      <c r="J964" s="186">
        <f>ROUND(I964*H964,2)</f>
        <v>0</v>
      </c>
      <c r="K964" s="182" t="s">
        <v>160</v>
      </c>
      <c r="L964" s="39"/>
      <c r="M964" s="187" t="s">
        <v>1</v>
      </c>
      <c r="N964" s="188" t="s">
        <v>41</v>
      </c>
      <c r="O964" s="77"/>
      <c r="P964" s="189">
        <f>O964*H964</f>
        <v>0</v>
      </c>
      <c r="Q964" s="189">
        <v>0</v>
      </c>
      <c r="R964" s="189">
        <f>Q964*H964</f>
        <v>0</v>
      </c>
      <c r="S964" s="189">
        <v>0</v>
      </c>
      <c r="T964" s="190">
        <f>S964*H964</f>
        <v>0</v>
      </c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R964" s="191" t="s">
        <v>195</v>
      </c>
      <c r="AT964" s="191" t="s">
        <v>156</v>
      </c>
      <c r="AU964" s="191" t="s">
        <v>86</v>
      </c>
      <c r="AY964" s="19" t="s">
        <v>154</v>
      </c>
      <c r="BE964" s="192">
        <f>IF(N964="základní",J964,0)</f>
        <v>0</v>
      </c>
      <c r="BF964" s="192">
        <f>IF(N964="snížená",J964,0)</f>
        <v>0</v>
      </c>
      <c r="BG964" s="192">
        <f>IF(N964="zákl. přenesená",J964,0)</f>
        <v>0</v>
      </c>
      <c r="BH964" s="192">
        <f>IF(N964="sníž. přenesená",J964,0)</f>
        <v>0</v>
      </c>
      <c r="BI964" s="192">
        <f>IF(N964="nulová",J964,0)</f>
        <v>0</v>
      </c>
      <c r="BJ964" s="19" t="s">
        <v>84</v>
      </c>
      <c r="BK964" s="192">
        <f>ROUND(I964*H964,2)</f>
        <v>0</v>
      </c>
      <c r="BL964" s="19" t="s">
        <v>195</v>
      </c>
      <c r="BM964" s="191" t="s">
        <v>1143</v>
      </c>
    </row>
    <row r="965" spans="1:47" s="2" customFormat="1" ht="12">
      <c r="A965" s="38"/>
      <c r="B965" s="39"/>
      <c r="C965" s="38"/>
      <c r="D965" s="194" t="s">
        <v>536</v>
      </c>
      <c r="E965" s="38"/>
      <c r="F965" s="235" t="s">
        <v>1122</v>
      </c>
      <c r="G965" s="38"/>
      <c r="H965" s="38"/>
      <c r="I965" s="236"/>
      <c r="J965" s="38"/>
      <c r="K965" s="38"/>
      <c r="L965" s="39"/>
      <c r="M965" s="237"/>
      <c r="N965" s="238"/>
      <c r="O965" s="77"/>
      <c r="P965" s="77"/>
      <c r="Q965" s="77"/>
      <c r="R965" s="77"/>
      <c r="S965" s="77"/>
      <c r="T965" s="7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T965" s="19" t="s">
        <v>536</v>
      </c>
      <c r="AU965" s="19" t="s">
        <v>86</v>
      </c>
    </row>
    <row r="966" spans="1:65" s="2" customFormat="1" ht="49.05" customHeight="1">
      <c r="A966" s="38"/>
      <c r="B966" s="179"/>
      <c r="C966" s="180" t="s">
        <v>672</v>
      </c>
      <c r="D966" s="180" t="s">
        <v>156</v>
      </c>
      <c r="E966" s="181" t="s">
        <v>1144</v>
      </c>
      <c r="F966" s="182" t="s">
        <v>1145</v>
      </c>
      <c r="G966" s="183" t="s">
        <v>542</v>
      </c>
      <c r="H966" s="184">
        <v>1</v>
      </c>
      <c r="I966" s="185"/>
      <c r="J966" s="186">
        <f>ROUND(I966*H966,2)</f>
        <v>0</v>
      </c>
      <c r="K966" s="182" t="s">
        <v>160</v>
      </c>
      <c r="L966" s="39"/>
      <c r="M966" s="187" t="s">
        <v>1</v>
      </c>
      <c r="N966" s="188" t="s">
        <v>41</v>
      </c>
      <c r="O966" s="77"/>
      <c r="P966" s="189">
        <f>O966*H966</f>
        <v>0</v>
      </c>
      <c r="Q966" s="189">
        <v>0</v>
      </c>
      <c r="R966" s="189">
        <f>Q966*H966</f>
        <v>0</v>
      </c>
      <c r="S966" s="189">
        <v>0</v>
      </c>
      <c r="T966" s="190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191" t="s">
        <v>195</v>
      </c>
      <c r="AT966" s="191" t="s">
        <v>156</v>
      </c>
      <c r="AU966" s="191" t="s">
        <v>86</v>
      </c>
      <c r="AY966" s="19" t="s">
        <v>154</v>
      </c>
      <c r="BE966" s="192">
        <f>IF(N966="základní",J966,0)</f>
        <v>0</v>
      </c>
      <c r="BF966" s="192">
        <f>IF(N966="snížená",J966,0)</f>
        <v>0</v>
      </c>
      <c r="BG966" s="192">
        <f>IF(N966="zákl. přenesená",J966,0)</f>
        <v>0</v>
      </c>
      <c r="BH966" s="192">
        <f>IF(N966="sníž. přenesená",J966,0)</f>
        <v>0</v>
      </c>
      <c r="BI966" s="192">
        <f>IF(N966="nulová",J966,0)</f>
        <v>0</v>
      </c>
      <c r="BJ966" s="19" t="s">
        <v>84</v>
      </c>
      <c r="BK966" s="192">
        <f>ROUND(I966*H966,2)</f>
        <v>0</v>
      </c>
      <c r="BL966" s="19" t="s">
        <v>195</v>
      </c>
      <c r="BM966" s="191" t="s">
        <v>1146</v>
      </c>
    </row>
    <row r="967" spans="1:65" s="2" customFormat="1" ht="55.5" customHeight="1">
      <c r="A967" s="38"/>
      <c r="B967" s="179"/>
      <c r="C967" s="180" t="s">
        <v>1147</v>
      </c>
      <c r="D967" s="180" t="s">
        <v>156</v>
      </c>
      <c r="E967" s="181" t="s">
        <v>1148</v>
      </c>
      <c r="F967" s="182" t="s">
        <v>1149</v>
      </c>
      <c r="G967" s="183" t="s">
        <v>542</v>
      </c>
      <c r="H967" s="184">
        <v>1</v>
      </c>
      <c r="I967" s="185"/>
      <c r="J967" s="186">
        <f>ROUND(I967*H967,2)</f>
        <v>0</v>
      </c>
      <c r="K967" s="182" t="s">
        <v>160</v>
      </c>
      <c r="L967" s="39"/>
      <c r="M967" s="187" t="s">
        <v>1</v>
      </c>
      <c r="N967" s="188" t="s">
        <v>41</v>
      </c>
      <c r="O967" s="77"/>
      <c r="P967" s="189">
        <f>O967*H967</f>
        <v>0</v>
      </c>
      <c r="Q967" s="189">
        <v>0</v>
      </c>
      <c r="R967" s="189">
        <f>Q967*H967</f>
        <v>0</v>
      </c>
      <c r="S967" s="189">
        <v>0</v>
      </c>
      <c r="T967" s="190">
        <f>S967*H967</f>
        <v>0</v>
      </c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R967" s="191" t="s">
        <v>195</v>
      </c>
      <c r="AT967" s="191" t="s">
        <v>156</v>
      </c>
      <c r="AU967" s="191" t="s">
        <v>86</v>
      </c>
      <c r="AY967" s="19" t="s">
        <v>154</v>
      </c>
      <c r="BE967" s="192">
        <f>IF(N967="základní",J967,0)</f>
        <v>0</v>
      </c>
      <c r="BF967" s="192">
        <f>IF(N967="snížená",J967,0)</f>
        <v>0</v>
      </c>
      <c r="BG967" s="192">
        <f>IF(N967="zákl. přenesená",J967,0)</f>
        <v>0</v>
      </c>
      <c r="BH967" s="192">
        <f>IF(N967="sníž. přenesená",J967,0)</f>
        <v>0</v>
      </c>
      <c r="BI967" s="192">
        <f>IF(N967="nulová",J967,0)</f>
        <v>0</v>
      </c>
      <c r="BJ967" s="19" t="s">
        <v>84</v>
      </c>
      <c r="BK967" s="192">
        <f>ROUND(I967*H967,2)</f>
        <v>0</v>
      </c>
      <c r="BL967" s="19" t="s">
        <v>195</v>
      </c>
      <c r="BM967" s="191" t="s">
        <v>1150</v>
      </c>
    </row>
    <row r="968" spans="1:63" s="12" customFormat="1" ht="22.8" customHeight="1">
      <c r="A968" s="12"/>
      <c r="B968" s="166"/>
      <c r="C968" s="12"/>
      <c r="D968" s="167" t="s">
        <v>75</v>
      </c>
      <c r="E968" s="177" t="s">
        <v>1151</v>
      </c>
      <c r="F968" s="177" t="s">
        <v>1152</v>
      </c>
      <c r="G968" s="12"/>
      <c r="H968" s="12"/>
      <c r="I968" s="169"/>
      <c r="J968" s="178">
        <f>BK968</f>
        <v>0</v>
      </c>
      <c r="K968" s="12"/>
      <c r="L968" s="166"/>
      <c r="M968" s="171"/>
      <c r="N968" s="172"/>
      <c r="O968" s="172"/>
      <c r="P968" s="173">
        <f>P969</f>
        <v>0</v>
      </c>
      <c r="Q968" s="172"/>
      <c r="R968" s="173">
        <f>R969</f>
        <v>0</v>
      </c>
      <c r="S968" s="172"/>
      <c r="T968" s="174">
        <f>T969</f>
        <v>0</v>
      </c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R968" s="167" t="s">
        <v>86</v>
      </c>
      <c r="AT968" s="175" t="s">
        <v>75</v>
      </c>
      <c r="AU968" s="175" t="s">
        <v>84</v>
      </c>
      <c r="AY968" s="167" t="s">
        <v>154</v>
      </c>
      <c r="BK968" s="176">
        <f>BK969</f>
        <v>0</v>
      </c>
    </row>
    <row r="969" spans="1:65" s="2" customFormat="1" ht="16.5" customHeight="1">
      <c r="A969" s="38"/>
      <c r="B969" s="179"/>
      <c r="C969" s="180" t="s">
        <v>673</v>
      </c>
      <c r="D969" s="180" t="s">
        <v>156</v>
      </c>
      <c r="E969" s="181" t="s">
        <v>1153</v>
      </c>
      <c r="F969" s="182" t="s">
        <v>1154</v>
      </c>
      <c r="G969" s="183" t="s">
        <v>542</v>
      </c>
      <c r="H969" s="184">
        <v>1</v>
      </c>
      <c r="I969" s="185"/>
      <c r="J969" s="186">
        <f>ROUND(I969*H969,2)</f>
        <v>0</v>
      </c>
      <c r="K969" s="182" t="s">
        <v>160</v>
      </c>
      <c r="L969" s="39"/>
      <c r="M969" s="187" t="s">
        <v>1</v>
      </c>
      <c r="N969" s="188" t="s">
        <v>41</v>
      </c>
      <c r="O969" s="77"/>
      <c r="P969" s="189">
        <f>O969*H969</f>
        <v>0</v>
      </c>
      <c r="Q969" s="189">
        <v>0</v>
      </c>
      <c r="R969" s="189">
        <f>Q969*H969</f>
        <v>0</v>
      </c>
      <c r="S969" s="189">
        <v>0</v>
      </c>
      <c r="T969" s="190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191" t="s">
        <v>195</v>
      </c>
      <c r="AT969" s="191" t="s">
        <v>156</v>
      </c>
      <c r="AU969" s="191" t="s">
        <v>86</v>
      </c>
      <c r="AY969" s="19" t="s">
        <v>154</v>
      </c>
      <c r="BE969" s="192">
        <f>IF(N969="základní",J969,0)</f>
        <v>0</v>
      </c>
      <c r="BF969" s="192">
        <f>IF(N969="snížená",J969,0)</f>
        <v>0</v>
      </c>
      <c r="BG969" s="192">
        <f>IF(N969="zákl. přenesená",J969,0)</f>
        <v>0</v>
      </c>
      <c r="BH969" s="192">
        <f>IF(N969="sníž. přenesená",J969,0)</f>
        <v>0</v>
      </c>
      <c r="BI969" s="192">
        <f>IF(N969="nulová",J969,0)</f>
        <v>0</v>
      </c>
      <c r="BJ969" s="19" t="s">
        <v>84</v>
      </c>
      <c r="BK969" s="192">
        <f>ROUND(I969*H969,2)</f>
        <v>0</v>
      </c>
      <c r="BL969" s="19" t="s">
        <v>195</v>
      </c>
      <c r="BM969" s="191" t="s">
        <v>1155</v>
      </c>
    </row>
    <row r="970" spans="1:63" s="12" customFormat="1" ht="22.8" customHeight="1">
      <c r="A970" s="12"/>
      <c r="B970" s="166"/>
      <c r="C970" s="12"/>
      <c r="D970" s="167" t="s">
        <v>75</v>
      </c>
      <c r="E970" s="177" t="s">
        <v>1156</v>
      </c>
      <c r="F970" s="177" t="s">
        <v>1157</v>
      </c>
      <c r="G970" s="12"/>
      <c r="H970" s="12"/>
      <c r="I970" s="169"/>
      <c r="J970" s="178">
        <f>BK970</f>
        <v>0</v>
      </c>
      <c r="K970" s="12"/>
      <c r="L970" s="166"/>
      <c r="M970" s="171"/>
      <c r="N970" s="172"/>
      <c r="O970" s="172"/>
      <c r="P970" s="173">
        <f>SUM(P971:P979)</f>
        <v>0</v>
      </c>
      <c r="Q970" s="172"/>
      <c r="R970" s="173">
        <f>SUM(R971:R979)</f>
        <v>0</v>
      </c>
      <c r="S970" s="172"/>
      <c r="T970" s="174">
        <f>SUM(T971:T979)</f>
        <v>0</v>
      </c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R970" s="167" t="s">
        <v>86</v>
      </c>
      <c r="AT970" s="175" t="s">
        <v>75</v>
      </c>
      <c r="AU970" s="175" t="s">
        <v>84</v>
      </c>
      <c r="AY970" s="167" t="s">
        <v>154</v>
      </c>
      <c r="BK970" s="176">
        <f>SUM(BK971:BK979)</f>
        <v>0</v>
      </c>
    </row>
    <row r="971" spans="1:65" s="2" customFormat="1" ht="16.5" customHeight="1">
      <c r="A971" s="38"/>
      <c r="B971" s="179"/>
      <c r="C971" s="180" t="s">
        <v>1158</v>
      </c>
      <c r="D971" s="180" t="s">
        <v>156</v>
      </c>
      <c r="E971" s="181" t="s">
        <v>1159</v>
      </c>
      <c r="F971" s="182" t="s">
        <v>1160</v>
      </c>
      <c r="G971" s="183" t="s">
        <v>201</v>
      </c>
      <c r="H971" s="184">
        <v>1946.79</v>
      </c>
      <c r="I971" s="185"/>
      <c r="J971" s="186">
        <f>ROUND(I971*H971,2)</f>
        <v>0</v>
      </c>
      <c r="K971" s="182" t="s">
        <v>160</v>
      </c>
      <c r="L971" s="39"/>
      <c r="M971" s="187" t="s">
        <v>1</v>
      </c>
      <c r="N971" s="188" t="s">
        <v>41</v>
      </c>
      <c r="O971" s="77"/>
      <c r="P971" s="189">
        <f>O971*H971</f>
        <v>0</v>
      </c>
      <c r="Q971" s="189">
        <v>0</v>
      </c>
      <c r="R971" s="189">
        <f>Q971*H971</f>
        <v>0</v>
      </c>
      <c r="S971" s="189">
        <v>0</v>
      </c>
      <c r="T971" s="190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191" t="s">
        <v>195</v>
      </c>
      <c r="AT971" s="191" t="s">
        <v>156</v>
      </c>
      <c r="AU971" s="191" t="s">
        <v>86</v>
      </c>
      <c r="AY971" s="19" t="s">
        <v>154</v>
      </c>
      <c r="BE971" s="192">
        <f>IF(N971="základní",J971,0)</f>
        <v>0</v>
      </c>
      <c r="BF971" s="192">
        <f>IF(N971="snížená",J971,0)</f>
        <v>0</v>
      </c>
      <c r="BG971" s="192">
        <f>IF(N971="zákl. přenesená",J971,0)</f>
        <v>0</v>
      </c>
      <c r="BH971" s="192">
        <f>IF(N971="sníž. přenesená",J971,0)</f>
        <v>0</v>
      </c>
      <c r="BI971" s="192">
        <f>IF(N971="nulová",J971,0)</f>
        <v>0</v>
      </c>
      <c r="BJ971" s="19" t="s">
        <v>84</v>
      </c>
      <c r="BK971" s="192">
        <f>ROUND(I971*H971,2)</f>
        <v>0</v>
      </c>
      <c r="BL971" s="19" t="s">
        <v>195</v>
      </c>
      <c r="BM971" s="191" t="s">
        <v>1161</v>
      </c>
    </row>
    <row r="972" spans="1:51" s="13" customFormat="1" ht="12">
      <c r="A972" s="13"/>
      <c r="B972" s="193"/>
      <c r="C972" s="13"/>
      <c r="D972" s="194" t="s">
        <v>162</v>
      </c>
      <c r="E972" s="195" t="s">
        <v>1</v>
      </c>
      <c r="F972" s="196" t="s">
        <v>215</v>
      </c>
      <c r="G972" s="13"/>
      <c r="H972" s="195" t="s">
        <v>1</v>
      </c>
      <c r="I972" s="197"/>
      <c r="J972" s="13"/>
      <c r="K972" s="13"/>
      <c r="L972" s="193"/>
      <c r="M972" s="198"/>
      <c r="N972" s="199"/>
      <c r="O972" s="199"/>
      <c r="P972" s="199"/>
      <c r="Q972" s="199"/>
      <c r="R972" s="199"/>
      <c r="S972" s="199"/>
      <c r="T972" s="200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195" t="s">
        <v>162</v>
      </c>
      <c r="AU972" s="195" t="s">
        <v>86</v>
      </c>
      <c r="AV972" s="13" t="s">
        <v>84</v>
      </c>
      <c r="AW972" s="13" t="s">
        <v>32</v>
      </c>
      <c r="AX972" s="13" t="s">
        <v>76</v>
      </c>
      <c r="AY972" s="195" t="s">
        <v>154</v>
      </c>
    </row>
    <row r="973" spans="1:51" s="14" customFormat="1" ht="12">
      <c r="A973" s="14"/>
      <c r="B973" s="201"/>
      <c r="C973" s="14"/>
      <c r="D973" s="194" t="s">
        <v>162</v>
      </c>
      <c r="E973" s="202" t="s">
        <v>1</v>
      </c>
      <c r="F973" s="203" t="s">
        <v>1162</v>
      </c>
      <c r="G973" s="14"/>
      <c r="H973" s="204">
        <v>1168.83</v>
      </c>
      <c r="I973" s="205"/>
      <c r="J973" s="14"/>
      <c r="K973" s="14"/>
      <c r="L973" s="201"/>
      <c r="M973" s="206"/>
      <c r="N973" s="207"/>
      <c r="O973" s="207"/>
      <c r="P973" s="207"/>
      <c r="Q973" s="207"/>
      <c r="R973" s="207"/>
      <c r="S973" s="207"/>
      <c r="T973" s="208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02" t="s">
        <v>162</v>
      </c>
      <c r="AU973" s="202" t="s">
        <v>86</v>
      </c>
      <c r="AV973" s="14" t="s">
        <v>86</v>
      </c>
      <c r="AW973" s="14" t="s">
        <v>32</v>
      </c>
      <c r="AX973" s="14" t="s">
        <v>76</v>
      </c>
      <c r="AY973" s="202" t="s">
        <v>154</v>
      </c>
    </row>
    <row r="974" spans="1:51" s="14" customFormat="1" ht="12">
      <c r="A974" s="14"/>
      <c r="B974" s="201"/>
      <c r="C974" s="14"/>
      <c r="D974" s="194" t="s">
        <v>162</v>
      </c>
      <c r="E974" s="202" t="s">
        <v>1</v>
      </c>
      <c r="F974" s="203" t="s">
        <v>1163</v>
      </c>
      <c r="G974" s="14"/>
      <c r="H974" s="204">
        <v>530.58</v>
      </c>
      <c r="I974" s="205"/>
      <c r="J974" s="14"/>
      <c r="K974" s="14"/>
      <c r="L974" s="201"/>
      <c r="M974" s="206"/>
      <c r="N974" s="207"/>
      <c r="O974" s="207"/>
      <c r="P974" s="207"/>
      <c r="Q974" s="207"/>
      <c r="R974" s="207"/>
      <c r="S974" s="207"/>
      <c r="T974" s="208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02" t="s">
        <v>162</v>
      </c>
      <c r="AU974" s="202" t="s">
        <v>86</v>
      </c>
      <c r="AV974" s="14" t="s">
        <v>86</v>
      </c>
      <c r="AW974" s="14" t="s">
        <v>32</v>
      </c>
      <c r="AX974" s="14" t="s">
        <v>76</v>
      </c>
      <c r="AY974" s="202" t="s">
        <v>154</v>
      </c>
    </row>
    <row r="975" spans="1:51" s="14" customFormat="1" ht="12">
      <c r="A975" s="14"/>
      <c r="B975" s="201"/>
      <c r="C975" s="14"/>
      <c r="D975" s="194" t="s">
        <v>162</v>
      </c>
      <c r="E975" s="202" t="s">
        <v>1</v>
      </c>
      <c r="F975" s="203" t="s">
        <v>1164</v>
      </c>
      <c r="G975" s="14"/>
      <c r="H975" s="204">
        <v>147.38</v>
      </c>
      <c r="I975" s="205"/>
      <c r="J975" s="14"/>
      <c r="K975" s="14"/>
      <c r="L975" s="201"/>
      <c r="M975" s="206"/>
      <c r="N975" s="207"/>
      <c r="O975" s="207"/>
      <c r="P975" s="207"/>
      <c r="Q975" s="207"/>
      <c r="R975" s="207"/>
      <c r="S975" s="207"/>
      <c r="T975" s="208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02" t="s">
        <v>162</v>
      </c>
      <c r="AU975" s="202" t="s">
        <v>86</v>
      </c>
      <c r="AV975" s="14" t="s">
        <v>86</v>
      </c>
      <c r="AW975" s="14" t="s">
        <v>32</v>
      </c>
      <c r="AX975" s="14" t="s">
        <v>76</v>
      </c>
      <c r="AY975" s="202" t="s">
        <v>154</v>
      </c>
    </row>
    <row r="976" spans="1:51" s="14" customFormat="1" ht="12">
      <c r="A976" s="14"/>
      <c r="B976" s="201"/>
      <c r="C976" s="14"/>
      <c r="D976" s="194" t="s">
        <v>162</v>
      </c>
      <c r="E976" s="202" t="s">
        <v>1</v>
      </c>
      <c r="F976" s="203" t="s">
        <v>1165</v>
      </c>
      <c r="G976" s="14"/>
      <c r="H976" s="204">
        <v>100</v>
      </c>
      <c r="I976" s="205"/>
      <c r="J976" s="14"/>
      <c r="K976" s="14"/>
      <c r="L976" s="201"/>
      <c r="M976" s="206"/>
      <c r="N976" s="207"/>
      <c r="O976" s="207"/>
      <c r="P976" s="207"/>
      <c r="Q976" s="207"/>
      <c r="R976" s="207"/>
      <c r="S976" s="207"/>
      <c r="T976" s="208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02" t="s">
        <v>162</v>
      </c>
      <c r="AU976" s="202" t="s">
        <v>86</v>
      </c>
      <c r="AV976" s="14" t="s">
        <v>86</v>
      </c>
      <c r="AW976" s="14" t="s">
        <v>32</v>
      </c>
      <c r="AX976" s="14" t="s">
        <v>76</v>
      </c>
      <c r="AY976" s="202" t="s">
        <v>154</v>
      </c>
    </row>
    <row r="977" spans="1:51" s="15" customFormat="1" ht="12">
      <c r="A977" s="15"/>
      <c r="B977" s="209"/>
      <c r="C977" s="15"/>
      <c r="D977" s="194" t="s">
        <v>162</v>
      </c>
      <c r="E977" s="210" t="s">
        <v>1</v>
      </c>
      <c r="F977" s="211" t="s">
        <v>165</v>
      </c>
      <c r="G977" s="15"/>
      <c r="H977" s="212">
        <v>1946.79</v>
      </c>
      <c r="I977" s="213"/>
      <c r="J977" s="15"/>
      <c r="K977" s="15"/>
      <c r="L977" s="209"/>
      <c r="M977" s="214"/>
      <c r="N977" s="215"/>
      <c r="O977" s="215"/>
      <c r="P977" s="215"/>
      <c r="Q977" s="215"/>
      <c r="R977" s="215"/>
      <c r="S977" s="215"/>
      <c r="T977" s="216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T977" s="210" t="s">
        <v>162</v>
      </c>
      <c r="AU977" s="210" t="s">
        <v>86</v>
      </c>
      <c r="AV977" s="15" t="s">
        <v>161</v>
      </c>
      <c r="AW977" s="15" t="s">
        <v>32</v>
      </c>
      <c r="AX977" s="15" t="s">
        <v>84</v>
      </c>
      <c r="AY977" s="210" t="s">
        <v>154</v>
      </c>
    </row>
    <row r="978" spans="1:65" s="2" customFormat="1" ht="33" customHeight="1">
      <c r="A978" s="38"/>
      <c r="B978" s="179"/>
      <c r="C978" s="180" t="s">
        <v>677</v>
      </c>
      <c r="D978" s="180" t="s">
        <v>156</v>
      </c>
      <c r="E978" s="181" t="s">
        <v>1166</v>
      </c>
      <c r="F978" s="182" t="s">
        <v>1167</v>
      </c>
      <c r="G978" s="183" t="s">
        <v>201</v>
      </c>
      <c r="H978" s="184">
        <v>1946.79</v>
      </c>
      <c r="I978" s="185"/>
      <c r="J978" s="186">
        <f>ROUND(I978*H978,2)</f>
        <v>0</v>
      </c>
      <c r="K978" s="182" t="s">
        <v>160</v>
      </c>
      <c r="L978" s="39"/>
      <c r="M978" s="187" t="s">
        <v>1</v>
      </c>
      <c r="N978" s="188" t="s">
        <v>41</v>
      </c>
      <c r="O978" s="77"/>
      <c r="P978" s="189">
        <f>O978*H978</f>
        <v>0</v>
      </c>
      <c r="Q978" s="189">
        <v>0</v>
      </c>
      <c r="R978" s="189">
        <f>Q978*H978</f>
        <v>0</v>
      </c>
      <c r="S978" s="189">
        <v>0</v>
      </c>
      <c r="T978" s="190">
        <f>S978*H978</f>
        <v>0</v>
      </c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R978" s="191" t="s">
        <v>195</v>
      </c>
      <c r="AT978" s="191" t="s">
        <v>156</v>
      </c>
      <c r="AU978" s="191" t="s">
        <v>86</v>
      </c>
      <c r="AY978" s="19" t="s">
        <v>154</v>
      </c>
      <c r="BE978" s="192">
        <f>IF(N978="základní",J978,0)</f>
        <v>0</v>
      </c>
      <c r="BF978" s="192">
        <f>IF(N978="snížená",J978,0)</f>
        <v>0</v>
      </c>
      <c r="BG978" s="192">
        <f>IF(N978="zákl. přenesená",J978,0)</f>
        <v>0</v>
      </c>
      <c r="BH978" s="192">
        <f>IF(N978="sníž. přenesená",J978,0)</f>
        <v>0</v>
      </c>
      <c r="BI978" s="192">
        <f>IF(N978="nulová",J978,0)</f>
        <v>0</v>
      </c>
      <c r="BJ978" s="19" t="s">
        <v>84</v>
      </c>
      <c r="BK978" s="192">
        <f>ROUND(I978*H978,2)</f>
        <v>0</v>
      </c>
      <c r="BL978" s="19" t="s">
        <v>195</v>
      </c>
      <c r="BM978" s="191" t="s">
        <v>1168</v>
      </c>
    </row>
    <row r="979" spans="1:65" s="2" customFormat="1" ht="37.8" customHeight="1">
      <c r="A979" s="38"/>
      <c r="B979" s="179"/>
      <c r="C979" s="180" t="s">
        <v>1169</v>
      </c>
      <c r="D979" s="180" t="s">
        <v>156</v>
      </c>
      <c r="E979" s="181" t="s">
        <v>1170</v>
      </c>
      <c r="F979" s="182" t="s">
        <v>1171</v>
      </c>
      <c r="G979" s="183" t="s">
        <v>201</v>
      </c>
      <c r="H979" s="184">
        <v>1946.79</v>
      </c>
      <c r="I979" s="185"/>
      <c r="J979" s="186">
        <f>ROUND(I979*H979,2)</f>
        <v>0</v>
      </c>
      <c r="K979" s="182" t="s">
        <v>160</v>
      </c>
      <c r="L979" s="39"/>
      <c r="M979" s="187" t="s">
        <v>1</v>
      </c>
      <c r="N979" s="188" t="s">
        <v>41</v>
      </c>
      <c r="O979" s="77"/>
      <c r="P979" s="189">
        <f>O979*H979</f>
        <v>0</v>
      </c>
      <c r="Q979" s="189">
        <v>0</v>
      </c>
      <c r="R979" s="189">
        <f>Q979*H979</f>
        <v>0</v>
      </c>
      <c r="S979" s="189">
        <v>0</v>
      </c>
      <c r="T979" s="190">
        <f>S979*H979</f>
        <v>0</v>
      </c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R979" s="191" t="s">
        <v>195</v>
      </c>
      <c r="AT979" s="191" t="s">
        <v>156</v>
      </c>
      <c r="AU979" s="191" t="s">
        <v>86</v>
      </c>
      <c r="AY979" s="19" t="s">
        <v>154</v>
      </c>
      <c r="BE979" s="192">
        <f>IF(N979="základní",J979,0)</f>
        <v>0</v>
      </c>
      <c r="BF979" s="192">
        <f>IF(N979="snížená",J979,0)</f>
        <v>0</v>
      </c>
      <c r="BG979" s="192">
        <f>IF(N979="zákl. přenesená",J979,0)</f>
        <v>0</v>
      </c>
      <c r="BH979" s="192">
        <f>IF(N979="sníž. přenesená",J979,0)</f>
        <v>0</v>
      </c>
      <c r="BI979" s="192">
        <f>IF(N979="nulová",J979,0)</f>
        <v>0</v>
      </c>
      <c r="BJ979" s="19" t="s">
        <v>84</v>
      </c>
      <c r="BK979" s="192">
        <f>ROUND(I979*H979,2)</f>
        <v>0</v>
      </c>
      <c r="BL979" s="19" t="s">
        <v>195</v>
      </c>
      <c r="BM979" s="191" t="s">
        <v>1172</v>
      </c>
    </row>
    <row r="980" spans="1:63" s="12" customFormat="1" ht="22.8" customHeight="1">
      <c r="A980" s="12"/>
      <c r="B980" s="166"/>
      <c r="C980" s="12"/>
      <c r="D980" s="167" t="s">
        <v>75</v>
      </c>
      <c r="E980" s="177" t="s">
        <v>1173</v>
      </c>
      <c r="F980" s="177" t="s">
        <v>1174</v>
      </c>
      <c r="G980" s="12"/>
      <c r="H980" s="12"/>
      <c r="I980" s="169"/>
      <c r="J980" s="178">
        <f>BK980</f>
        <v>0</v>
      </c>
      <c r="K980" s="12"/>
      <c r="L980" s="166"/>
      <c r="M980" s="171"/>
      <c r="N980" s="172"/>
      <c r="O980" s="172"/>
      <c r="P980" s="173">
        <f>SUM(P981:P1097)</f>
        <v>0</v>
      </c>
      <c r="Q980" s="172"/>
      <c r="R980" s="173">
        <f>SUM(R981:R1097)</f>
        <v>0</v>
      </c>
      <c r="S980" s="172"/>
      <c r="T980" s="174">
        <f>SUM(T981:T1097)</f>
        <v>0</v>
      </c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R980" s="167" t="s">
        <v>86</v>
      </c>
      <c r="AT980" s="175" t="s">
        <v>75</v>
      </c>
      <c r="AU980" s="175" t="s">
        <v>84</v>
      </c>
      <c r="AY980" s="167" t="s">
        <v>154</v>
      </c>
      <c r="BK980" s="176">
        <f>SUM(BK981:BK1097)</f>
        <v>0</v>
      </c>
    </row>
    <row r="981" spans="1:65" s="2" customFormat="1" ht="44.25" customHeight="1">
      <c r="A981" s="38"/>
      <c r="B981" s="179"/>
      <c r="C981" s="180" t="s">
        <v>681</v>
      </c>
      <c r="D981" s="180" t="s">
        <v>156</v>
      </c>
      <c r="E981" s="181" t="s">
        <v>1175</v>
      </c>
      <c r="F981" s="182" t="s">
        <v>1176</v>
      </c>
      <c r="G981" s="183" t="s">
        <v>221</v>
      </c>
      <c r="H981" s="184">
        <v>51</v>
      </c>
      <c r="I981" s="185"/>
      <c r="J981" s="186">
        <f>ROUND(I981*H981,2)</f>
        <v>0</v>
      </c>
      <c r="K981" s="182" t="s">
        <v>160</v>
      </c>
      <c r="L981" s="39"/>
      <c r="M981" s="187" t="s">
        <v>1</v>
      </c>
      <c r="N981" s="188" t="s">
        <v>41</v>
      </c>
      <c r="O981" s="77"/>
      <c r="P981" s="189">
        <f>O981*H981</f>
        <v>0</v>
      </c>
      <c r="Q981" s="189">
        <v>0</v>
      </c>
      <c r="R981" s="189">
        <f>Q981*H981</f>
        <v>0</v>
      </c>
      <c r="S981" s="189">
        <v>0</v>
      </c>
      <c r="T981" s="190">
        <f>S981*H981</f>
        <v>0</v>
      </c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R981" s="191" t="s">
        <v>195</v>
      </c>
      <c r="AT981" s="191" t="s">
        <v>156</v>
      </c>
      <c r="AU981" s="191" t="s">
        <v>86</v>
      </c>
      <c r="AY981" s="19" t="s">
        <v>154</v>
      </c>
      <c r="BE981" s="192">
        <f>IF(N981="základní",J981,0)</f>
        <v>0</v>
      </c>
      <c r="BF981" s="192">
        <f>IF(N981="snížená",J981,0)</f>
        <v>0</v>
      </c>
      <c r="BG981" s="192">
        <f>IF(N981="zákl. přenesená",J981,0)</f>
        <v>0</v>
      </c>
      <c r="BH981" s="192">
        <f>IF(N981="sníž. přenesená",J981,0)</f>
        <v>0</v>
      </c>
      <c r="BI981" s="192">
        <f>IF(N981="nulová",J981,0)</f>
        <v>0</v>
      </c>
      <c r="BJ981" s="19" t="s">
        <v>84</v>
      </c>
      <c r="BK981" s="192">
        <f>ROUND(I981*H981,2)</f>
        <v>0</v>
      </c>
      <c r="BL981" s="19" t="s">
        <v>195</v>
      </c>
      <c r="BM981" s="191" t="s">
        <v>1177</v>
      </c>
    </row>
    <row r="982" spans="1:65" s="2" customFormat="1" ht="24.15" customHeight="1">
      <c r="A982" s="38"/>
      <c r="B982" s="179"/>
      <c r="C982" s="225" t="s">
        <v>1178</v>
      </c>
      <c r="D982" s="225" t="s">
        <v>255</v>
      </c>
      <c r="E982" s="226" t="s">
        <v>1179</v>
      </c>
      <c r="F982" s="227" t="s">
        <v>1180</v>
      </c>
      <c r="G982" s="228" t="s">
        <v>201</v>
      </c>
      <c r="H982" s="229">
        <v>0.9</v>
      </c>
      <c r="I982" s="230"/>
      <c r="J982" s="231">
        <f>ROUND(I982*H982,2)</f>
        <v>0</v>
      </c>
      <c r="K982" s="227" t="s">
        <v>160</v>
      </c>
      <c r="L982" s="232"/>
      <c r="M982" s="233" t="s">
        <v>1</v>
      </c>
      <c r="N982" s="234" t="s">
        <v>41</v>
      </c>
      <c r="O982" s="77"/>
      <c r="P982" s="189">
        <f>O982*H982</f>
        <v>0</v>
      </c>
      <c r="Q982" s="189">
        <v>0</v>
      </c>
      <c r="R982" s="189">
        <f>Q982*H982</f>
        <v>0</v>
      </c>
      <c r="S982" s="189">
        <v>0</v>
      </c>
      <c r="T982" s="190">
        <f>S982*H982</f>
        <v>0</v>
      </c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R982" s="191" t="s">
        <v>248</v>
      </c>
      <c r="AT982" s="191" t="s">
        <v>255</v>
      </c>
      <c r="AU982" s="191" t="s">
        <v>86</v>
      </c>
      <c r="AY982" s="19" t="s">
        <v>154</v>
      </c>
      <c r="BE982" s="192">
        <f>IF(N982="základní",J982,0)</f>
        <v>0</v>
      </c>
      <c r="BF982" s="192">
        <f>IF(N982="snížená",J982,0)</f>
        <v>0</v>
      </c>
      <c r="BG982" s="192">
        <f>IF(N982="zákl. přenesená",J982,0)</f>
        <v>0</v>
      </c>
      <c r="BH982" s="192">
        <f>IF(N982="sníž. přenesená",J982,0)</f>
        <v>0</v>
      </c>
      <c r="BI982" s="192">
        <f>IF(N982="nulová",J982,0)</f>
        <v>0</v>
      </c>
      <c r="BJ982" s="19" t="s">
        <v>84</v>
      </c>
      <c r="BK982" s="192">
        <f>ROUND(I982*H982,2)</f>
        <v>0</v>
      </c>
      <c r="BL982" s="19" t="s">
        <v>195</v>
      </c>
      <c r="BM982" s="191" t="s">
        <v>1181</v>
      </c>
    </row>
    <row r="983" spans="1:51" s="14" customFormat="1" ht="12">
      <c r="A983" s="14"/>
      <c r="B983" s="201"/>
      <c r="C983" s="14"/>
      <c r="D983" s="194" t="s">
        <v>162</v>
      </c>
      <c r="E983" s="202" t="s">
        <v>1</v>
      </c>
      <c r="F983" s="203" t="s">
        <v>1182</v>
      </c>
      <c r="G983" s="14"/>
      <c r="H983" s="204">
        <v>0.9</v>
      </c>
      <c r="I983" s="205"/>
      <c r="J983" s="14"/>
      <c r="K983" s="14"/>
      <c r="L983" s="201"/>
      <c r="M983" s="206"/>
      <c r="N983" s="207"/>
      <c r="O983" s="207"/>
      <c r="P983" s="207"/>
      <c r="Q983" s="207"/>
      <c r="R983" s="207"/>
      <c r="S983" s="207"/>
      <c r="T983" s="208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02" t="s">
        <v>162</v>
      </c>
      <c r="AU983" s="202" t="s">
        <v>86</v>
      </c>
      <c r="AV983" s="14" t="s">
        <v>86</v>
      </c>
      <c r="AW983" s="14" t="s">
        <v>32</v>
      </c>
      <c r="AX983" s="14" t="s">
        <v>76</v>
      </c>
      <c r="AY983" s="202" t="s">
        <v>154</v>
      </c>
    </row>
    <row r="984" spans="1:51" s="15" customFormat="1" ht="12">
      <c r="A984" s="15"/>
      <c r="B984" s="209"/>
      <c r="C984" s="15"/>
      <c r="D984" s="194" t="s">
        <v>162</v>
      </c>
      <c r="E984" s="210" t="s">
        <v>1</v>
      </c>
      <c r="F984" s="211" t="s">
        <v>165</v>
      </c>
      <c r="G984" s="15"/>
      <c r="H984" s="212">
        <v>0.9</v>
      </c>
      <c r="I984" s="213"/>
      <c r="J984" s="15"/>
      <c r="K984" s="15"/>
      <c r="L984" s="209"/>
      <c r="M984" s="214"/>
      <c r="N984" s="215"/>
      <c r="O984" s="215"/>
      <c r="P984" s="215"/>
      <c r="Q984" s="215"/>
      <c r="R984" s="215"/>
      <c r="S984" s="215"/>
      <c r="T984" s="216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T984" s="210" t="s">
        <v>162</v>
      </c>
      <c r="AU984" s="210" t="s">
        <v>86</v>
      </c>
      <c r="AV984" s="15" t="s">
        <v>161</v>
      </c>
      <c r="AW984" s="15" t="s">
        <v>32</v>
      </c>
      <c r="AX984" s="15" t="s">
        <v>84</v>
      </c>
      <c r="AY984" s="210" t="s">
        <v>154</v>
      </c>
    </row>
    <row r="985" spans="1:65" s="2" customFormat="1" ht="24.15" customHeight="1">
      <c r="A985" s="38"/>
      <c r="B985" s="179"/>
      <c r="C985" s="225" t="s">
        <v>686</v>
      </c>
      <c r="D985" s="225" t="s">
        <v>255</v>
      </c>
      <c r="E985" s="226" t="s">
        <v>1183</v>
      </c>
      <c r="F985" s="227" t="s">
        <v>1184</v>
      </c>
      <c r="G985" s="228" t="s">
        <v>201</v>
      </c>
      <c r="H985" s="229">
        <v>21.58</v>
      </c>
      <c r="I985" s="230"/>
      <c r="J985" s="231">
        <f>ROUND(I985*H985,2)</f>
        <v>0</v>
      </c>
      <c r="K985" s="227" t="s">
        <v>160</v>
      </c>
      <c r="L985" s="232"/>
      <c r="M985" s="233" t="s">
        <v>1</v>
      </c>
      <c r="N985" s="234" t="s">
        <v>41</v>
      </c>
      <c r="O985" s="77"/>
      <c r="P985" s="189">
        <f>O985*H985</f>
        <v>0</v>
      </c>
      <c r="Q985" s="189">
        <v>0</v>
      </c>
      <c r="R985" s="189">
        <f>Q985*H985</f>
        <v>0</v>
      </c>
      <c r="S985" s="189">
        <v>0</v>
      </c>
      <c r="T985" s="190">
        <f>S985*H985</f>
        <v>0</v>
      </c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R985" s="191" t="s">
        <v>248</v>
      </c>
      <c r="AT985" s="191" t="s">
        <v>255</v>
      </c>
      <c r="AU985" s="191" t="s">
        <v>86</v>
      </c>
      <c r="AY985" s="19" t="s">
        <v>154</v>
      </c>
      <c r="BE985" s="192">
        <f>IF(N985="základní",J985,0)</f>
        <v>0</v>
      </c>
      <c r="BF985" s="192">
        <f>IF(N985="snížená",J985,0)</f>
        <v>0</v>
      </c>
      <c r="BG985" s="192">
        <f>IF(N985="zákl. přenesená",J985,0)</f>
        <v>0</v>
      </c>
      <c r="BH985" s="192">
        <f>IF(N985="sníž. přenesená",J985,0)</f>
        <v>0</v>
      </c>
      <c r="BI985" s="192">
        <f>IF(N985="nulová",J985,0)</f>
        <v>0</v>
      </c>
      <c r="BJ985" s="19" t="s">
        <v>84</v>
      </c>
      <c r="BK985" s="192">
        <f>ROUND(I985*H985,2)</f>
        <v>0</v>
      </c>
      <c r="BL985" s="19" t="s">
        <v>195</v>
      </c>
      <c r="BM985" s="191" t="s">
        <v>1185</v>
      </c>
    </row>
    <row r="986" spans="1:51" s="14" customFormat="1" ht="12">
      <c r="A986" s="14"/>
      <c r="B986" s="201"/>
      <c r="C986" s="14"/>
      <c r="D986" s="194" t="s">
        <v>162</v>
      </c>
      <c r="E986" s="202" t="s">
        <v>1</v>
      </c>
      <c r="F986" s="203" t="s">
        <v>974</v>
      </c>
      <c r="G986" s="14"/>
      <c r="H986" s="204">
        <v>17.82</v>
      </c>
      <c r="I986" s="205"/>
      <c r="J986" s="14"/>
      <c r="K986" s="14"/>
      <c r="L986" s="201"/>
      <c r="M986" s="206"/>
      <c r="N986" s="207"/>
      <c r="O986" s="207"/>
      <c r="P986" s="207"/>
      <c r="Q986" s="207"/>
      <c r="R986" s="207"/>
      <c r="S986" s="207"/>
      <c r="T986" s="208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02" t="s">
        <v>162</v>
      </c>
      <c r="AU986" s="202" t="s">
        <v>86</v>
      </c>
      <c r="AV986" s="14" t="s">
        <v>86</v>
      </c>
      <c r="AW986" s="14" t="s">
        <v>32</v>
      </c>
      <c r="AX986" s="14" t="s">
        <v>76</v>
      </c>
      <c r="AY986" s="202" t="s">
        <v>154</v>
      </c>
    </row>
    <row r="987" spans="1:51" s="14" customFormat="1" ht="12">
      <c r="A987" s="14"/>
      <c r="B987" s="201"/>
      <c r="C987" s="14"/>
      <c r="D987" s="194" t="s">
        <v>162</v>
      </c>
      <c r="E987" s="202" t="s">
        <v>1</v>
      </c>
      <c r="F987" s="203" t="s">
        <v>979</v>
      </c>
      <c r="G987" s="14"/>
      <c r="H987" s="204">
        <v>1.89</v>
      </c>
      <c r="I987" s="205"/>
      <c r="J987" s="14"/>
      <c r="K987" s="14"/>
      <c r="L987" s="201"/>
      <c r="M987" s="206"/>
      <c r="N987" s="207"/>
      <c r="O987" s="207"/>
      <c r="P987" s="207"/>
      <c r="Q987" s="207"/>
      <c r="R987" s="207"/>
      <c r="S987" s="207"/>
      <c r="T987" s="208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02" t="s">
        <v>162</v>
      </c>
      <c r="AU987" s="202" t="s">
        <v>86</v>
      </c>
      <c r="AV987" s="14" t="s">
        <v>86</v>
      </c>
      <c r="AW987" s="14" t="s">
        <v>32</v>
      </c>
      <c r="AX987" s="14" t="s">
        <v>76</v>
      </c>
      <c r="AY987" s="202" t="s">
        <v>154</v>
      </c>
    </row>
    <row r="988" spans="1:51" s="14" customFormat="1" ht="12">
      <c r="A988" s="14"/>
      <c r="B988" s="201"/>
      <c r="C988" s="14"/>
      <c r="D988" s="194" t="s">
        <v>162</v>
      </c>
      <c r="E988" s="202" t="s">
        <v>1</v>
      </c>
      <c r="F988" s="203" t="s">
        <v>965</v>
      </c>
      <c r="G988" s="14"/>
      <c r="H988" s="204">
        <v>1.87</v>
      </c>
      <c r="I988" s="205"/>
      <c r="J988" s="14"/>
      <c r="K988" s="14"/>
      <c r="L988" s="201"/>
      <c r="M988" s="206"/>
      <c r="N988" s="207"/>
      <c r="O988" s="207"/>
      <c r="P988" s="207"/>
      <c r="Q988" s="207"/>
      <c r="R988" s="207"/>
      <c r="S988" s="207"/>
      <c r="T988" s="208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02" t="s">
        <v>162</v>
      </c>
      <c r="AU988" s="202" t="s">
        <v>86</v>
      </c>
      <c r="AV988" s="14" t="s">
        <v>86</v>
      </c>
      <c r="AW988" s="14" t="s">
        <v>32</v>
      </c>
      <c r="AX988" s="14" t="s">
        <v>76</v>
      </c>
      <c r="AY988" s="202" t="s">
        <v>154</v>
      </c>
    </row>
    <row r="989" spans="1:51" s="15" customFormat="1" ht="12">
      <c r="A989" s="15"/>
      <c r="B989" s="209"/>
      <c r="C989" s="15"/>
      <c r="D989" s="194" t="s">
        <v>162</v>
      </c>
      <c r="E989" s="210" t="s">
        <v>1</v>
      </c>
      <c r="F989" s="211" t="s">
        <v>165</v>
      </c>
      <c r="G989" s="15"/>
      <c r="H989" s="212">
        <v>21.580000000000002</v>
      </c>
      <c r="I989" s="213"/>
      <c r="J989" s="15"/>
      <c r="K989" s="15"/>
      <c r="L989" s="209"/>
      <c r="M989" s="214"/>
      <c r="N989" s="215"/>
      <c r="O989" s="215"/>
      <c r="P989" s="215"/>
      <c r="Q989" s="215"/>
      <c r="R989" s="215"/>
      <c r="S989" s="215"/>
      <c r="T989" s="216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10" t="s">
        <v>162</v>
      </c>
      <c r="AU989" s="210" t="s">
        <v>86</v>
      </c>
      <c r="AV989" s="15" t="s">
        <v>161</v>
      </c>
      <c r="AW989" s="15" t="s">
        <v>32</v>
      </c>
      <c r="AX989" s="15" t="s">
        <v>84</v>
      </c>
      <c r="AY989" s="210" t="s">
        <v>154</v>
      </c>
    </row>
    <row r="990" spans="1:65" s="2" customFormat="1" ht="24.15" customHeight="1">
      <c r="A990" s="38"/>
      <c r="B990" s="179"/>
      <c r="C990" s="225" t="s">
        <v>1186</v>
      </c>
      <c r="D990" s="225" t="s">
        <v>255</v>
      </c>
      <c r="E990" s="226" t="s">
        <v>1187</v>
      </c>
      <c r="F990" s="227" t="s">
        <v>1188</v>
      </c>
      <c r="G990" s="228" t="s">
        <v>201</v>
      </c>
      <c r="H990" s="229">
        <v>67.32</v>
      </c>
      <c r="I990" s="230"/>
      <c r="J990" s="231">
        <f>ROUND(I990*H990,2)</f>
        <v>0</v>
      </c>
      <c r="K990" s="227" t="s">
        <v>160</v>
      </c>
      <c r="L990" s="232"/>
      <c r="M990" s="233" t="s">
        <v>1</v>
      </c>
      <c r="N990" s="234" t="s">
        <v>41</v>
      </c>
      <c r="O990" s="77"/>
      <c r="P990" s="189">
        <f>O990*H990</f>
        <v>0</v>
      </c>
      <c r="Q990" s="189">
        <v>0</v>
      </c>
      <c r="R990" s="189">
        <f>Q990*H990</f>
        <v>0</v>
      </c>
      <c r="S990" s="189">
        <v>0</v>
      </c>
      <c r="T990" s="190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191" t="s">
        <v>248</v>
      </c>
      <c r="AT990" s="191" t="s">
        <v>255</v>
      </c>
      <c r="AU990" s="191" t="s">
        <v>86</v>
      </c>
      <c r="AY990" s="19" t="s">
        <v>154</v>
      </c>
      <c r="BE990" s="192">
        <f>IF(N990="základní",J990,0)</f>
        <v>0</v>
      </c>
      <c r="BF990" s="192">
        <f>IF(N990="snížená",J990,0)</f>
        <v>0</v>
      </c>
      <c r="BG990" s="192">
        <f>IF(N990="zákl. přenesená",J990,0)</f>
        <v>0</v>
      </c>
      <c r="BH990" s="192">
        <f>IF(N990="sníž. přenesená",J990,0)</f>
        <v>0</v>
      </c>
      <c r="BI990" s="192">
        <f>IF(N990="nulová",J990,0)</f>
        <v>0</v>
      </c>
      <c r="BJ990" s="19" t="s">
        <v>84</v>
      </c>
      <c r="BK990" s="192">
        <f>ROUND(I990*H990,2)</f>
        <v>0</v>
      </c>
      <c r="BL990" s="19" t="s">
        <v>195</v>
      </c>
      <c r="BM990" s="191" t="s">
        <v>1189</v>
      </c>
    </row>
    <row r="991" spans="1:51" s="14" customFormat="1" ht="12">
      <c r="A991" s="14"/>
      <c r="B991" s="201"/>
      <c r="C991" s="14"/>
      <c r="D991" s="194" t="s">
        <v>162</v>
      </c>
      <c r="E991" s="202" t="s">
        <v>1</v>
      </c>
      <c r="F991" s="203" t="s">
        <v>975</v>
      </c>
      <c r="G991" s="14"/>
      <c r="H991" s="204">
        <v>58.32</v>
      </c>
      <c r="I991" s="205"/>
      <c r="J991" s="14"/>
      <c r="K991" s="14"/>
      <c r="L991" s="201"/>
      <c r="M991" s="206"/>
      <c r="N991" s="207"/>
      <c r="O991" s="207"/>
      <c r="P991" s="207"/>
      <c r="Q991" s="207"/>
      <c r="R991" s="207"/>
      <c r="S991" s="207"/>
      <c r="T991" s="208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02" t="s">
        <v>162</v>
      </c>
      <c r="AU991" s="202" t="s">
        <v>86</v>
      </c>
      <c r="AV991" s="14" t="s">
        <v>86</v>
      </c>
      <c r="AW991" s="14" t="s">
        <v>32</v>
      </c>
      <c r="AX991" s="14" t="s">
        <v>76</v>
      </c>
      <c r="AY991" s="202" t="s">
        <v>154</v>
      </c>
    </row>
    <row r="992" spans="1:51" s="14" customFormat="1" ht="12">
      <c r="A992" s="14"/>
      <c r="B992" s="201"/>
      <c r="C992" s="14"/>
      <c r="D992" s="194" t="s">
        <v>162</v>
      </c>
      <c r="E992" s="202" t="s">
        <v>1</v>
      </c>
      <c r="F992" s="203" t="s">
        <v>964</v>
      </c>
      <c r="G992" s="14"/>
      <c r="H992" s="204">
        <v>9</v>
      </c>
      <c r="I992" s="205"/>
      <c r="J992" s="14"/>
      <c r="K992" s="14"/>
      <c r="L992" s="201"/>
      <c r="M992" s="206"/>
      <c r="N992" s="207"/>
      <c r="O992" s="207"/>
      <c r="P992" s="207"/>
      <c r="Q992" s="207"/>
      <c r="R992" s="207"/>
      <c r="S992" s="207"/>
      <c r="T992" s="208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02" t="s">
        <v>162</v>
      </c>
      <c r="AU992" s="202" t="s">
        <v>86</v>
      </c>
      <c r="AV992" s="14" t="s">
        <v>86</v>
      </c>
      <c r="AW992" s="14" t="s">
        <v>32</v>
      </c>
      <c r="AX992" s="14" t="s">
        <v>76</v>
      </c>
      <c r="AY992" s="202" t="s">
        <v>154</v>
      </c>
    </row>
    <row r="993" spans="1:51" s="15" customFormat="1" ht="12">
      <c r="A993" s="15"/>
      <c r="B993" s="209"/>
      <c r="C993" s="15"/>
      <c r="D993" s="194" t="s">
        <v>162</v>
      </c>
      <c r="E993" s="210" t="s">
        <v>1</v>
      </c>
      <c r="F993" s="211" t="s">
        <v>165</v>
      </c>
      <c r="G993" s="15"/>
      <c r="H993" s="212">
        <v>67.32</v>
      </c>
      <c r="I993" s="213"/>
      <c r="J993" s="15"/>
      <c r="K993" s="15"/>
      <c r="L993" s="209"/>
      <c r="M993" s="214"/>
      <c r="N993" s="215"/>
      <c r="O993" s="215"/>
      <c r="P993" s="215"/>
      <c r="Q993" s="215"/>
      <c r="R993" s="215"/>
      <c r="S993" s="215"/>
      <c r="T993" s="216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10" t="s">
        <v>162</v>
      </c>
      <c r="AU993" s="210" t="s">
        <v>86</v>
      </c>
      <c r="AV993" s="15" t="s">
        <v>161</v>
      </c>
      <c r="AW993" s="15" t="s">
        <v>32</v>
      </c>
      <c r="AX993" s="15" t="s">
        <v>84</v>
      </c>
      <c r="AY993" s="210" t="s">
        <v>154</v>
      </c>
    </row>
    <row r="994" spans="1:65" s="2" customFormat="1" ht="24.15" customHeight="1">
      <c r="A994" s="38"/>
      <c r="B994" s="179"/>
      <c r="C994" s="225" t="s">
        <v>695</v>
      </c>
      <c r="D994" s="225" t="s">
        <v>255</v>
      </c>
      <c r="E994" s="226" t="s">
        <v>1190</v>
      </c>
      <c r="F994" s="227" t="s">
        <v>1191</v>
      </c>
      <c r="G994" s="228" t="s">
        <v>201</v>
      </c>
      <c r="H994" s="229">
        <v>6.3</v>
      </c>
      <c r="I994" s="230"/>
      <c r="J994" s="231">
        <f>ROUND(I994*H994,2)</f>
        <v>0</v>
      </c>
      <c r="K994" s="227" t="s">
        <v>160</v>
      </c>
      <c r="L994" s="232"/>
      <c r="M994" s="233" t="s">
        <v>1</v>
      </c>
      <c r="N994" s="234" t="s">
        <v>41</v>
      </c>
      <c r="O994" s="77"/>
      <c r="P994" s="189">
        <f>O994*H994</f>
        <v>0</v>
      </c>
      <c r="Q994" s="189">
        <v>0</v>
      </c>
      <c r="R994" s="189">
        <f>Q994*H994</f>
        <v>0</v>
      </c>
      <c r="S994" s="189">
        <v>0</v>
      </c>
      <c r="T994" s="190">
        <f>S994*H994</f>
        <v>0</v>
      </c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R994" s="191" t="s">
        <v>248</v>
      </c>
      <c r="AT994" s="191" t="s">
        <v>255</v>
      </c>
      <c r="AU994" s="191" t="s">
        <v>86</v>
      </c>
      <c r="AY994" s="19" t="s">
        <v>154</v>
      </c>
      <c r="BE994" s="192">
        <f>IF(N994="základní",J994,0)</f>
        <v>0</v>
      </c>
      <c r="BF994" s="192">
        <f>IF(N994="snížená",J994,0)</f>
        <v>0</v>
      </c>
      <c r="BG994" s="192">
        <f>IF(N994="zákl. přenesená",J994,0)</f>
        <v>0</v>
      </c>
      <c r="BH994" s="192">
        <f>IF(N994="sníž. přenesená",J994,0)</f>
        <v>0</v>
      </c>
      <c r="BI994" s="192">
        <f>IF(N994="nulová",J994,0)</f>
        <v>0</v>
      </c>
      <c r="BJ994" s="19" t="s">
        <v>84</v>
      </c>
      <c r="BK994" s="192">
        <f>ROUND(I994*H994,2)</f>
        <v>0</v>
      </c>
      <c r="BL994" s="19" t="s">
        <v>195</v>
      </c>
      <c r="BM994" s="191" t="s">
        <v>1192</v>
      </c>
    </row>
    <row r="995" spans="1:51" s="14" customFormat="1" ht="12">
      <c r="A995" s="14"/>
      <c r="B995" s="201"/>
      <c r="C995" s="14"/>
      <c r="D995" s="194" t="s">
        <v>162</v>
      </c>
      <c r="E995" s="202" t="s">
        <v>1</v>
      </c>
      <c r="F995" s="203" t="s">
        <v>978</v>
      </c>
      <c r="G995" s="14"/>
      <c r="H995" s="204">
        <v>6.3</v>
      </c>
      <c r="I995" s="205"/>
      <c r="J995" s="14"/>
      <c r="K995" s="14"/>
      <c r="L995" s="201"/>
      <c r="M995" s="206"/>
      <c r="N995" s="207"/>
      <c r="O995" s="207"/>
      <c r="P995" s="207"/>
      <c r="Q995" s="207"/>
      <c r="R995" s="207"/>
      <c r="S995" s="207"/>
      <c r="T995" s="208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02" t="s">
        <v>162</v>
      </c>
      <c r="AU995" s="202" t="s">
        <v>86</v>
      </c>
      <c r="AV995" s="14" t="s">
        <v>86</v>
      </c>
      <c r="AW995" s="14" t="s">
        <v>32</v>
      </c>
      <c r="AX995" s="14" t="s">
        <v>76</v>
      </c>
      <c r="AY995" s="202" t="s">
        <v>154</v>
      </c>
    </row>
    <row r="996" spans="1:51" s="15" customFormat="1" ht="12">
      <c r="A996" s="15"/>
      <c r="B996" s="209"/>
      <c r="C996" s="15"/>
      <c r="D996" s="194" t="s">
        <v>162</v>
      </c>
      <c r="E996" s="210" t="s">
        <v>1</v>
      </c>
      <c r="F996" s="211" t="s">
        <v>165</v>
      </c>
      <c r="G996" s="15"/>
      <c r="H996" s="212">
        <v>6.3</v>
      </c>
      <c r="I996" s="213"/>
      <c r="J996" s="15"/>
      <c r="K996" s="15"/>
      <c r="L996" s="209"/>
      <c r="M996" s="214"/>
      <c r="N996" s="215"/>
      <c r="O996" s="215"/>
      <c r="P996" s="215"/>
      <c r="Q996" s="215"/>
      <c r="R996" s="215"/>
      <c r="S996" s="215"/>
      <c r="T996" s="216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T996" s="210" t="s">
        <v>162</v>
      </c>
      <c r="AU996" s="210" t="s">
        <v>86</v>
      </c>
      <c r="AV996" s="15" t="s">
        <v>161</v>
      </c>
      <c r="AW996" s="15" t="s">
        <v>32</v>
      </c>
      <c r="AX996" s="15" t="s">
        <v>84</v>
      </c>
      <c r="AY996" s="210" t="s">
        <v>154</v>
      </c>
    </row>
    <row r="997" spans="1:65" s="2" customFormat="1" ht="24.15" customHeight="1">
      <c r="A997" s="38"/>
      <c r="B997" s="179"/>
      <c r="C997" s="225" t="s">
        <v>1193</v>
      </c>
      <c r="D997" s="225" t="s">
        <v>255</v>
      </c>
      <c r="E997" s="226" t="s">
        <v>1194</v>
      </c>
      <c r="F997" s="227" t="s">
        <v>1195</v>
      </c>
      <c r="G997" s="228" t="s">
        <v>201</v>
      </c>
      <c r="H997" s="229">
        <v>17.295</v>
      </c>
      <c r="I997" s="230"/>
      <c r="J997" s="231">
        <f>ROUND(I997*H997,2)</f>
        <v>0</v>
      </c>
      <c r="K997" s="227" t="s">
        <v>160</v>
      </c>
      <c r="L997" s="232"/>
      <c r="M997" s="233" t="s">
        <v>1</v>
      </c>
      <c r="N997" s="234" t="s">
        <v>41</v>
      </c>
      <c r="O997" s="77"/>
      <c r="P997" s="189">
        <f>O997*H997</f>
        <v>0</v>
      </c>
      <c r="Q997" s="189">
        <v>0</v>
      </c>
      <c r="R997" s="189">
        <f>Q997*H997</f>
        <v>0</v>
      </c>
      <c r="S997" s="189">
        <v>0</v>
      </c>
      <c r="T997" s="190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191" t="s">
        <v>248</v>
      </c>
      <c r="AT997" s="191" t="s">
        <v>255</v>
      </c>
      <c r="AU997" s="191" t="s">
        <v>86</v>
      </c>
      <c r="AY997" s="19" t="s">
        <v>154</v>
      </c>
      <c r="BE997" s="192">
        <f>IF(N997="základní",J997,0)</f>
        <v>0</v>
      </c>
      <c r="BF997" s="192">
        <f>IF(N997="snížená",J997,0)</f>
        <v>0</v>
      </c>
      <c r="BG997" s="192">
        <f>IF(N997="zákl. přenesená",J997,0)</f>
        <v>0</v>
      </c>
      <c r="BH997" s="192">
        <f>IF(N997="sníž. přenesená",J997,0)</f>
        <v>0</v>
      </c>
      <c r="BI997" s="192">
        <f>IF(N997="nulová",J997,0)</f>
        <v>0</v>
      </c>
      <c r="BJ997" s="19" t="s">
        <v>84</v>
      </c>
      <c r="BK997" s="192">
        <f>ROUND(I997*H997,2)</f>
        <v>0</v>
      </c>
      <c r="BL997" s="19" t="s">
        <v>195</v>
      </c>
      <c r="BM997" s="191" t="s">
        <v>1196</v>
      </c>
    </row>
    <row r="998" spans="1:51" s="14" customFormat="1" ht="12">
      <c r="A998" s="14"/>
      <c r="B998" s="201"/>
      <c r="C998" s="14"/>
      <c r="D998" s="194" t="s">
        <v>162</v>
      </c>
      <c r="E998" s="202" t="s">
        <v>1</v>
      </c>
      <c r="F998" s="203" t="s">
        <v>1197</v>
      </c>
      <c r="G998" s="14"/>
      <c r="H998" s="204">
        <v>6.72</v>
      </c>
      <c r="I998" s="205"/>
      <c r="J998" s="14"/>
      <c r="K998" s="14"/>
      <c r="L998" s="201"/>
      <c r="M998" s="206"/>
      <c r="N998" s="207"/>
      <c r="O998" s="207"/>
      <c r="P998" s="207"/>
      <c r="Q998" s="207"/>
      <c r="R998" s="207"/>
      <c r="S998" s="207"/>
      <c r="T998" s="208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02" t="s">
        <v>162</v>
      </c>
      <c r="AU998" s="202" t="s">
        <v>86</v>
      </c>
      <c r="AV998" s="14" t="s">
        <v>86</v>
      </c>
      <c r="AW998" s="14" t="s">
        <v>32</v>
      </c>
      <c r="AX998" s="14" t="s">
        <v>76</v>
      </c>
      <c r="AY998" s="202" t="s">
        <v>154</v>
      </c>
    </row>
    <row r="999" spans="1:51" s="14" customFormat="1" ht="12">
      <c r="A999" s="14"/>
      <c r="B999" s="201"/>
      <c r="C999" s="14"/>
      <c r="D999" s="194" t="s">
        <v>162</v>
      </c>
      <c r="E999" s="202" t="s">
        <v>1</v>
      </c>
      <c r="F999" s="203" t="s">
        <v>1198</v>
      </c>
      <c r="G999" s="14"/>
      <c r="H999" s="204">
        <v>3.375</v>
      </c>
      <c r="I999" s="205"/>
      <c r="J999" s="14"/>
      <c r="K999" s="14"/>
      <c r="L999" s="201"/>
      <c r="M999" s="206"/>
      <c r="N999" s="207"/>
      <c r="O999" s="207"/>
      <c r="P999" s="207"/>
      <c r="Q999" s="207"/>
      <c r="R999" s="207"/>
      <c r="S999" s="207"/>
      <c r="T999" s="208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02" t="s">
        <v>162</v>
      </c>
      <c r="AU999" s="202" t="s">
        <v>86</v>
      </c>
      <c r="AV999" s="14" t="s">
        <v>86</v>
      </c>
      <c r="AW999" s="14" t="s">
        <v>32</v>
      </c>
      <c r="AX999" s="14" t="s">
        <v>76</v>
      </c>
      <c r="AY999" s="202" t="s">
        <v>154</v>
      </c>
    </row>
    <row r="1000" spans="1:51" s="14" customFormat="1" ht="12">
      <c r="A1000" s="14"/>
      <c r="B1000" s="201"/>
      <c r="C1000" s="14"/>
      <c r="D1000" s="194" t="s">
        <v>162</v>
      </c>
      <c r="E1000" s="202" t="s">
        <v>1</v>
      </c>
      <c r="F1000" s="203" t="s">
        <v>966</v>
      </c>
      <c r="G1000" s="14"/>
      <c r="H1000" s="204">
        <v>7.2</v>
      </c>
      <c r="I1000" s="205"/>
      <c r="J1000" s="14"/>
      <c r="K1000" s="14"/>
      <c r="L1000" s="201"/>
      <c r="M1000" s="206"/>
      <c r="N1000" s="207"/>
      <c r="O1000" s="207"/>
      <c r="P1000" s="207"/>
      <c r="Q1000" s="207"/>
      <c r="R1000" s="207"/>
      <c r="S1000" s="207"/>
      <c r="T1000" s="208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02" t="s">
        <v>162</v>
      </c>
      <c r="AU1000" s="202" t="s">
        <v>86</v>
      </c>
      <c r="AV1000" s="14" t="s">
        <v>86</v>
      </c>
      <c r="AW1000" s="14" t="s">
        <v>32</v>
      </c>
      <c r="AX1000" s="14" t="s">
        <v>76</v>
      </c>
      <c r="AY1000" s="202" t="s">
        <v>154</v>
      </c>
    </row>
    <row r="1001" spans="1:51" s="15" customFormat="1" ht="12">
      <c r="A1001" s="15"/>
      <c r="B1001" s="209"/>
      <c r="C1001" s="15"/>
      <c r="D1001" s="194" t="s">
        <v>162</v>
      </c>
      <c r="E1001" s="210" t="s">
        <v>1</v>
      </c>
      <c r="F1001" s="211" t="s">
        <v>165</v>
      </c>
      <c r="G1001" s="15"/>
      <c r="H1001" s="212">
        <v>17.294999999999998</v>
      </c>
      <c r="I1001" s="213"/>
      <c r="J1001" s="15"/>
      <c r="K1001" s="15"/>
      <c r="L1001" s="209"/>
      <c r="M1001" s="214"/>
      <c r="N1001" s="215"/>
      <c r="O1001" s="215"/>
      <c r="P1001" s="215"/>
      <c r="Q1001" s="215"/>
      <c r="R1001" s="215"/>
      <c r="S1001" s="215"/>
      <c r="T1001" s="216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10" t="s">
        <v>162</v>
      </c>
      <c r="AU1001" s="210" t="s">
        <v>86</v>
      </c>
      <c r="AV1001" s="15" t="s">
        <v>161</v>
      </c>
      <c r="AW1001" s="15" t="s">
        <v>32</v>
      </c>
      <c r="AX1001" s="15" t="s">
        <v>84</v>
      </c>
      <c r="AY1001" s="210" t="s">
        <v>154</v>
      </c>
    </row>
    <row r="1002" spans="1:65" s="2" customFormat="1" ht="44.25" customHeight="1">
      <c r="A1002" s="38"/>
      <c r="B1002" s="179"/>
      <c r="C1002" s="180" t="s">
        <v>702</v>
      </c>
      <c r="D1002" s="180" t="s">
        <v>156</v>
      </c>
      <c r="E1002" s="181" t="s">
        <v>1199</v>
      </c>
      <c r="F1002" s="182" t="s">
        <v>1200</v>
      </c>
      <c r="G1002" s="183" t="s">
        <v>221</v>
      </c>
      <c r="H1002" s="184">
        <v>11</v>
      </c>
      <c r="I1002" s="185"/>
      <c r="J1002" s="186">
        <f>ROUND(I1002*H1002,2)</f>
        <v>0</v>
      </c>
      <c r="K1002" s="182" t="s">
        <v>160</v>
      </c>
      <c r="L1002" s="39"/>
      <c r="M1002" s="187" t="s">
        <v>1</v>
      </c>
      <c r="N1002" s="188" t="s">
        <v>41</v>
      </c>
      <c r="O1002" s="77"/>
      <c r="P1002" s="189">
        <f>O1002*H1002</f>
        <v>0</v>
      </c>
      <c r="Q1002" s="189">
        <v>0</v>
      </c>
      <c r="R1002" s="189">
        <f>Q1002*H1002</f>
        <v>0</v>
      </c>
      <c r="S1002" s="189">
        <v>0</v>
      </c>
      <c r="T1002" s="190">
        <f>S1002*H1002</f>
        <v>0</v>
      </c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R1002" s="191" t="s">
        <v>195</v>
      </c>
      <c r="AT1002" s="191" t="s">
        <v>156</v>
      </c>
      <c r="AU1002" s="191" t="s">
        <v>86</v>
      </c>
      <c r="AY1002" s="19" t="s">
        <v>154</v>
      </c>
      <c r="BE1002" s="192">
        <f>IF(N1002="základní",J1002,0)</f>
        <v>0</v>
      </c>
      <c r="BF1002" s="192">
        <f>IF(N1002="snížená",J1002,0)</f>
        <v>0</v>
      </c>
      <c r="BG1002" s="192">
        <f>IF(N1002="zákl. přenesená",J1002,0)</f>
        <v>0</v>
      </c>
      <c r="BH1002" s="192">
        <f>IF(N1002="sníž. přenesená",J1002,0)</f>
        <v>0</v>
      </c>
      <c r="BI1002" s="192">
        <f>IF(N1002="nulová",J1002,0)</f>
        <v>0</v>
      </c>
      <c r="BJ1002" s="19" t="s">
        <v>84</v>
      </c>
      <c r="BK1002" s="192">
        <f>ROUND(I1002*H1002,2)</f>
        <v>0</v>
      </c>
      <c r="BL1002" s="19" t="s">
        <v>195</v>
      </c>
      <c r="BM1002" s="191" t="s">
        <v>1201</v>
      </c>
    </row>
    <row r="1003" spans="1:51" s="13" customFormat="1" ht="12">
      <c r="A1003" s="13"/>
      <c r="B1003" s="193"/>
      <c r="C1003" s="13"/>
      <c r="D1003" s="194" t="s">
        <v>162</v>
      </c>
      <c r="E1003" s="195" t="s">
        <v>1</v>
      </c>
      <c r="F1003" s="196" t="s">
        <v>954</v>
      </c>
      <c r="G1003" s="13"/>
      <c r="H1003" s="195" t="s">
        <v>1</v>
      </c>
      <c r="I1003" s="197"/>
      <c r="J1003" s="13"/>
      <c r="K1003" s="13"/>
      <c r="L1003" s="193"/>
      <c r="M1003" s="198"/>
      <c r="N1003" s="199"/>
      <c r="O1003" s="199"/>
      <c r="P1003" s="199"/>
      <c r="Q1003" s="199"/>
      <c r="R1003" s="199"/>
      <c r="S1003" s="199"/>
      <c r="T1003" s="200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195" t="s">
        <v>162</v>
      </c>
      <c r="AU1003" s="195" t="s">
        <v>86</v>
      </c>
      <c r="AV1003" s="13" t="s">
        <v>84</v>
      </c>
      <c r="AW1003" s="13" t="s">
        <v>32</v>
      </c>
      <c r="AX1003" s="13" t="s">
        <v>76</v>
      </c>
      <c r="AY1003" s="195" t="s">
        <v>154</v>
      </c>
    </row>
    <row r="1004" spans="1:51" s="14" customFormat="1" ht="12">
      <c r="A1004" s="14"/>
      <c r="B1004" s="201"/>
      <c r="C1004" s="14"/>
      <c r="D1004" s="194" t="s">
        <v>162</v>
      </c>
      <c r="E1004" s="202" t="s">
        <v>1</v>
      </c>
      <c r="F1004" s="203" t="s">
        <v>1088</v>
      </c>
      <c r="G1004" s="14"/>
      <c r="H1004" s="204">
        <v>11</v>
      </c>
      <c r="I1004" s="205"/>
      <c r="J1004" s="14"/>
      <c r="K1004" s="14"/>
      <c r="L1004" s="201"/>
      <c r="M1004" s="206"/>
      <c r="N1004" s="207"/>
      <c r="O1004" s="207"/>
      <c r="P1004" s="207"/>
      <c r="Q1004" s="207"/>
      <c r="R1004" s="207"/>
      <c r="S1004" s="207"/>
      <c r="T1004" s="208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02" t="s">
        <v>162</v>
      </c>
      <c r="AU1004" s="202" t="s">
        <v>86</v>
      </c>
      <c r="AV1004" s="14" t="s">
        <v>86</v>
      </c>
      <c r="AW1004" s="14" t="s">
        <v>32</v>
      </c>
      <c r="AX1004" s="14" t="s">
        <v>76</v>
      </c>
      <c r="AY1004" s="202" t="s">
        <v>154</v>
      </c>
    </row>
    <row r="1005" spans="1:51" s="15" customFormat="1" ht="12">
      <c r="A1005" s="15"/>
      <c r="B1005" s="209"/>
      <c r="C1005" s="15"/>
      <c r="D1005" s="194" t="s">
        <v>162</v>
      </c>
      <c r="E1005" s="210" t="s">
        <v>1</v>
      </c>
      <c r="F1005" s="211" t="s">
        <v>165</v>
      </c>
      <c r="G1005" s="15"/>
      <c r="H1005" s="212">
        <v>11</v>
      </c>
      <c r="I1005" s="213"/>
      <c r="J1005" s="15"/>
      <c r="K1005" s="15"/>
      <c r="L1005" s="209"/>
      <c r="M1005" s="214"/>
      <c r="N1005" s="215"/>
      <c r="O1005" s="215"/>
      <c r="P1005" s="215"/>
      <c r="Q1005" s="215"/>
      <c r="R1005" s="215"/>
      <c r="S1005" s="215"/>
      <c r="T1005" s="216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T1005" s="210" t="s">
        <v>162</v>
      </c>
      <c r="AU1005" s="210" t="s">
        <v>86</v>
      </c>
      <c r="AV1005" s="15" t="s">
        <v>161</v>
      </c>
      <c r="AW1005" s="15" t="s">
        <v>32</v>
      </c>
      <c r="AX1005" s="15" t="s">
        <v>84</v>
      </c>
      <c r="AY1005" s="210" t="s">
        <v>154</v>
      </c>
    </row>
    <row r="1006" spans="1:65" s="2" customFormat="1" ht="24.15" customHeight="1">
      <c r="A1006" s="38"/>
      <c r="B1006" s="179"/>
      <c r="C1006" s="225" t="s">
        <v>1202</v>
      </c>
      <c r="D1006" s="225" t="s">
        <v>255</v>
      </c>
      <c r="E1006" s="226" t="s">
        <v>1203</v>
      </c>
      <c r="F1006" s="227" t="s">
        <v>1204</v>
      </c>
      <c r="G1006" s="228" t="s">
        <v>201</v>
      </c>
      <c r="H1006" s="229">
        <v>47.52</v>
      </c>
      <c r="I1006" s="230"/>
      <c r="J1006" s="231">
        <f>ROUND(I1006*H1006,2)</f>
        <v>0</v>
      </c>
      <c r="K1006" s="227" t="s">
        <v>160</v>
      </c>
      <c r="L1006" s="232"/>
      <c r="M1006" s="233" t="s">
        <v>1</v>
      </c>
      <c r="N1006" s="234" t="s">
        <v>41</v>
      </c>
      <c r="O1006" s="77"/>
      <c r="P1006" s="189">
        <f>O1006*H1006</f>
        <v>0</v>
      </c>
      <c r="Q1006" s="189">
        <v>0</v>
      </c>
      <c r="R1006" s="189">
        <f>Q1006*H1006</f>
        <v>0</v>
      </c>
      <c r="S1006" s="189">
        <v>0</v>
      </c>
      <c r="T1006" s="190">
        <f>S1006*H1006</f>
        <v>0</v>
      </c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R1006" s="191" t="s">
        <v>248</v>
      </c>
      <c r="AT1006" s="191" t="s">
        <v>255</v>
      </c>
      <c r="AU1006" s="191" t="s">
        <v>86</v>
      </c>
      <c r="AY1006" s="19" t="s">
        <v>154</v>
      </c>
      <c r="BE1006" s="192">
        <f>IF(N1006="základní",J1006,0)</f>
        <v>0</v>
      </c>
      <c r="BF1006" s="192">
        <f>IF(N1006="snížená",J1006,0)</f>
        <v>0</v>
      </c>
      <c r="BG1006" s="192">
        <f>IF(N1006="zákl. přenesená",J1006,0)</f>
        <v>0</v>
      </c>
      <c r="BH1006" s="192">
        <f>IF(N1006="sníž. přenesená",J1006,0)</f>
        <v>0</v>
      </c>
      <c r="BI1006" s="192">
        <f>IF(N1006="nulová",J1006,0)</f>
        <v>0</v>
      </c>
      <c r="BJ1006" s="19" t="s">
        <v>84</v>
      </c>
      <c r="BK1006" s="192">
        <f>ROUND(I1006*H1006,2)</f>
        <v>0</v>
      </c>
      <c r="BL1006" s="19" t="s">
        <v>195</v>
      </c>
      <c r="BM1006" s="191" t="s">
        <v>1205</v>
      </c>
    </row>
    <row r="1007" spans="1:51" s="14" customFormat="1" ht="12">
      <c r="A1007" s="14"/>
      <c r="B1007" s="201"/>
      <c r="C1007" s="14"/>
      <c r="D1007" s="194" t="s">
        <v>162</v>
      </c>
      <c r="E1007" s="202" t="s">
        <v>1</v>
      </c>
      <c r="F1007" s="203" t="s">
        <v>976</v>
      </c>
      <c r="G1007" s="14"/>
      <c r="H1007" s="204">
        <v>47.52</v>
      </c>
      <c r="I1007" s="205"/>
      <c r="J1007" s="14"/>
      <c r="K1007" s="14"/>
      <c r="L1007" s="201"/>
      <c r="M1007" s="206"/>
      <c r="N1007" s="207"/>
      <c r="O1007" s="207"/>
      <c r="P1007" s="207"/>
      <c r="Q1007" s="207"/>
      <c r="R1007" s="207"/>
      <c r="S1007" s="207"/>
      <c r="T1007" s="208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02" t="s">
        <v>162</v>
      </c>
      <c r="AU1007" s="202" t="s">
        <v>86</v>
      </c>
      <c r="AV1007" s="14" t="s">
        <v>86</v>
      </c>
      <c r="AW1007" s="14" t="s">
        <v>32</v>
      </c>
      <c r="AX1007" s="14" t="s">
        <v>76</v>
      </c>
      <c r="AY1007" s="202" t="s">
        <v>154</v>
      </c>
    </row>
    <row r="1008" spans="1:51" s="15" customFormat="1" ht="12">
      <c r="A1008" s="15"/>
      <c r="B1008" s="209"/>
      <c r="C1008" s="15"/>
      <c r="D1008" s="194" t="s">
        <v>162</v>
      </c>
      <c r="E1008" s="210" t="s">
        <v>1</v>
      </c>
      <c r="F1008" s="211" t="s">
        <v>165</v>
      </c>
      <c r="G1008" s="15"/>
      <c r="H1008" s="212">
        <v>47.52</v>
      </c>
      <c r="I1008" s="213"/>
      <c r="J1008" s="15"/>
      <c r="K1008" s="15"/>
      <c r="L1008" s="209"/>
      <c r="M1008" s="214"/>
      <c r="N1008" s="215"/>
      <c r="O1008" s="215"/>
      <c r="P1008" s="215"/>
      <c r="Q1008" s="215"/>
      <c r="R1008" s="215"/>
      <c r="S1008" s="215"/>
      <c r="T1008" s="216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10" t="s">
        <v>162</v>
      </c>
      <c r="AU1008" s="210" t="s">
        <v>86</v>
      </c>
      <c r="AV1008" s="15" t="s">
        <v>161</v>
      </c>
      <c r="AW1008" s="15" t="s">
        <v>32</v>
      </c>
      <c r="AX1008" s="15" t="s">
        <v>84</v>
      </c>
      <c r="AY1008" s="210" t="s">
        <v>154</v>
      </c>
    </row>
    <row r="1009" spans="1:65" s="2" customFormat="1" ht="44.25" customHeight="1">
      <c r="A1009" s="38"/>
      <c r="B1009" s="179"/>
      <c r="C1009" s="180" t="s">
        <v>705</v>
      </c>
      <c r="D1009" s="180" t="s">
        <v>156</v>
      </c>
      <c r="E1009" s="181" t="s">
        <v>1206</v>
      </c>
      <c r="F1009" s="182" t="s">
        <v>1207</v>
      </c>
      <c r="G1009" s="183" t="s">
        <v>221</v>
      </c>
      <c r="H1009" s="184">
        <v>14</v>
      </c>
      <c r="I1009" s="185"/>
      <c r="J1009" s="186">
        <f>ROUND(I1009*H1009,2)</f>
        <v>0</v>
      </c>
      <c r="K1009" s="182" t="s">
        <v>160</v>
      </c>
      <c r="L1009" s="39"/>
      <c r="M1009" s="187" t="s">
        <v>1</v>
      </c>
      <c r="N1009" s="188" t="s">
        <v>41</v>
      </c>
      <c r="O1009" s="77"/>
      <c r="P1009" s="189">
        <f>O1009*H1009</f>
        <v>0</v>
      </c>
      <c r="Q1009" s="189">
        <v>0</v>
      </c>
      <c r="R1009" s="189">
        <f>Q1009*H1009</f>
        <v>0</v>
      </c>
      <c r="S1009" s="189">
        <v>0</v>
      </c>
      <c r="T1009" s="190">
        <f>S1009*H1009</f>
        <v>0</v>
      </c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R1009" s="191" t="s">
        <v>195</v>
      </c>
      <c r="AT1009" s="191" t="s">
        <v>156</v>
      </c>
      <c r="AU1009" s="191" t="s">
        <v>86</v>
      </c>
      <c r="AY1009" s="19" t="s">
        <v>154</v>
      </c>
      <c r="BE1009" s="192">
        <f>IF(N1009="základní",J1009,0)</f>
        <v>0</v>
      </c>
      <c r="BF1009" s="192">
        <f>IF(N1009="snížená",J1009,0)</f>
        <v>0</v>
      </c>
      <c r="BG1009" s="192">
        <f>IF(N1009="zákl. přenesená",J1009,0)</f>
        <v>0</v>
      </c>
      <c r="BH1009" s="192">
        <f>IF(N1009="sníž. přenesená",J1009,0)</f>
        <v>0</v>
      </c>
      <c r="BI1009" s="192">
        <f>IF(N1009="nulová",J1009,0)</f>
        <v>0</v>
      </c>
      <c r="BJ1009" s="19" t="s">
        <v>84</v>
      </c>
      <c r="BK1009" s="192">
        <f>ROUND(I1009*H1009,2)</f>
        <v>0</v>
      </c>
      <c r="BL1009" s="19" t="s">
        <v>195</v>
      </c>
      <c r="BM1009" s="191" t="s">
        <v>1208</v>
      </c>
    </row>
    <row r="1010" spans="1:51" s="13" customFormat="1" ht="12">
      <c r="A1010" s="13"/>
      <c r="B1010" s="193"/>
      <c r="C1010" s="13"/>
      <c r="D1010" s="194" t="s">
        <v>162</v>
      </c>
      <c r="E1010" s="195" t="s">
        <v>1</v>
      </c>
      <c r="F1010" s="196" t="s">
        <v>954</v>
      </c>
      <c r="G1010" s="13"/>
      <c r="H1010" s="195" t="s">
        <v>1</v>
      </c>
      <c r="I1010" s="197"/>
      <c r="J1010" s="13"/>
      <c r="K1010" s="13"/>
      <c r="L1010" s="193"/>
      <c r="M1010" s="198"/>
      <c r="N1010" s="199"/>
      <c r="O1010" s="199"/>
      <c r="P1010" s="199"/>
      <c r="Q1010" s="199"/>
      <c r="R1010" s="199"/>
      <c r="S1010" s="199"/>
      <c r="T1010" s="200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195" t="s">
        <v>162</v>
      </c>
      <c r="AU1010" s="195" t="s">
        <v>86</v>
      </c>
      <c r="AV1010" s="13" t="s">
        <v>84</v>
      </c>
      <c r="AW1010" s="13" t="s">
        <v>32</v>
      </c>
      <c r="AX1010" s="13" t="s">
        <v>76</v>
      </c>
      <c r="AY1010" s="195" t="s">
        <v>154</v>
      </c>
    </row>
    <row r="1011" spans="1:51" s="14" customFormat="1" ht="12">
      <c r="A1011" s="14"/>
      <c r="B1011" s="201"/>
      <c r="C1011" s="14"/>
      <c r="D1011" s="194" t="s">
        <v>162</v>
      </c>
      <c r="E1011" s="202" t="s">
        <v>1</v>
      </c>
      <c r="F1011" s="203" t="s">
        <v>1106</v>
      </c>
      <c r="G1011" s="14"/>
      <c r="H1011" s="204">
        <v>14</v>
      </c>
      <c r="I1011" s="205"/>
      <c r="J1011" s="14"/>
      <c r="K1011" s="14"/>
      <c r="L1011" s="201"/>
      <c r="M1011" s="206"/>
      <c r="N1011" s="207"/>
      <c r="O1011" s="207"/>
      <c r="P1011" s="207"/>
      <c r="Q1011" s="207"/>
      <c r="R1011" s="207"/>
      <c r="S1011" s="207"/>
      <c r="T1011" s="208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02" t="s">
        <v>162</v>
      </c>
      <c r="AU1011" s="202" t="s">
        <v>86</v>
      </c>
      <c r="AV1011" s="14" t="s">
        <v>86</v>
      </c>
      <c r="AW1011" s="14" t="s">
        <v>32</v>
      </c>
      <c r="AX1011" s="14" t="s">
        <v>76</v>
      </c>
      <c r="AY1011" s="202" t="s">
        <v>154</v>
      </c>
    </row>
    <row r="1012" spans="1:51" s="15" customFormat="1" ht="12">
      <c r="A1012" s="15"/>
      <c r="B1012" s="209"/>
      <c r="C1012" s="15"/>
      <c r="D1012" s="194" t="s">
        <v>162</v>
      </c>
      <c r="E1012" s="210" t="s">
        <v>1</v>
      </c>
      <c r="F1012" s="211" t="s">
        <v>165</v>
      </c>
      <c r="G1012" s="15"/>
      <c r="H1012" s="212">
        <v>14</v>
      </c>
      <c r="I1012" s="213"/>
      <c r="J1012" s="15"/>
      <c r="K1012" s="15"/>
      <c r="L1012" s="209"/>
      <c r="M1012" s="214"/>
      <c r="N1012" s="215"/>
      <c r="O1012" s="215"/>
      <c r="P1012" s="215"/>
      <c r="Q1012" s="215"/>
      <c r="R1012" s="215"/>
      <c r="S1012" s="215"/>
      <c r="T1012" s="216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T1012" s="210" t="s">
        <v>162</v>
      </c>
      <c r="AU1012" s="210" t="s">
        <v>86</v>
      </c>
      <c r="AV1012" s="15" t="s">
        <v>161</v>
      </c>
      <c r="AW1012" s="15" t="s">
        <v>32</v>
      </c>
      <c r="AX1012" s="15" t="s">
        <v>84</v>
      </c>
      <c r="AY1012" s="210" t="s">
        <v>154</v>
      </c>
    </row>
    <row r="1013" spans="1:65" s="2" customFormat="1" ht="24.15" customHeight="1">
      <c r="A1013" s="38"/>
      <c r="B1013" s="179"/>
      <c r="C1013" s="225" t="s">
        <v>1209</v>
      </c>
      <c r="D1013" s="225" t="s">
        <v>255</v>
      </c>
      <c r="E1013" s="226" t="s">
        <v>1210</v>
      </c>
      <c r="F1013" s="227" t="s">
        <v>1211</v>
      </c>
      <c r="G1013" s="228" t="s">
        <v>201</v>
      </c>
      <c r="H1013" s="229">
        <v>90.72</v>
      </c>
      <c r="I1013" s="230"/>
      <c r="J1013" s="231">
        <f>ROUND(I1013*H1013,2)</f>
        <v>0</v>
      </c>
      <c r="K1013" s="227" t="s">
        <v>160</v>
      </c>
      <c r="L1013" s="232"/>
      <c r="M1013" s="233" t="s">
        <v>1</v>
      </c>
      <c r="N1013" s="234" t="s">
        <v>41</v>
      </c>
      <c r="O1013" s="77"/>
      <c r="P1013" s="189">
        <f>O1013*H1013</f>
        <v>0</v>
      </c>
      <c r="Q1013" s="189">
        <v>0</v>
      </c>
      <c r="R1013" s="189">
        <f>Q1013*H1013</f>
        <v>0</v>
      </c>
      <c r="S1013" s="189">
        <v>0</v>
      </c>
      <c r="T1013" s="190">
        <f>S1013*H1013</f>
        <v>0</v>
      </c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R1013" s="191" t="s">
        <v>248</v>
      </c>
      <c r="AT1013" s="191" t="s">
        <v>255</v>
      </c>
      <c r="AU1013" s="191" t="s">
        <v>86</v>
      </c>
      <c r="AY1013" s="19" t="s">
        <v>154</v>
      </c>
      <c r="BE1013" s="192">
        <f>IF(N1013="základní",J1013,0)</f>
        <v>0</v>
      </c>
      <c r="BF1013" s="192">
        <f>IF(N1013="snížená",J1013,0)</f>
        <v>0</v>
      </c>
      <c r="BG1013" s="192">
        <f>IF(N1013="zákl. přenesená",J1013,0)</f>
        <v>0</v>
      </c>
      <c r="BH1013" s="192">
        <f>IF(N1013="sníž. přenesená",J1013,0)</f>
        <v>0</v>
      </c>
      <c r="BI1013" s="192">
        <f>IF(N1013="nulová",J1013,0)</f>
        <v>0</v>
      </c>
      <c r="BJ1013" s="19" t="s">
        <v>84</v>
      </c>
      <c r="BK1013" s="192">
        <f>ROUND(I1013*H1013,2)</f>
        <v>0</v>
      </c>
      <c r="BL1013" s="19" t="s">
        <v>195</v>
      </c>
      <c r="BM1013" s="191" t="s">
        <v>1212</v>
      </c>
    </row>
    <row r="1014" spans="1:51" s="14" customFormat="1" ht="12">
      <c r="A1014" s="14"/>
      <c r="B1014" s="201"/>
      <c r="C1014" s="14"/>
      <c r="D1014" s="194" t="s">
        <v>162</v>
      </c>
      <c r="E1014" s="202" t="s">
        <v>1</v>
      </c>
      <c r="F1014" s="203" t="s">
        <v>977</v>
      </c>
      <c r="G1014" s="14"/>
      <c r="H1014" s="204">
        <v>90.72</v>
      </c>
      <c r="I1014" s="205"/>
      <c r="J1014" s="14"/>
      <c r="K1014" s="14"/>
      <c r="L1014" s="201"/>
      <c r="M1014" s="206"/>
      <c r="N1014" s="207"/>
      <c r="O1014" s="207"/>
      <c r="P1014" s="207"/>
      <c r="Q1014" s="207"/>
      <c r="R1014" s="207"/>
      <c r="S1014" s="207"/>
      <c r="T1014" s="208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02" t="s">
        <v>162</v>
      </c>
      <c r="AU1014" s="202" t="s">
        <v>86</v>
      </c>
      <c r="AV1014" s="14" t="s">
        <v>86</v>
      </c>
      <c r="AW1014" s="14" t="s">
        <v>32</v>
      </c>
      <c r="AX1014" s="14" t="s">
        <v>76</v>
      </c>
      <c r="AY1014" s="202" t="s">
        <v>154</v>
      </c>
    </row>
    <row r="1015" spans="1:51" s="15" customFormat="1" ht="12">
      <c r="A1015" s="15"/>
      <c r="B1015" s="209"/>
      <c r="C1015" s="15"/>
      <c r="D1015" s="194" t="s">
        <v>162</v>
      </c>
      <c r="E1015" s="210" t="s">
        <v>1</v>
      </c>
      <c r="F1015" s="211" t="s">
        <v>165</v>
      </c>
      <c r="G1015" s="15"/>
      <c r="H1015" s="212">
        <v>90.72</v>
      </c>
      <c r="I1015" s="213"/>
      <c r="J1015" s="15"/>
      <c r="K1015" s="15"/>
      <c r="L1015" s="209"/>
      <c r="M1015" s="214"/>
      <c r="N1015" s="215"/>
      <c r="O1015" s="215"/>
      <c r="P1015" s="215"/>
      <c r="Q1015" s="215"/>
      <c r="R1015" s="215"/>
      <c r="S1015" s="215"/>
      <c r="T1015" s="216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T1015" s="210" t="s">
        <v>162</v>
      </c>
      <c r="AU1015" s="210" t="s">
        <v>86</v>
      </c>
      <c r="AV1015" s="15" t="s">
        <v>161</v>
      </c>
      <c r="AW1015" s="15" t="s">
        <v>32</v>
      </c>
      <c r="AX1015" s="15" t="s">
        <v>84</v>
      </c>
      <c r="AY1015" s="210" t="s">
        <v>154</v>
      </c>
    </row>
    <row r="1016" spans="1:65" s="2" customFormat="1" ht="21.75" customHeight="1">
      <c r="A1016" s="38"/>
      <c r="B1016" s="179"/>
      <c r="C1016" s="180" t="s">
        <v>710</v>
      </c>
      <c r="D1016" s="180" t="s">
        <v>156</v>
      </c>
      <c r="E1016" s="181" t="s">
        <v>1213</v>
      </c>
      <c r="F1016" s="182" t="s">
        <v>1214</v>
      </c>
      <c r="G1016" s="183" t="s">
        <v>221</v>
      </c>
      <c r="H1016" s="184">
        <v>76</v>
      </c>
      <c r="I1016" s="185"/>
      <c r="J1016" s="186">
        <f>ROUND(I1016*H1016,2)</f>
        <v>0</v>
      </c>
      <c r="K1016" s="182" t="s">
        <v>160</v>
      </c>
      <c r="L1016" s="39"/>
      <c r="M1016" s="187" t="s">
        <v>1</v>
      </c>
      <c r="N1016" s="188" t="s">
        <v>41</v>
      </c>
      <c r="O1016" s="77"/>
      <c r="P1016" s="189">
        <f>O1016*H1016</f>
        <v>0</v>
      </c>
      <c r="Q1016" s="189">
        <v>0</v>
      </c>
      <c r="R1016" s="189">
        <f>Q1016*H1016</f>
        <v>0</v>
      </c>
      <c r="S1016" s="189">
        <v>0</v>
      </c>
      <c r="T1016" s="190">
        <f>S1016*H1016</f>
        <v>0</v>
      </c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R1016" s="191" t="s">
        <v>195</v>
      </c>
      <c r="AT1016" s="191" t="s">
        <v>156</v>
      </c>
      <c r="AU1016" s="191" t="s">
        <v>86</v>
      </c>
      <c r="AY1016" s="19" t="s">
        <v>154</v>
      </c>
      <c r="BE1016" s="192">
        <f>IF(N1016="základní",J1016,0)</f>
        <v>0</v>
      </c>
      <c r="BF1016" s="192">
        <f>IF(N1016="snížená",J1016,0)</f>
        <v>0</v>
      </c>
      <c r="BG1016" s="192">
        <f>IF(N1016="zákl. přenesená",J1016,0)</f>
        <v>0</v>
      </c>
      <c r="BH1016" s="192">
        <f>IF(N1016="sníž. přenesená",J1016,0)</f>
        <v>0</v>
      </c>
      <c r="BI1016" s="192">
        <f>IF(N1016="nulová",J1016,0)</f>
        <v>0</v>
      </c>
      <c r="BJ1016" s="19" t="s">
        <v>84</v>
      </c>
      <c r="BK1016" s="192">
        <f>ROUND(I1016*H1016,2)</f>
        <v>0</v>
      </c>
      <c r="BL1016" s="19" t="s">
        <v>195</v>
      </c>
      <c r="BM1016" s="191" t="s">
        <v>1215</v>
      </c>
    </row>
    <row r="1017" spans="1:65" s="2" customFormat="1" ht="33" customHeight="1">
      <c r="A1017" s="38"/>
      <c r="B1017" s="179"/>
      <c r="C1017" s="225" t="s">
        <v>1216</v>
      </c>
      <c r="D1017" s="225" t="s">
        <v>255</v>
      </c>
      <c r="E1017" s="226" t="s">
        <v>1217</v>
      </c>
      <c r="F1017" s="227" t="s">
        <v>1218</v>
      </c>
      <c r="G1017" s="228" t="s">
        <v>221</v>
      </c>
      <c r="H1017" s="229">
        <v>1</v>
      </c>
      <c r="I1017" s="230"/>
      <c r="J1017" s="231">
        <f>ROUND(I1017*H1017,2)</f>
        <v>0</v>
      </c>
      <c r="K1017" s="227" t="s">
        <v>160</v>
      </c>
      <c r="L1017" s="232"/>
      <c r="M1017" s="233" t="s">
        <v>1</v>
      </c>
      <c r="N1017" s="234" t="s">
        <v>41</v>
      </c>
      <c r="O1017" s="77"/>
      <c r="P1017" s="189">
        <f>O1017*H1017</f>
        <v>0</v>
      </c>
      <c r="Q1017" s="189">
        <v>0</v>
      </c>
      <c r="R1017" s="189">
        <f>Q1017*H1017</f>
        <v>0</v>
      </c>
      <c r="S1017" s="189">
        <v>0</v>
      </c>
      <c r="T1017" s="190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191" t="s">
        <v>248</v>
      </c>
      <c r="AT1017" s="191" t="s">
        <v>255</v>
      </c>
      <c r="AU1017" s="191" t="s">
        <v>86</v>
      </c>
      <c r="AY1017" s="19" t="s">
        <v>154</v>
      </c>
      <c r="BE1017" s="192">
        <f>IF(N1017="základní",J1017,0)</f>
        <v>0</v>
      </c>
      <c r="BF1017" s="192">
        <f>IF(N1017="snížená",J1017,0)</f>
        <v>0</v>
      </c>
      <c r="BG1017" s="192">
        <f>IF(N1017="zákl. přenesená",J1017,0)</f>
        <v>0</v>
      </c>
      <c r="BH1017" s="192">
        <f>IF(N1017="sníž. přenesená",J1017,0)</f>
        <v>0</v>
      </c>
      <c r="BI1017" s="192">
        <f>IF(N1017="nulová",J1017,0)</f>
        <v>0</v>
      </c>
      <c r="BJ1017" s="19" t="s">
        <v>84</v>
      </c>
      <c r="BK1017" s="192">
        <f>ROUND(I1017*H1017,2)</f>
        <v>0</v>
      </c>
      <c r="BL1017" s="19" t="s">
        <v>195</v>
      </c>
      <c r="BM1017" s="191" t="s">
        <v>1219</v>
      </c>
    </row>
    <row r="1018" spans="1:51" s="14" customFormat="1" ht="12">
      <c r="A1018" s="14"/>
      <c r="B1018" s="201"/>
      <c r="C1018" s="14"/>
      <c r="D1018" s="194" t="s">
        <v>162</v>
      </c>
      <c r="E1018" s="202" t="s">
        <v>1</v>
      </c>
      <c r="F1018" s="203" t="s">
        <v>999</v>
      </c>
      <c r="G1018" s="14"/>
      <c r="H1018" s="204">
        <v>1</v>
      </c>
      <c r="I1018" s="205"/>
      <c r="J1018" s="14"/>
      <c r="K1018" s="14"/>
      <c r="L1018" s="201"/>
      <c r="M1018" s="206"/>
      <c r="N1018" s="207"/>
      <c r="O1018" s="207"/>
      <c r="P1018" s="207"/>
      <c r="Q1018" s="207"/>
      <c r="R1018" s="207"/>
      <c r="S1018" s="207"/>
      <c r="T1018" s="208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02" t="s">
        <v>162</v>
      </c>
      <c r="AU1018" s="202" t="s">
        <v>86</v>
      </c>
      <c r="AV1018" s="14" t="s">
        <v>86</v>
      </c>
      <c r="AW1018" s="14" t="s">
        <v>32</v>
      </c>
      <c r="AX1018" s="14" t="s">
        <v>76</v>
      </c>
      <c r="AY1018" s="202" t="s">
        <v>154</v>
      </c>
    </row>
    <row r="1019" spans="1:51" s="15" customFormat="1" ht="12">
      <c r="A1019" s="15"/>
      <c r="B1019" s="209"/>
      <c r="C1019" s="15"/>
      <c r="D1019" s="194" t="s">
        <v>162</v>
      </c>
      <c r="E1019" s="210" t="s">
        <v>1</v>
      </c>
      <c r="F1019" s="211" t="s">
        <v>165</v>
      </c>
      <c r="G1019" s="15"/>
      <c r="H1019" s="212">
        <v>1</v>
      </c>
      <c r="I1019" s="213"/>
      <c r="J1019" s="15"/>
      <c r="K1019" s="15"/>
      <c r="L1019" s="209"/>
      <c r="M1019" s="214"/>
      <c r="N1019" s="215"/>
      <c r="O1019" s="215"/>
      <c r="P1019" s="215"/>
      <c r="Q1019" s="215"/>
      <c r="R1019" s="215"/>
      <c r="S1019" s="215"/>
      <c r="T1019" s="216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10" t="s">
        <v>162</v>
      </c>
      <c r="AU1019" s="210" t="s">
        <v>86</v>
      </c>
      <c r="AV1019" s="15" t="s">
        <v>161</v>
      </c>
      <c r="AW1019" s="15" t="s">
        <v>32</v>
      </c>
      <c r="AX1019" s="15" t="s">
        <v>84</v>
      </c>
      <c r="AY1019" s="210" t="s">
        <v>154</v>
      </c>
    </row>
    <row r="1020" spans="1:65" s="2" customFormat="1" ht="33" customHeight="1">
      <c r="A1020" s="38"/>
      <c r="B1020" s="179"/>
      <c r="C1020" s="225" t="s">
        <v>716</v>
      </c>
      <c r="D1020" s="225" t="s">
        <v>255</v>
      </c>
      <c r="E1020" s="226" t="s">
        <v>1220</v>
      </c>
      <c r="F1020" s="227" t="s">
        <v>1221</v>
      </c>
      <c r="G1020" s="228" t="s">
        <v>221</v>
      </c>
      <c r="H1020" s="229">
        <v>12</v>
      </c>
      <c r="I1020" s="230"/>
      <c r="J1020" s="231">
        <f>ROUND(I1020*H1020,2)</f>
        <v>0</v>
      </c>
      <c r="K1020" s="227" t="s">
        <v>160</v>
      </c>
      <c r="L1020" s="232"/>
      <c r="M1020" s="233" t="s">
        <v>1</v>
      </c>
      <c r="N1020" s="234" t="s">
        <v>41</v>
      </c>
      <c r="O1020" s="77"/>
      <c r="P1020" s="189">
        <f>O1020*H1020</f>
        <v>0</v>
      </c>
      <c r="Q1020" s="189">
        <v>0</v>
      </c>
      <c r="R1020" s="189">
        <f>Q1020*H1020</f>
        <v>0</v>
      </c>
      <c r="S1020" s="189">
        <v>0</v>
      </c>
      <c r="T1020" s="190">
        <f>S1020*H1020</f>
        <v>0</v>
      </c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R1020" s="191" t="s">
        <v>248</v>
      </c>
      <c r="AT1020" s="191" t="s">
        <v>255</v>
      </c>
      <c r="AU1020" s="191" t="s">
        <v>86</v>
      </c>
      <c r="AY1020" s="19" t="s">
        <v>154</v>
      </c>
      <c r="BE1020" s="192">
        <f>IF(N1020="základní",J1020,0)</f>
        <v>0</v>
      </c>
      <c r="BF1020" s="192">
        <f>IF(N1020="snížená",J1020,0)</f>
        <v>0</v>
      </c>
      <c r="BG1020" s="192">
        <f>IF(N1020="zákl. přenesená",J1020,0)</f>
        <v>0</v>
      </c>
      <c r="BH1020" s="192">
        <f>IF(N1020="sníž. přenesená",J1020,0)</f>
        <v>0</v>
      </c>
      <c r="BI1020" s="192">
        <f>IF(N1020="nulová",J1020,0)</f>
        <v>0</v>
      </c>
      <c r="BJ1020" s="19" t="s">
        <v>84</v>
      </c>
      <c r="BK1020" s="192">
        <f>ROUND(I1020*H1020,2)</f>
        <v>0</v>
      </c>
      <c r="BL1020" s="19" t="s">
        <v>195</v>
      </c>
      <c r="BM1020" s="191" t="s">
        <v>1222</v>
      </c>
    </row>
    <row r="1021" spans="1:51" s="14" customFormat="1" ht="12">
      <c r="A1021" s="14"/>
      <c r="B1021" s="201"/>
      <c r="C1021" s="14"/>
      <c r="D1021" s="194" t="s">
        <v>162</v>
      </c>
      <c r="E1021" s="202" t="s">
        <v>1</v>
      </c>
      <c r="F1021" s="203" t="s">
        <v>1062</v>
      </c>
      <c r="G1021" s="14"/>
      <c r="H1021" s="204">
        <v>11</v>
      </c>
      <c r="I1021" s="205"/>
      <c r="J1021" s="14"/>
      <c r="K1021" s="14"/>
      <c r="L1021" s="201"/>
      <c r="M1021" s="206"/>
      <c r="N1021" s="207"/>
      <c r="O1021" s="207"/>
      <c r="P1021" s="207"/>
      <c r="Q1021" s="207"/>
      <c r="R1021" s="207"/>
      <c r="S1021" s="207"/>
      <c r="T1021" s="208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02" t="s">
        <v>162</v>
      </c>
      <c r="AU1021" s="202" t="s">
        <v>86</v>
      </c>
      <c r="AV1021" s="14" t="s">
        <v>86</v>
      </c>
      <c r="AW1021" s="14" t="s">
        <v>32</v>
      </c>
      <c r="AX1021" s="14" t="s">
        <v>76</v>
      </c>
      <c r="AY1021" s="202" t="s">
        <v>154</v>
      </c>
    </row>
    <row r="1022" spans="1:51" s="14" customFormat="1" ht="12">
      <c r="A1022" s="14"/>
      <c r="B1022" s="201"/>
      <c r="C1022" s="14"/>
      <c r="D1022" s="194" t="s">
        <v>162</v>
      </c>
      <c r="E1022" s="202" t="s">
        <v>1</v>
      </c>
      <c r="F1022" s="203" t="s">
        <v>1063</v>
      </c>
      <c r="G1022" s="14"/>
      <c r="H1022" s="204">
        <v>1</v>
      </c>
      <c r="I1022" s="205"/>
      <c r="J1022" s="14"/>
      <c r="K1022" s="14"/>
      <c r="L1022" s="201"/>
      <c r="M1022" s="206"/>
      <c r="N1022" s="207"/>
      <c r="O1022" s="207"/>
      <c r="P1022" s="207"/>
      <c r="Q1022" s="207"/>
      <c r="R1022" s="207"/>
      <c r="S1022" s="207"/>
      <c r="T1022" s="208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02" t="s">
        <v>162</v>
      </c>
      <c r="AU1022" s="202" t="s">
        <v>86</v>
      </c>
      <c r="AV1022" s="14" t="s">
        <v>86</v>
      </c>
      <c r="AW1022" s="14" t="s">
        <v>32</v>
      </c>
      <c r="AX1022" s="14" t="s">
        <v>76</v>
      </c>
      <c r="AY1022" s="202" t="s">
        <v>154</v>
      </c>
    </row>
    <row r="1023" spans="1:51" s="15" customFormat="1" ht="12">
      <c r="A1023" s="15"/>
      <c r="B1023" s="209"/>
      <c r="C1023" s="15"/>
      <c r="D1023" s="194" t="s">
        <v>162</v>
      </c>
      <c r="E1023" s="210" t="s">
        <v>1</v>
      </c>
      <c r="F1023" s="211" t="s">
        <v>165</v>
      </c>
      <c r="G1023" s="15"/>
      <c r="H1023" s="212">
        <v>12</v>
      </c>
      <c r="I1023" s="213"/>
      <c r="J1023" s="15"/>
      <c r="K1023" s="15"/>
      <c r="L1023" s="209"/>
      <c r="M1023" s="214"/>
      <c r="N1023" s="215"/>
      <c r="O1023" s="215"/>
      <c r="P1023" s="215"/>
      <c r="Q1023" s="215"/>
      <c r="R1023" s="215"/>
      <c r="S1023" s="215"/>
      <c r="T1023" s="216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T1023" s="210" t="s">
        <v>162</v>
      </c>
      <c r="AU1023" s="210" t="s">
        <v>86</v>
      </c>
      <c r="AV1023" s="15" t="s">
        <v>161</v>
      </c>
      <c r="AW1023" s="15" t="s">
        <v>32</v>
      </c>
      <c r="AX1023" s="15" t="s">
        <v>84</v>
      </c>
      <c r="AY1023" s="210" t="s">
        <v>154</v>
      </c>
    </row>
    <row r="1024" spans="1:65" s="2" customFormat="1" ht="33" customHeight="1">
      <c r="A1024" s="38"/>
      <c r="B1024" s="179"/>
      <c r="C1024" s="225" t="s">
        <v>1223</v>
      </c>
      <c r="D1024" s="225" t="s">
        <v>255</v>
      </c>
      <c r="E1024" s="226" t="s">
        <v>1224</v>
      </c>
      <c r="F1024" s="227" t="s">
        <v>1225</v>
      </c>
      <c r="G1024" s="228" t="s">
        <v>221</v>
      </c>
      <c r="H1024" s="229">
        <v>1</v>
      </c>
      <c r="I1024" s="230"/>
      <c r="J1024" s="231">
        <f>ROUND(I1024*H1024,2)</f>
        <v>0</v>
      </c>
      <c r="K1024" s="227" t="s">
        <v>160</v>
      </c>
      <c r="L1024" s="232"/>
      <c r="M1024" s="233" t="s">
        <v>1</v>
      </c>
      <c r="N1024" s="234" t="s">
        <v>41</v>
      </c>
      <c r="O1024" s="77"/>
      <c r="P1024" s="189">
        <f>O1024*H1024</f>
        <v>0</v>
      </c>
      <c r="Q1024" s="189">
        <v>0</v>
      </c>
      <c r="R1024" s="189">
        <f>Q1024*H1024</f>
        <v>0</v>
      </c>
      <c r="S1024" s="189">
        <v>0</v>
      </c>
      <c r="T1024" s="190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191" t="s">
        <v>248</v>
      </c>
      <c r="AT1024" s="191" t="s">
        <v>255</v>
      </c>
      <c r="AU1024" s="191" t="s">
        <v>86</v>
      </c>
      <c r="AY1024" s="19" t="s">
        <v>154</v>
      </c>
      <c r="BE1024" s="192">
        <f>IF(N1024="základní",J1024,0)</f>
        <v>0</v>
      </c>
      <c r="BF1024" s="192">
        <f>IF(N1024="snížená",J1024,0)</f>
        <v>0</v>
      </c>
      <c r="BG1024" s="192">
        <f>IF(N1024="zákl. přenesená",J1024,0)</f>
        <v>0</v>
      </c>
      <c r="BH1024" s="192">
        <f>IF(N1024="sníž. přenesená",J1024,0)</f>
        <v>0</v>
      </c>
      <c r="BI1024" s="192">
        <f>IF(N1024="nulová",J1024,0)</f>
        <v>0</v>
      </c>
      <c r="BJ1024" s="19" t="s">
        <v>84</v>
      </c>
      <c r="BK1024" s="192">
        <f>ROUND(I1024*H1024,2)</f>
        <v>0</v>
      </c>
      <c r="BL1024" s="19" t="s">
        <v>195</v>
      </c>
      <c r="BM1024" s="191" t="s">
        <v>1226</v>
      </c>
    </row>
    <row r="1025" spans="1:51" s="14" customFormat="1" ht="12">
      <c r="A1025" s="14"/>
      <c r="B1025" s="201"/>
      <c r="C1025" s="14"/>
      <c r="D1025" s="194" t="s">
        <v>162</v>
      </c>
      <c r="E1025" s="202" t="s">
        <v>1</v>
      </c>
      <c r="F1025" s="203" t="s">
        <v>1089</v>
      </c>
      <c r="G1025" s="14"/>
      <c r="H1025" s="204">
        <v>1</v>
      </c>
      <c r="I1025" s="205"/>
      <c r="J1025" s="14"/>
      <c r="K1025" s="14"/>
      <c r="L1025" s="201"/>
      <c r="M1025" s="206"/>
      <c r="N1025" s="207"/>
      <c r="O1025" s="207"/>
      <c r="P1025" s="207"/>
      <c r="Q1025" s="207"/>
      <c r="R1025" s="207"/>
      <c r="S1025" s="207"/>
      <c r="T1025" s="208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02" t="s">
        <v>162</v>
      </c>
      <c r="AU1025" s="202" t="s">
        <v>86</v>
      </c>
      <c r="AV1025" s="14" t="s">
        <v>86</v>
      </c>
      <c r="AW1025" s="14" t="s">
        <v>32</v>
      </c>
      <c r="AX1025" s="14" t="s">
        <v>76</v>
      </c>
      <c r="AY1025" s="202" t="s">
        <v>154</v>
      </c>
    </row>
    <row r="1026" spans="1:51" s="15" customFormat="1" ht="12">
      <c r="A1026" s="15"/>
      <c r="B1026" s="209"/>
      <c r="C1026" s="15"/>
      <c r="D1026" s="194" t="s">
        <v>162</v>
      </c>
      <c r="E1026" s="210" t="s">
        <v>1</v>
      </c>
      <c r="F1026" s="211" t="s">
        <v>165</v>
      </c>
      <c r="G1026" s="15"/>
      <c r="H1026" s="212">
        <v>1</v>
      </c>
      <c r="I1026" s="213"/>
      <c r="J1026" s="15"/>
      <c r="K1026" s="15"/>
      <c r="L1026" s="209"/>
      <c r="M1026" s="214"/>
      <c r="N1026" s="215"/>
      <c r="O1026" s="215"/>
      <c r="P1026" s="215"/>
      <c r="Q1026" s="215"/>
      <c r="R1026" s="215"/>
      <c r="S1026" s="215"/>
      <c r="T1026" s="216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T1026" s="210" t="s">
        <v>162</v>
      </c>
      <c r="AU1026" s="210" t="s">
        <v>86</v>
      </c>
      <c r="AV1026" s="15" t="s">
        <v>161</v>
      </c>
      <c r="AW1026" s="15" t="s">
        <v>32</v>
      </c>
      <c r="AX1026" s="15" t="s">
        <v>84</v>
      </c>
      <c r="AY1026" s="210" t="s">
        <v>154</v>
      </c>
    </row>
    <row r="1027" spans="1:65" s="2" customFormat="1" ht="33" customHeight="1">
      <c r="A1027" s="38"/>
      <c r="B1027" s="179"/>
      <c r="C1027" s="225" t="s">
        <v>724</v>
      </c>
      <c r="D1027" s="225" t="s">
        <v>255</v>
      </c>
      <c r="E1027" s="226" t="s">
        <v>1227</v>
      </c>
      <c r="F1027" s="227" t="s">
        <v>1228</v>
      </c>
      <c r="G1027" s="228" t="s">
        <v>221</v>
      </c>
      <c r="H1027" s="229">
        <v>30</v>
      </c>
      <c r="I1027" s="230"/>
      <c r="J1027" s="231">
        <f>ROUND(I1027*H1027,2)</f>
        <v>0</v>
      </c>
      <c r="K1027" s="227" t="s">
        <v>160</v>
      </c>
      <c r="L1027" s="232"/>
      <c r="M1027" s="233" t="s">
        <v>1</v>
      </c>
      <c r="N1027" s="234" t="s">
        <v>41</v>
      </c>
      <c r="O1027" s="77"/>
      <c r="P1027" s="189">
        <f>O1027*H1027</f>
        <v>0</v>
      </c>
      <c r="Q1027" s="189">
        <v>0</v>
      </c>
      <c r="R1027" s="189">
        <f>Q1027*H1027</f>
        <v>0</v>
      </c>
      <c r="S1027" s="189">
        <v>0</v>
      </c>
      <c r="T1027" s="190">
        <f>S1027*H1027</f>
        <v>0</v>
      </c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R1027" s="191" t="s">
        <v>248</v>
      </c>
      <c r="AT1027" s="191" t="s">
        <v>255</v>
      </c>
      <c r="AU1027" s="191" t="s">
        <v>86</v>
      </c>
      <c r="AY1027" s="19" t="s">
        <v>154</v>
      </c>
      <c r="BE1027" s="192">
        <f>IF(N1027="základní",J1027,0)</f>
        <v>0</v>
      </c>
      <c r="BF1027" s="192">
        <f>IF(N1027="snížená",J1027,0)</f>
        <v>0</v>
      </c>
      <c r="BG1027" s="192">
        <f>IF(N1027="zákl. přenesená",J1027,0)</f>
        <v>0</v>
      </c>
      <c r="BH1027" s="192">
        <f>IF(N1027="sníž. přenesená",J1027,0)</f>
        <v>0</v>
      </c>
      <c r="BI1027" s="192">
        <f>IF(N1027="nulová",J1027,0)</f>
        <v>0</v>
      </c>
      <c r="BJ1027" s="19" t="s">
        <v>84</v>
      </c>
      <c r="BK1027" s="192">
        <f>ROUND(I1027*H1027,2)</f>
        <v>0</v>
      </c>
      <c r="BL1027" s="19" t="s">
        <v>195</v>
      </c>
      <c r="BM1027" s="191" t="s">
        <v>1229</v>
      </c>
    </row>
    <row r="1028" spans="1:51" s="14" customFormat="1" ht="12">
      <c r="A1028" s="14"/>
      <c r="B1028" s="201"/>
      <c r="C1028" s="14"/>
      <c r="D1028" s="194" t="s">
        <v>162</v>
      </c>
      <c r="E1028" s="202" t="s">
        <v>1</v>
      </c>
      <c r="F1028" s="203" t="s">
        <v>1076</v>
      </c>
      <c r="G1028" s="14"/>
      <c r="H1028" s="204">
        <v>26</v>
      </c>
      <c r="I1028" s="205"/>
      <c r="J1028" s="14"/>
      <c r="K1028" s="14"/>
      <c r="L1028" s="201"/>
      <c r="M1028" s="206"/>
      <c r="N1028" s="207"/>
      <c r="O1028" s="207"/>
      <c r="P1028" s="207"/>
      <c r="Q1028" s="207"/>
      <c r="R1028" s="207"/>
      <c r="S1028" s="207"/>
      <c r="T1028" s="208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02" t="s">
        <v>162</v>
      </c>
      <c r="AU1028" s="202" t="s">
        <v>86</v>
      </c>
      <c r="AV1028" s="14" t="s">
        <v>86</v>
      </c>
      <c r="AW1028" s="14" t="s">
        <v>32</v>
      </c>
      <c r="AX1028" s="14" t="s">
        <v>76</v>
      </c>
      <c r="AY1028" s="202" t="s">
        <v>154</v>
      </c>
    </row>
    <row r="1029" spans="1:51" s="14" customFormat="1" ht="12">
      <c r="A1029" s="14"/>
      <c r="B1029" s="201"/>
      <c r="C1029" s="14"/>
      <c r="D1029" s="194" t="s">
        <v>162</v>
      </c>
      <c r="E1029" s="202" t="s">
        <v>1</v>
      </c>
      <c r="F1029" s="203" t="s">
        <v>1077</v>
      </c>
      <c r="G1029" s="14"/>
      <c r="H1029" s="204">
        <v>4</v>
      </c>
      <c r="I1029" s="205"/>
      <c r="J1029" s="14"/>
      <c r="K1029" s="14"/>
      <c r="L1029" s="201"/>
      <c r="M1029" s="206"/>
      <c r="N1029" s="207"/>
      <c r="O1029" s="207"/>
      <c r="P1029" s="207"/>
      <c r="Q1029" s="207"/>
      <c r="R1029" s="207"/>
      <c r="S1029" s="207"/>
      <c r="T1029" s="208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02" t="s">
        <v>162</v>
      </c>
      <c r="AU1029" s="202" t="s">
        <v>86</v>
      </c>
      <c r="AV1029" s="14" t="s">
        <v>86</v>
      </c>
      <c r="AW1029" s="14" t="s">
        <v>32</v>
      </c>
      <c r="AX1029" s="14" t="s">
        <v>76</v>
      </c>
      <c r="AY1029" s="202" t="s">
        <v>154</v>
      </c>
    </row>
    <row r="1030" spans="1:51" s="15" customFormat="1" ht="12">
      <c r="A1030" s="15"/>
      <c r="B1030" s="209"/>
      <c r="C1030" s="15"/>
      <c r="D1030" s="194" t="s">
        <v>162</v>
      </c>
      <c r="E1030" s="210" t="s">
        <v>1</v>
      </c>
      <c r="F1030" s="211" t="s">
        <v>165</v>
      </c>
      <c r="G1030" s="15"/>
      <c r="H1030" s="212">
        <v>30</v>
      </c>
      <c r="I1030" s="213"/>
      <c r="J1030" s="15"/>
      <c r="K1030" s="15"/>
      <c r="L1030" s="209"/>
      <c r="M1030" s="214"/>
      <c r="N1030" s="215"/>
      <c r="O1030" s="215"/>
      <c r="P1030" s="215"/>
      <c r="Q1030" s="215"/>
      <c r="R1030" s="215"/>
      <c r="S1030" s="215"/>
      <c r="T1030" s="216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T1030" s="210" t="s">
        <v>162</v>
      </c>
      <c r="AU1030" s="210" t="s">
        <v>86</v>
      </c>
      <c r="AV1030" s="15" t="s">
        <v>161</v>
      </c>
      <c r="AW1030" s="15" t="s">
        <v>32</v>
      </c>
      <c r="AX1030" s="15" t="s">
        <v>84</v>
      </c>
      <c r="AY1030" s="210" t="s">
        <v>154</v>
      </c>
    </row>
    <row r="1031" spans="1:65" s="2" customFormat="1" ht="33" customHeight="1">
      <c r="A1031" s="38"/>
      <c r="B1031" s="179"/>
      <c r="C1031" s="225" t="s">
        <v>1230</v>
      </c>
      <c r="D1031" s="225" t="s">
        <v>255</v>
      </c>
      <c r="E1031" s="226" t="s">
        <v>1231</v>
      </c>
      <c r="F1031" s="227" t="s">
        <v>1232</v>
      </c>
      <c r="G1031" s="228" t="s">
        <v>221</v>
      </c>
      <c r="H1031" s="229">
        <v>11</v>
      </c>
      <c r="I1031" s="230"/>
      <c r="J1031" s="231">
        <f>ROUND(I1031*H1031,2)</f>
        <v>0</v>
      </c>
      <c r="K1031" s="227" t="s">
        <v>160</v>
      </c>
      <c r="L1031" s="232"/>
      <c r="M1031" s="233" t="s">
        <v>1</v>
      </c>
      <c r="N1031" s="234" t="s">
        <v>41</v>
      </c>
      <c r="O1031" s="77"/>
      <c r="P1031" s="189">
        <f>O1031*H1031</f>
        <v>0</v>
      </c>
      <c r="Q1031" s="189">
        <v>0</v>
      </c>
      <c r="R1031" s="189">
        <f>Q1031*H1031</f>
        <v>0</v>
      </c>
      <c r="S1031" s="189">
        <v>0</v>
      </c>
      <c r="T1031" s="190">
        <f>S1031*H1031</f>
        <v>0</v>
      </c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R1031" s="191" t="s">
        <v>248</v>
      </c>
      <c r="AT1031" s="191" t="s">
        <v>255</v>
      </c>
      <c r="AU1031" s="191" t="s">
        <v>86</v>
      </c>
      <c r="AY1031" s="19" t="s">
        <v>154</v>
      </c>
      <c r="BE1031" s="192">
        <f>IF(N1031="základní",J1031,0)</f>
        <v>0</v>
      </c>
      <c r="BF1031" s="192">
        <f>IF(N1031="snížená",J1031,0)</f>
        <v>0</v>
      </c>
      <c r="BG1031" s="192">
        <f>IF(N1031="zákl. přenesená",J1031,0)</f>
        <v>0</v>
      </c>
      <c r="BH1031" s="192">
        <f>IF(N1031="sníž. přenesená",J1031,0)</f>
        <v>0</v>
      </c>
      <c r="BI1031" s="192">
        <f>IF(N1031="nulová",J1031,0)</f>
        <v>0</v>
      </c>
      <c r="BJ1031" s="19" t="s">
        <v>84</v>
      </c>
      <c r="BK1031" s="192">
        <f>ROUND(I1031*H1031,2)</f>
        <v>0</v>
      </c>
      <c r="BL1031" s="19" t="s">
        <v>195</v>
      </c>
      <c r="BM1031" s="191" t="s">
        <v>1233</v>
      </c>
    </row>
    <row r="1032" spans="1:51" s="14" customFormat="1" ht="12">
      <c r="A1032" s="14"/>
      <c r="B1032" s="201"/>
      <c r="C1032" s="14"/>
      <c r="D1032" s="194" t="s">
        <v>162</v>
      </c>
      <c r="E1032" s="202" t="s">
        <v>1</v>
      </c>
      <c r="F1032" s="203" t="s">
        <v>1088</v>
      </c>
      <c r="G1032" s="14"/>
      <c r="H1032" s="204">
        <v>11</v>
      </c>
      <c r="I1032" s="205"/>
      <c r="J1032" s="14"/>
      <c r="K1032" s="14"/>
      <c r="L1032" s="201"/>
      <c r="M1032" s="206"/>
      <c r="N1032" s="207"/>
      <c r="O1032" s="207"/>
      <c r="P1032" s="207"/>
      <c r="Q1032" s="207"/>
      <c r="R1032" s="207"/>
      <c r="S1032" s="207"/>
      <c r="T1032" s="208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02" t="s">
        <v>162</v>
      </c>
      <c r="AU1032" s="202" t="s">
        <v>86</v>
      </c>
      <c r="AV1032" s="14" t="s">
        <v>86</v>
      </c>
      <c r="AW1032" s="14" t="s">
        <v>32</v>
      </c>
      <c r="AX1032" s="14" t="s">
        <v>76</v>
      </c>
      <c r="AY1032" s="202" t="s">
        <v>154</v>
      </c>
    </row>
    <row r="1033" spans="1:51" s="15" customFormat="1" ht="12">
      <c r="A1033" s="15"/>
      <c r="B1033" s="209"/>
      <c r="C1033" s="15"/>
      <c r="D1033" s="194" t="s">
        <v>162</v>
      </c>
      <c r="E1033" s="210" t="s">
        <v>1</v>
      </c>
      <c r="F1033" s="211" t="s">
        <v>165</v>
      </c>
      <c r="G1033" s="15"/>
      <c r="H1033" s="212">
        <v>11</v>
      </c>
      <c r="I1033" s="213"/>
      <c r="J1033" s="15"/>
      <c r="K1033" s="15"/>
      <c r="L1033" s="209"/>
      <c r="M1033" s="214"/>
      <c r="N1033" s="215"/>
      <c r="O1033" s="215"/>
      <c r="P1033" s="215"/>
      <c r="Q1033" s="215"/>
      <c r="R1033" s="215"/>
      <c r="S1033" s="215"/>
      <c r="T1033" s="216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T1033" s="210" t="s">
        <v>162</v>
      </c>
      <c r="AU1033" s="210" t="s">
        <v>86</v>
      </c>
      <c r="AV1033" s="15" t="s">
        <v>161</v>
      </c>
      <c r="AW1033" s="15" t="s">
        <v>32</v>
      </c>
      <c r="AX1033" s="15" t="s">
        <v>84</v>
      </c>
      <c r="AY1033" s="210" t="s">
        <v>154</v>
      </c>
    </row>
    <row r="1034" spans="1:65" s="2" customFormat="1" ht="33" customHeight="1">
      <c r="A1034" s="38"/>
      <c r="B1034" s="179"/>
      <c r="C1034" s="225" t="s">
        <v>727</v>
      </c>
      <c r="D1034" s="225" t="s">
        <v>255</v>
      </c>
      <c r="E1034" s="226" t="s">
        <v>1234</v>
      </c>
      <c r="F1034" s="227" t="s">
        <v>1235</v>
      </c>
      <c r="G1034" s="228" t="s">
        <v>221</v>
      </c>
      <c r="H1034" s="229">
        <v>14</v>
      </c>
      <c r="I1034" s="230"/>
      <c r="J1034" s="231">
        <f>ROUND(I1034*H1034,2)</f>
        <v>0</v>
      </c>
      <c r="K1034" s="227" t="s">
        <v>160</v>
      </c>
      <c r="L1034" s="232"/>
      <c r="M1034" s="233" t="s">
        <v>1</v>
      </c>
      <c r="N1034" s="234" t="s">
        <v>41</v>
      </c>
      <c r="O1034" s="77"/>
      <c r="P1034" s="189">
        <f>O1034*H1034</f>
        <v>0</v>
      </c>
      <c r="Q1034" s="189">
        <v>0</v>
      </c>
      <c r="R1034" s="189">
        <f>Q1034*H1034</f>
        <v>0</v>
      </c>
      <c r="S1034" s="189">
        <v>0</v>
      </c>
      <c r="T1034" s="190">
        <f>S1034*H1034</f>
        <v>0</v>
      </c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R1034" s="191" t="s">
        <v>248</v>
      </c>
      <c r="AT1034" s="191" t="s">
        <v>255</v>
      </c>
      <c r="AU1034" s="191" t="s">
        <v>86</v>
      </c>
      <c r="AY1034" s="19" t="s">
        <v>154</v>
      </c>
      <c r="BE1034" s="192">
        <f>IF(N1034="základní",J1034,0)</f>
        <v>0</v>
      </c>
      <c r="BF1034" s="192">
        <f>IF(N1034="snížená",J1034,0)</f>
        <v>0</v>
      </c>
      <c r="BG1034" s="192">
        <f>IF(N1034="zákl. přenesená",J1034,0)</f>
        <v>0</v>
      </c>
      <c r="BH1034" s="192">
        <f>IF(N1034="sníž. přenesená",J1034,0)</f>
        <v>0</v>
      </c>
      <c r="BI1034" s="192">
        <f>IF(N1034="nulová",J1034,0)</f>
        <v>0</v>
      </c>
      <c r="BJ1034" s="19" t="s">
        <v>84</v>
      </c>
      <c r="BK1034" s="192">
        <f>ROUND(I1034*H1034,2)</f>
        <v>0</v>
      </c>
      <c r="BL1034" s="19" t="s">
        <v>195</v>
      </c>
      <c r="BM1034" s="191" t="s">
        <v>1236</v>
      </c>
    </row>
    <row r="1035" spans="1:51" s="14" customFormat="1" ht="12">
      <c r="A1035" s="14"/>
      <c r="B1035" s="201"/>
      <c r="C1035" s="14"/>
      <c r="D1035" s="194" t="s">
        <v>162</v>
      </c>
      <c r="E1035" s="202" t="s">
        <v>1</v>
      </c>
      <c r="F1035" s="203" t="s">
        <v>1106</v>
      </c>
      <c r="G1035" s="14"/>
      <c r="H1035" s="204">
        <v>14</v>
      </c>
      <c r="I1035" s="205"/>
      <c r="J1035" s="14"/>
      <c r="K1035" s="14"/>
      <c r="L1035" s="201"/>
      <c r="M1035" s="206"/>
      <c r="N1035" s="207"/>
      <c r="O1035" s="207"/>
      <c r="P1035" s="207"/>
      <c r="Q1035" s="207"/>
      <c r="R1035" s="207"/>
      <c r="S1035" s="207"/>
      <c r="T1035" s="208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02" t="s">
        <v>162</v>
      </c>
      <c r="AU1035" s="202" t="s">
        <v>86</v>
      </c>
      <c r="AV1035" s="14" t="s">
        <v>86</v>
      </c>
      <c r="AW1035" s="14" t="s">
        <v>32</v>
      </c>
      <c r="AX1035" s="14" t="s">
        <v>76</v>
      </c>
      <c r="AY1035" s="202" t="s">
        <v>154</v>
      </c>
    </row>
    <row r="1036" spans="1:51" s="15" customFormat="1" ht="12">
      <c r="A1036" s="15"/>
      <c r="B1036" s="209"/>
      <c r="C1036" s="15"/>
      <c r="D1036" s="194" t="s">
        <v>162</v>
      </c>
      <c r="E1036" s="210" t="s">
        <v>1</v>
      </c>
      <c r="F1036" s="211" t="s">
        <v>165</v>
      </c>
      <c r="G1036" s="15"/>
      <c r="H1036" s="212">
        <v>14</v>
      </c>
      <c r="I1036" s="213"/>
      <c r="J1036" s="15"/>
      <c r="K1036" s="15"/>
      <c r="L1036" s="209"/>
      <c r="M1036" s="214"/>
      <c r="N1036" s="215"/>
      <c r="O1036" s="215"/>
      <c r="P1036" s="215"/>
      <c r="Q1036" s="215"/>
      <c r="R1036" s="215"/>
      <c r="S1036" s="215"/>
      <c r="T1036" s="216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T1036" s="210" t="s">
        <v>162</v>
      </c>
      <c r="AU1036" s="210" t="s">
        <v>86</v>
      </c>
      <c r="AV1036" s="15" t="s">
        <v>161</v>
      </c>
      <c r="AW1036" s="15" t="s">
        <v>32</v>
      </c>
      <c r="AX1036" s="15" t="s">
        <v>84</v>
      </c>
      <c r="AY1036" s="210" t="s">
        <v>154</v>
      </c>
    </row>
    <row r="1037" spans="1:65" s="2" customFormat="1" ht="33" customHeight="1">
      <c r="A1037" s="38"/>
      <c r="B1037" s="179"/>
      <c r="C1037" s="225" t="s">
        <v>1237</v>
      </c>
      <c r="D1037" s="225" t="s">
        <v>255</v>
      </c>
      <c r="E1037" s="226" t="s">
        <v>1238</v>
      </c>
      <c r="F1037" s="227" t="s">
        <v>1239</v>
      </c>
      <c r="G1037" s="228" t="s">
        <v>221</v>
      </c>
      <c r="H1037" s="229">
        <v>5</v>
      </c>
      <c r="I1037" s="230"/>
      <c r="J1037" s="231">
        <f>ROUND(I1037*H1037,2)</f>
        <v>0</v>
      </c>
      <c r="K1037" s="227" t="s">
        <v>160</v>
      </c>
      <c r="L1037" s="232"/>
      <c r="M1037" s="233" t="s">
        <v>1</v>
      </c>
      <c r="N1037" s="234" t="s">
        <v>41</v>
      </c>
      <c r="O1037" s="77"/>
      <c r="P1037" s="189">
        <f>O1037*H1037</f>
        <v>0</v>
      </c>
      <c r="Q1037" s="189">
        <v>0</v>
      </c>
      <c r="R1037" s="189">
        <f>Q1037*H1037</f>
        <v>0</v>
      </c>
      <c r="S1037" s="189">
        <v>0</v>
      </c>
      <c r="T1037" s="190">
        <f>S1037*H1037</f>
        <v>0</v>
      </c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R1037" s="191" t="s">
        <v>248</v>
      </c>
      <c r="AT1037" s="191" t="s">
        <v>255</v>
      </c>
      <c r="AU1037" s="191" t="s">
        <v>86</v>
      </c>
      <c r="AY1037" s="19" t="s">
        <v>154</v>
      </c>
      <c r="BE1037" s="192">
        <f>IF(N1037="základní",J1037,0)</f>
        <v>0</v>
      </c>
      <c r="BF1037" s="192">
        <f>IF(N1037="snížená",J1037,0)</f>
        <v>0</v>
      </c>
      <c r="BG1037" s="192">
        <f>IF(N1037="zákl. přenesená",J1037,0)</f>
        <v>0</v>
      </c>
      <c r="BH1037" s="192">
        <f>IF(N1037="sníž. přenesená",J1037,0)</f>
        <v>0</v>
      </c>
      <c r="BI1037" s="192">
        <f>IF(N1037="nulová",J1037,0)</f>
        <v>0</v>
      </c>
      <c r="BJ1037" s="19" t="s">
        <v>84</v>
      </c>
      <c r="BK1037" s="192">
        <f>ROUND(I1037*H1037,2)</f>
        <v>0</v>
      </c>
      <c r="BL1037" s="19" t="s">
        <v>195</v>
      </c>
      <c r="BM1037" s="191" t="s">
        <v>1240</v>
      </c>
    </row>
    <row r="1038" spans="1:51" s="14" customFormat="1" ht="12">
      <c r="A1038" s="14"/>
      <c r="B1038" s="201"/>
      <c r="C1038" s="14"/>
      <c r="D1038" s="194" t="s">
        <v>162</v>
      </c>
      <c r="E1038" s="202" t="s">
        <v>1</v>
      </c>
      <c r="F1038" s="203" t="s">
        <v>1078</v>
      </c>
      <c r="G1038" s="14"/>
      <c r="H1038" s="204">
        <v>2</v>
      </c>
      <c r="I1038" s="205"/>
      <c r="J1038" s="14"/>
      <c r="K1038" s="14"/>
      <c r="L1038" s="201"/>
      <c r="M1038" s="206"/>
      <c r="N1038" s="207"/>
      <c r="O1038" s="207"/>
      <c r="P1038" s="207"/>
      <c r="Q1038" s="207"/>
      <c r="R1038" s="207"/>
      <c r="S1038" s="207"/>
      <c r="T1038" s="208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02" t="s">
        <v>162</v>
      </c>
      <c r="AU1038" s="202" t="s">
        <v>86</v>
      </c>
      <c r="AV1038" s="14" t="s">
        <v>86</v>
      </c>
      <c r="AW1038" s="14" t="s">
        <v>32</v>
      </c>
      <c r="AX1038" s="14" t="s">
        <v>76</v>
      </c>
      <c r="AY1038" s="202" t="s">
        <v>154</v>
      </c>
    </row>
    <row r="1039" spans="1:51" s="14" customFormat="1" ht="12">
      <c r="A1039" s="14"/>
      <c r="B1039" s="201"/>
      <c r="C1039" s="14"/>
      <c r="D1039" s="194" t="s">
        <v>162</v>
      </c>
      <c r="E1039" s="202" t="s">
        <v>1</v>
      </c>
      <c r="F1039" s="203" t="s">
        <v>1012</v>
      </c>
      <c r="G1039" s="14"/>
      <c r="H1039" s="204">
        <v>2</v>
      </c>
      <c r="I1039" s="205"/>
      <c r="J1039" s="14"/>
      <c r="K1039" s="14"/>
      <c r="L1039" s="201"/>
      <c r="M1039" s="206"/>
      <c r="N1039" s="207"/>
      <c r="O1039" s="207"/>
      <c r="P1039" s="207"/>
      <c r="Q1039" s="207"/>
      <c r="R1039" s="207"/>
      <c r="S1039" s="207"/>
      <c r="T1039" s="208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02" t="s">
        <v>162</v>
      </c>
      <c r="AU1039" s="202" t="s">
        <v>86</v>
      </c>
      <c r="AV1039" s="14" t="s">
        <v>86</v>
      </c>
      <c r="AW1039" s="14" t="s">
        <v>32</v>
      </c>
      <c r="AX1039" s="14" t="s">
        <v>76</v>
      </c>
      <c r="AY1039" s="202" t="s">
        <v>154</v>
      </c>
    </row>
    <row r="1040" spans="1:51" s="14" customFormat="1" ht="12">
      <c r="A1040" s="14"/>
      <c r="B1040" s="201"/>
      <c r="C1040" s="14"/>
      <c r="D1040" s="194" t="s">
        <v>162</v>
      </c>
      <c r="E1040" s="202" t="s">
        <v>1</v>
      </c>
      <c r="F1040" s="203" t="s">
        <v>1013</v>
      </c>
      <c r="G1040" s="14"/>
      <c r="H1040" s="204">
        <v>1</v>
      </c>
      <c r="I1040" s="205"/>
      <c r="J1040" s="14"/>
      <c r="K1040" s="14"/>
      <c r="L1040" s="201"/>
      <c r="M1040" s="206"/>
      <c r="N1040" s="207"/>
      <c r="O1040" s="207"/>
      <c r="P1040" s="207"/>
      <c r="Q1040" s="207"/>
      <c r="R1040" s="207"/>
      <c r="S1040" s="207"/>
      <c r="T1040" s="208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02" t="s">
        <v>162</v>
      </c>
      <c r="AU1040" s="202" t="s">
        <v>86</v>
      </c>
      <c r="AV1040" s="14" t="s">
        <v>86</v>
      </c>
      <c r="AW1040" s="14" t="s">
        <v>32</v>
      </c>
      <c r="AX1040" s="14" t="s">
        <v>76</v>
      </c>
      <c r="AY1040" s="202" t="s">
        <v>154</v>
      </c>
    </row>
    <row r="1041" spans="1:51" s="15" customFormat="1" ht="12">
      <c r="A1041" s="15"/>
      <c r="B1041" s="209"/>
      <c r="C1041" s="15"/>
      <c r="D1041" s="194" t="s">
        <v>162</v>
      </c>
      <c r="E1041" s="210" t="s">
        <v>1</v>
      </c>
      <c r="F1041" s="211" t="s">
        <v>165</v>
      </c>
      <c r="G1041" s="15"/>
      <c r="H1041" s="212">
        <v>5</v>
      </c>
      <c r="I1041" s="213"/>
      <c r="J1041" s="15"/>
      <c r="K1041" s="15"/>
      <c r="L1041" s="209"/>
      <c r="M1041" s="214"/>
      <c r="N1041" s="215"/>
      <c r="O1041" s="215"/>
      <c r="P1041" s="215"/>
      <c r="Q1041" s="215"/>
      <c r="R1041" s="215"/>
      <c r="S1041" s="215"/>
      <c r="T1041" s="216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T1041" s="210" t="s">
        <v>162</v>
      </c>
      <c r="AU1041" s="210" t="s">
        <v>86</v>
      </c>
      <c r="AV1041" s="15" t="s">
        <v>161</v>
      </c>
      <c r="AW1041" s="15" t="s">
        <v>32</v>
      </c>
      <c r="AX1041" s="15" t="s">
        <v>84</v>
      </c>
      <c r="AY1041" s="210" t="s">
        <v>154</v>
      </c>
    </row>
    <row r="1042" spans="1:65" s="2" customFormat="1" ht="33" customHeight="1">
      <c r="A1042" s="38"/>
      <c r="B1042" s="179"/>
      <c r="C1042" s="225" t="s">
        <v>732</v>
      </c>
      <c r="D1042" s="225" t="s">
        <v>255</v>
      </c>
      <c r="E1042" s="226" t="s">
        <v>1241</v>
      </c>
      <c r="F1042" s="227" t="s">
        <v>1242</v>
      </c>
      <c r="G1042" s="228" t="s">
        <v>221</v>
      </c>
      <c r="H1042" s="229">
        <v>2</v>
      </c>
      <c r="I1042" s="230"/>
      <c r="J1042" s="231">
        <f>ROUND(I1042*H1042,2)</f>
        <v>0</v>
      </c>
      <c r="K1042" s="227" t="s">
        <v>160</v>
      </c>
      <c r="L1042" s="232"/>
      <c r="M1042" s="233" t="s">
        <v>1</v>
      </c>
      <c r="N1042" s="234" t="s">
        <v>41</v>
      </c>
      <c r="O1042" s="77"/>
      <c r="P1042" s="189">
        <f>O1042*H1042</f>
        <v>0</v>
      </c>
      <c r="Q1042" s="189">
        <v>0</v>
      </c>
      <c r="R1042" s="189">
        <f>Q1042*H1042</f>
        <v>0</v>
      </c>
      <c r="S1042" s="189">
        <v>0</v>
      </c>
      <c r="T1042" s="190">
        <f>S1042*H1042</f>
        <v>0</v>
      </c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R1042" s="191" t="s">
        <v>248</v>
      </c>
      <c r="AT1042" s="191" t="s">
        <v>255</v>
      </c>
      <c r="AU1042" s="191" t="s">
        <v>86</v>
      </c>
      <c r="AY1042" s="19" t="s">
        <v>154</v>
      </c>
      <c r="BE1042" s="192">
        <f>IF(N1042="základní",J1042,0)</f>
        <v>0</v>
      </c>
      <c r="BF1042" s="192">
        <f>IF(N1042="snížená",J1042,0)</f>
        <v>0</v>
      </c>
      <c r="BG1042" s="192">
        <f>IF(N1042="zákl. přenesená",J1042,0)</f>
        <v>0</v>
      </c>
      <c r="BH1042" s="192">
        <f>IF(N1042="sníž. přenesená",J1042,0)</f>
        <v>0</v>
      </c>
      <c r="BI1042" s="192">
        <f>IF(N1042="nulová",J1042,0)</f>
        <v>0</v>
      </c>
      <c r="BJ1042" s="19" t="s">
        <v>84</v>
      </c>
      <c r="BK1042" s="192">
        <f>ROUND(I1042*H1042,2)</f>
        <v>0</v>
      </c>
      <c r="BL1042" s="19" t="s">
        <v>195</v>
      </c>
      <c r="BM1042" s="191" t="s">
        <v>1243</v>
      </c>
    </row>
    <row r="1043" spans="1:51" s="14" customFormat="1" ht="12">
      <c r="A1043" s="14"/>
      <c r="B1043" s="201"/>
      <c r="C1043" s="14"/>
      <c r="D1043" s="194" t="s">
        <v>162</v>
      </c>
      <c r="E1043" s="202" t="s">
        <v>1</v>
      </c>
      <c r="F1043" s="203" t="s">
        <v>1094</v>
      </c>
      <c r="G1043" s="14"/>
      <c r="H1043" s="204">
        <v>2</v>
      </c>
      <c r="I1043" s="205"/>
      <c r="J1043" s="14"/>
      <c r="K1043" s="14"/>
      <c r="L1043" s="201"/>
      <c r="M1043" s="206"/>
      <c r="N1043" s="207"/>
      <c r="O1043" s="207"/>
      <c r="P1043" s="207"/>
      <c r="Q1043" s="207"/>
      <c r="R1043" s="207"/>
      <c r="S1043" s="207"/>
      <c r="T1043" s="208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02" t="s">
        <v>162</v>
      </c>
      <c r="AU1043" s="202" t="s">
        <v>86</v>
      </c>
      <c r="AV1043" s="14" t="s">
        <v>86</v>
      </c>
      <c r="AW1043" s="14" t="s">
        <v>32</v>
      </c>
      <c r="AX1043" s="14" t="s">
        <v>76</v>
      </c>
      <c r="AY1043" s="202" t="s">
        <v>154</v>
      </c>
    </row>
    <row r="1044" spans="1:51" s="15" customFormat="1" ht="12">
      <c r="A1044" s="15"/>
      <c r="B1044" s="209"/>
      <c r="C1044" s="15"/>
      <c r="D1044" s="194" t="s">
        <v>162</v>
      </c>
      <c r="E1044" s="210" t="s">
        <v>1</v>
      </c>
      <c r="F1044" s="211" t="s">
        <v>165</v>
      </c>
      <c r="G1044" s="15"/>
      <c r="H1044" s="212">
        <v>2</v>
      </c>
      <c r="I1044" s="213"/>
      <c r="J1044" s="15"/>
      <c r="K1044" s="15"/>
      <c r="L1044" s="209"/>
      <c r="M1044" s="214"/>
      <c r="N1044" s="215"/>
      <c r="O1044" s="215"/>
      <c r="P1044" s="215"/>
      <c r="Q1044" s="215"/>
      <c r="R1044" s="215"/>
      <c r="S1044" s="215"/>
      <c r="T1044" s="216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T1044" s="210" t="s">
        <v>162</v>
      </c>
      <c r="AU1044" s="210" t="s">
        <v>86</v>
      </c>
      <c r="AV1044" s="15" t="s">
        <v>161</v>
      </c>
      <c r="AW1044" s="15" t="s">
        <v>32</v>
      </c>
      <c r="AX1044" s="15" t="s">
        <v>84</v>
      </c>
      <c r="AY1044" s="210" t="s">
        <v>154</v>
      </c>
    </row>
    <row r="1045" spans="1:65" s="2" customFormat="1" ht="24.15" customHeight="1">
      <c r="A1045" s="38"/>
      <c r="B1045" s="179"/>
      <c r="C1045" s="180" t="s">
        <v>1244</v>
      </c>
      <c r="D1045" s="180" t="s">
        <v>156</v>
      </c>
      <c r="E1045" s="181" t="s">
        <v>1245</v>
      </c>
      <c r="F1045" s="182" t="s">
        <v>1246</v>
      </c>
      <c r="G1045" s="183" t="s">
        <v>221</v>
      </c>
      <c r="H1045" s="184">
        <v>39</v>
      </c>
      <c r="I1045" s="185"/>
      <c r="J1045" s="186">
        <f>ROUND(I1045*H1045,2)</f>
        <v>0</v>
      </c>
      <c r="K1045" s="182" t="s">
        <v>160</v>
      </c>
      <c r="L1045" s="39"/>
      <c r="M1045" s="187" t="s">
        <v>1</v>
      </c>
      <c r="N1045" s="188" t="s">
        <v>41</v>
      </c>
      <c r="O1045" s="77"/>
      <c r="P1045" s="189">
        <f>O1045*H1045</f>
        <v>0</v>
      </c>
      <c r="Q1045" s="189">
        <v>0</v>
      </c>
      <c r="R1045" s="189">
        <f>Q1045*H1045</f>
        <v>0</v>
      </c>
      <c r="S1045" s="189">
        <v>0</v>
      </c>
      <c r="T1045" s="190">
        <f>S1045*H1045</f>
        <v>0</v>
      </c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R1045" s="191" t="s">
        <v>195</v>
      </c>
      <c r="AT1045" s="191" t="s">
        <v>156</v>
      </c>
      <c r="AU1045" s="191" t="s">
        <v>86</v>
      </c>
      <c r="AY1045" s="19" t="s">
        <v>154</v>
      </c>
      <c r="BE1045" s="192">
        <f>IF(N1045="základní",J1045,0)</f>
        <v>0</v>
      </c>
      <c r="BF1045" s="192">
        <f>IF(N1045="snížená",J1045,0)</f>
        <v>0</v>
      </c>
      <c r="BG1045" s="192">
        <f>IF(N1045="zákl. přenesená",J1045,0)</f>
        <v>0</v>
      </c>
      <c r="BH1045" s="192">
        <f>IF(N1045="sníž. přenesená",J1045,0)</f>
        <v>0</v>
      </c>
      <c r="BI1045" s="192">
        <f>IF(N1045="nulová",J1045,0)</f>
        <v>0</v>
      </c>
      <c r="BJ1045" s="19" t="s">
        <v>84</v>
      </c>
      <c r="BK1045" s="192">
        <f>ROUND(I1045*H1045,2)</f>
        <v>0</v>
      </c>
      <c r="BL1045" s="19" t="s">
        <v>195</v>
      </c>
      <c r="BM1045" s="191" t="s">
        <v>1247</v>
      </c>
    </row>
    <row r="1046" spans="1:51" s="13" customFormat="1" ht="12">
      <c r="A1046" s="13"/>
      <c r="B1046" s="193"/>
      <c r="C1046" s="13"/>
      <c r="D1046" s="194" t="s">
        <v>162</v>
      </c>
      <c r="E1046" s="195" t="s">
        <v>1</v>
      </c>
      <c r="F1046" s="196" t="s">
        <v>954</v>
      </c>
      <c r="G1046" s="13"/>
      <c r="H1046" s="195" t="s">
        <v>1</v>
      </c>
      <c r="I1046" s="197"/>
      <c r="J1046" s="13"/>
      <c r="K1046" s="13"/>
      <c r="L1046" s="193"/>
      <c r="M1046" s="198"/>
      <c r="N1046" s="199"/>
      <c r="O1046" s="199"/>
      <c r="P1046" s="199"/>
      <c r="Q1046" s="199"/>
      <c r="R1046" s="199"/>
      <c r="S1046" s="199"/>
      <c r="T1046" s="200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195" t="s">
        <v>162</v>
      </c>
      <c r="AU1046" s="195" t="s">
        <v>86</v>
      </c>
      <c r="AV1046" s="13" t="s">
        <v>84</v>
      </c>
      <c r="AW1046" s="13" t="s">
        <v>32</v>
      </c>
      <c r="AX1046" s="13" t="s">
        <v>76</v>
      </c>
      <c r="AY1046" s="195" t="s">
        <v>154</v>
      </c>
    </row>
    <row r="1047" spans="1:51" s="14" customFormat="1" ht="12">
      <c r="A1047" s="14"/>
      <c r="B1047" s="201"/>
      <c r="C1047" s="14"/>
      <c r="D1047" s="194" t="s">
        <v>162</v>
      </c>
      <c r="E1047" s="202" t="s">
        <v>1</v>
      </c>
      <c r="F1047" s="203" t="s">
        <v>1062</v>
      </c>
      <c r="G1047" s="14"/>
      <c r="H1047" s="204">
        <v>11</v>
      </c>
      <c r="I1047" s="205"/>
      <c r="J1047" s="14"/>
      <c r="K1047" s="14"/>
      <c r="L1047" s="201"/>
      <c r="M1047" s="206"/>
      <c r="N1047" s="207"/>
      <c r="O1047" s="207"/>
      <c r="P1047" s="207"/>
      <c r="Q1047" s="207"/>
      <c r="R1047" s="207"/>
      <c r="S1047" s="207"/>
      <c r="T1047" s="208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02" t="s">
        <v>162</v>
      </c>
      <c r="AU1047" s="202" t="s">
        <v>86</v>
      </c>
      <c r="AV1047" s="14" t="s">
        <v>86</v>
      </c>
      <c r="AW1047" s="14" t="s">
        <v>32</v>
      </c>
      <c r="AX1047" s="14" t="s">
        <v>76</v>
      </c>
      <c r="AY1047" s="202" t="s">
        <v>154</v>
      </c>
    </row>
    <row r="1048" spans="1:51" s="14" customFormat="1" ht="12">
      <c r="A1048" s="14"/>
      <c r="B1048" s="201"/>
      <c r="C1048" s="14"/>
      <c r="D1048" s="194" t="s">
        <v>162</v>
      </c>
      <c r="E1048" s="202" t="s">
        <v>1</v>
      </c>
      <c r="F1048" s="203" t="s">
        <v>1076</v>
      </c>
      <c r="G1048" s="14"/>
      <c r="H1048" s="204">
        <v>26</v>
      </c>
      <c r="I1048" s="205"/>
      <c r="J1048" s="14"/>
      <c r="K1048" s="14"/>
      <c r="L1048" s="201"/>
      <c r="M1048" s="206"/>
      <c r="N1048" s="207"/>
      <c r="O1048" s="207"/>
      <c r="P1048" s="207"/>
      <c r="Q1048" s="207"/>
      <c r="R1048" s="207"/>
      <c r="S1048" s="207"/>
      <c r="T1048" s="208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02" t="s">
        <v>162</v>
      </c>
      <c r="AU1048" s="202" t="s">
        <v>86</v>
      </c>
      <c r="AV1048" s="14" t="s">
        <v>86</v>
      </c>
      <c r="AW1048" s="14" t="s">
        <v>32</v>
      </c>
      <c r="AX1048" s="14" t="s">
        <v>76</v>
      </c>
      <c r="AY1048" s="202" t="s">
        <v>154</v>
      </c>
    </row>
    <row r="1049" spans="1:51" s="14" customFormat="1" ht="12">
      <c r="A1049" s="14"/>
      <c r="B1049" s="201"/>
      <c r="C1049" s="14"/>
      <c r="D1049" s="194" t="s">
        <v>162</v>
      </c>
      <c r="E1049" s="202" t="s">
        <v>1</v>
      </c>
      <c r="F1049" s="203" t="s">
        <v>1063</v>
      </c>
      <c r="G1049" s="14"/>
      <c r="H1049" s="204">
        <v>1</v>
      </c>
      <c r="I1049" s="205"/>
      <c r="J1049" s="14"/>
      <c r="K1049" s="14"/>
      <c r="L1049" s="201"/>
      <c r="M1049" s="206"/>
      <c r="N1049" s="207"/>
      <c r="O1049" s="207"/>
      <c r="P1049" s="207"/>
      <c r="Q1049" s="207"/>
      <c r="R1049" s="207"/>
      <c r="S1049" s="207"/>
      <c r="T1049" s="208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02" t="s">
        <v>162</v>
      </c>
      <c r="AU1049" s="202" t="s">
        <v>86</v>
      </c>
      <c r="AV1049" s="14" t="s">
        <v>86</v>
      </c>
      <c r="AW1049" s="14" t="s">
        <v>32</v>
      </c>
      <c r="AX1049" s="14" t="s">
        <v>76</v>
      </c>
      <c r="AY1049" s="202" t="s">
        <v>154</v>
      </c>
    </row>
    <row r="1050" spans="1:51" s="14" customFormat="1" ht="12">
      <c r="A1050" s="14"/>
      <c r="B1050" s="201"/>
      <c r="C1050" s="14"/>
      <c r="D1050" s="194" t="s">
        <v>162</v>
      </c>
      <c r="E1050" s="202" t="s">
        <v>1</v>
      </c>
      <c r="F1050" s="203" t="s">
        <v>999</v>
      </c>
      <c r="G1050" s="14"/>
      <c r="H1050" s="204">
        <v>1</v>
      </c>
      <c r="I1050" s="205"/>
      <c r="J1050" s="14"/>
      <c r="K1050" s="14"/>
      <c r="L1050" s="201"/>
      <c r="M1050" s="206"/>
      <c r="N1050" s="207"/>
      <c r="O1050" s="207"/>
      <c r="P1050" s="207"/>
      <c r="Q1050" s="207"/>
      <c r="R1050" s="207"/>
      <c r="S1050" s="207"/>
      <c r="T1050" s="208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02" t="s">
        <v>162</v>
      </c>
      <c r="AU1050" s="202" t="s">
        <v>86</v>
      </c>
      <c r="AV1050" s="14" t="s">
        <v>86</v>
      </c>
      <c r="AW1050" s="14" t="s">
        <v>32</v>
      </c>
      <c r="AX1050" s="14" t="s">
        <v>76</v>
      </c>
      <c r="AY1050" s="202" t="s">
        <v>154</v>
      </c>
    </row>
    <row r="1051" spans="1:51" s="15" customFormat="1" ht="12">
      <c r="A1051" s="15"/>
      <c r="B1051" s="209"/>
      <c r="C1051" s="15"/>
      <c r="D1051" s="194" t="s">
        <v>162</v>
      </c>
      <c r="E1051" s="210" t="s">
        <v>1</v>
      </c>
      <c r="F1051" s="211" t="s">
        <v>165</v>
      </c>
      <c r="G1051" s="15"/>
      <c r="H1051" s="212">
        <v>39</v>
      </c>
      <c r="I1051" s="213"/>
      <c r="J1051" s="15"/>
      <c r="K1051" s="15"/>
      <c r="L1051" s="209"/>
      <c r="M1051" s="214"/>
      <c r="N1051" s="215"/>
      <c r="O1051" s="215"/>
      <c r="P1051" s="215"/>
      <c r="Q1051" s="215"/>
      <c r="R1051" s="215"/>
      <c r="S1051" s="215"/>
      <c r="T1051" s="216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T1051" s="210" t="s">
        <v>162</v>
      </c>
      <c r="AU1051" s="210" t="s">
        <v>86</v>
      </c>
      <c r="AV1051" s="15" t="s">
        <v>161</v>
      </c>
      <c r="AW1051" s="15" t="s">
        <v>32</v>
      </c>
      <c r="AX1051" s="15" t="s">
        <v>84</v>
      </c>
      <c r="AY1051" s="210" t="s">
        <v>154</v>
      </c>
    </row>
    <row r="1052" spans="1:65" s="2" customFormat="1" ht="33" customHeight="1">
      <c r="A1052" s="38"/>
      <c r="B1052" s="179"/>
      <c r="C1052" s="225" t="s">
        <v>738</v>
      </c>
      <c r="D1052" s="225" t="s">
        <v>255</v>
      </c>
      <c r="E1052" s="226" t="s">
        <v>1248</v>
      </c>
      <c r="F1052" s="227" t="s">
        <v>1249</v>
      </c>
      <c r="G1052" s="228" t="s">
        <v>221</v>
      </c>
      <c r="H1052" s="229">
        <v>12</v>
      </c>
      <c r="I1052" s="230"/>
      <c r="J1052" s="231">
        <f>ROUND(I1052*H1052,2)</f>
        <v>0</v>
      </c>
      <c r="K1052" s="227" t="s">
        <v>160</v>
      </c>
      <c r="L1052" s="232"/>
      <c r="M1052" s="233" t="s">
        <v>1</v>
      </c>
      <c r="N1052" s="234" t="s">
        <v>41</v>
      </c>
      <c r="O1052" s="77"/>
      <c r="P1052" s="189">
        <f>O1052*H1052</f>
        <v>0</v>
      </c>
      <c r="Q1052" s="189">
        <v>0</v>
      </c>
      <c r="R1052" s="189">
        <f>Q1052*H1052</f>
        <v>0</v>
      </c>
      <c r="S1052" s="189">
        <v>0</v>
      </c>
      <c r="T1052" s="190">
        <f>S1052*H1052</f>
        <v>0</v>
      </c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R1052" s="191" t="s">
        <v>248</v>
      </c>
      <c r="AT1052" s="191" t="s">
        <v>255</v>
      </c>
      <c r="AU1052" s="191" t="s">
        <v>86</v>
      </c>
      <c r="AY1052" s="19" t="s">
        <v>154</v>
      </c>
      <c r="BE1052" s="192">
        <f>IF(N1052="základní",J1052,0)</f>
        <v>0</v>
      </c>
      <c r="BF1052" s="192">
        <f>IF(N1052="snížená",J1052,0)</f>
        <v>0</v>
      </c>
      <c r="BG1052" s="192">
        <f>IF(N1052="zákl. přenesená",J1052,0)</f>
        <v>0</v>
      </c>
      <c r="BH1052" s="192">
        <f>IF(N1052="sníž. přenesená",J1052,0)</f>
        <v>0</v>
      </c>
      <c r="BI1052" s="192">
        <f>IF(N1052="nulová",J1052,0)</f>
        <v>0</v>
      </c>
      <c r="BJ1052" s="19" t="s">
        <v>84</v>
      </c>
      <c r="BK1052" s="192">
        <f>ROUND(I1052*H1052,2)</f>
        <v>0</v>
      </c>
      <c r="BL1052" s="19" t="s">
        <v>195</v>
      </c>
      <c r="BM1052" s="191" t="s">
        <v>1250</v>
      </c>
    </row>
    <row r="1053" spans="1:51" s="14" customFormat="1" ht="12">
      <c r="A1053" s="14"/>
      <c r="B1053" s="201"/>
      <c r="C1053" s="14"/>
      <c r="D1053" s="194" t="s">
        <v>162</v>
      </c>
      <c r="E1053" s="202" t="s">
        <v>1</v>
      </c>
      <c r="F1053" s="203" t="s">
        <v>1062</v>
      </c>
      <c r="G1053" s="14"/>
      <c r="H1053" s="204">
        <v>11</v>
      </c>
      <c r="I1053" s="205"/>
      <c r="J1053" s="14"/>
      <c r="K1053" s="14"/>
      <c r="L1053" s="201"/>
      <c r="M1053" s="206"/>
      <c r="N1053" s="207"/>
      <c r="O1053" s="207"/>
      <c r="P1053" s="207"/>
      <c r="Q1053" s="207"/>
      <c r="R1053" s="207"/>
      <c r="S1053" s="207"/>
      <c r="T1053" s="208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02" t="s">
        <v>162</v>
      </c>
      <c r="AU1053" s="202" t="s">
        <v>86</v>
      </c>
      <c r="AV1053" s="14" t="s">
        <v>86</v>
      </c>
      <c r="AW1053" s="14" t="s">
        <v>32</v>
      </c>
      <c r="AX1053" s="14" t="s">
        <v>76</v>
      </c>
      <c r="AY1053" s="202" t="s">
        <v>154</v>
      </c>
    </row>
    <row r="1054" spans="1:51" s="14" customFormat="1" ht="12">
      <c r="A1054" s="14"/>
      <c r="B1054" s="201"/>
      <c r="C1054" s="14"/>
      <c r="D1054" s="194" t="s">
        <v>162</v>
      </c>
      <c r="E1054" s="202" t="s">
        <v>1</v>
      </c>
      <c r="F1054" s="203" t="s">
        <v>1063</v>
      </c>
      <c r="G1054" s="14"/>
      <c r="H1054" s="204">
        <v>1</v>
      </c>
      <c r="I1054" s="205"/>
      <c r="J1054" s="14"/>
      <c r="K1054" s="14"/>
      <c r="L1054" s="201"/>
      <c r="M1054" s="206"/>
      <c r="N1054" s="207"/>
      <c r="O1054" s="207"/>
      <c r="P1054" s="207"/>
      <c r="Q1054" s="207"/>
      <c r="R1054" s="207"/>
      <c r="S1054" s="207"/>
      <c r="T1054" s="208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02" t="s">
        <v>162</v>
      </c>
      <c r="AU1054" s="202" t="s">
        <v>86</v>
      </c>
      <c r="AV1054" s="14" t="s">
        <v>86</v>
      </c>
      <c r="AW1054" s="14" t="s">
        <v>32</v>
      </c>
      <c r="AX1054" s="14" t="s">
        <v>76</v>
      </c>
      <c r="AY1054" s="202" t="s">
        <v>154</v>
      </c>
    </row>
    <row r="1055" spans="1:51" s="15" customFormat="1" ht="12">
      <c r="A1055" s="15"/>
      <c r="B1055" s="209"/>
      <c r="C1055" s="15"/>
      <c r="D1055" s="194" t="s">
        <v>162</v>
      </c>
      <c r="E1055" s="210" t="s">
        <v>1</v>
      </c>
      <c r="F1055" s="211" t="s">
        <v>165</v>
      </c>
      <c r="G1055" s="15"/>
      <c r="H1055" s="212">
        <v>12</v>
      </c>
      <c r="I1055" s="213"/>
      <c r="J1055" s="15"/>
      <c r="K1055" s="15"/>
      <c r="L1055" s="209"/>
      <c r="M1055" s="214"/>
      <c r="N1055" s="215"/>
      <c r="O1055" s="215"/>
      <c r="P1055" s="215"/>
      <c r="Q1055" s="215"/>
      <c r="R1055" s="215"/>
      <c r="S1055" s="215"/>
      <c r="T1055" s="216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T1055" s="210" t="s">
        <v>162</v>
      </c>
      <c r="AU1055" s="210" t="s">
        <v>86</v>
      </c>
      <c r="AV1055" s="15" t="s">
        <v>161</v>
      </c>
      <c r="AW1055" s="15" t="s">
        <v>32</v>
      </c>
      <c r="AX1055" s="15" t="s">
        <v>84</v>
      </c>
      <c r="AY1055" s="210" t="s">
        <v>154</v>
      </c>
    </row>
    <row r="1056" spans="1:65" s="2" customFormat="1" ht="33" customHeight="1">
      <c r="A1056" s="38"/>
      <c r="B1056" s="179"/>
      <c r="C1056" s="225" t="s">
        <v>1251</v>
      </c>
      <c r="D1056" s="225" t="s">
        <v>255</v>
      </c>
      <c r="E1056" s="226" t="s">
        <v>1252</v>
      </c>
      <c r="F1056" s="227" t="s">
        <v>1253</v>
      </c>
      <c r="G1056" s="228" t="s">
        <v>221</v>
      </c>
      <c r="H1056" s="229">
        <v>26</v>
      </c>
      <c r="I1056" s="230"/>
      <c r="J1056" s="231">
        <f>ROUND(I1056*H1056,2)</f>
        <v>0</v>
      </c>
      <c r="K1056" s="227" t="s">
        <v>160</v>
      </c>
      <c r="L1056" s="232"/>
      <c r="M1056" s="233" t="s">
        <v>1</v>
      </c>
      <c r="N1056" s="234" t="s">
        <v>41</v>
      </c>
      <c r="O1056" s="77"/>
      <c r="P1056" s="189">
        <f>O1056*H1056</f>
        <v>0</v>
      </c>
      <c r="Q1056" s="189">
        <v>0</v>
      </c>
      <c r="R1056" s="189">
        <f>Q1056*H1056</f>
        <v>0</v>
      </c>
      <c r="S1056" s="189">
        <v>0</v>
      </c>
      <c r="T1056" s="190">
        <f>S1056*H1056</f>
        <v>0</v>
      </c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R1056" s="191" t="s">
        <v>248</v>
      </c>
      <c r="AT1056" s="191" t="s">
        <v>255</v>
      </c>
      <c r="AU1056" s="191" t="s">
        <v>86</v>
      </c>
      <c r="AY1056" s="19" t="s">
        <v>154</v>
      </c>
      <c r="BE1056" s="192">
        <f>IF(N1056="základní",J1056,0)</f>
        <v>0</v>
      </c>
      <c r="BF1056" s="192">
        <f>IF(N1056="snížená",J1056,0)</f>
        <v>0</v>
      </c>
      <c r="BG1056" s="192">
        <f>IF(N1056="zákl. přenesená",J1056,0)</f>
        <v>0</v>
      </c>
      <c r="BH1056" s="192">
        <f>IF(N1056="sníž. přenesená",J1056,0)</f>
        <v>0</v>
      </c>
      <c r="BI1056" s="192">
        <f>IF(N1056="nulová",J1056,0)</f>
        <v>0</v>
      </c>
      <c r="BJ1056" s="19" t="s">
        <v>84</v>
      </c>
      <c r="BK1056" s="192">
        <f>ROUND(I1056*H1056,2)</f>
        <v>0</v>
      </c>
      <c r="BL1056" s="19" t="s">
        <v>195</v>
      </c>
      <c r="BM1056" s="191" t="s">
        <v>1254</v>
      </c>
    </row>
    <row r="1057" spans="1:51" s="14" customFormat="1" ht="12">
      <c r="A1057" s="14"/>
      <c r="B1057" s="201"/>
      <c r="C1057" s="14"/>
      <c r="D1057" s="194" t="s">
        <v>162</v>
      </c>
      <c r="E1057" s="202" t="s">
        <v>1</v>
      </c>
      <c r="F1057" s="203" t="s">
        <v>1076</v>
      </c>
      <c r="G1057" s="14"/>
      <c r="H1057" s="204">
        <v>26</v>
      </c>
      <c r="I1057" s="205"/>
      <c r="J1057" s="14"/>
      <c r="K1057" s="14"/>
      <c r="L1057" s="201"/>
      <c r="M1057" s="206"/>
      <c r="N1057" s="207"/>
      <c r="O1057" s="207"/>
      <c r="P1057" s="207"/>
      <c r="Q1057" s="207"/>
      <c r="R1057" s="207"/>
      <c r="S1057" s="207"/>
      <c r="T1057" s="208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02" t="s">
        <v>162</v>
      </c>
      <c r="AU1057" s="202" t="s">
        <v>86</v>
      </c>
      <c r="AV1057" s="14" t="s">
        <v>86</v>
      </c>
      <c r="AW1057" s="14" t="s">
        <v>32</v>
      </c>
      <c r="AX1057" s="14" t="s">
        <v>76</v>
      </c>
      <c r="AY1057" s="202" t="s">
        <v>154</v>
      </c>
    </row>
    <row r="1058" spans="1:51" s="15" customFormat="1" ht="12">
      <c r="A1058" s="15"/>
      <c r="B1058" s="209"/>
      <c r="C1058" s="15"/>
      <c r="D1058" s="194" t="s">
        <v>162</v>
      </c>
      <c r="E1058" s="210" t="s">
        <v>1</v>
      </c>
      <c r="F1058" s="211" t="s">
        <v>165</v>
      </c>
      <c r="G1058" s="15"/>
      <c r="H1058" s="212">
        <v>26</v>
      </c>
      <c r="I1058" s="213"/>
      <c r="J1058" s="15"/>
      <c r="K1058" s="15"/>
      <c r="L1058" s="209"/>
      <c r="M1058" s="214"/>
      <c r="N1058" s="215"/>
      <c r="O1058" s="215"/>
      <c r="P1058" s="215"/>
      <c r="Q1058" s="215"/>
      <c r="R1058" s="215"/>
      <c r="S1058" s="215"/>
      <c r="T1058" s="216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10" t="s">
        <v>162</v>
      </c>
      <c r="AU1058" s="210" t="s">
        <v>86</v>
      </c>
      <c r="AV1058" s="15" t="s">
        <v>161</v>
      </c>
      <c r="AW1058" s="15" t="s">
        <v>32</v>
      </c>
      <c r="AX1058" s="15" t="s">
        <v>84</v>
      </c>
      <c r="AY1058" s="210" t="s">
        <v>154</v>
      </c>
    </row>
    <row r="1059" spans="1:65" s="2" customFormat="1" ht="33" customHeight="1">
      <c r="A1059" s="38"/>
      <c r="B1059" s="179"/>
      <c r="C1059" s="225" t="s">
        <v>743</v>
      </c>
      <c r="D1059" s="225" t="s">
        <v>255</v>
      </c>
      <c r="E1059" s="226" t="s">
        <v>1255</v>
      </c>
      <c r="F1059" s="227" t="s">
        <v>1256</v>
      </c>
      <c r="G1059" s="228" t="s">
        <v>221</v>
      </c>
      <c r="H1059" s="229">
        <v>1</v>
      </c>
      <c r="I1059" s="230"/>
      <c r="J1059" s="231">
        <f>ROUND(I1059*H1059,2)</f>
        <v>0</v>
      </c>
      <c r="K1059" s="227" t="s">
        <v>160</v>
      </c>
      <c r="L1059" s="232"/>
      <c r="M1059" s="233" t="s">
        <v>1</v>
      </c>
      <c r="N1059" s="234" t="s">
        <v>41</v>
      </c>
      <c r="O1059" s="77"/>
      <c r="P1059" s="189">
        <f>O1059*H1059</f>
        <v>0</v>
      </c>
      <c r="Q1059" s="189">
        <v>0</v>
      </c>
      <c r="R1059" s="189">
        <f>Q1059*H1059</f>
        <v>0</v>
      </c>
      <c r="S1059" s="189">
        <v>0</v>
      </c>
      <c r="T1059" s="190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191" t="s">
        <v>248</v>
      </c>
      <c r="AT1059" s="191" t="s">
        <v>255</v>
      </c>
      <c r="AU1059" s="191" t="s">
        <v>86</v>
      </c>
      <c r="AY1059" s="19" t="s">
        <v>154</v>
      </c>
      <c r="BE1059" s="192">
        <f>IF(N1059="základní",J1059,0)</f>
        <v>0</v>
      </c>
      <c r="BF1059" s="192">
        <f>IF(N1059="snížená",J1059,0)</f>
        <v>0</v>
      </c>
      <c r="BG1059" s="192">
        <f>IF(N1059="zákl. přenesená",J1059,0)</f>
        <v>0</v>
      </c>
      <c r="BH1059" s="192">
        <f>IF(N1059="sníž. přenesená",J1059,0)</f>
        <v>0</v>
      </c>
      <c r="BI1059" s="192">
        <f>IF(N1059="nulová",J1059,0)</f>
        <v>0</v>
      </c>
      <c r="BJ1059" s="19" t="s">
        <v>84</v>
      </c>
      <c r="BK1059" s="192">
        <f>ROUND(I1059*H1059,2)</f>
        <v>0</v>
      </c>
      <c r="BL1059" s="19" t="s">
        <v>195</v>
      </c>
      <c r="BM1059" s="191" t="s">
        <v>1257</v>
      </c>
    </row>
    <row r="1060" spans="1:51" s="14" customFormat="1" ht="12">
      <c r="A1060" s="14"/>
      <c r="B1060" s="201"/>
      <c r="C1060" s="14"/>
      <c r="D1060" s="194" t="s">
        <v>162</v>
      </c>
      <c r="E1060" s="202" t="s">
        <v>1</v>
      </c>
      <c r="F1060" s="203" t="s">
        <v>999</v>
      </c>
      <c r="G1060" s="14"/>
      <c r="H1060" s="204">
        <v>1</v>
      </c>
      <c r="I1060" s="205"/>
      <c r="J1060" s="14"/>
      <c r="K1060" s="14"/>
      <c r="L1060" s="201"/>
      <c r="M1060" s="206"/>
      <c r="N1060" s="207"/>
      <c r="O1060" s="207"/>
      <c r="P1060" s="207"/>
      <c r="Q1060" s="207"/>
      <c r="R1060" s="207"/>
      <c r="S1060" s="207"/>
      <c r="T1060" s="208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02" t="s">
        <v>162</v>
      </c>
      <c r="AU1060" s="202" t="s">
        <v>86</v>
      </c>
      <c r="AV1060" s="14" t="s">
        <v>86</v>
      </c>
      <c r="AW1060" s="14" t="s">
        <v>32</v>
      </c>
      <c r="AX1060" s="14" t="s">
        <v>76</v>
      </c>
      <c r="AY1060" s="202" t="s">
        <v>154</v>
      </c>
    </row>
    <row r="1061" spans="1:51" s="15" customFormat="1" ht="12">
      <c r="A1061" s="15"/>
      <c r="B1061" s="209"/>
      <c r="C1061" s="15"/>
      <c r="D1061" s="194" t="s">
        <v>162</v>
      </c>
      <c r="E1061" s="210" t="s">
        <v>1</v>
      </c>
      <c r="F1061" s="211" t="s">
        <v>165</v>
      </c>
      <c r="G1061" s="15"/>
      <c r="H1061" s="212">
        <v>1</v>
      </c>
      <c r="I1061" s="213"/>
      <c r="J1061" s="15"/>
      <c r="K1061" s="15"/>
      <c r="L1061" s="209"/>
      <c r="M1061" s="214"/>
      <c r="N1061" s="215"/>
      <c r="O1061" s="215"/>
      <c r="P1061" s="215"/>
      <c r="Q1061" s="215"/>
      <c r="R1061" s="215"/>
      <c r="S1061" s="215"/>
      <c r="T1061" s="216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10" t="s">
        <v>162</v>
      </c>
      <c r="AU1061" s="210" t="s">
        <v>86</v>
      </c>
      <c r="AV1061" s="15" t="s">
        <v>161</v>
      </c>
      <c r="AW1061" s="15" t="s">
        <v>32</v>
      </c>
      <c r="AX1061" s="15" t="s">
        <v>84</v>
      </c>
      <c r="AY1061" s="210" t="s">
        <v>154</v>
      </c>
    </row>
    <row r="1062" spans="1:65" s="2" customFormat="1" ht="24.15" customHeight="1">
      <c r="A1062" s="38"/>
      <c r="B1062" s="179"/>
      <c r="C1062" s="180" t="s">
        <v>1258</v>
      </c>
      <c r="D1062" s="180" t="s">
        <v>156</v>
      </c>
      <c r="E1062" s="181" t="s">
        <v>1259</v>
      </c>
      <c r="F1062" s="182" t="s">
        <v>1260</v>
      </c>
      <c r="G1062" s="183" t="s">
        <v>221</v>
      </c>
      <c r="H1062" s="184">
        <v>23</v>
      </c>
      <c r="I1062" s="185"/>
      <c r="J1062" s="186">
        <f>ROUND(I1062*H1062,2)</f>
        <v>0</v>
      </c>
      <c r="K1062" s="182" t="s">
        <v>160</v>
      </c>
      <c r="L1062" s="39"/>
      <c r="M1062" s="187" t="s">
        <v>1</v>
      </c>
      <c r="N1062" s="188" t="s">
        <v>41</v>
      </c>
      <c r="O1062" s="77"/>
      <c r="P1062" s="189">
        <f>O1062*H1062</f>
        <v>0</v>
      </c>
      <c r="Q1062" s="189">
        <v>0</v>
      </c>
      <c r="R1062" s="189">
        <f>Q1062*H1062</f>
        <v>0</v>
      </c>
      <c r="S1062" s="189">
        <v>0</v>
      </c>
      <c r="T1062" s="190">
        <f>S1062*H1062</f>
        <v>0</v>
      </c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R1062" s="191" t="s">
        <v>195</v>
      </c>
      <c r="AT1062" s="191" t="s">
        <v>156</v>
      </c>
      <c r="AU1062" s="191" t="s">
        <v>86</v>
      </c>
      <c r="AY1062" s="19" t="s">
        <v>154</v>
      </c>
      <c r="BE1062" s="192">
        <f>IF(N1062="základní",J1062,0)</f>
        <v>0</v>
      </c>
      <c r="BF1062" s="192">
        <f>IF(N1062="snížená",J1062,0)</f>
        <v>0</v>
      </c>
      <c r="BG1062" s="192">
        <f>IF(N1062="zákl. přenesená",J1062,0)</f>
        <v>0</v>
      </c>
      <c r="BH1062" s="192">
        <f>IF(N1062="sníž. přenesená",J1062,0)</f>
        <v>0</v>
      </c>
      <c r="BI1062" s="192">
        <f>IF(N1062="nulová",J1062,0)</f>
        <v>0</v>
      </c>
      <c r="BJ1062" s="19" t="s">
        <v>84</v>
      </c>
      <c r="BK1062" s="192">
        <f>ROUND(I1062*H1062,2)</f>
        <v>0</v>
      </c>
      <c r="BL1062" s="19" t="s">
        <v>195</v>
      </c>
      <c r="BM1062" s="191" t="s">
        <v>1261</v>
      </c>
    </row>
    <row r="1063" spans="1:51" s="13" customFormat="1" ht="12">
      <c r="A1063" s="13"/>
      <c r="B1063" s="193"/>
      <c r="C1063" s="13"/>
      <c r="D1063" s="194" t="s">
        <v>162</v>
      </c>
      <c r="E1063" s="195" t="s">
        <v>1</v>
      </c>
      <c r="F1063" s="196" t="s">
        <v>954</v>
      </c>
      <c r="G1063" s="13"/>
      <c r="H1063" s="195" t="s">
        <v>1</v>
      </c>
      <c r="I1063" s="197"/>
      <c r="J1063" s="13"/>
      <c r="K1063" s="13"/>
      <c r="L1063" s="193"/>
      <c r="M1063" s="198"/>
      <c r="N1063" s="199"/>
      <c r="O1063" s="199"/>
      <c r="P1063" s="199"/>
      <c r="Q1063" s="199"/>
      <c r="R1063" s="199"/>
      <c r="S1063" s="199"/>
      <c r="T1063" s="200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195" t="s">
        <v>162</v>
      </c>
      <c r="AU1063" s="195" t="s">
        <v>86</v>
      </c>
      <c r="AV1063" s="13" t="s">
        <v>84</v>
      </c>
      <c r="AW1063" s="13" t="s">
        <v>32</v>
      </c>
      <c r="AX1063" s="13" t="s">
        <v>76</v>
      </c>
      <c r="AY1063" s="195" t="s">
        <v>154</v>
      </c>
    </row>
    <row r="1064" spans="1:51" s="14" customFormat="1" ht="12">
      <c r="A1064" s="14"/>
      <c r="B1064" s="201"/>
      <c r="C1064" s="14"/>
      <c r="D1064" s="194" t="s">
        <v>162</v>
      </c>
      <c r="E1064" s="202" t="s">
        <v>1</v>
      </c>
      <c r="F1064" s="203" t="s">
        <v>1088</v>
      </c>
      <c r="G1064" s="14"/>
      <c r="H1064" s="204">
        <v>11</v>
      </c>
      <c r="I1064" s="205"/>
      <c r="J1064" s="14"/>
      <c r="K1064" s="14"/>
      <c r="L1064" s="201"/>
      <c r="M1064" s="206"/>
      <c r="N1064" s="207"/>
      <c r="O1064" s="207"/>
      <c r="P1064" s="207"/>
      <c r="Q1064" s="207"/>
      <c r="R1064" s="207"/>
      <c r="S1064" s="207"/>
      <c r="T1064" s="208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02" t="s">
        <v>162</v>
      </c>
      <c r="AU1064" s="202" t="s">
        <v>86</v>
      </c>
      <c r="AV1064" s="14" t="s">
        <v>86</v>
      </c>
      <c r="AW1064" s="14" t="s">
        <v>32</v>
      </c>
      <c r="AX1064" s="14" t="s">
        <v>76</v>
      </c>
      <c r="AY1064" s="202" t="s">
        <v>154</v>
      </c>
    </row>
    <row r="1065" spans="1:51" s="14" customFormat="1" ht="12">
      <c r="A1065" s="14"/>
      <c r="B1065" s="201"/>
      <c r="C1065" s="14"/>
      <c r="D1065" s="194" t="s">
        <v>162</v>
      </c>
      <c r="E1065" s="202" t="s">
        <v>1</v>
      </c>
      <c r="F1065" s="203" t="s">
        <v>1077</v>
      </c>
      <c r="G1065" s="14"/>
      <c r="H1065" s="204">
        <v>4</v>
      </c>
      <c r="I1065" s="205"/>
      <c r="J1065" s="14"/>
      <c r="K1065" s="14"/>
      <c r="L1065" s="201"/>
      <c r="M1065" s="206"/>
      <c r="N1065" s="207"/>
      <c r="O1065" s="207"/>
      <c r="P1065" s="207"/>
      <c r="Q1065" s="207"/>
      <c r="R1065" s="207"/>
      <c r="S1065" s="207"/>
      <c r="T1065" s="208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02" t="s">
        <v>162</v>
      </c>
      <c r="AU1065" s="202" t="s">
        <v>86</v>
      </c>
      <c r="AV1065" s="14" t="s">
        <v>86</v>
      </c>
      <c r="AW1065" s="14" t="s">
        <v>32</v>
      </c>
      <c r="AX1065" s="14" t="s">
        <v>76</v>
      </c>
      <c r="AY1065" s="202" t="s">
        <v>154</v>
      </c>
    </row>
    <row r="1066" spans="1:51" s="14" customFormat="1" ht="12">
      <c r="A1066" s="14"/>
      <c r="B1066" s="201"/>
      <c r="C1066" s="14"/>
      <c r="D1066" s="194" t="s">
        <v>162</v>
      </c>
      <c r="E1066" s="202" t="s">
        <v>1</v>
      </c>
      <c r="F1066" s="203" t="s">
        <v>1078</v>
      </c>
      <c r="G1066" s="14"/>
      <c r="H1066" s="204">
        <v>2</v>
      </c>
      <c r="I1066" s="205"/>
      <c r="J1066" s="14"/>
      <c r="K1066" s="14"/>
      <c r="L1066" s="201"/>
      <c r="M1066" s="206"/>
      <c r="N1066" s="207"/>
      <c r="O1066" s="207"/>
      <c r="P1066" s="207"/>
      <c r="Q1066" s="207"/>
      <c r="R1066" s="207"/>
      <c r="S1066" s="207"/>
      <c r="T1066" s="208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02" t="s">
        <v>162</v>
      </c>
      <c r="AU1066" s="202" t="s">
        <v>86</v>
      </c>
      <c r="AV1066" s="14" t="s">
        <v>86</v>
      </c>
      <c r="AW1066" s="14" t="s">
        <v>32</v>
      </c>
      <c r="AX1066" s="14" t="s">
        <v>76</v>
      </c>
      <c r="AY1066" s="202" t="s">
        <v>154</v>
      </c>
    </row>
    <row r="1067" spans="1:51" s="14" customFormat="1" ht="12">
      <c r="A1067" s="14"/>
      <c r="B1067" s="201"/>
      <c r="C1067" s="14"/>
      <c r="D1067" s="194" t="s">
        <v>162</v>
      </c>
      <c r="E1067" s="202" t="s">
        <v>1</v>
      </c>
      <c r="F1067" s="203" t="s">
        <v>1089</v>
      </c>
      <c r="G1067" s="14"/>
      <c r="H1067" s="204">
        <v>1</v>
      </c>
      <c r="I1067" s="205"/>
      <c r="J1067" s="14"/>
      <c r="K1067" s="14"/>
      <c r="L1067" s="201"/>
      <c r="M1067" s="206"/>
      <c r="N1067" s="207"/>
      <c r="O1067" s="207"/>
      <c r="P1067" s="207"/>
      <c r="Q1067" s="207"/>
      <c r="R1067" s="207"/>
      <c r="S1067" s="207"/>
      <c r="T1067" s="208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02" t="s">
        <v>162</v>
      </c>
      <c r="AU1067" s="202" t="s">
        <v>86</v>
      </c>
      <c r="AV1067" s="14" t="s">
        <v>86</v>
      </c>
      <c r="AW1067" s="14" t="s">
        <v>32</v>
      </c>
      <c r="AX1067" s="14" t="s">
        <v>76</v>
      </c>
      <c r="AY1067" s="202" t="s">
        <v>154</v>
      </c>
    </row>
    <row r="1068" spans="1:51" s="14" customFormat="1" ht="12">
      <c r="A1068" s="14"/>
      <c r="B1068" s="201"/>
      <c r="C1068" s="14"/>
      <c r="D1068" s="194" t="s">
        <v>162</v>
      </c>
      <c r="E1068" s="202" t="s">
        <v>1</v>
      </c>
      <c r="F1068" s="203" t="s">
        <v>1012</v>
      </c>
      <c r="G1068" s="14"/>
      <c r="H1068" s="204">
        <v>2</v>
      </c>
      <c r="I1068" s="205"/>
      <c r="J1068" s="14"/>
      <c r="K1068" s="14"/>
      <c r="L1068" s="201"/>
      <c r="M1068" s="206"/>
      <c r="N1068" s="207"/>
      <c r="O1068" s="207"/>
      <c r="P1068" s="207"/>
      <c r="Q1068" s="207"/>
      <c r="R1068" s="207"/>
      <c r="S1068" s="207"/>
      <c r="T1068" s="208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02" t="s">
        <v>162</v>
      </c>
      <c r="AU1068" s="202" t="s">
        <v>86</v>
      </c>
      <c r="AV1068" s="14" t="s">
        <v>86</v>
      </c>
      <c r="AW1068" s="14" t="s">
        <v>32</v>
      </c>
      <c r="AX1068" s="14" t="s">
        <v>76</v>
      </c>
      <c r="AY1068" s="202" t="s">
        <v>154</v>
      </c>
    </row>
    <row r="1069" spans="1:51" s="14" customFormat="1" ht="12">
      <c r="A1069" s="14"/>
      <c r="B1069" s="201"/>
      <c r="C1069" s="14"/>
      <c r="D1069" s="194" t="s">
        <v>162</v>
      </c>
      <c r="E1069" s="202" t="s">
        <v>1</v>
      </c>
      <c r="F1069" s="203" t="s">
        <v>1013</v>
      </c>
      <c r="G1069" s="14"/>
      <c r="H1069" s="204">
        <v>1</v>
      </c>
      <c r="I1069" s="205"/>
      <c r="J1069" s="14"/>
      <c r="K1069" s="14"/>
      <c r="L1069" s="201"/>
      <c r="M1069" s="206"/>
      <c r="N1069" s="207"/>
      <c r="O1069" s="207"/>
      <c r="P1069" s="207"/>
      <c r="Q1069" s="207"/>
      <c r="R1069" s="207"/>
      <c r="S1069" s="207"/>
      <c r="T1069" s="208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02" t="s">
        <v>162</v>
      </c>
      <c r="AU1069" s="202" t="s">
        <v>86</v>
      </c>
      <c r="AV1069" s="14" t="s">
        <v>86</v>
      </c>
      <c r="AW1069" s="14" t="s">
        <v>32</v>
      </c>
      <c r="AX1069" s="14" t="s">
        <v>76</v>
      </c>
      <c r="AY1069" s="202" t="s">
        <v>154</v>
      </c>
    </row>
    <row r="1070" spans="1:51" s="14" customFormat="1" ht="12">
      <c r="A1070" s="14"/>
      <c r="B1070" s="201"/>
      <c r="C1070" s="14"/>
      <c r="D1070" s="194" t="s">
        <v>162</v>
      </c>
      <c r="E1070" s="202" t="s">
        <v>1</v>
      </c>
      <c r="F1070" s="203" t="s">
        <v>1094</v>
      </c>
      <c r="G1070" s="14"/>
      <c r="H1070" s="204">
        <v>2</v>
      </c>
      <c r="I1070" s="205"/>
      <c r="J1070" s="14"/>
      <c r="K1070" s="14"/>
      <c r="L1070" s="201"/>
      <c r="M1070" s="206"/>
      <c r="N1070" s="207"/>
      <c r="O1070" s="207"/>
      <c r="P1070" s="207"/>
      <c r="Q1070" s="207"/>
      <c r="R1070" s="207"/>
      <c r="S1070" s="207"/>
      <c r="T1070" s="208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02" t="s">
        <v>162</v>
      </c>
      <c r="AU1070" s="202" t="s">
        <v>86</v>
      </c>
      <c r="AV1070" s="14" t="s">
        <v>86</v>
      </c>
      <c r="AW1070" s="14" t="s">
        <v>32</v>
      </c>
      <c r="AX1070" s="14" t="s">
        <v>76</v>
      </c>
      <c r="AY1070" s="202" t="s">
        <v>154</v>
      </c>
    </row>
    <row r="1071" spans="1:51" s="15" customFormat="1" ht="12">
      <c r="A1071" s="15"/>
      <c r="B1071" s="209"/>
      <c r="C1071" s="15"/>
      <c r="D1071" s="194" t="s">
        <v>162</v>
      </c>
      <c r="E1071" s="210" t="s">
        <v>1</v>
      </c>
      <c r="F1071" s="211" t="s">
        <v>165</v>
      </c>
      <c r="G1071" s="15"/>
      <c r="H1071" s="212">
        <v>23</v>
      </c>
      <c r="I1071" s="213"/>
      <c r="J1071" s="15"/>
      <c r="K1071" s="15"/>
      <c r="L1071" s="209"/>
      <c r="M1071" s="214"/>
      <c r="N1071" s="215"/>
      <c r="O1071" s="215"/>
      <c r="P1071" s="215"/>
      <c r="Q1071" s="215"/>
      <c r="R1071" s="215"/>
      <c r="S1071" s="215"/>
      <c r="T1071" s="216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T1071" s="210" t="s">
        <v>162</v>
      </c>
      <c r="AU1071" s="210" t="s">
        <v>86</v>
      </c>
      <c r="AV1071" s="15" t="s">
        <v>161</v>
      </c>
      <c r="AW1071" s="15" t="s">
        <v>32</v>
      </c>
      <c r="AX1071" s="15" t="s">
        <v>84</v>
      </c>
      <c r="AY1071" s="210" t="s">
        <v>154</v>
      </c>
    </row>
    <row r="1072" spans="1:65" s="2" customFormat="1" ht="33" customHeight="1">
      <c r="A1072" s="38"/>
      <c r="B1072" s="179"/>
      <c r="C1072" s="225" t="s">
        <v>746</v>
      </c>
      <c r="D1072" s="225" t="s">
        <v>255</v>
      </c>
      <c r="E1072" s="226" t="s">
        <v>1262</v>
      </c>
      <c r="F1072" s="227" t="s">
        <v>1263</v>
      </c>
      <c r="G1072" s="228" t="s">
        <v>221</v>
      </c>
      <c r="H1072" s="229">
        <v>11</v>
      </c>
      <c r="I1072" s="230"/>
      <c r="J1072" s="231">
        <f>ROUND(I1072*H1072,2)</f>
        <v>0</v>
      </c>
      <c r="K1072" s="227" t="s">
        <v>160</v>
      </c>
      <c r="L1072" s="232"/>
      <c r="M1072" s="233" t="s">
        <v>1</v>
      </c>
      <c r="N1072" s="234" t="s">
        <v>41</v>
      </c>
      <c r="O1072" s="77"/>
      <c r="P1072" s="189">
        <f>O1072*H1072</f>
        <v>0</v>
      </c>
      <c r="Q1072" s="189">
        <v>0</v>
      </c>
      <c r="R1072" s="189">
        <f>Q1072*H1072</f>
        <v>0</v>
      </c>
      <c r="S1072" s="189">
        <v>0</v>
      </c>
      <c r="T1072" s="190">
        <f>S1072*H1072</f>
        <v>0</v>
      </c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R1072" s="191" t="s">
        <v>248</v>
      </c>
      <c r="AT1072" s="191" t="s">
        <v>255</v>
      </c>
      <c r="AU1072" s="191" t="s">
        <v>86</v>
      </c>
      <c r="AY1072" s="19" t="s">
        <v>154</v>
      </c>
      <c r="BE1072" s="192">
        <f>IF(N1072="základní",J1072,0)</f>
        <v>0</v>
      </c>
      <c r="BF1072" s="192">
        <f>IF(N1072="snížená",J1072,0)</f>
        <v>0</v>
      </c>
      <c r="BG1072" s="192">
        <f>IF(N1072="zákl. přenesená",J1072,0)</f>
        <v>0</v>
      </c>
      <c r="BH1072" s="192">
        <f>IF(N1072="sníž. přenesená",J1072,0)</f>
        <v>0</v>
      </c>
      <c r="BI1072" s="192">
        <f>IF(N1072="nulová",J1072,0)</f>
        <v>0</v>
      </c>
      <c r="BJ1072" s="19" t="s">
        <v>84</v>
      </c>
      <c r="BK1072" s="192">
        <f>ROUND(I1072*H1072,2)</f>
        <v>0</v>
      </c>
      <c r="BL1072" s="19" t="s">
        <v>195</v>
      </c>
      <c r="BM1072" s="191" t="s">
        <v>1264</v>
      </c>
    </row>
    <row r="1073" spans="1:51" s="14" customFormat="1" ht="12">
      <c r="A1073" s="14"/>
      <c r="B1073" s="201"/>
      <c r="C1073" s="14"/>
      <c r="D1073" s="194" t="s">
        <v>162</v>
      </c>
      <c r="E1073" s="202" t="s">
        <v>1</v>
      </c>
      <c r="F1073" s="203" t="s">
        <v>1088</v>
      </c>
      <c r="G1073" s="14"/>
      <c r="H1073" s="204">
        <v>11</v>
      </c>
      <c r="I1073" s="205"/>
      <c r="J1073" s="14"/>
      <c r="K1073" s="14"/>
      <c r="L1073" s="201"/>
      <c r="M1073" s="206"/>
      <c r="N1073" s="207"/>
      <c r="O1073" s="207"/>
      <c r="P1073" s="207"/>
      <c r="Q1073" s="207"/>
      <c r="R1073" s="207"/>
      <c r="S1073" s="207"/>
      <c r="T1073" s="208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02" t="s">
        <v>162</v>
      </c>
      <c r="AU1073" s="202" t="s">
        <v>86</v>
      </c>
      <c r="AV1073" s="14" t="s">
        <v>86</v>
      </c>
      <c r="AW1073" s="14" t="s">
        <v>32</v>
      </c>
      <c r="AX1073" s="14" t="s">
        <v>76</v>
      </c>
      <c r="AY1073" s="202" t="s">
        <v>154</v>
      </c>
    </row>
    <row r="1074" spans="1:51" s="15" customFormat="1" ht="12">
      <c r="A1074" s="15"/>
      <c r="B1074" s="209"/>
      <c r="C1074" s="15"/>
      <c r="D1074" s="194" t="s">
        <v>162</v>
      </c>
      <c r="E1074" s="210" t="s">
        <v>1</v>
      </c>
      <c r="F1074" s="211" t="s">
        <v>165</v>
      </c>
      <c r="G1074" s="15"/>
      <c r="H1074" s="212">
        <v>11</v>
      </c>
      <c r="I1074" s="213"/>
      <c r="J1074" s="15"/>
      <c r="K1074" s="15"/>
      <c r="L1074" s="209"/>
      <c r="M1074" s="214"/>
      <c r="N1074" s="215"/>
      <c r="O1074" s="215"/>
      <c r="P1074" s="215"/>
      <c r="Q1074" s="215"/>
      <c r="R1074" s="215"/>
      <c r="S1074" s="215"/>
      <c r="T1074" s="216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T1074" s="210" t="s">
        <v>162</v>
      </c>
      <c r="AU1074" s="210" t="s">
        <v>86</v>
      </c>
      <c r="AV1074" s="15" t="s">
        <v>161</v>
      </c>
      <c r="AW1074" s="15" t="s">
        <v>32</v>
      </c>
      <c r="AX1074" s="15" t="s">
        <v>84</v>
      </c>
      <c r="AY1074" s="210" t="s">
        <v>154</v>
      </c>
    </row>
    <row r="1075" spans="1:65" s="2" customFormat="1" ht="33" customHeight="1">
      <c r="A1075" s="38"/>
      <c r="B1075" s="179"/>
      <c r="C1075" s="225" t="s">
        <v>1265</v>
      </c>
      <c r="D1075" s="225" t="s">
        <v>255</v>
      </c>
      <c r="E1075" s="226" t="s">
        <v>1252</v>
      </c>
      <c r="F1075" s="227" t="s">
        <v>1253</v>
      </c>
      <c r="G1075" s="228" t="s">
        <v>221</v>
      </c>
      <c r="H1075" s="229">
        <v>4</v>
      </c>
      <c r="I1075" s="230"/>
      <c r="J1075" s="231">
        <f>ROUND(I1075*H1075,2)</f>
        <v>0</v>
      </c>
      <c r="K1075" s="227" t="s">
        <v>160</v>
      </c>
      <c r="L1075" s="232"/>
      <c r="M1075" s="233" t="s">
        <v>1</v>
      </c>
      <c r="N1075" s="234" t="s">
        <v>41</v>
      </c>
      <c r="O1075" s="77"/>
      <c r="P1075" s="189">
        <f>O1075*H1075</f>
        <v>0</v>
      </c>
      <c r="Q1075" s="189">
        <v>0</v>
      </c>
      <c r="R1075" s="189">
        <f>Q1075*H1075</f>
        <v>0</v>
      </c>
      <c r="S1075" s="189">
        <v>0</v>
      </c>
      <c r="T1075" s="190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191" t="s">
        <v>248</v>
      </c>
      <c r="AT1075" s="191" t="s">
        <v>255</v>
      </c>
      <c r="AU1075" s="191" t="s">
        <v>86</v>
      </c>
      <c r="AY1075" s="19" t="s">
        <v>154</v>
      </c>
      <c r="BE1075" s="192">
        <f>IF(N1075="základní",J1075,0)</f>
        <v>0</v>
      </c>
      <c r="BF1075" s="192">
        <f>IF(N1075="snížená",J1075,0)</f>
        <v>0</v>
      </c>
      <c r="BG1075" s="192">
        <f>IF(N1075="zákl. přenesená",J1075,0)</f>
        <v>0</v>
      </c>
      <c r="BH1075" s="192">
        <f>IF(N1075="sníž. přenesená",J1075,0)</f>
        <v>0</v>
      </c>
      <c r="BI1075" s="192">
        <f>IF(N1075="nulová",J1075,0)</f>
        <v>0</v>
      </c>
      <c r="BJ1075" s="19" t="s">
        <v>84</v>
      </c>
      <c r="BK1075" s="192">
        <f>ROUND(I1075*H1075,2)</f>
        <v>0</v>
      </c>
      <c r="BL1075" s="19" t="s">
        <v>195</v>
      </c>
      <c r="BM1075" s="191" t="s">
        <v>1266</v>
      </c>
    </row>
    <row r="1076" spans="1:51" s="14" customFormat="1" ht="12">
      <c r="A1076" s="14"/>
      <c r="B1076" s="201"/>
      <c r="C1076" s="14"/>
      <c r="D1076" s="194" t="s">
        <v>162</v>
      </c>
      <c r="E1076" s="202" t="s">
        <v>1</v>
      </c>
      <c r="F1076" s="203" t="s">
        <v>1077</v>
      </c>
      <c r="G1076" s="14"/>
      <c r="H1076" s="204">
        <v>4</v>
      </c>
      <c r="I1076" s="205"/>
      <c r="J1076" s="14"/>
      <c r="K1076" s="14"/>
      <c r="L1076" s="201"/>
      <c r="M1076" s="206"/>
      <c r="N1076" s="207"/>
      <c r="O1076" s="207"/>
      <c r="P1076" s="207"/>
      <c r="Q1076" s="207"/>
      <c r="R1076" s="207"/>
      <c r="S1076" s="207"/>
      <c r="T1076" s="208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02" t="s">
        <v>162</v>
      </c>
      <c r="AU1076" s="202" t="s">
        <v>86</v>
      </c>
      <c r="AV1076" s="14" t="s">
        <v>86</v>
      </c>
      <c r="AW1076" s="14" t="s">
        <v>32</v>
      </c>
      <c r="AX1076" s="14" t="s">
        <v>76</v>
      </c>
      <c r="AY1076" s="202" t="s">
        <v>154</v>
      </c>
    </row>
    <row r="1077" spans="1:51" s="15" customFormat="1" ht="12">
      <c r="A1077" s="15"/>
      <c r="B1077" s="209"/>
      <c r="C1077" s="15"/>
      <c r="D1077" s="194" t="s">
        <v>162</v>
      </c>
      <c r="E1077" s="210" t="s">
        <v>1</v>
      </c>
      <c r="F1077" s="211" t="s">
        <v>165</v>
      </c>
      <c r="G1077" s="15"/>
      <c r="H1077" s="212">
        <v>4</v>
      </c>
      <c r="I1077" s="213"/>
      <c r="J1077" s="15"/>
      <c r="K1077" s="15"/>
      <c r="L1077" s="209"/>
      <c r="M1077" s="214"/>
      <c r="N1077" s="215"/>
      <c r="O1077" s="215"/>
      <c r="P1077" s="215"/>
      <c r="Q1077" s="215"/>
      <c r="R1077" s="215"/>
      <c r="S1077" s="215"/>
      <c r="T1077" s="216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T1077" s="210" t="s">
        <v>162</v>
      </c>
      <c r="AU1077" s="210" t="s">
        <v>86</v>
      </c>
      <c r="AV1077" s="15" t="s">
        <v>161</v>
      </c>
      <c r="AW1077" s="15" t="s">
        <v>32</v>
      </c>
      <c r="AX1077" s="15" t="s">
        <v>84</v>
      </c>
      <c r="AY1077" s="210" t="s">
        <v>154</v>
      </c>
    </row>
    <row r="1078" spans="1:65" s="2" customFormat="1" ht="33" customHeight="1">
      <c r="A1078" s="38"/>
      <c r="B1078" s="179"/>
      <c r="C1078" s="225" t="s">
        <v>751</v>
      </c>
      <c r="D1078" s="225" t="s">
        <v>255</v>
      </c>
      <c r="E1078" s="226" t="s">
        <v>1267</v>
      </c>
      <c r="F1078" s="227" t="s">
        <v>1268</v>
      </c>
      <c r="G1078" s="228" t="s">
        <v>221</v>
      </c>
      <c r="H1078" s="229">
        <v>5</v>
      </c>
      <c r="I1078" s="230"/>
      <c r="J1078" s="231">
        <f>ROUND(I1078*H1078,2)</f>
        <v>0</v>
      </c>
      <c r="K1078" s="227" t="s">
        <v>160</v>
      </c>
      <c r="L1078" s="232"/>
      <c r="M1078" s="233" t="s">
        <v>1</v>
      </c>
      <c r="N1078" s="234" t="s">
        <v>41</v>
      </c>
      <c r="O1078" s="77"/>
      <c r="P1078" s="189">
        <f>O1078*H1078</f>
        <v>0</v>
      </c>
      <c r="Q1078" s="189">
        <v>0</v>
      </c>
      <c r="R1078" s="189">
        <f>Q1078*H1078</f>
        <v>0</v>
      </c>
      <c r="S1078" s="189">
        <v>0</v>
      </c>
      <c r="T1078" s="190">
        <f>S1078*H1078</f>
        <v>0</v>
      </c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R1078" s="191" t="s">
        <v>248</v>
      </c>
      <c r="AT1078" s="191" t="s">
        <v>255</v>
      </c>
      <c r="AU1078" s="191" t="s">
        <v>86</v>
      </c>
      <c r="AY1078" s="19" t="s">
        <v>154</v>
      </c>
      <c r="BE1078" s="192">
        <f>IF(N1078="základní",J1078,0)</f>
        <v>0</v>
      </c>
      <c r="BF1078" s="192">
        <f>IF(N1078="snížená",J1078,0)</f>
        <v>0</v>
      </c>
      <c r="BG1078" s="192">
        <f>IF(N1078="zákl. přenesená",J1078,0)</f>
        <v>0</v>
      </c>
      <c r="BH1078" s="192">
        <f>IF(N1078="sníž. přenesená",J1078,0)</f>
        <v>0</v>
      </c>
      <c r="BI1078" s="192">
        <f>IF(N1078="nulová",J1078,0)</f>
        <v>0</v>
      </c>
      <c r="BJ1078" s="19" t="s">
        <v>84</v>
      </c>
      <c r="BK1078" s="192">
        <f>ROUND(I1078*H1078,2)</f>
        <v>0</v>
      </c>
      <c r="BL1078" s="19" t="s">
        <v>195</v>
      </c>
      <c r="BM1078" s="191" t="s">
        <v>1269</v>
      </c>
    </row>
    <row r="1079" spans="1:51" s="14" customFormat="1" ht="12">
      <c r="A1079" s="14"/>
      <c r="B1079" s="201"/>
      <c r="C1079" s="14"/>
      <c r="D1079" s="194" t="s">
        <v>162</v>
      </c>
      <c r="E1079" s="202" t="s">
        <v>1</v>
      </c>
      <c r="F1079" s="203" t="s">
        <v>1078</v>
      </c>
      <c r="G1079" s="14"/>
      <c r="H1079" s="204">
        <v>2</v>
      </c>
      <c r="I1079" s="205"/>
      <c r="J1079" s="14"/>
      <c r="K1079" s="14"/>
      <c r="L1079" s="201"/>
      <c r="M1079" s="206"/>
      <c r="N1079" s="207"/>
      <c r="O1079" s="207"/>
      <c r="P1079" s="207"/>
      <c r="Q1079" s="207"/>
      <c r="R1079" s="207"/>
      <c r="S1079" s="207"/>
      <c r="T1079" s="208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02" t="s">
        <v>162</v>
      </c>
      <c r="AU1079" s="202" t="s">
        <v>86</v>
      </c>
      <c r="AV1079" s="14" t="s">
        <v>86</v>
      </c>
      <c r="AW1079" s="14" t="s">
        <v>32</v>
      </c>
      <c r="AX1079" s="14" t="s">
        <v>76</v>
      </c>
      <c r="AY1079" s="202" t="s">
        <v>154</v>
      </c>
    </row>
    <row r="1080" spans="1:51" s="14" customFormat="1" ht="12">
      <c r="A1080" s="14"/>
      <c r="B1080" s="201"/>
      <c r="C1080" s="14"/>
      <c r="D1080" s="194" t="s">
        <v>162</v>
      </c>
      <c r="E1080" s="202" t="s">
        <v>1</v>
      </c>
      <c r="F1080" s="203" t="s">
        <v>1012</v>
      </c>
      <c r="G1080" s="14"/>
      <c r="H1080" s="204">
        <v>2</v>
      </c>
      <c r="I1080" s="205"/>
      <c r="J1080" s="14"/>
      <c r="K1080" s="14"/>
      <c r="L1080" s="201"/>
      <c r="M1080" s="206"/>
      <c r="N1080" s="207"/>
      <c r="O1080" s="207"/>
      <c r="P1080" s="207"/>
      <c r="Q1080" s="207"/>
      <c r="R1080" s="207"/>
      <c r="S1080" s="207"/>
      <c r="T1080" s="208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02" t="s">
        <v>162</v>
      </c>
      <c r="AU1080" s="202" t="s">
        <v>86</v>
      </c>
      <c r="AV1080" s="14" t="s">
        <v>86</v>
      </c>
      <c r="AW1080" s="14" t="s">
        <v>32</v>
      </c>
      <c r="AX1080" s="14" t="s">
        <v>76</v>
      </c>
      <c r="AY1080" s="202" t="s">
        <v>154</v>
      </c>
    </row>
    <row r="1081" spans="1:51" s="14" customFormat="1" ht="12">
      <c r="A1081" s="14"/>
      <c r="B1081" s="201"/>
      <c r="C1081" s="14"/>
      <c r="D1081" s="194" t="s">
        <v>162</v>
      </c>
      <c r="E1081" s="202" t="s">
        <v>1</v>
      </c>
      <c r="F1081" s="203" t="s">
        <v>1013</v>
      </c>
      <c r="G1081" s="14"/>
      <c r="H1081" s="204">
        <v>1</v>
      </c>
      <c r="I1081" s="205"/>
      <c r="J1081" s="14"/>
      <c r="K1081" s="14"/>
      <c r="L1081" s="201"/>
      <c r="M1081" s="206"/>
      <c r="N1081" s="207"/>
      <c r="O1081" s="207"/>
      <c r="P1081" s="207"/>
      <c r="Q1081" s="207"/>
      <c r="R1081" s="207"/>
      <c r="S1081" s="207"/>
      <c r="T1081" s="208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02" t="s">
        <v>162</v>
      </c>
      <c r="AU1081" s="202" t="s">
        <v>86</v>
      </c>
      <c r="AV1081" s="14" t="s">
        <v>86</v>
      </c>
      <c r="AW1081" s="14" t="s">
        <v>32</v>
      </c>
      <c r="AX1081" s="14" t="s">
        <v>76</v>
      </c>
      <c r="AY1081" s="202" t="s">
        <v>154</v>
      </c>
    </row>
    <row r="1082" spans="1:51" s="15" customFormat="1" ht="12">
      <c r="A1082" s="15"/>
      <c r="B1082" s="209"/>
      <c r="C1082" s="15"/>
      <c r="D1082" s="194" t="s">
        <v>162</v>
      </c>
      <c r="E1082" s="210" t="s">
        <v>1</v>
      </c>
      <c r="F1082" s="211" t="s">
        <v>165</v>
      </c>
      <c r="G1082" s="15"/>
      <c r="H1082" s="212">
        <v>5</v>
      </c>
      <c r="I1082" s="213"/>
      <c r="J1082" s="15"/>
      <c r="K1082" s="15"/>
      <c r="L1082" s="209"/>
      <c r="M1082" s="214"/>
      <c r="N1082" s="215"/>
      <c r="O1082" s="215"/>
      <c r="P1082" s="215"/>
      <c r="Q1082" s="215"/>
      <c r="R1082" s="215"/>
      <c r="S1082" s="215"/>
      <c r="T1082" s="216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10" t="s">
        <v>162</v>
      </c>
      <c r="AU1082" s="210" t="s">
        <v>86</v>
      </c>
      <c r="AV1082" s="15" t="s">
        <v>161</v>
      </c>
      <c r="AW1082" s="15" t="s">
        <v>32</v>
      </c>
      <c r="AX1082" s="15" t="s">
        <v>84</v>
      </c>
      <c r="AY1082" s="210" t="s">
        <v>154</v>
      </c>
    </row>
    <row r="1083" spans="1:65" s="2" customFormat="1" ht="33" customHeight="1">
      <c r="A1083" s="38"/>
      <c r="B1083" s="179"/>
      <c r="C1083" s="225" t="s">
        <v>1270</v>
      </c>
      <c r="D1083" s="225" t="s">
        <v>255</v>
      </c>
      <c r="E1083" s="226" t="s">
        <v>1271</v>
      </c>
      <c r="F1083" s="227" t="s">
        <v>1272</v>
      </c>
      <c r="G1083" s="228" t="s">
        <v>221</v>
      </c>
      <c r="H1083" s="229">
        <v>2</v>
      </c>
      <c r="I1083" s="230"/>
      <c r="J1083" s="231">
        <f>ROUND(I1083*H1083,2)</f>
        <v>0</v>
      </c>
      <c r="K1083" s="227" t="s">
        <v>160</v>
      </c>
      <c r="L1083" s="232"/>
      <c r="M1083" s="233" t="s">
        <v>1</v>
      </c>
      <c r="N1083" s="234" t="s">
        <v>41</v>
      </c>
      <c r="O1083" s="77"/>
      <c r="P1083" s="189">
        <f>O1083*H1083</f>
        <v>0</v>
      </c>
      <c r="Q1083" s="189">
        <v>0</v>
      </c>
      <c r="R1083" s="189">
        <f>Q1083*H1083</f>
        <v>0</v>
      </c>
      <c r="S1083" s="189">
        <v>0</v>
      </c>
      <c r="T1083" s="190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191" t="s">
        <v>248</v>
      </c>
      <c r="AT1083" s="191" t="s">
        <v>255</v>
      </c>
      <c r="AU1083" s="191" t="s">
        <v>86</v>
      </c>
      <c r="AY1083" s="19" t="s">
        <v>154</v>
      </c>
      <c r="BE1083" s="192">
        <f>IF(N1083="základní",J1083,0)</f>
        <v>0</v>
      </c>
      <c r="BF1083" s="192">
        <f>IF(N1083="snížená",J1083,0)</f>
        <v>0</v>
      </c>
      <c r="BG1083" s="192">
        <f>IF(N1083="zákl. přenesená",J1083,0)</f>
        <v>0</v>
      </c>
      <c r="BH1083" s="192">
        <f>IF(N1083="sníž. přenesená",J1083,0)</f>
        <v>0</v>
      </c>
      <c r="BI1083" s="192">
        <f>IF(N1083="nulová",J1083,0)</f>
        <v>0</v>
      </c>
      <c r="BJ1083" s="19" t="s">
        <v>84</v>
      </c>
      <c r="BK1083" s="192">
        <f>ROUND(I1083*H1083,2)</f>
        <v>0</v>
      </c>
      <c r="BL1083" s="19" t="s">
        <v>195</v>
      </c>
      <c r="BM1083" s="191" t="s">
        <v>1273</v>
      </c>
    </row>
    <row r="1084" spans="1:51" s="14" customFormat="1" ht="12">
      <c r="A1084" s="14"/>
      <c r="B1084" s="201"/>
      <c r="C1084" s="14"/>
      <c r="D1084" s="194" t="s">
        <v>162</v>
      </c>
      <c r="E1084" s="202" t="s">
        <v>1</v>
      </c>
      <c r="F1084" s="203" t="s">
        <v>1094</v>
      </c>
      <c r="G1084" s="14"/>
      <c r="H1084" s="204">
        <v>2</v>
      </c>
      <c r="I1084" s="205"/>
      <c r="J1084" s="14"/>
      <c r="K1084" s="14"/>
      <c r="L1084" s="201"/>
      <c r="M1084" s="206"/>
      <c r="N1084" s="207"/>
      <c r="O1084" s="207"/>
      <c r="P1084" s="207"/>
      <c r="Q1084" s="207"/>
      <c r="R1084" s="207"/>
      <c r="S1084" s="207"/>
      <c r="T1084" s="208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02" t="s">
        <v>162</v>
      </c>
      <c r="AU1084" s="202" t="s">
        <v>86</v>
      </c>
      <c r="AV1084" s="14" t="s">
        <v>86</v>
      </c>
      <c r="AW1084" s="14" t="s">
        <v>32</v>
      </c>
      <c r="AX1084" s="14" t="s">
        <v>76</v>
      </c>
      <c r="AY1084" s="202" t="s">
        <v>154</v>
      </c>
    </row>
    <row r="1085" spans="1:51" s="15" customFormat="1" ht="12">
      <c r="A1085" s="15"/>
      <c r="B1085" s="209"/>
      <c r="C1085" s="15"/>
      <c r="D1085" s="194" t="s">
        <v>162</v>
      </c>
      <c r="E1085" s="210" t="s">
        <v>1</v>
      </c>
      <c r="F1085" s="211" t="s">
        <v>165</v>
      </c>
      <c r="G1085" s="15"/>
      <c r="H1085" s="212">
        <v>2</v>
      </c>
      <c r="I1085" s="213"/>
      <c r="J1085" s="15"/>
      <c r="K1085" s="15"/>
      <c r="L1085" s="209"/>
      <c r="M1085" s="214"/>
      <c r="N1085" s="215"/>
      <c r="O1085" s="215"/>
      <c r="P1085" s="215"/>
      <c r="Q1085" s="215"/>
      <c r="R1085" s="215"/>
      <c r="S1085" s="215"/>
      <c r="T1085" s="216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10" t="s">
        <v>162</v>
      </c>
      <c r="AU1085" s="210" t="s">
        <v>86</v>
      </c>
      <c r="AV1085" s="15" t="s">
        <v>161</v>
      </c>
      <c r="AW1085" s="15" t="s">
        <v>32</v>
      </c>
      <c r="AX1085" s="15" t="s">
        <v>84</v>
      </c>
      <c r="AY1085" s="210" t="s">
        <v>154</v>
      </c>
    </row>
    <row r="1086" spans="1:65" s="2" customFormat="1" ht="33" customHeight="1">
      <c r="A1086" s="38"/>
      <c r="B1086" s="179"/>
      <c r="C1086" s="225" t="s">
        <v>755</v>
      </c>
      <c r="D1086" s="225" t="s">
        <v>255</v>
      </c>
      <c r="E1086" s="226" t="s">
        <v>1274</v>
      </c>
      <c r="F1086" s="227" t="s">
        <v>1275</v>
      </c>
      <c r="G1086" s="228" t="s">
        <v>221</v>
      </c>
      <c r="H1086" s="229">
        <v>1</v>
      </c>
      <c r="I1086" s="230"/>
      <c r="J1086" s="231">
        <f>ROUND(I1086*H1086,2)</f>
        <v>0</v>
      </c>
      <c r="K1086" s="227" t="s">
        <v>160</v>
      </c>
      <c r="L1086" s="232"/>
      <c r="M1086" s="233" t="s">
        <v>1</v>
      </c>
      <c r="N1086" s="234" t="s">
        <v>41</v>
      </c>
      <c r="O1086" s="77"/>
      <c r="P1086" s="189">
        <f>O1086*H1086</f>
        <v>0</v>
      </c>
      <c r="Q1086" s="189">
        <v>0</v>
      </c>
      <c r="R1086" s="189">
        <f>Q1086*H1086</f>
        <v>0</v>
      </c>
      <c r="S1086" s="189">
        <v>0</v>
      </c>
      <c r="T1086" s="190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191" t="s">
        <v>248</v>
      </c>
      <c r="AT1086" s="191" t="s">
        <v>255</v>
      </c>
      <c r="AU1086" s="191" t="s">
        <v>86</v>
      </c>
      <c r="AY1086" s="19" t="s">
        <v>154</v>
      </c>
      <c r="BE1086" s="192">
        <f>IF(N1086="základní",J1086,0)</f>
        <v>0</v>
      </c>
      <c r="BF1086" s="192">
        <f>IF(N1086="snížená",J1086,0)</f>
        <v>0</v>
      </c>
      <c r="BG1086" s="192">
        <f>IF(N1086="zákl. přenesená",J1086,0)</f>
        <v>0</v>
      </c>
      <c r="BH1086" s="192">
        <f>IF(N1086="sníž. přenesená",J1086,0)</f>
        <v>0</v>
      </c>
      <c r="BI1086" s="192">
        <f>IF(N1086="nulová",J1086,0)</f>
        <v>0</v>
      </c>
      <c r="BJ1086" s="19" t="s">
        <v>84</v>
      </c>
      <c r="BK1086" s="192">
        <f>ROUND(I1086*H1086,2)</f>
        <v>0</v>
      </c>
      <c r="BL1086" s="19" t="s">
        <v>195</v>
      </c>
      <c r="BM1086" s="191" t="s">
        <v>1276</v>
      </c>
    </row>
    <row r="1087" spans="1:51" s="14" customFormat="1" ht="12">
      <c r="A1087" s="14"/>
      <c r="B1087" s="201"/>
      <c r="C1087" s="14"/>
      <c r="D1087" s="194" t="s">
        <v>162</v>
      </c>
      <c r="E1087" s="202" t="s">
        <v>1</v>
      </c>
      <c r="F1087" s="203" t="s">
        <v>1089</v>
      </c>
      <c r="G1087" s="14"/>
      <c r="H1087" s="204">
        <v>1</v>
      </c>
      <c r="I1087" s="205"/>
      <c r="J1087" s="14"/>
      <c r="K1087" s="14"/>
      <c r="L1087" s="201"/>
      <c r="M1087" s="206"/>
      <c r="N1087" s="207"/>
      <c r="O1087" s="207"/>
      <c r="P1087" s="207"/>
      <c r="Q1087" s="207"/>
      <c r="R1087" s="207"/>
      <c r="S1087" s="207"/>
      <c r="T1087" s="208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02" t="s">
        <v>162</v>
      </c>
      <c r="AU1087" s="202" t="s">
        <v>86</v>
      </c>
      <c r="AV1087" s="14" t="s">
        <v>86</v>
      </c>
      <c r="AW1087" s="14" t="s">
        <v>32</v>
      </c>
      <c r="AX1087" s="14" t="s">
        <v>76</v>
      </c>
      <c r="AY1087" s="202" t="s">
        <v>154</v>
      </c>
    </row>
    <row r="1088" spans="1:51" s="15" customFormat="1" ht="12">
      <c r="A1088" s="15"/>
      <c r="B1088" s="209"/>
      <c r="C1088" s="15"/>
      <c r="D1088" s="194" t="s">
        <v>162</v>
      </c>
      <c r="E1088" s="210" t="s">
        <v>1</v>
      </c>
      <c r="F1088" s="211" t="s">
        <v>165</v>
      </c>
      <c r="G1088" s="15"/>
      <c r="H1088" s="212">
        <v>1</v>
      </c>
      <c r="I1088" s="213"/>
      <c r="J1088" s="15"/>
      <c r="K1088" s="15"/>
      <c r="L1088" s="209"/>
      <c r="M1088" s="214"/>
      <c r="N1088" s="215"/>
      <c r="O1088" s="215"/>
      <c r="P1088" s="215"/>
      <c r="Q1088" s="215"/>
      <c r="R1088" s="215"/>
      <c r="S1088" s="215"/>
      <c r="T1088" s="216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T1088" s="210" t="s">
        <v>162</v>
      </c>
      <c r="AU1088" s="210" t="s">
        <v>86</v>
      </c>
      <c r="AV1088" s="15" t="s">
        <v>161</v>
      </c>
      <c r="AW1088" s="15" t="s">
        <v>32</v>
      </c>
      <c r="AX1088" s="15" t="s">
        <v>84</v>
      </c>
      <c r="AY1088" s="210" t="s">
        <v>154</v>
      </c>
    </row>
    <row r="1089" spans="1:65" s="2" customFormat="1" ht="24.15" customHeight="1">
      <c r="A1089" s="38"/>
      <c r="B1089" s="179"/>
      <c r="C1089" s="180" t="s">
        <v>1277</v>
      </c>
      <c r="D1089" s="180" t="s">
        <v>156</v>
      </c>
      <c r="E1089" s="181" t="s">
        <v>1278</v>
      </c>
      <c r="F1089" s="182" t="s">
        <v>1279</v>
      </c>
      <c r="G1089" s="183" t="s">
        <v>221</v>
      </c>
      <c r="H1089" s="184">
        <v>14</v>
      </c>
      <c r="I1089" s="185"/>
      <c r="J1089" s="186">
        <f>ROUND(I1089*H1089,2)</f>
        <v>0</v>
      </c>
      <c r="K1089" s="182" t="s">
        <v>160</v>
      </c>
      <c r="L1089" s="39"/>
      <c r="M1089" s="187" t="s">
        <v>1</v>
      </c>
      <c r="N1089" s="188" t="s">
        <v>41</v>
      </c>
      <c r="O1089" s="77"/>
      <c r="P1089" s="189">
        <f>O1089*H1089</f>
        <v>0</v>
      </c>
      <c r="Q1089" s="189">
        <v>0</v>
      </c>
      <c r="R1089" s="189">
        <f>Q1089*H1089</f>
        <v>0</v>
      </c>
      <c r="S1089" s="189">
        <v>0</v>
      </c>
      <c r="T1089" s="190">
        <f>S1089*H1089</f>
        <v>0</v>
      </c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R1089" s="191" t="s">
        <v>195</v>
      </c>
      <c r="AT1089" s="191" t="s">
        <v>156</v>
      </c>
      <c r="AU1089" s="191" t="s">
        <v>86</v>
      </c>
      <c r="AY1089" s="19" t="s">
        <v>154</v>
      </c>
      <c r="BE1089" s="192">
        <f>IF(N1089="základní",J1089,0)</f>
        <v>0</v>
      </c>
      <c r="BF1089" s="192">
        <f>IF(N1089="snížená",J1089,0)</f>
        <v>0</v>
      </c>
      <c r="BG1089" s="192">
        <f>IF(N1089="zákl. přenesená",J1089,0)</f>
        <v>0</v>
      </c>
      <c r="BH1089" s="192">
        <f>IF(N1089="sníž. přenesená",J1089,0)</f>
        <v>0</v>
      </c>
      <c r="BI1089" s="192">
        <f>IF(N1089="nulová",J1089,0)</f>
        <v>0</v>
      </c>
      <c r="BJ1089" s="19" t="s">
        <v>84</v>
      </c>
      <c r="BK1089" s="192">
        <f>ROUND(I1089*H1089,2)</f>
        <v>0</v>
      </c>
      <c r="BL1089" s="19" t="s">
        <v>195</v>
      </c>
      <c r="BM1089" s="191" t="s">
        <v>1280</v>
      </c>
    </row>
    <row r="1090" spans="1:51" s="13" customFormat="1" ht="12">
      <c r="A1090" s="13"/>
      <c r="B1090" s="193"/>
      <c r="C1090" s="13"/>
      <c r="D1090" s="194" t="s">
        <v>162</v>
      </c>
      <c r="E1090" s="195" t="s">
        <v>1</v>
      </c>
      <c r="F1090" s="196" t="s">
        <v>954</v>
      </c>
      <c r="G1090" s="13"/>
      <c r="H1090" s="195" t="s">
        <v>1</v>
      </c>
      <c r="I1090" s="197"/>
      <c r="J1090" s="13"/>
      <c r="K1090" s="13"/>
      <c r="L1090" s="193"/>
      <c r="M1090" s="198"/>
      <c r="N1090" s="199"/>
      <c r="O1090" s="199"/>
      <c r="P1090" s="199"/>
      <c r="Q1090" s="199"/>
      <c r="R1090" s="199"/>
      <c r="S1090" s="199"/>
      <c r="T1090" s="200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195" t="s">
        <v>162</v>
      </c>
      <c r="AU1090" s="195" t="s">
        <v>86</v>
      </c>
      <c r="AV1090" s="13" t="s">
        <v>84</v>
      </c>
      <c r="AW1090" s="13" t="s">
        <v>32</v>
      </c>
      <c r="AX1090" s="13" t="s">
        <v>76</v>
      </c>
      <c r="AY1090" s="195" t="s">
        <v>154</v>
      </c>
    </row>
    <row r="1091" spans="1:51" s="14" customFormat="1" ht="12">
      <c r="A1091" s="14"/>
      <c r="B1091" s="201"/>
      <c r="C1091" s="14"/>
      <c r="D1091" s="194" t="s">
        <v>162</v>
      </c>
      <c r="E1091" s="202" t="s">
        <v>1</v>
      </c>
      <c r="F1091" s="203" t="s">
        <v>1106</v>
      </c>
      <c r="G1091" s="14"/>
      <c r="H1091" s="204">
        <v>14</v>
      </c>
      <c r="I1091" s="205"/>
      <c r="J1091" s="14"/>
      <c r="K1091" s="14"/>
      <c r="L1091" s="201"/>
      <c r="M1091" s="206"/>
      <c r="N1091" s="207"/>
      <c r="O1091" s="207"/>
      <c r="P1091" s="207"/>
      <c r="Q1091" s="207"/>
      <c r="R1091" s="207"/>
      <c r="S1091" s="207"/>
      <c r="T1091" s="208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02" t="s">
        <v>162</v>
      </c>
      <c r="AU1091" s="202" t="s">
        <v>86</v>
      </c>
      <c r="AV1091" s="14" t="s">
        <v>86</v>
      </c>
      <c r="AW1091" s="14" t="s">
        <v>32</v>
      </c>
      <c r="AX1091" s="14" t="s">
        <v>76</v>
      </c>
      <c r="AY1091" s="202" t="s">
        <v>154</v>
      </c>
    </row>
    <row r="1092" spans="1:51" s="15" customFormat="1" ht="12">
      <c r="A1092" s="15"/>
      <c r="B1092" s="209"/>
      <c r="C1092" s="15"/>
      <c r="D1092" s="194" t="s">
        <v>162</v>
      </c>
      <c r="E1092" s="210" t="s">
        <v>1</v>
      </c>
      <c r="F1092" s="211" t="s">
        <v>165</v>
      </c>
      <c r="G1092" s="15"/>
      <c r="H1092" s="212">
        <v>14</v>
      </c>
      <c r="I1092" s="213"/>
      <c r="J1092" s="15"/>
      <c r="K1092" s="15"/>
      <c r="L1092" s="209"/>
      <c r="M1092" s="214"/>
      <c r="N1092" s="215"/>
      <c r="O1092" s="215"/>
      <c r="P1092" s="215"/>
      <c r="Q1092" s="215"/>
      <c r="R1092" s="215"/>
      <c r="S1092" s="215"/>
      <c r="T1092" s="216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T1092" s="210" t="s">
        <v>162</v>
      </c>
      <c r="AU1092" s="210" t="s">
        <v>86</v>
      </c>
      <c r="AV1092" s="15" t="s">
        <v>161</v>
      </c>
      <c r="AW1092" s="15" t="s">
        <v>32</v>
      </c>
      <c r="AX1092" s="15" t="s">
        <v>84</v>
      </c>
      <c r="AY1092" s="210" t="s">
        <v>154</v>
      </c>
    </row>
    <row r="1093" spans="1:65" s="2" customFormat="1" ht="33" customHeight="1">
      <c r="A1093" s="38"/>
      <c r="B1093" s="179"/>
      <c r="C1093" s="225" t="s">
        <v>760</v>
      </c>
      <c r="D1093" s="225" t="s">
        <v>255</v>
      </c>
      <c r="E1093" s="226" t="s">
        <v>1281</v>
      </c>
      <c r="F1093" s="227" t="s">
        <v>1282</v>
      </c>
      <c r="G1093" s="228" t="s">
        <v>221</v>
      </c>
      <c r="H1093" s="229">
        <v>14</v>
      </c>
      <c r="I1093" s="230"/>
      <c r="J1093" s="231">
        <f>ROUND(I1093*H1093,2)</f>
        <v>0</v>
      </c>
      <c r="K1093" s="227" t="s">
        <v>160</v>
      </c>
      <c r="L1093" s="232"/>
      <c r="M1093" s="233" t="s">
        <v>1</v>
      </c>
      <c r="N1093" s="234" t="s">
        <v>41</v>
      </c>
      <c r="O1093" s="77"/>
      <c r="P1093" s="189">
        <f>O1093*H1093</f>
        <v>0</v>
      </c>
      <c r="Q1093" s="189">
        <v>0</v>
      </c>
      <c r="R1093" s="189">
        <f>Q1093*H1093</f>
        <v>0</v>
      </c>
      <c r="S1093" s="189">
        <v>0</v>
      </c>
      <c r="T1093" s="190">
        <f>S1093*H1093</f>
        <v>0</v>
      </c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R1093" s="191" t="s">
        <v>248</v>
      </c>
      <c r="AT1093" s="191" t="s">
        <v>255</v>
      </c>
      <c r="AU1093" s="191" t="s">
        <v>86</v>
      </c>
      <c r="AY1093" s="19" t="s">
        <v>154</v>
      </c>
      <c r="BE1093" s="192">
        <f>IF(N1093="základní",J1093,0)</f>
        <v>0</v>
      </c>
      <c r="BF1093" s="192">
        <f>IF(N1093="snížená",J1093,0)</f>
        <v>0</v>
      </c>
      <c r="BG1093" s="192">
        <f>IF(N1093="zákl. přenesená",J1093,0)</f>
        <v>0</v>
      </c>
      <c r="BH1093" s="192">
        <f>IF(N1093="sníž. přenesená",J1093,0)</f>
        <v>0</v>
      </c>
      <c r="BI1093" s="192">
        <f>IF(N1093="nulová",J1093,0)</f>
        <v>0</v>
      </c>
      <c r="BJ1093" s="19" t="s">
        <v>84</v>
      </c>
      <c r="BK1093" s="192">
        <f>ROUND(I1093*H1093,2)</f>
        <v>0</v>
      </c>
      <c r="BL1093" s="19" t="s">
        <v>195</v>
      </c>
      <c r="BM1093" s="191" t="s">
        <v>1283</v>
      </c>
    </row>
    <row r="1094" spans="1:51" s="14" customFormat="1" ht="12">
      <c r="A1094" s="14"/>
      <c r="B1094" s="201"/>
      <c r="C1094" s="14"/>
      <c r="D1094" s="194" t="s">
        <v>162</v>
      </c>
      <c r="E1094" s="202" t="s">
        <v>1</v>
      </c>
      <c r="F1094" s="203" t="s">
        <v>1106</v>
      </c>
      <c r="G1094" s="14"/>
      <c r="H1094" s="204">
        <v>14</v>
      </c>
      <c r="I1094" s="205"/>
      <c r="J1094" s="14"/>
      <c r="K1094" s="14"/>
      <c r="L1094" s="201"/>
      <c r="M1094" s="206"/>
      <c r="N1094" s="207"/>
      <c r="O1094" s="207"/>
      <c r="P1094" s="207"/>
      <c r="Q1094" s="207"/>
      <c r="R1094" s="207"/>
      <c r="S1094" s="207"/>
      <c r="T1094" s="208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02" t="s">
        <v>162</v>
      </c>
      <c r="AU1094" s="202" t="s">
        <v>86</v>
      </c>
      <c r="AV1094" s="14" t="s">
        <v>86</v>
      </c>
      <c r="AW1094" s="14" t="s">
        <v>32</v>
      </c>
      <c r="AX1094" s="14" t="s">
        <v>76</v>
      </c>
      <c r="AY1094" s="202" t="s">
        <v>154</v>
      </c>
    </row>
    <row r="1095" spans="1:51" s="15" customFormat="1" ht="12">
      <c r="A1095" s="15"/>
      <c r="B1095" s="209"/>
      <c r="C1095" s="15"/>
      <c r="D1095" s="194" t="s">
        <v>162</v>
      </c>
      <c r="E1095" s="210" t="s">
        <v>1</v>
      </c>
      <c r="F1095" s="211" t="s">
        <v>165</v>
      </c>
      <c r="G1095" s="15"/>
      <c r="H1095" s="212">
        <v>14</v>
      </c>
      <c r="I1095" s="213"/>
      <c r="J1095" s="15"/>
      <c r="K1095" s="15"/>
      <c r="L1095" s="209"/>
      <c r="M1095" s="214"/>
      <c r="N1095" s="215"/>
      <c r="O1095" s="215"/>
      <c r="P1095" s="215"/>
      <c r="Q1095" s="215"/>
      <c r="R1095" s="215"/>
      <c r="S1095" s="215"/>
      <c r="T1095" s="216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T1095" s="210" t="s">
        <v>162</v>
      </c>
      <c r="AU1095" s="210" t="s">
        <v>86</v>
      </c>
      <c r="AV1095" s="15" t="s">
        <v>161</v>
      </c>
      <c r="AW1095" s="15" t="s">
        <v>32</v>
      </c>
      <c r="AX1095" s="15" t="s">
        <v>84</v>
      </c>
      <c r="AY1095" s="210" t="s">
        <v>154</v>
      </c>
    </row>
    <row r="1096" spans="1:65" s="2" customFormat="1" ht="49.05" customHeight="1">
      <c r="A1096" s="38"/>
      <c r="B1096" s="179"/>
      <c r="C1096" s="180" t="s">
        <v>1284</v>
      </c>
      <c r="D1096" s="180" t="s">
        <v>156</v>
      </c>
      <c r="E1096" s="181" t="s">
        <v>1285</v>
      </c>
      <c r="F1096" s="182" t="s">
        <v>1286</v>
      </c>
      <c r="G1096" s="183" t="s">
        <v>187</v>
      </c>
      <c r="H1096" s="184">
        <v>0.406</v>
      </c>
      <c r="I1096" s="185"/>
      <c r="J1096" s="186">
        <f>ROUND(I1096*H1096,2)</f>
        <v>0</v>
      </c>
      <c r="K1096" s="182" t="s">
        <v>160</v>
      </c>
      <c r="L1096" s="39"/>
      <c r="M1096" s="187" t="s">
        <v>1</v>
      </c>
      <c r="N1096" s="188" t="s">
        <v>41</v>
      </c>
      <c r="O1096" s="77"/>
      <c r="P1096" s="189">
        <f>O1096*H1096</f>
        <v>0</v>
      </c>
      <c r="Q1096" s="189">
        <v>0</v>
      </c>
      <c r="R1096" s="189">
        <f>Q1096*H1096</f>
        <v>0</v>
      </c>
      <c r="S1096" s="189">
        <v>0</v>
      </c>
      <c r="T1096" s="190">
        <f>S1096*H1096</f>
        <v>0</v>
      </c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R1096" s="191" t="s">
        <v>195</v>
      </c>
      <c r="AT1096" s="191" t="s">
        <v>156</v>
      </c>
      <c r="AU1096" s="191" t="s">
        <v>86</v>
      </c>
      <c r="AY1096" s="19" t="s">
        <v>154</v>
      </c>
      <c r="BE1096" s="192">
        <f>IF(N1096="základní",J1096,0)</f>
        <v>0</v>
      </c>
      <c r="BF1096" s="192">
        <f>IF(N1096="snížená",J1096,0)</f>
        <v>0</v>
      </c>
      <c r="BG1096" s="192">
        <f>IF(N1096="zákl. přenesená",J1096,0)</f>
        <v>0</v>
      </c>
      <c r="BH1096" s="192">
        <f>IF(N1096="sníž. přenesená",J1096,0)</f>
        <v>0</v>
      </c>
      <c r="BI1096" s="192">
        <f>IF(N1096="nulová",J1096,0)</f>
        <v>0</v>
      </c>
      <c r="BJ1096" s="19" t="s">
        <v>84</v>
      </c>
      <c r="BK1096" s="192">
        <f>ROUND(I1096*H1096,2)</f>
        <v>0</v>
      </c>
      <c r="BL1096" s="19" t="s">
        <v>195</v>
      </c>
      <c r="BM1096" s="191" t="s">
        <v>1287</v>
      </c>
    </row>
    <row r="1097" spans="1:65" s="2" customFormat="1" ht="55.5" customHeight="1">
      <c r="A1097" s="38"/>
      <c r="B1097" s="179"/>
      <c r="C1097" s="180" t="s">
        <v>764</v>
      </c>
      <c r="D1097" s="180" t="s">
        <v>156</v>
      </c>
      <c r="E1097" s="181" t="s">
        <v>1288</v>
      </c>
      <c r="F1097" s="182" t="s">
        <v>1289</v>
      </c>
      <c r="G1097" s="183" t="s">
        <v>187</v>
      </c>
      <c r="H1097" s="184">
        <v>0.406</v>
      </c>
      <c r="I1097" s="185"/>
      <c r="J1097" s="186">
        <f>ROUND(I1097*H1097,2)</f>
        <v>0</v>
      </c>
      <c r="K1097" s="182" t="s">
        <v>160</v>
      </c>
      <c r="L1097" s="39"/>
      <c r="M1097" s="187" t="s">
        <v>1</v>
      </c>
      <c r="N1097" s="188" t="s">
        <v>41</v>
      </c>
      <c r="O1097" s="77"/>
      <c r="P1097" s="189">
        <f>O1097*H1097</f>
        <v>0</v>
      </c>
      <c r="Q1097" s="189">
        <v>0</v>
      </c>
      <c r="R1097" s="189">
        <f>Q1097*H1097</f>
        <v>0</v>
      </c>
      <c r="S1097" s="189">
        <v>0</v>
      </c>
      <c r="T1097" s="190">
        <f>S1097*H1097</f>
        <v>0</v>
      </c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R1097" s="191" t="s">
        <v>195</v>
      </c>
      <c r="AT1097" s="191" t="s">
        <v>156</v>
      </c>
      <c r="AU1097" s="191" t="s">
        <v>86</v>
      </c>
      <c r="AY1097" s="19" t="s">
        <v>154</v>
      </c>
      <c r="BE1097" s="192">
        <f>IF(N1097="základní",J1097,0)</f>
        <v>0</v>
      </c>
      <c r="BF1097" s="192">
        <f>IF(N1097="snížená",J1097,0)</f>
        <v>0</v>
      </c>
      <c r="BG1097" s="192">
        <f>IF(N1097="zákl. přenesená",J1097,0)</f>
        <v>0</v>
      </c>
      <c r="BH1097" s="192">
        <f>IF(N1097="sníž. přenesená",J1097,0)</f>
        <v>0</v>
      </c>
      <c r="BI1097" s="192">
        <f>IF(N1097="nulová",J1097,0)</f>
        <v>0</v>
      </c>
      <c r="BJ1097" s="19" t="s">
        <v>84</v>
      </c>
      <c r="BK1097" s="192">
        <f>ROUND(I1097*H1097,2)</f>
        <v>0</v>
      </c>
      <c r="BL1097" s="19" t="s">
        <v>195</v>
      </c>
      <c r="BM1097" s="191" t="s">
        <v>1290</v>
      </c>
    </row>
    <row r="1098" spans="1:63" s="12" customFormat="1" ht="25.9" customHeight="1">
      <c r="A1098" s="12"/>
      <c r="B1098" s="166"/>
      <c r="C1098" s="12"/>
      <c r="D1098" s="167" t="s">
        <v>75</v>
      </c>
      <c r="E1098" s="168" t="s">
        <v>1291</v>
      </c>
      <c r="F1098" s="168" t="s">
        <v>1292</v>
      </c>
      <c r="G1098" s="12"/>
      <c r="H1098" s="12"/>
      <c r="I1098" s="169"/>
      <c r="J1098" s="170">
        <f>BK1098</f>
        <v>0</v>
      </c>
      <c r="K1098" s="12"/>
      <c r="L1098" s="166"/>
      <c r="M1098" s="171"/>
      <c r="N1098" s="172"/>
      <c r="O1098" s="172"/>
      <c r="P1098" s="173">
        <f>SUM(P1099:P1108)</f>
        <v>0</v>
      </c>
      <c r="Q1098" s="172"/>
      <c r="R1098" s="173">
        <f>SUM(R1099:R1108)</f>
        <v>0</v>
      </c>
      <c r="S1098" s="172"/>
      <c r="T1098" s="174">
        <f>SUM(T1099:T1108)</f>
        <v>0</v>
      </c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R1098" s="167" t="s">
        <v>161</v>
      </c>
      <c r="AT1098" s="175" t="s">
        <v>75</v>
      </c>
      <c r="AU1098" s="175" t="s">
        <v>76</v>
      </c>
      <c r="AY1098" s="167" t="s">
        <v>154</v>
      </c>
      <c r="BK1098" s="176">
        <f>SUM(BK1099:BK1108)</f>
        <v>0</v>
      </c>
    </row>
    <row r="1099" spans="1:65" s="2" customFormat="1" ht="24.15" customHeight="1">
      <c r="A1099" s="38"/>
      <c r="B1099" s="179"/>
      <c r="C1099" s="180" t="s">
        <v>1293</v>
      </c>
      <c r="D1099" s="180" t="s">
        <v>156</v>
      </c>
      <c r="E1099" s="181" t="s">
        <v>1294</v>
      </c>
      <c r="F1099" s="182" t="s">
        <v>1295</v>
      </c>
      <c r="G1099" s="183" t="s">
        <v>553</v>
      </c>
      <c r="H1099" s="184">
        <v>400</v>
      </c>
      <c r="I1099" s="185"/>
      <c r="J1099" s="186">
        <f>ROUND(I1099*H1099,2)</f>
        <v>0</v>
      </c>
      <c r="K1099" s="182" t="s">
        <v>160</v>
      </c>
      <c r="L1099" s="39"/>
      <c r="M1099" s="187" t="s">
        <v>1</v>
      </c>
      <c r="N1099" s="188" t="s">
        <v>41</v>
      </c>
      <c r="O1099" s="77"/>
      <c r="P1099" s="189">
        <f>O1099*H1099</f>
        <v>0</v>
      </c>
      <c r="Q1099" s="189">
        <v>0</v>
      </c>
      <c r="R1099" s="189">
        <f>Q1099*H1099</f>
        <v>0</v>
      </c>
      <c r="S1099" s="189">
        <v>0</v>
      </c>
      <c r="T1099" s="190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191" t="s">
        <v>1296</v>
      </c>
      <c r="AT1099" s="191" t="s">
        <v>156</v>
      </c>
      <c r="AU1099" s="191" t="s">
        <v>84</v>
      </c>
      <c r="AY1099" s="19" t="s">
        <v>154</v>
      </c>
      <c r="BE1099" s="192">
        <f>IF(N1099="základní",J1099,0)</f>
        <v>0</v>
      </c>
      <c r="BF1099" s="192">
        <f>IF(N1099="snížená",J1099,0)</f>
        <v>0</v>
      </c>
      <c r="BG1099" s="192">
        <f>IF(N1099="zákl. přenesená",J1099,0)</f>
        <v>0</v>
      </c>
      <c r="BH1099" s="192">
        <f>IF(N1099="sníž. přenesená",J1099,0)</f>
        <v>0</v>
      </c>
      <c r="BI1099" s="192">
        <f>IF(N1099="nulová",J1099,0)</f>
        <v>0</v>
      </c>
      <c r="BJ1099" s="19" t="s">
        <v>84</v>
      </c>
      <c r="BK1099" s="192">
        <f>ROUND(I1099*H1099,2)</f>
        <v>0</v>
      </c>
      <c r="BL1099" s="19" t="s">
        <v>1296</v>
      </c>
      <c r="BM1099" s="191" t="s">
        <v>1297</v>
      </c>
    </row>
    <row r="1100" spans="1:51" s="14" customFormat="1" ht="12">
      <c r="A1100" s="14"/>
      <c r="B1100" s="201"/>
      <c r="C1100" s="14"/>
      <c r="D1100" s="194" t="s">
        <v>162</v>
      </c>
      <c r="E1100" s="202" t="s">
        <v>1</v>
      </c>
      <c r="F1100" s="203" t="s">
        <v>1298</v>
      </c>
      <c r="G1100" s="14"/>
      <c r="H1100" s="204">
        <v>100</v>
      </c>
      <c r="I1100" s="205"/>
      <c r="J1100" s="14"/>
      <c r="K1100" s="14"/>
      <c r="L1100" s="201"/>
      <c r="M1100" s="206"/>
      <c r="N1100" s="207"/>
      <c r="O1100" s="207"/>
      <c r="P1100" s="207"/>
      <c r="Q1100" s="207"/>
      <c r="R1100" s="207"/>
      <c r="S1100" s="207"/>
      <c r="T1100" s="208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02" t="s">
        <v>162</v>
      </c>
      <c r="AU1100" s="202" t="s">
        <v>84</v>
      </c>
      <c r="AV1100" s="14" t="s">
        <v>86</v>
      </c>
      <c r="AW1100" s="14" t="s">
        <v>32</v>
      </c>
      <c r="AX1100" s="14" t="s">
        <v>76</v>
      </c>
      <c r="AY1100" s="202" t="s">
        <v>154</v>
      </c>
    </row>
    <row r="1101" spans="1:51" s="14" customFormat="1" ht="12">
      <c r="A1101" s="14"/>
      <c r="B1101" s="201"/>
      <c r="C1101" s="14"/>
      <c r="D1101" s="194" t="s">
        <v>162</v>
      </c>
      <c r="E1101" s="202" t="s">
        <v>1</v>
      </c>
      <c r="F1101" s="203" t="s">
        <v>1299</v>
      </c>
      <c r="G1101" s="14"/>
      <c r="H1101" s="204">
        <v>300</v>
      </c>
      <c r="I1101" s="205"/>
      <c r="J1101" s="14"/>
      <c r="K1101" s="14"/>
      <c r="L1101" s="201"/>
      <c r="M1101" s="206"/>
      <c r="N1101" s="207"/>
      <c r="O1101" s="207"/>
      <c r="P1101" s="207"/>
      <c r="Q1101" s="207"/>
      <c r="R1101" s="207"/>
      <c r="S1101" s="207"/>
      <c r="T1101" s="208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02" t="s">
        <v>162</v>
      </c>
      <c r="AU1101" s="202" t="s">
        <v>84</v>
      </c>
      <c r="AV1101" s="14" t="s">
        <v>86</v>
      </c>
      <c r="AW1101" s="14" t="s">
        <v>32</v>
      </c>
      <c r="AX1101" s="14" t="s">
        <v>76</v>
      </c>
      <c r="AY1101" s="202" t="s">
        <v>154</v>
      </c>
    </row>
    <row r="1102" spans="1:51" s="15" customFormat="1" ht="12">
      <c r="A1102" s="15"/>
      <c r="B1102" s="209"/>
      <c r="C1102" s="15"/>
      <c r="D1102" s="194" t="s">
        <v>162</v>
      </c>
      <c r="E1102" s="210" t="s">
        <v>1</v>
      </c>
      <c r="F1102" s="211" t="s">
        <v>165</v>
      </c>
      <c r="G1102" s="15"/>
      <c r="H1102" s="212">
        <v>400</v>
      </c>
      <c r="I1102" s="213"/>
      <c r="J1102" s="15"/>
      <c r="K1102" s="15"/>
      <c r="L1102" s="209"/>
      <c r="M1102" s="214"/>
      <c r="N1102" s="215"/>
      <c r="O1102" s="215"/>
      <c r="P1102" s="215"/>
      <c r="Q1102" s="215"/>
      <c r="R1102" s="215"/>
      <c r="S1102" s="215"/>
      <c r="T1102" s="216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10" t="s">
        <v>162</v>
      </c>
      <c r="AU1102" s="210" t="s">
        <v>84</v>
      </c>
      <c r="AV1102" s="15" t="s">
        <v>161</v>
      </c>
      <c r="AW1102" s="15" t="s">
        <v>32</v>
      </c>
      <c r="AX1102" s="15" t="s">
        <v>84</v>
      </c>
      <c r="AY1102" s="210" t="s">
        <v>154</v>
      </c>
    </row>
    <row r="1103" spans="1:65" s="2" customFormat="1" ht="24.15" customHeight="1">
      <c r="A1103" s="38"/>
      <c r="B1103" s="179"/>
      <c r="C1103" s="180" t="s">
        <v>768</v>
      </c>
      <c r="D1103" s="180" t="s">
        <v>156</v>
      </c>
      <c r="E1103" s="181" t="s">
        <v>1300</v>
      </c>
      <c r="F1103" s="182" t="s">
        <v>1301</v>
      </c>
      <c r="G1103" s="183" t="s">
        <v>553</v>
      </c>
      <c r="H1103" s="184">
        <v>40</v>
      </c>
      <c r="I1103" s="185"/>
      <c r="J1103" s="186">
        <f>ROUND(I1103*H1103,2)</f>
        <v>0</v>
      </c>
      <c r="K1103" s="182" t="s">
        <v>160</v>
      </c>
      <c r="L1103" s="39"/>
      <c r="M1103" s="187" t="s">
        <v>1</v>
      </c>
      <c r="N1103" s="188" t="s">
        <v>41</v>
      </c>
      <c r="O1103" s="77"/>
      <c r="P1103" s="189">
        <f>O1103*H1103</f>
        <v>0</v>
      </c>
      <c r="Q1103" s="189">
        <v>0</v>
      </c>
      <c r="R1103" s="189">
        <f>Q1103*H1103</f>
        <v>0</v>
      </c>
      <c r="S1103" s="189">
        <v>0</v>
      </c>
      <c r="T1103" s="190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191" t="s">
        <v>1296</v>
      </c>
      <c r="AT1103" s="191" t="s">
        <v>156</v>
      </c>
      <c r="AU1103" s="191" t="s">
        <v>84</v>
      </c>
      <c r="AY1103" s="19" t="s">
        <v>154</v>
      </c>
      <c r="BE1103" s="192">
        <f>IF(N1103="základní",J1103,0)</f>
        <v>0</v>
      </c>
      <c r="BF1103" s="192">
        <f>IF(N1103="snížená",J1103,0)</f>
        <v>0</v>
      </c>
      <c r="BG1103" s="192">
        <f>IF(N1103="zákl. přenesená",J1103,0)</f>
        <v>0</v>
      </c>
      <c r="BH1103" s="192">
        <f>IF(N1103="sníž. přenesená",J1103,0)</f>
        <v>0</v>
      </c>
      <c r="BI1103" s="192">
        <f>IF(N1103="nulová",J1103,0)</f>
        <v>0</v>
      </c>
      <c r="BJ1103" s="19" t="s">
        <v>84</v>
      </c>
      <c r="BK1103" s="192">
        <f>ROUND(I1103*H1103,2)</f>
        <v>0</v>
      </c>
      <c r="BL1103" s="19" t="s">
        <v>1296</v>
      </c>
      <c r="BM1103" s="191" t="s">
        <v>1302</v>
      </c>
    </row>
    <row r="1104" spans="1:51" s="14" customFormat="1" ht="12">
      <c r="A1104" s="14"/>
      <c r="B1104" s="201"/>
      <c r="C1104" s="14"/>
      <c r="D1104" s="194" t="s">
        <v>162</v>
      </c>
      <c r="E1104" s="202" t="s">
        <v>1</v>
      </c>
      <c r="F1104" s="203" t="s">
        <v>1303</v>
      </c>
      <c r="G1104" s="14"/>
      <c r="H1104" s="204">
        <v>40</v>
      </c>
      <c r="I1104" s="205"/>
      <c r="J1104" s="14"/>
      <c r="K1104" s="14"/>
      <c r="L1104" s="201"/>
      <c r="M1104" s="206"/>
      <c r="N1104" s="207"/>
      <c r="O1104" s="207"/>
      <c r="P1104" s="207"/>
      <c r="Q1104" s="207"/>
      <c r="R1104" s="207"/>
      <c r="S1104" s="207"/>
      <c r="T1104" s="208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02" t="s">
        <v>162</v>
      </c>
      <c r="AU1104" s="202" t="s">
        <v>84</v>
      </c>
      <c r="AV1104" s="14" t="s">
        <v>86</v>
      </c>
      <c r="AW1104" s="14" t="s">
        <v>32</v>
      </c>
      <c r="AX1104" s="14" t="s">
        <v>76</v>
      </c>
      <c r="AY1104" s="202" t="s">
        <v>154</v>
      </c>
    </row>
    <row r="1105" spans="1:51" s="15" customFormat="1" ht="12">
      <c r="A1105" s="15"/>
      <c r="B1105" s="209"/>
      <c r="C1105" s="15"/>
      <c r="D1105" s="194" t="s">
        <v>162</v>
      </c>
      <c r="E1105" s="210" t="s">
        <v>1</v>
      </c>
      <c r="F1105" s="211" t="s">
        <v>165</v>
      </c>
      <c r="G1105" s="15"/>
      <c r="H1105" s="212">
        <v>40</v>
      </c>
      <c r="I1105" s="213"/>
      <c r="J1105" s="15"/>
      <c r="K1105" s="15"/>
      <c r="L1105" s="209"/>
      <c r="M1105" s="214"/>
      <c r="N1105" s="215"/>
      <c r="O1105" s="215"/>
      <c r="P1105" s="215"/>
      <c r="Q1105" s="215"/>
      <c r="R1105" s="215"/>
      <c r="S1105" s="215"/>
      <c r="T1105" s="216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10" t="s">
        <v>162</v>
      </c>
      <c r="AU1105" s="210" t="s">
        <v>84</v>
      </c>
      <c r="AV1105" s="15" t="s">
        <v>161</v>
      </c>
      <c r="AW1105" s="15" t="s">
        <v>32</v>
      </c>
      <c r="AX1105" s="15" t="s">
        <v>84</v>
      </c>
      <c r="AY1105" s="210" t="s">
        <v>154</v>
      </c>
    </row>
    <row r="1106" spans="1:65" s="2" customFormat="1" ht="37.8" customHeight="1">
      <c r="A1106" s="38"/>
      <c r="B1106" s="179"/>
      <c r="C1106" s="180" t="s">
        <v>1304</v>
      </c>
      <c r="D1106" s="180" t="s">
        <v>156</v>
      </c>
      <c r="E1106" s="181" t="s">
        <v>1305</v>
      </c>
      <c r="F1106" s="182" t="s">
        <v>1306</v>
      </c>
      <c r="G1106" s="183" t="s">
        <v>553</v>
      </c>
      <c r="H1106" s="184">
        <v>200</v>
      </c>
      <c r="I1106" s="185"/>
      <c r="J1106" s="186">
        <f>ROUND(I1106*H1106,2)</f>
        <v>0</v>
      </c>
      <c r="K1106" s="182" t="s">
        <v>160</v>
      </c>
      <c r="L1106" s="39"/>
      <c r="M1106" s="187" t="s">
        <v>1</v>
      </c>
      <c r="N1106" s="188" t="s">
        <v>41</v>
      </c>
      <c r="O1106" s="77"/>
      <c r="P1106" s="189">
        <f>O1106*H1106</f>
        <v>0</v>
      </c>
      <c r="Q1106" s="189">
        <v>0</v>
      </c>
      <c r="R1106" s="189">
        <f>Q1106*H1106</f>
        <v>0</v>
      </c>
      <c r="S1106" s="189">
        <v>0</v>
      </c>
      <c r="T1106" s="190">
        <f>S1106*H1106</f>
        <v>0</v>
      </c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R1106" s="191" t="s">
        <v>1296</v>
      </c>
      <c r="AT1106" s="191" t="s">
        <v>156</v>
      </c>
      <c r="AU1106" s="191" t="s">
        <v>84</v>
      </c>
      <c r="AY1106" s="19" t="s">
        <v>154</v>
      </c>
      <c r="BE1106" s="192">
        <f>IF(N1106="základní",J1106,0)</f>
        <v>0</v>
      </c>
      <c r="BF1106" s="192">
        <f>IF(N1106="snížená",J1106,0)</f>
        <v>0</v>
      </c>
      <c r="BG1106" s="192">
        <f>IF(N1106="zákl. přenesená",J1106,0)</f>
        <v>0</v>
      </c>
      <c r="BH1106" s="192">
        <f>IF(N1106="sníž. přenesená",J1106,0)</f>
        <v>0</v>
      </c>
      <c r="BI1106" s="192">
        <f>IF(N1106="nulová",J1106,0)</f>
        <v>0</v>
      </c>
      <c r="BJ1106" s="19" t="s">
        <v>84</v>
      </c>
      <c r="BK1106" s="192">
        <f>ROUND(I1106*H1106,2)</f>
        <v>0</v>
      </c>
      <c r="BL1106" s="19" t="s">
        <v>1296</v>
      </c>
      <c r="BM1106" s="191" t="s">
        <v>1307</v>
      </c>
    </row>
    <row r="1107" spans="1:51" s="14" customFormat="1" ht="12">
      <c r="A1107" s="14"/>
      <c r="B1107" s="201"/>
      <c r="C1107" s="14"/>
      <c r="D1107" s="194" t="s">
        <v>162</v>
      </c>
      <c r="E1107" s="202" t="s">
        <v>1</v>
      </c>
      <c r="F1107" s="203" t="s">
        <v>1308</v>
      </c>
      <c r="G1107" s="14"/>
      <c r="H1107" s="204">
        <v>200</v>
      </c>
      <c r="I1107" s="205"/>
      <c r="J1107" s="14"/>
      <c r="K1107" s="14"/>
      <c r="L1107" s="201"/>
      <c r="M1107" s="206"/>
      <c r="N1107" s="207"/>
      <c r="O1107" s="207"/>
      <c r="P1107" s="207"/>
      <c r="Q1107" s="207"/>
      <c r="R1107" s="207"/>
      <c r="S1107" s="207"/>
      <c r="T1107" s="208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02" t="s">
        <v>162</v>
      </c>
      <c r="AU1107" s="202" t="s">
        <v>84</v>
      </c>
      <c r="AV1107" s="14" t="s">
        <v>86</v>
      </c>
      <c r="AW1107" s="14" t="s">
        <v>32</v>
      </c>
      <c r="AX1107" s="14" t="s">
        <v>76</v>
      </c>
      <c r="AY1107" s="202" t="s">
        <v>154</v>
      </c>
    </row>
    <row r="1108" spans="1:51" s="15" customFormat="1" ht="12">
      <c r="A1108" s="15"/>
      <c r="B1108" s="209"/>
      <c r="C1108" s="15"/>
      <c r="D1108" s="194" t="s">
        <v>162</v>
      </c>
      <c r="E1108" s="210" t="s">
        <v>1</v>
      </c>
      <c r="F1108" s="211" t="s">
        <v>165</v>
      </c>
      <c r="G1108" s="15"/>
      <c r="H1108" s="212">
        <v>200</v>
      </c>
      <c r="I1108" s="213"/>
      <c r="J1108" s="15"/>
      <c r="K1108" s="15"/>
      <c r="L1108" s="209"/>
      <c r="M1108" s="239"/>
      <c r="N1108" s="240"/>
      <c r="O1108" s="240"/>
      <c r="P1108" s="240"/>
      <c r="Q1108" s="240"/>
      <c r="R1108" s="240"/>
      <c r="S1108" s="240"/>
      <c r="T1108" s="241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T1108" s="210" t="s">
        <v>162</v>
      </c>
      <c r="AU1108" s="210" t="s">
        <v>84</v>
      </c>
      <c r="AV1108" s="15" t="s">
        <v>161</v>
      </c>
      <c r="AW1108" s="15" t="s">
        <v>32</v>
      </c>
      <c r="AX1108" s="15" t="s">
        <v>84</v>
      </c>
      <c r="AY1108" s="210" t="s">
        <v>154</v>
      </c>
    </row>
    <row r="1109" spans="1:31" s="2" customFormat="1" ht="6.95" customHeight="1">
      <c r="A1109" s="38"/>
      <c r="B1109" s="60"/>
      <c r="C1109" s="61"/>
      <c r="D1109" s="61"/>
      <c r="E1109" s="61"/>
      <c r="F1109" s="61"/>
      <c r="G1109" s="61"/>
      <c r="H1109" s="61"/>
      <c r="I1109" s="61"/>
      <c r="J1109" s="61"/>
      <c r="K1109" s="61"/>
      <c r="L1109" s="39"/>
      <c r="M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</row>
  </sheetData>
  <autoFilter ref="C137:K1108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2:12" s="1" customFormat="1" ht="12" customHeight="1">
      <c r="B8" s="22"/>
      <c r="D8" s="32" t="s">
        <v>110</v>
      </c>
      <c r="L8" s="22"/>
    </row>
    <row r="9" spans="1:31" s="2" customFormat="1" ht="16.5" customHeight="1">
      <c r="A9" s="38"/>
      <c r="B9" s="39"/>
      <c r="C9" s="38"/>
      <c r="D9" s="38"/>
      <c r="E9" s="129" t="s">
        <v>1309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1310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1311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30. 1. 2024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35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ROUND(J127,2)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ROUND((SUM(BE127:BE155)),2)</f>
        <v>0</v>
      </c>
      <c r="G35" s="38"/>
      <c r="H35" s="38"/>
      <c r="I35" s="136">
        <v>0.21</v>
      </c>
      <c r="J35" s="135">
        <f>ROUND(((SUM(BE127:BE155))*I35),2)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ROUND((SUM(BF127:BF155)),2)</f>
        <v>0</v>
      </c>
      <c r="G36" s="38"/>
      <c r="H36" s="38"/>
      <c r="I36" s="136">
        <v>0.12</v>
      </c>
      <c r="J36" s="135">
        <f>ROUND(((SUM(BF127:BF155))*I36),2)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ROUND((SUM(BG127:BG155)),2)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ROUND((SUM(BH127:BH155)),2)</f>
        <v>0</v>
      </c>
      <c r="G38" s="38"/>
      <c r="H38" s="38"/>
      <c r="I38" s="136">
        <v>0.12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ROUND((SUM(BI127:BI155)),2)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110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1309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1310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02_1 - EL SLN - osvětlení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Trojdílná 1117/18</v>
      </c>
      <c r="G91" s="38"/>
      <c r="H91" s="38"/>
      <c r="I91" s="32" t="s">
        <v>22</v>
      </c>
      <c r="J91" s="69" t="str">
        <f>IF(J14="","",J14)</f>
        <v>30. 1. 2024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38"/>
      <c r="E93" s="38"/>
      <c r="F93" s="27" t="str">
        <f>E17</f>
        <v>Městská část Praha 5</v>
      </c>
      <c r="G93" s="38"/>
      <c r="H93" s="38"/>
      <c r="I93" s="32" t="s">
        <v>30</v>
      </c>
      <c r="J93" s="36" t="str">
        <f>E23</f>
        <v>RH-ARCHITEKTI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113</v>
      </c>
      <c r="D96" s="137"/>
      <c r="E96" s="137"/>
      <c r="F96" s="137"/>
      <c r="G96" s="137"/>
      <c r="H96" s="137"/>
      <c r="I96" s="137"/>
      <c r="J96" s="146" t="s">
        <v>114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115</v>
      </c>
      <c r="D98" s="38"/>
      <c r="E98" s="38"/>
      <c r="F98" s="38"/>
      <c r="G98" s="38"/>
      <c r="H98" s="38"/>
      <c r="I98" s="38"/>
      <c r="J98" s="96">
        <f>J127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116</v>
      </c>
    </row>
    <row r="99" spans="1:31" s="9" customFormat="1" ht="24.95" customHeight="1">
      <c r="A99" s="9"/>
      <c r="B99" s="148"/>
      <c r="C99" s="9"/>
      <c r="D99" s="149" t="s">
        <v>117</v>
      </c>
      <c r="E99" s="150"/>
      <c r="F99" s="150"/>
      <c r="G99" s="150"/>
      <c r="H99" s="150"/>
      <c r="I99" s="150"/>
      <c r="J99" s="151">
        <f>J128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1312</v>
      </c>
      <c r="E100" s="154"/>
      <c r="F100" s="154"/>
      <c r="G100" s="154"/>
      <c r="H100" s="154"/>
      <c r="I100" s="154"/>
      <c r="J100" s="155">
        <f>J129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48"/>
      <c r="C101" s="9"/>
      <c r="D101" s="149" t="s">
        <v>124</v>
      </c>
      <c r="E101" s="150"/>
      <c r="F101" s="150"/>
      <c r="G101" s="150"/>
      <c r="H101" s="150"/>
      <c r="I101" s="150"/>
      <c r="J101" s="151">
        <f>J133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52"/>
      <c r="C102" s="10"/>
      <c r="D102" s="153" t="s">
        <v>1313</v>
      </c>
      <c r="E102" s="154"/>
      <c r="F102" s="154"/>
      <c r="G102" s="154"/>
      <c r="H102" s="154"/>
      <c r="I102" s="154"/>
      <c r="J102" s="155">
        <f>J134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1314</v>
      </c>
      <c r="E103" s="154"/>
      <c r="F103" s="154"/>
      <c r="G103" s="154"/>
      <c r="H103" s="154"/>
      <c r="I103" s="154"/>
      <c r="J103" s="155">
        <f>J136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1315</v>
      </c>
      <c r="E104" s="150"/>
      <c r="F104" s="150"/>
      <c r="G104" s="150"/>
      <c r="H104" s="150"/>
      <c r="I104" s="150"/>
      <c r="J104" s="151">
        <f>J152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1316</v>
      </c>
      <c r="E105" s="154"/>
      <c r="F105" s="154"/>
      <c r="G105" s="154"/>
      <c r="H105" s="154"/>
      <c r="I105" s="154"/>
      <c r="J105" s="155">
        <f>J153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139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129" t="str">
        <f>E7</f>
        <v>Snížení energetické náročnosti objektu MŠ</v>
      </c>
      <c r="F115" s="32"/>
      <c r="G115" s="32"/>
      <c r="H115" s="32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2"/>
      <c r="C116" s="32" t="s">
        <v>110</v>
      </c>
      <c r="L116" s="22"/>
    </row>
    <row r="117" spans="1:31" s="2" customFormat="1" ht="16.5" customHeight="1">
      <c r="A117" s="38"/>
      <c r="B117" s="39"/>
      <c r="C117" s="38"/>
      <c r="D117" s="38"/>
      <c r="E117" s="129" t="s">
        <v>1309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1310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E11</f>
        <v>02_1 - EL SLN - osvětlení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38"/>
      <c r="E121" s="38"/>
      <c r="F121" s="27" t="str">
        <f>F14</f>
        <v>Trojdílná 1117/18</v>
      </c>
      <c r="G121" s="38"/>
      <c r="H121" s="38"/>
      <c r="I121" s="32" t="s">
        <v>22</v>
      </c>
      <c r="J121" s="69" t="str">
        <f>IF(J14="","",J14)</f>
        <v>30. 1. 2024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38"/>
      <c r="E123" s="38"/>
      <c r="F123" s="27" t="str">
        <f>E17</f>
        <v>Městská část Praha 5</v>
      </c>
      <c r="G123" s="38"/>
      <c r="H123" s="38"/>
      <c r="I123" s="32" t="s">
        <v>30</v>
      </c>
      <c r="J123" s="36" t="str">
        <f>E23</f>
        <v>RH-ARCHITEKTI s.r.o.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38"/>
      <c r="E124" s="38"/>
      <c r="F124" s="27" t="str">
        <f>IF(E20="","",E20)</f>
        <v>Vyplň údaj</v>
      </c>
      <c r="G124" s="38"/>
      <c r="H124" s="38"/>
      <c r="I124" s="32" t="s">
        <v>33</v>
      </c>
      <c r="J124" s="36" t="str">
        <f>E26</f>
        <v xml:space="preserve"> 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56"/>
      <c r="B126" s="157"/>
      <c r="C126" s="158" t="s">
        <v>140</v>
      </c>
      <c r="D126" s="159" t="s">
        <v>61</v>
      </c>
      <c r="E126" s="159" t="s">
        <v>57</v>
      </c>
      <c r="F126" s="159" t="s">
        <v>58</v>
      </c>
      <c r="G126" s="159" t="s">
        <v>141</v>
      </c>
      <c r="H126" s="159" t="s">
        <v>142</v>
      </c>
      <c r="I126" s="159" t="s">
        <v>143</v>
      </c>
      <c r="J126" s="159" t="s">
        <v>114</v>
      </c>
      <c r="K126" s="160" t="s">
        <v>144</v>
      </c>
      <c r="L126" s="161"/>
      <c r="M126" s="86" t="s">
        <v>1</v>
      </c>
      <c r="N126" s="87" t="s">
        <v>40</v>
      </c>
      <c r="O126" s="87" t="s">
        <v>145</v>
      </c>
      <c r="P126" s="87" t="s">
        <v>146</v>
      </c>
      <c r="Q126" s="87" t="s">
        <v>147</v>
      </c>
      <c r="R126" s="87" t="s">
        <v>148</v>
      </c>
      <c r="S126" s="87" t="s">
        <v>149</v>
      </c>
      <c r="T126" s="88" t="s">
        <v>150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8" customHeight="1">
      <c r="A127" s="38"/>
      <c r="B127" s="39"/>
      <c r="C127" s="93" t="s">
        <v>151</v>
      </c>
      <c r="D127" s="38"/>
      <c r="E127" s="38"/>
      <c r="F127" s="38"/>
      <c r="G127" s="38"/>
      <c r="H127" s="38"/>
      <c r="I127" s="38"/>
      <c r="J127" s="162">
        <f>BK127</f>
        <v>0</v>
      </c>
      <c r="K127" s="38"/>
      <c r="L127" s="39"/>
      <c r="M127" s="89"/>
      <c r="N127" s="73"/>
      <c r="O127" s="90"/>
      <c r="P127" s="163">
        <f>P128+P133+P152</f>
        <v>0</v>
      </c>
      <c r="Q127" s="90"/>
      <c r="R127" s="163">
        <f>R128+R133+R152</f>
        <v>0</v>
      </c>
      <c r="S127" s="90"/>
      <c r="T127" s="164">
        <f>T128+T133+T152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75</v>
      </c>
      <c r="AU127" s="19" t="s">
        <v>116</v>
      </c>
      <c r="BK127" s="165">
        <f>BK128+BK133+BK152</f>
        <v>0</v>
      </c>
    </row>
    <row r="128" spans="1:63" s="12" customFormat="1" ht="25.9" customHeight="1">
      <c r="A128" s="12"/>
      <c r="B128" s="166"/>
      <c r="C128" s="12"/>
      <c r="D128" s="167" t="s">
        <v>75</v>
      </c>
      <c r="E128" s="168" t="s">
        <v>152</v>
      </c>
      <c r="F128" s="168" t="s">
        <v>153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f>P129</f>
        <v>0</v>
      </c>
      <c r="Q128" s="172"/>
      <c r="R128" s="173">
        <f>R129</f>
        <v>0</v>
      </c>
      <c r="S128" s="172"/>
      <c r="T128" s="174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84</v>
      </c>
      <c r="AT128" s="175" t="s">
        <v>75</v>
      </c>
      <c r="AU128" s="175" t="s">
        <v>76</v>
      </c>
      <c r="AY128" s="167" t="s">
        <v>154</v>
      </c>
      <c r="BK128" s="176">
        <f>BK129</f>
        <v>0</v>
      </c>
    </row>
    <row r="129" spans="1:63" s="12" customFormat="1" ht="22.8" customHeight="1">
      <c r="A129" s="12"/>
      <c r="B129" s="166"/>
      <c r="C129" s="12"/>
      <c r="D129" s="167" t="s">
        <v>75</v>
      </c>
      <c r="E129" s="177" t="s">
        <v>75</v>
      </c>
      <c r="F129" s="177" t="s">
        <v>1317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SUM(P130:P132)</f>
        <v>0</v>
      </c>
      <c r="Q129" s="172"/>
      <c r="R129" s="173">
        <f>SUM(R130:R132)</f>
        <v>0</v>
      </c>
      <c r="S129" s="172"/>
      <c r="T129" s="174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84</v>
      </c>
      <c r="AT129" s="175" t="s">
        <v>75</v>
      </c>
      <c r="AU129" s="175" t="s">
        <v>84</v>
      </c>
      <c r="AY129" s="167" t="s">
        <v>154</v>
      </c>
      <c r="BK129" s="176">
        <f>SUM(BK130:BK132)</f>
        <v>0</v>
      </c>
    </row>
    <row r="130" spans="1:65" s="2" customFormat="1" ht="16.5" customHeight="1">
      <c r="A130" s="38"/>
      <c r="B130" s="179"/>
      <c r="C130" s="180" t="s">
        <v>84</v>
      </c>
      <c r="D130" s="180" t="s">
        <v>156</v>
      </c>
      <c r="E130" s="181" t="s">
        <v>1318</v>
      </c>
      <c r="F130" s="182" t="s">
        <v>1319</v>
      </c>
      <c r="G130" s="183" t="s">
        <v>553</v>
      </c>
      <c r="H130" s="184">
        <v>100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161</v>
      </c>
      <c r="AT130" s="191" t="s">
        <v>156</v>
      </c>
      <c r="AU130" s="191" t="s">
        <v>86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161</v>
      </c>
      <c r="BM130" s="191" t="s">
        <v>86</v>
      </c>
    </row>
    <row r="131" spans="1:65" s="2" customFormat="1" ht="16.5" customHeight="1">
      <c r="A131" s="38"/>
      <c r="B131" s="179"/>
      <c r="C131" s="180" t="s">
        <v>86</v>
      </c>
      <c r="D131" s="180" t="s">
        <v>156</v>
      </c>
      <c r="E131" s="181" t="s">
        <v>1320</v>
      </c>
      <c r="F131" s="182" t="s">
        <v>1319</v>
      </c>
      <c r="G131" s="183" t="s">
        <v>553</v>
      </c>
      <c r="H131" s="184">
        <v>200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161</v>
      </c>
      <c r="AT131" s="191" t="s">
        <v>156</v>
      </c>
      <c r="AU131" s="191" t="s">
        <v>86</v>
      </c>
      <c r="AY131" s="19" t="s">
        <v>154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161</v>
      </c>
      <c r="BM131" s="191" t="s">
        <v>161</v>
      </c>
    </row>
    <row r="132" spans="1:65" s="2" customFormat="1" ht="16.5" customHeight="1">
      <c r="A132" s="38"/>
      <c r="B132" s="179"/>
      <c r="C132" s="180" t="s">
        <v>170</v>
      </c>
      <c r="D132" s="180" t="s">
        <v>156</v>
      </c>
      <c r="E132" s="181" t="s">
        <v>1321</v>
      </c>
      <c r="F132" s="182" t="s">
        <v>1322</v>
      </c>
      <c r="G132" s="183" t="s">
        <v>1323</v>
      </c>
      <c r="H132" s="184">
        <v>1.5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161</v>
      </c>
      <c r="AT132" s="191" t="s">
        <v>156</v>
      </c>
      <c r="AU132" s="191" t="s">
        <v>86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161</v>
      </c>
      <c r="BM132" s="191" t="s">
        <v>173</v>
      </c>
    </row>
    <row r="133" spans="1:63" s="12" customFormat="1" ht="25.9" customHeight="1">
      <c r="A133" s="12"/>
      <c r="B133" s="166"/>
      <c r="C133" s="12"/>
      <c r="D133" s="167" t="s">
        <v>75</v>
      </c>
      <c r="E133" s="168" t="s">
        <v>603</v>
      </c>
      <c r="F133" s="168" t="s">
        <v>604</v>
      </c>
      <c r="G133" s="12"/>
      <c r="H133" s="12"/>
      <c r="I133" s="169"/>
      <c r="J133" s="170">
        <f>BK133</f>
        <v>0</v>
      </c>
      <c r="K133" s="12"/>
      <c r="L133" s="166"/>
      <c r="M133" s="171"/>
      <c r="N133" s="172"/>
      <c r="O133" s="172"/>
      <c r="P133" s="173">
        <f>P134+P136</f>
        <v>0</v>
      </c>
      <c r="Q133" s="172"/>
      <c r="R133" s="173">
        <f>R134+R136</f>
        <v>0</v>
      </c>
      <c r="S133" s="172"/>
      <c r="T133" s="174">
        <f>T134+T136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86</v>
      </c>
      <c r="AT133" s="175" t="s">
        <v>75</v>
      </c>
      <c r="AU133" s="175" t="s">
        <v>76</v>
      </c>
      <c r="AY133" s="167" t="s">
        <v>154</v>
      </c>
      <c r="BK133" s="176">
        <f>BK134+BK136</f>
        <v>0</v>
      </c>
    </row>
    <row r="134" spans="1:63" s="12" customFormat="1" ht="22.8" customHeight="1">
      <c r="A134" s="12"/>
      <c r="B134" s="166"/>
      <c r="C134" s="12"/>
      <c r="D134" s="167" t="s">
        <v>75</v>
      </c>
      <c r="E134" s="177" t="s">
        <v>1324</v>
      </c>
      <c r="F134" s="177" t="s">
        <v>1325</v>
      </c>
      <c r="G134" s="12"/>
      <c r="H134" s="12"/>
      <c r="I134" s="169"/>
      <c r="J134" s="178">
        <f>BK134</f>
        <v>0</v>
      </c>
      <c r="K134" s="12"/>
      <c r="L134" s="166"/>
      <c r="M134" s="171"/>
      <c r="N134" s="172"/>
      <c r="O134" s="172"/>
      <c r="P134" s="173">
        <f>P135</f>
        <v>0</v>
      </c>
      <c r="Q134" s="172"/>
      <c r="R134" s="173">
        <f>R135</f>
        <v>0</v>
      </c>
      <c r="S134" s="172"/>
      <c r="T134" s="174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7" t="s">
        <v>86</v>
      </c>
      <c r="AT134" s="175" t="s">
        <v>75</v>
      </c>
      <c r="AU134" s="175" t="s">
        <v>84</v>
      </c>
      <c r="AY134" s="167" t="s">
        <v>154</v>
      </c>
      <c r="BK134" s="176">
        <f>BK135</f>
        <v>0</v>
      </c>
    </row>
    <row r="135" spans="1:65" s="2" customFormat="1" ht="44.25" customHeight="1">
      <c r="A135" s="38"/>
      <c r="B135" s="179"/>
      <c r="C135" s="180" t="s">
        <v>161</v>
      </c>
      <c r="D135" s="180" t="s">
        <v>156</v>
      </c>
      <c r="E135" s="181" t="s">
        <v>1326</v>
      </c>
      <c r="F135" s="182" t="s">
        <v>1327</v>
      </c>
      <c r="G135" s="183" t="s">
        <v>221</v>
      </c>
      <c r="H135" s="184">
        <v>5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195</v>
      </c>
      <c r="AT135" s="191" t="s">
        <v>156</v>
      </c>
      <c r="AU135" s="191" t="s">
        <v>86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195</v>
      </c>
      <c r="BM135" s="191" t="s">
        <v>176</v>
      </c>
    </row>
    <row r="136" spans="1:63" s="12" customFormat="1" ht="22.8" customHeight="1">
      <c r="A136" s="12"/>
      <c r="B136" s="166"/>
      <c r="C136" s="12"/>
      <c r="D136" s="167" t="s">
        <v>75</v>
      </c>
      <c r="E136" s="177" t="s">
        <v>858</v>
      </c>
      <c r="F136" s="177" t="s">
        <v>1328</v>
      </c>
      <c r="G136" s="12"/>
      <c r="H136" s="12"/>
      <c r="I136" s="169"/>
      <c r="J136" s="178">
        <f>BK136</f>
        <v>0</v>
      </c>
      <c r="K136" s="12"/>
      <c r="L136" s="166"/>
      <c r="M136" s="171"/>
      <c r="N136" s="172"/>
      <c r="O136" s="172"/>
      <c r="P136" s="173">
        <f>SUM(P137:P151)</f>
        <v>0</v>
      </c>
      <c r="Q136" s="172"/>
      <c r="R136" s="173">
        <f>SUM(R137:R151)</f>
        <v>0</v>
      </c>
      <c r="S136" s="172"/>
      <c r="T136" s="174">
        <f>SUM(T137:T151)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7" t="s">
        <v>86</v>
      </c>
      <c r="AT136" s="175" t="s">
        <v>75</v>
      </c>
      <c r="AU136" s="175" t="s">
        <v>84</v>
      </c>
      <c r="AY136" s="167" t="s">
        <v>154</v>
      </c>
      <c r="BK136" s="176">
        <f>SUM(BK137:BK151)</f>
        <v>0</v>
      </c>
    </row>
    <row r="137" spans="1:65" s="2" customFormat="1" ht="44.25" customHeight="1">
      <c r="A137" s="38"/>
      <c r="B137" s="179"/>
      <c r="C137" s="180" t="s">
        <v>179</v>
      </c>
      <c r="D137" s="180" t="s">
        <v>156</v>
      </c>
      <c r="E137" s="181" t="s">
        <v>1329</v>
      </c>
      <c r="F137" s="182" t="s">
        <v>1330</v>
      </c>
      <c r="G137" s="183" t="s">
        <v>221</v>
      </c>
      <c r="H137" s="184">
        <v>187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195</v>
      </c>
      <c r="AT137" s="191" t="s">
        <v>156</v>
      </c>
      <c r="AU137" s="191" t="s">
        <v>86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195</v>
      </c>
      <c r="BM137" s="191" t="s">
        <v>182</v>
      </c>
    </row>
    <row r="138" spans="1:65" s="2" customFormat="1" ht="62.7" customHeight="1">
      <c r="A138" s="38"/>
      <c r="B138" s="179"/>
      <c r="C138" s="225" t="s">
        <v>173</v>
      </c>
      <c r="D138" s="225" t="s">
        <v>255</v>
      </c>
      <c r="E138" s="226" t="s">
        <v>1331</v>
      </c>
      <c r="F138" s="227" t="s">
        <v>1332</v>
      </c>
      <c r="G138" s="228" t="s">
        <v>221</v>
      </c>
      <c r="H138" s="229">
        <v>30</v>
      </c>
      <c r="I138" s="230"/>
      <c r="J138" s="231">
        <f>ROUND(I138*H138,2)</f>
        <v>0</v>
      </c>
      <c r="K138" s="227" t="s">
        <v>1</v>
      </c>
      <c r="L138" s="232"/>
      <c r="M138" s="233" t="s">
        <v>1</v>
      </c>
      <c r="N138" s="234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248</v>
      </c>
      <c r="AT138" s="191" t="s">
        <v>255</v>
      </c>
      <c r="AU138" s="191" t="s">
        <v>86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195</v>
      </c>
      <c r="BM138" s="191" t="s">
        <v>8</v>
      </c>
    </row>
    <row r="139" spans="1:65" s="2" customFormat="1" ht="62.7" customHeight="1">
      <c r="A139" s="38"/>
      <c r="B139" s="179"/>
      <c r="C139" s="225" t="s">
        <v>189</v>
      </c>
      <c r="D139" s="225" t="s">
        <v>255</v>
      </c>
      <c r="E139" s="226" t="s">
        <v>1333</v>
      </c>
      <c r="F139" s="227" t="s">
        <v>1334</v>
      </c>
      <c r="G139" s="228" t="s">
        <v>221</v>
      </c>
      <c r="H139" s="229">
        <v>79</v>
      </c>
      <c r="I139" s="230"/>
      <c r="J139" s="231">
        <f>ROUND(I139*H139,2)</f>
        <v>0</v>
      </c>
      <c r="K139" s="227" t="s">
        <v>1</v>
      </c>
      <c r="L139" s="232"/>
      <c r="M139" s="233" t="s">
        <v>1</v>
      </c>
      <c r="N139" s="234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248</v>
      </c>
      <c r="AT139" s="191" t="s">
        <v>255</v>
      </c>
      <c r="AU139" s="191" t="s">
        <v>86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195</v>
      </c>
      <c r="BM139" s="191" t="s">
        <v>192</v>
      </c>
    </row>
    <row r="140" spans="1:65" s="2" customFormat="1" ht="62.7" customHeight="1">
      <c r="A140" s="38"/>
      <c r="B140" s="179"/>
      <c r="C140" s="225" t="s">
        <v>176</v>
      </c>
      <c r="D140" s="225" t="s">
        <v>255</v>
      </c>
      <c r="E140" s="226" t="s">
        <v>1335</v>
      </c>
      <c r="F140" s="227" t="s">
        <v>1336</v>
      </c>
      <c r="G140" s="228" t="s">
        <v>221</v>
      </c>
      <c r="H140" s="229">
        <v>92</v>
      </c>
      <c r="I140" s="230"/>
      <c r="J140" s="231">
        <f>ROUND(I140*H140,2)</f>
        <v>0</v>
      </c>
      <c r="K140" s="227" t="s">
        <v>1</v>
      </c>
      <c r="L140" s="232"/>
      <c r="M140" s="233" t="s">
        <v>1</v>
      </c>
      <c r="N140" s="234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248</v>
      </c>
      <c r="AT140" s="191" t="s">
        <v>255</v>
      </c>
      <c r="AU140" s="191" t="s">
        <v>86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195</v>
      </c>
      <c r="BM140" s="191" t="s">
        <v>195</v>
      </c>
    </row>
    <row r="141" spans="1:65" s="2" customFormat="1" ht="62.7" customHeight="1">
      <c r="A141" s="38"/>
      <c r="B141" s="179"/>
      <c r="C141" s="225" t="s">
        <v>198</v>
      </c>
      <c r="D141" s="225" t="s">
        <v>255</v>
      </c>
      <c r="E141" s="226" t="s">
        <v>1337</v>
      </c>
      <c r="F141" s="227" t="s">
        <v>1338</v>
      </c>
      <c r="G141" s="228" t="s">
        <v>221</v>
      </c>
      <c r="H141" s="229">
        <v>21</v>
      </c>
      <c r="I141" s="230"/>
      <c r="J141" s="231">
        <f>ROUND(I141*H141,2)</f>
        <v>0</v>
      </c>
      <c r="K141" s="227" t="s">
        <v>1</v>
      </c>
      <c r="L141" s="232"/>
      <c r="M141" s="233" t="s">
        <v>1</v>
      </c>
      <c r="N141" s="234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248</v>
      </c>
      <c r="AT141" s="191" t="s">
        <v>255</v>
      </c>
      <c r="AU141" s="191" t="s">
        <v>86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195</v>
      </c>
      <c r="BM141" s="191" t="s">
        <v>202</v>
      </c>
    </row>
    <row r="142" spans="1:65" s="2" customFormat="1" ht="49.05" customHeight="1">
      <c r="A142" s="38"/>
      <c r="B142" s="179"/>
      <c r="C142" s="225" t="s">
        <v>182</v>
      </c>
      <c r="D142" s="225" t="s">
        <v>255</v>
      </c>
      <c r="E142" s="226" t="s">
        <v>1339</v>
      </c>
      <c r="F142" s="227" t="s">
        <v>1340</v>
      </c>
      <c r="G142" s="228" t="s">
        <v>221</v>
      </c>
      <c r="H142" s="229">
        <v>21</v>
      </c>
      <c r="I142" s="230"/>
      <c r="J142" s="231">
        <f>ROUND(I142*H142,2)</f>
        <v>0</v>
      </c>
      <c r="K142" s="227" t="s">
        <v>1</v>
      </c>
      <c r="L142" s="232"/>
      <c r="M142" s="233" t="s">
        <v>1</v>
      </c>
      <c r="N142" s="234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248</v>
      </c>
      <c r="AT142" s="191" t="s">
        <v>255</v>
      </c>
      <c r="AU142" s="191" t="s">
        <v>86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195</v>
      </c>
      <c r="BM142" s="191" t="s">
        <v>214</v>
      </c>
    </row>
    <row r="143" spans="1:65" s="2" customFormat="1" ht="62.7" customHeight="1">
      <c r="A143" s="38"/>
      <c r="B143" s="179"/>
      <c r="C143" s="225" t="s">
        <v>218</v>
      </c>
      <c r="D143" s="225" t="s">
        <v>255</v>
      </c>
      <c r="E143" s="226" t="s">
        <v>1341</v>
      </c>
      <c r="F143" s="227" t="s">
        <v>1336</v>
      </c>
      <c r="G143" s="228" t="s">
        <v>221</v>
      </c>
      <c r="H143" s="229">
        <v>12</v>
      </c>
      <c r="I143" s="230"/>
      <c r="J143" s="231">
        <f>ROUND(I143*H143,2)</f>
        <v>0</v>
      </c>
      <c r="K143" s="227" t="s">
        <v>1</v>
      </c>
      <c r="L143" s="232"/>
      <c r="M143" s="233" t="s">
        <v>1</v>
      </c>
      <c r="N143" s="234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248</v>
      </c>
      <c r="AT143" s="191" t="s">
        <v>255</v>
      </c>
      <c r="AU143" s="191" t="s">
        <v>86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195</v>
      </c>
      <c r="BM143" s="191" t="s">
        <v>222</v>
      </c>
    </row>
    <row r="144" spans="1:65" s="2" customFormat="1" ht="62.7" customHeight="1">
      <c r="A144" s="38"/>
      <c r="B144" s="179"/>
      <c r="C144" s="225" t="s">
        <v>8</v>
      </c>
      <c r="D144" s="225" t="s">
        <v>255</v>
      </c>
      <c r="E144" s="226" t="s">
        <v>1342</v>
      </c>
      <c r="F144" s="227" t="s">
        <v>1343</v>
      </c>
      <c r="G144" s="228" t="s">
        <v>221</v>
      </c>
      <c r="H144" s="229">
        <v>12</v>
      </c>
      <c r="I144" s="230"/>
      <c r="J144" s="231">
        <f>ROUND(I144*H144,2)</f>
        <v>0</v>
      </c>
      <c r="K144" s="227" t="s">
        <v>1</v>
      </c>
      <c r="L144" s="232"/>
      <c r="M144" s="233" t="s">
        <v>1</v>
      </c>
      <c r="N144" s="234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248</v>
      </c>
      <c r="AT144" s="191" t="s">
        <v>255</v>
      </c>
      <c r="AU144" s="191" t="s">
        <v>86</v>
      </c>
      <c r="AY144" s="19" t="s">
        <v>154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195</v>
      </c>
      <c r="BM144" s="191" t="s">
        <v>226</v>
      </c>
    </row>
    <row r="145" spans="1:65" s="2" customFormat="1" ht="44.25" customHeight="1">
      <c r="A145" s="38"/>
      <c r="B145" s="179"/>
      <c r="C145" s="225" t="s">
        <v>228</v>
      </c>
      <c r="D145" s="225" t="s">
        <v>255</v>
      </c>
      <c r="E145" s="226" t="s">
        <v>1344</v>
      </c>
      <c r="F145" s="227" t="s">
        <v>1345</v>
      </c>
      <c r="G145" s="228" t="s">
        <v>221</v>
      </c>
      <c r="H145" s="229">
        <v>47</v>
      </c>
      <c r="I145" s="230"/>
      <c r="J145" s="231">
        <f>ROUND(I145*H145,2)</f>
        <v>0</v>
      </c>
      <c r="K145" s="227" t="s">
        <v>1</v>
      </c>
      <c r="L145" s="232"/>
      <c r="M145" s="233" t="s">
        <v>1</v>
      </c>
      <c r="N145" s="234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248</v>
      </c>
      <c r="AT145" s="191" t="s">
        <v>255</v>
      </c>
      <c r="AU145" s="191" t="s">
        <v>86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195</v>
      </c>
      <c r="BM145" s="191" t="s">
        <v>231</v>
      </c>
    </row>
    <row r="146" spans="1:65" s="2" customFormat="1" ht="37.8" customHeight="1">
      <c r="A146" s="38"/>
      <c r="B146" s="179"/>
      <c r="C146" s="225" t="s">
        <v>192</v>
      </c>
      <c r="D146" s="225" t="s">
        <v>255</v>
      </c>
      <c r="E146" s="226" t="s">
        <v>1346</v>
      </c>
      <c r="F146" s="227" t="s">
        <v>1347</v>
      </c>
      <c r="G146" s="228" t="s">
        <v>221</v>
      </c>
      <c r="H146" s="229">
        <v>25</v>
      </c>
      <c r="I146" s="230"/>
      <c r="J146" s="231">
        <f>ROUND(I146*H146,2)</f>
        <v>0</v>
      </c>
      <c r="K146" s="227" t="s">
        <v>1</v>
      </c>
      <c r="L146" s="232"/>
      <c r="M146" s="233" t="s">
        <v>1</v>
      </c>
      <c r="N146" s="234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248</v>
      </c>
      <c r="AT146" s="191" t="s">
        <v>255</v>
      </c>
      <c r="AU146" s="191" t="s">
        <v>86</v>
      </c>
      <c r="AY146" s="19" t="s">
        <v>154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195</v>
      </c>
      <c r="BM146" s="191" t="s">
        <v>235</v>
      </c>
    </row>
    <row r="147" spans="1:65" s="2" customFormat="1" ht="37.8" customHeight="1">
      <c r="A147" s="38"/>
      <c r="B147" s="179"/>
      <c r="C147" s="225" t="s">
        <v>239</v>
      </c>
      <c r="D147" s="225" t="s">
        <v>255</v>
      </c>
      <c r="E147" s="226" t="s">
        <v>1348</v>
      </c>
      <c r="F147" s="227" t="s">
        <v>1349</v>
      </c>
      <c r="G147" s="228" t="s">
        <v>221</v>
      </c>
      <c r="H147" s="229">
        <v>10</v>
      </c>
      <c r="I147" s="230"/>
      <c r="J147" s="231">
        <f>ROUND(I147*H147,2)</f>
        <v>0</v>
      </c>
      <c r="K147" s="227" t="s">
        <v>1</v>
      </c>
      <c r="L147" s="232"/>
      <c r="M147" s="233" t="s">
        <v>1</v>
      </c>
      <c r="N147" s="234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248</v>
      </c>
      <c r="AT147" s="191" t="s">
        <v>255</v>
      </c>
      <c r="AU147" s="191" t="s">
        <v>86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195</v>
      </c>
      <c r="BM147" s="191" t="s">
        <v>243</v>
      </c>
    </row>
    <row r="148" spans="1:65" s="2" customFormat="1" ht="37.8" customHeight="1">
      <c r="A148" s="38"/>
      <c r="B148" s="179"/>
      <c r="C148" s="225" t="s">
        <v>195</v>
      </c>
      <c r="D148" s="225" t="s">
        <v>255</v>
      </c>
      <c r="E148" s="226" t="s">
        <v>1350</v>
      </c>
      <c r="F148" s="227" t="s">
        <v>1351</v>
      </c>
      <c r="G148" s="228" t="s">
        <v>221</v>
      </c>
      <c r="H148" s="229">
        <v>2</v>
      </c>
      <c r="I148" s="230"/>
      <c r="J148" s="231">
        <f>ROUND(I148*H148,2)</f>
        <v>0</v>
      </c>
      <c r="K148" s="227" t="s">
        <v>1</v>
      </c>
      <c r="L148" s="232"/>
      <c r="M148" s="233" t="s">
        <v>1</v>
      </c>
      <c r="N148" s="234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248</v>
      </c>
      <c r="AT148" s="191" t="s">
        <v>255</v>
      </c>
      <c r="AU148" s="191" t="s">
        <v>86</v>
      </c>
      <c r="AY148" s="19" t="s">
        <v>154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195</v>
      </c>
      <c r="BM148" s="191" t="s">
        <v>248</v>
      </c>
    </row>
    <row r="149" spans="1:65" s="2" customFormat="1" ht="44.25" customHeight="1">
      <c r="A149" s="38"/>
      <c r="B149" s="179"/>
      <c r="C149" s="225" t="s">
        <v>249</v>
      </c>
      <c r="D149" s="225" t="s">
        <v>255</v>
      </c>
      <c r="E149" s="226" t="s">
        <v>1352</v>
      </c>
      <c r="F149" s="227" t="s">
        <v>1353</v>
      </c>
      <c r="G149" s="228" t="s">
        <v>221</v>
      </c>
      <c r="H149" s="229">
        <v>10</v>
      </c>
      <c r="I149" s="230"/>
      <c r="J149" s="231">
        <f>ROUND(I149*H149,2)</f>
        <v>0</v>
      </c>
      <c r="K149" s="227" t="s">
        <v>1</v>
      </c>
      <c r="L149" s="232"/>
      <c r="M149" s="233" t="s">
        <v>1</v>
      </c>
      <c r="N149" s="234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248</v>
      </c>
      <c r="AT149" s="191" t="s">
        <v>255</v>
      </c>
      <c r="AU149" s="191" t="s">
        <v>86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195</v>
      </c>
      <c r="BM149" s="191" t="s">
        <v>252</v>
      </c>
    </row>
    <row r="150" spans="1:65" s="2" customFormat="1" ht="44.25" customHeight="1">
      <c r="A150" s="38"/>
      <c r="B150" s="179"/>
      <c r="C150" s="180" t="s">
        <v>202</v>
      </c>
      <c r="D150" s="180" t="s">
        <v>156</v>
      </c>
      <c r="E150" s="181" t="s">
        <v>1354</v>
      </c>
      <c r="F150" s="182" t="s">
        <v>1330</v>
      </c>
      <c r="G150" s="183" t="s">
        <v>221</v>
      </c>
      <c r="H150" s="184">
        <v>187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195</v>
      </c>
      <c r="AT150" s="191" t="s">
        <v>156</v>
      </c>
      <c r="AU150" s="191" t="s">
        <v>86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195</v>
      </c>
      <c r="BM150" s="191" t="s">
        <v>258</v>
      </c>
    </row>
    <row r="151" spans="1:65" s="2" customFormat="1" ht="16.5" customHeight="1">
      <c r="A151" s="38"/>
      <c r="B151" s="179"/>
      <c r="C151" s="180" t="s">
        <v>260</v>
      </c>
      <c r="D151" s="180" t="s">
        <v>156</v>
      </c>
      <c r="E151" s="181" t="s">
        <v>1355</v>
      </c>
      <c r="F151" s="182" t="s">
        <v>1356</v>
      </c>
      <c r="G151" s="183" t="s">
        <v>542</v>
      </c>
      <c r="H151" s="184">
        <v>10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195</v>
      </c>
      <c r="AT151" s="191" t="s">
        <v>156</v>
      </c>
      <c r="AU151" s="191" t="s">
        <v>86</v>
      </c>
      <c r="AY151" s="19" t="s">
        <v>154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195</v>
      </c>
      <c r="BM151" s="191" t="s">
        <v>263</v>
      </c>
    </row>
    <row r="152" spans="1:63" s="12" customFormat="1" ht="25.9" customHeight="1">
      <c r="A152" s="12"/>
      <c r="B152" s="166"/>
      <c r="C152" s="12"/>
      <c r="D152" s="167" t="s">
        <v>75</v>
      </c>
      <c r="E152" s="168" t="s">
        <v>255</v>
      </c>
      <c r="F152" s="168" t="s">
        <v>1357</v>
      </c>
      <c r="G152" s="12"/>
      <c r="H152" s="12"/>
      <c r="I152" s="169"/>
      <c r="J152" s="170">
        <f>BK152</f>
        <v>0</v>
      </c>
      <c r="K152" s="12"/>
      <c r="L152" s="166"/>
      <c r="M152" s="171"/>
      <c r="N152" s="172"/>
      <c r="O152" s="172"/>
      <c r="P152" s="173">
        <f>P153</f>
        <v>0</v>
      </c>
      <c r="Q152" s="172"/>
      <c r="R152" s="173">
        <f>R153</f>
        <v>0</v>
      </c>
      <c r="S152" s="172"/>
      <c r="T152" s="17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7" t="s">
        <v>170</v>
      </c>
      <c r="AT152" s="175" t="s">
        <v>75</v>
      </c>
      <c r="AU152" s="175" t="s">
        <v>76</v>
      </c>
      <c r="AY152" s="167" t="s">
        <v>154</v>
      </c>
      <c r="BK152" s="176">
        <f>BK153</f>
        <v>0</v>
      </c>
    </row>
    <row r="153" spans="1:63" s="12" customFormat="1" ht="22.8" customHeight="1">
      <c r="A153" s="12"/>
      <c r="B153" s="166"/>
      <c r="C153" s="12"/>
      <c r="D153" s="167" t="s">
        <v>75</v>
      </c>
      <c r="E153" s="177" t="s">
        <v>1358</v>
      </c>
      <c r="F153" s="177" t="s">
        <v>1359</v>
      </c>
      <c r="G153" s="12"/>
      <c r="H153" s="12"/>
      <c r="I153" s="169"/>
      <c r="J153" s="178">
        <f>BK153</f>
        <v>0</v>
      </c>
      <c r="K153" s="12"/>
      <c r="L153" s="166"/>
      <c r="M153" s="171"/>
      <c r="N153" s="172"/>
      <c r="O153" s="172"/>
      <c r="P153" s="173">
        <f>SUM(P154:P155)</f>
        <v>0</v>
      </c>
      <c r="Q153" s="172"/>
      <c r="R153" s="173">
        <f>SUM(R154:R155)</f>
        <v>0</v>
      </c>
      <c r="S153" s="172"/>
      <c r="T153" s="174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170</v>
      </c>
      <c r="AT153" s="175" t="s">
        <v>75</v>
      </c>
      <c r="AU153" s="175" t="s">
        <v>84</v>
      </c>
      <c r="AY153" s="167" t="s">
        <v>154</v>
      </c>
      <c r="BK153" s="176">
        <f>SUM(BK154:BK155)</f>
        <v>0</v>
      </c>
    </row>
    <row r="154" spans="1:65" s="2" customFormat="1" ht="24.15" customHeight="1">
      <c r="A154" s="38"/>
      <c r="B154" s="179"/>
      <c r="C154" s="180" t="s">
        <v>214</v>
      </c>
      <c r="D154" s="180" t="s">
        <v>156</v>
      </c>
      <c r="E154" s="181" t="s">
        <v>1360</v>
      </c>
      <c r="F154" s="182" t="s">
        <v>1361</v>
      </c>
      <c r="G154" s="183" t="s">
        <v>221</v>
      </c>
      <c r="H154" s="184">
        <v>374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348</v>
      </c>
      <c r="AT154" s="191" t="s">
        <v>156</v>
      </c>
      <c r="AU154" s="191" t="s">
        <v>86</v>
      </c>
      <c r="AY154" s="19" t="s">
        <v>154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348</v>
      </c>
      <c r="BM154" s="191" t="s">
        <v>266</v>
      </c>
    </row>
    <row r="155" spans="1:65" s="2" customFormat="1" ht="24.15" customHeight="1">
      <c r="A155" s="38"/>
      <c r="B155" s="179"/>
      <c r="C155" s="180" t="s">
        <v>7</v>
      </c>
      <c r="D155" s="180" t="s">
        <v>156</v>
      </c>
      <c r="E155" s="181" t="s">
        <v>1362</v>
      </c>
      <c r="F155" s="182" t="s">
        <v>1361</v>
      </c>
      <c r="G155" s="183" t="s">
        <v>221</v>
      </c>
      <c r="H155" s="184">
        <v>374</v>
      </c>
      <c r="I155" s="185"/>
      <c r="J155" s="186">
        <f>ROUND(I155*H155,2)</f>
        <v>0</v>
      </c>
      <c r="K155" s="182" t="s">
        <v>1</v>
      </c>
      <c r="L155" s="39"/>
      <c r="M155" s="242" t="s">
        <v>1</v>
      </c>
      <c r="N155" s="243" t="s">
        <v>41</v>
      </c>
      <c r="O155" s="244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348</v>
      </c>
      <c r="AT155" s="191" t="s">
        <v>156</v>
      </c>
      <c r="AU155" s="191" t="s">
        <v>86</v>
      </c>
      <c r="AY155" s="19" t="s">
        <v>154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348</v>
      </c>
      <c r="BM155" s="191" t="s">
        <v>285</v>
      </c>
    </row>
    <row r="156" spans="1:31" s="2" customFormat="1" ht="6.95" customHeight="1">
      <c r="A156" s="38"/>
      <c r="B156" s="60"/>
      <c r="C156" s="61"/>
      <c r="D156" s="61"/>
      <c r="E156" s="61"/>
      <c r="F156" s="61"/>
      <c r="G156" s="61"/>
      <c r="H156" s="61"/>
      <c r="I156" s="61"/>
      <c r="J156" s="61"/>
      <c r="K156" s="61"/>
      <c r="L156" s="39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autoFilter ref="C126:K15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2:12" s="1" customFormat="1" ht="12" customHeight="1">
      <c r="B8" s="22"/>
      <c r="D8" s="32" t="s">
        <v>110</v>
      </c>
      <c r="L8" s="22"/>
    </row>
    <row r="9" spans="1:31" s="2" customFormat="1" ht="16.5" customHeight="1">
      <c r="A9" s="38"/>
      <c r="B9" s="39"/>
      <c r="C9" s="38"/>
      <c r="D9" s="38"/>
      <c r="E9" s="129" t="s">
        <v>1309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1310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1363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30. 1. 2024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35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ROUND(J125,2)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ROUND((SUM(BE125:BE177)),2)</f>
        <v>0</v>
      </c>
      <c r="G35" s="38"/>
      <c r="H35" s="38"/>
      <c r="I35" s="136">
        <v>0.21</v>
      </c>
      <c r="J35" s="135">
        <f>ROUND(((SUM(BE125:BE177))*I35),2)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ROUND((SUM(BF125:BF177)),2)</f>
        <v>0</v>
      </c>
      <c r="G36" s="38"/>
      <c r="H36" s="38"/>
      <c r="I36" s="136">
        <v>0.12</v>
      </c>
      <c r="J36" s="135">
        <f>ROUND(((SUM(BF125:BF177))*I36),2)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ROUND((SUM(BG125:BG177)),2)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ROUND((SUM(BH125:BH177)),2)</f>
        <v>0</v>
      </c>
      <c r="G38" s="38"/>
      <c r="H38" s="38"/>
      <c r="I38" s="136">
        <v>0.12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ROUND((SUM(BI125:BI177)),2)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110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1309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1310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02_2 - EL SLN - rozvody a hromosvod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Trojdílná 1117/18</v>
      </c>
      <c r="G91" s="38"/>
      <c r="H91" s="38"/>
      <c r="I91" s="32" t="s">
        <v>22</v>
      </c>
      <c r="J91" s="69" t="str">
        <f>IF(J14="","",J14)</f>
        <v>30. 1. 2024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38"/>
      <c r="E93" s="38"/>
      <c r="F93" s="27" t="str">
        <f>E17</f>
        <v>Městská část Praha 5</v>
      </c>
      <c r="G93" s="38"/>
      <c r="H93" s="38"/>
      <c r="I93" s="32" t="s">
        <v>30</v>
      </c>
      <c r="J93" s="36" t="str">
        <f>E23</f>
        <v>RH-ARCHITEKTI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113</v>
      </c>
      <c r="D96" s="137"/>
      <c r="E96" s="137"/>
      <c r="F96" s="137"/>
      <c r="G96" s="137"/>
      <c r="H96" s="137"/>
      <c r="I96" s="137"/>
      <c r="J96" s="146" t="s">
        <v>114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115</v>
      </c>
      <c r="D98" s="38"/>
      <c r="E98" s="38"/>
      <c r="F98" s="38"/>
      <c r="G98" s="38"/>
      <c r="H98" s="38"/>
      <c r="I98" s="38"/>
      <c r="J98" s="96">
        <f>J125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116</v>
      </c>
    </row>
    <row r="99" spans="1:31" s="9" customFormat="1" ht="24.95" customHeight="1">
      <c r="A99" s="9"/>
      <c r="B99" s="148"/>
      <c r="C99" s="9"/>
      <c r="D99" s="149" t="s">
        <v>1364</v>
      </c>
      <c r="E99" s="150"/>
      <c r="F99" s="150"/>
      <c r="G99" s="150"/>
      <c r="H99" s="150"/>
      <c r="I99" s="150"/>
      <c r="J99" s="151">
        <f>J126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1365</v>
      </c>
      <c r="E100" s="150"/>
      <c r="F100" s="150"/>
      <c r="G100" s="150"/>
      <c r="H100" s="150"/>
      <c r="I100" s="150"/>
      <c r="J100" s="151">
        <f>J144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1366</v>
      </c>
      <c r="E101" s="150"/>
      <c r="F101" s="150"/>
      <c r="G101" s="150"/>
      <c r="H101" s="150"/>
      <c r="I101" s="150"/>
      <c r="J101" s="151">
        <f>J152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48"/>
      <c r="C102" s="9"/>
      <c r="D102" s="149" t="s">
        <v>1367</v>
      </c>
      <c r="E102" s="150"/>
      <c r="F102" s="150"/>
      <c r="G102" s="150"/>
      <c r="H102" s="150"/>
      <c r="I102" s="150"/>
      <c r="J102" s="151">
        <f>J154</f>
        <v>0</v>
      </c>
      <c r="K102" s="9"/>
      <c r="L102" s="14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48"/>
      <c r="C103" s="9"/>
      <c r="D103" s="149" t="s">
        <v>1368</v>
      </c>
      <c r="E103" s="150"/>
      <c r="F103" s="150"/>
      <c r="G103" s="150"/>
      <c r="H103" s="150"/>
      <c r="I103" s="150"/>
      <c r="J103" s="151">
        <f>J169</f>
        <v>0</v>
      </c>
      <c r="K103" s="9"/>
      <c r="L103" s="14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139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129" t="str">
        <f>E7</f>
        <v>Snížení energetické náročnosti objektu MŠ</v>
      </c>
      <c r="F113" s="32"/>
      <c r="G113" s="32"/>
      <c r="H113" s="32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2"/>
      <c r="C114" s="32" t="s">
        <v>110</v>
      </c>
      <c r="L114" s="22"/>
    </row>
    <row r="115" spans="1:31" s="2" customFormat="1" ht="16.5" customHeight="1">
      <c r="A115" s="38"/>
      <c r="B115" s="39"/>
      <c r="C115" s="38"/>
      <c r="D115" s="38"/>
      <c r="E115" s="129" t="s">
        <v>1309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1310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67" t="str">
        <f>E11</f>
        <v>02_2 - EL SLN - rozvody a hromosvod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38"/>
      <c r="E119" s="38"/>
      <c r="F119" s="27" t="str">
        <f>F14</f>
        <v>Trojdílná 1117/18</v>
      </c>
      <c r="G119" s="38"/>
      <c r="H119" s="38"/>
      <c r="I119" s="32" t="s">
        <v>22</v>
      </c>
      <c r="J119" s="69" t="str">
        <f>IF(J14="","",J14)</f>
        <v>30. 1. 2024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24</v>
      </c>
      <c r="D121" s="38"/>
      <c r="E121" s="38"/>
      <c r="F121" s="27" t="str">
        <f>E17</f>
        <v>Městská část Praha 5</v>
      </c>
      <c r="G121" s="38"/>
      <c r="H121" s="38"/>
      <c r="I121" s="32" t="s">
        <v>30</v>
      </c>
      <c r="J121" s="36" t="str">
        <f>E23</f>
        <v>RH-ARCHITEKTI s.r.o.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38"/>
      <c r="E122" s="38"/>
      <c r="F122" s="27" t="str">
        <f>IF(E20="","",E20)</f>
        <v>Vyplň údaj</v>
      </c>
      <c r="G122" s="38"/>
      <c r="H122" s="38"/>
      <c r="I122" s="32" t="s">
        <v>33</v>
      </c>
      <c r="J122" s="36" t="str">
        <f>E26</f>
        <v xml:space="preserve"> 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56"/>
      <c r="B124" s="157"/>
      <c r="C124" s="158" t="s">
        <v>140</v>
      </c>
      <c r="D124" s="159" t="s">
        <v>61</v>
      </c>
      <c r="E124" s="159" t="s">
        <v>57</v>
      </c>
      <c r="F124" s="159" t="s">
        <v>58</v>
      </c>
      <c r="G124" s="159" t="s">
        <v>141</v>
      </c>
      <c r="H124" s="159" t="s">
        <v>142</v>
      </c>
      <c r="I124" s="159" t="s">
        <v>143</v>
      </c>
      <c r="J124" s="159" t="s">
        <v>114</v>
      </c>
      <c r="K124" s="160" t="s">
        <v>144</v>
      </c>
      <c r="L124" s="161"/>
      <c r="M124" s="86" t="s">
        <v>1</v>
      </c>
      <c r="N124" s="87" t="s">
        <v>40</v>
      </c>
      <c r="O124" s="87" t="s">
        <v>145</v>
      </c>
      <c r="P124" s="87" t="s">
        <v>146</v>
      </c>
      <c r="Q124" s="87" t="s">
        <v>147</v>
      </c>
      <c r="R124" s="87" t="s">
        <v>148</v>
      </c>
      <c r="S124" s="87" t="s">
        <v>149</v>
      </c>
      <c r="T124" s="88" t="s">
        <v>150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3" s="2" customFormat="1" ht="22.8" customHeight="1">
      <c r="A125" s="38"/>
      <c r="B125" s="39"/>
      <c r="C125" s="93" t="s">
        <v>151</v>
      </c>
      <c r="D125" s="38"/>
      <c r="E125" s="38"/>
      <c r="F125" s="38"/>
      <c r="G125" s="38"/>
      <c r="H125" s="38"/>
      <c r="I125" s="38"/>
      <c r="J125" s="162">
        <f>BK125</f>
        <v>0</v>
      </c>
      <c r="K125" s="38"/>
      <c r="L125" s="39"/>
      <c r="M125" s="89"/>
      <c r="N125" s="73"/>
      <c r="O125" s="90"/>
      <c r="P125" s="163">
        <f>P126+P144+P152+P154+P169</f>
        <v>0</v>
      </c>
      <c r="Q125" s="90"/>
      <c r="R125" s="163">
        <f>R126+R144+R152+R154+R169</f>
        <v>0</v>
      </c>
      <c r="S125" s="90"/>
      <c r="T125" s="164">
        <f>T126+T144+T152+T154+T169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75</v>
      </c>
      <c r="AU125" s="19" t="s">
        <v>116</v>
      </c>
      <c r="BK125" s="165">
        <f>BK126+BK144+BK152+BK154+BK169</f>
        <v>0</v>
      </c>
    </row>
    <row r="126" spans="1:63" s="12" customFormat="1" ht="25.9" customHeight="1">
      <c r="A126" s="12"/>
      <c r="B126" s="166"/>
      <c r="C126" s="12"/>
      <c r="D126" s="167" t="s">
        <v>75</v>
      </c>
      <c r="E126" s="168" t="s">
        <v>1369</v>
      </c>
      <c r="F126" s="168" t="s">
        <v>1370</v>
      </c>
      <c r="G126" s="12"/>
      <c r="H126" s="12"/>
      <c r="I126" s="169"/>
      <c r="J126" s="170">
        <f>BK126</f>
        <v>0</v>
      </c>
      <c r="K126" s="12"/>
      <c r="L126" s="166"/>
      <c r="M126" s="171"/>
      <c r="N126" s="172"/>
      <c r="O126" s="172"/>
      <c r="P126" s="173">
        <f>SUM(P127:P143)</f>
        <v>0</v>
      </c>
      <c r="Q126" s="172"/>
      <c r="R126" s="173">
        <f>SUM(R127:R143)</f>
        <v>0</v>
      </c>
      <c r="S126" s="172"/>
      <c r="T126" s="174">
        <f>SUM(T127:T143)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84</v>
      </c>
      <c r="AT126" s="175" t="s">
        <v>75</v>
      </c>
      <c r="AU126" s="175" t="s">
        <v>76</v>
      </c>
      <c r="AY126" s="167" t="s">
        <v>154</v>
      </c>
      <c r="BK126" s="176">
        <f>SUM(BK127:BK143)</f>
        <v>0</v>
      </c>
    </row>
    <row r="127" spans="1:65" s="2" customFormat="1" ht="16.5" customHeight="1">
      <c r="A127" s="38"/>
      <c r="B127" s="179"/>
      <c r="C127" s="180" t="s">
        <v>76</v>
      </c>
      <c r="D127" s="180" t="s">
        <v>156</v>
      </c>
      <c r="E127" s="181" t="s">
        <v>1371</v>
      </c>
      <c r="F127" s="182" t="s">
        <v>1372</v>
      </c>
      <c r="G127" s="183" t="s">
        <v>221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161</v>
      </c>
      <c r="AT127" s="191" t="s">
        <v>156</v>
      </c>
      <c r="AU127" s="191" t="s">
        <v>84</v>
      </c>
      <c r="AY127" s="19" t="s">
        <v>154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161</v>
      </c>
      <c r="BM127" s="191" t="s">
        <v>86</v>
      </c>
    </row>
    <row r="128" spans="1:65" s="2" customFormat="1" ht="16.5" customHeight="1">
      <c r="A128" s="38"/>
      <c r="B128" s="179"/>
      <c r="C128" s="180" t="s">
        <v>76</v>
      </c>
      <c r="D128" s="180" t="s">
        <v>156</v>
      </c>
      <c r="E128" s="181" t="s">
        <v>1373</v>
      </c>
      <c r="F128" s="182" t="s">
        <v>1374</v>
      </c>
      <c r="G128" s="183" t="s">
        <v>221</v>
      </c>
      <c r="H128" s="184">
        <v>8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161</v>
      </c>
      <c r="AT128" s="191" t="s">
        <v>156</v>
      </c>
      <c r="AU128" s="191" t="s">
        <v>84</v>
      </c>
      <c r="AY128" s="19" t="s">
        <v>154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161</v>
      </c>
      <c r="BM128" s="191" t="s">
        <v>161</v>
      </c>
    </row>
    <row r="129" spans="1:65" s="2" customFormat="1" ht="16.5" customHeight="1">
      <c r="A129" s="38"/>
      <c r="B129" s="179"/>
      <c r="C129" s="180" t="s">
        <v>76</v>
      </c>
      <c r="D129" s="180" t="s">
        <v>156</v>
      </c>
      <c r="E129" s="181" t="s">
        <v>1375</v>
      </c>
      <c r="F129" s="182" t="s">
        <v>1376</v>
      </c>
      <c r="G129" s="183" t="s">
        <v>221</v>
      </c>
      <c r="H129" s="184">
        <v>4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161</v>
      </c>
      <c r="AT129" s="191" t="s">
        <v>156</v>
      </c>
      <c r="AU129" s="191" t="s">
        <v>84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161</v>
      </c>
      <c r="BM129" s="191" t="s">
        <v>173</v>
      </c>
    </row>
    <row r="130" spans="1:65" s="2" customFormat="1" ht="16.5" customHeight="1">
      <c r="A130" s="38"/>
      <c r="B130" s="179"/>
      <c r="C130" s="180" t="s">
        <v>76</v>
      </c>
      <c r="D130" s="180" t="s">
        <v>156</v>
      </c>
      <c r="E130" s="181" t="s">
        <v>1377</v>
      </c>
      <c r="F130" s="182" t="s">
        <v>1378</v>
      </c>
      <c r="G130" s="183" t="s">
        <v>221</v>
      </c>
      <c r="H130" s="184">
        <v>9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161</v>
      </c>
      <c r="AT130" s="191" t="s">
        <v>156</v>
      </c>
      <c r="AU130" s="191" t="s">
        <v>84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161</v>
      </c>
      <c r="BM130" s="191" t="s">
        <v>176</v>
      </c>
    </row>
    <row r="131" spans="1:65" s="2" customFormat="1" ht="16.5" customHeight="1">
      <c r="A131" s="38"/>
      <c r="B131" s="179"/>
      <c r="C131" s="180" t="s">
        <v>76</v>
      </c>
      <c r="D131" s="180" t="s">
        <v>156</v>
      </c>
      <c r="E131" s="181" t="s">
        <v>1379</v>
      </c>
      <c r="F131" s="182" t="s">
        <v>1380</v>
      </c>
      <c r="G131" s="183" t="s">
        <v>221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161</v>
      </c>
      <c r="AT131" s="191" t="s">
        <v>156</v>
      </c>
      <c r="AU131" s="191" t="s">
        <v>84</v>
      </c>
      <c r="AY131" s="19" t="s">
        <v>154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161</v>
      </c>
      <c r="BM131" s="191" t="s">
        <v>182</v>
      </c>
    </row>
    <row r="132" spans="1:65" s="2" customFormat="1" ht="16.5" customHeight="1">
      <c r="A132" s="38"/>
      <c r="B132" s="179"/>
      <c r="C132" s="180" t="s">
        <v>76</v>
      </c>
      <c r="D132" s="180" t="s">
        <v>156</v>
      </c>
      <c r="E132" s="181" t="s">
        <v>1381</v>
      </c>
      <c r="F132" s="182" t="s">
        <v>1382</v>
      </c>
      <c r="G132" s="183" t="s">
        <v>221</v>
      </c>
      <c r="H132" s="184">
        <v>1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161</v>
      </c>
      <c r="AT132" s="191" t="s">
        <v>156</v>
      </c>
      <c r="AU132" s="191" t="s">
        <v>84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161</v>
      </c>
      <c r="BM132" s="191" t="s">
        <v>8</v>
      </c>
    </row>
    <row r="133" spans="1:65" s="2" customFormat="1" ht="16.5" customHeight="1">
      <c r="A133" s="38"/>
      <c r="B133" s="179"/>
      <c r="C133" s="180" t="s">
        <v>76</v>
      </c>
      <c r="D133" s="180" t="s">
        <v>156</v>
      </c>
      <c r="E133" s="181" t="s">
        <v>1383</v>
      </c>
      <c r="F133" s="182" t="s">
        <v>1384</v>
      </c>
      <c r="G133" s="183" t="s">
        <v>242</v>
      </c>
      <c r="H133" s="184">
        <v>2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161</v>
      </c>
      <c r="AT133" s="191" t="s">
        <v>156</v>
      </c>
      <c r="AU133" s="191" t="s">
        <v>84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161</v>
      </c>
      <c r="BM133" s="191" t="s">
        <v>192</v>
      </c>
    </row>
    <row r="134" spans="1:65" s="2" customFormat="1" ht="16.5" customHeight="1">
      <c r="A134" s="38"/>
      <c r="B134" s="179"/>
      <c r="C134" s="180" t="s">
        <v>76</v>
      </c>
      <c r="D134" s="180" t="s">
        <v>156</v>
      </c>
      <c r="E134" s="181" t="s">
        <v>1385</v>
      </c>
      <c r="F134" s="182" t="s">
        <v>1386</v>
      </c>
      <c r="G134" s="183" t="s">
        <v>242</v>
      </c>
      <c r="H134" s="184">
        <v>2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161</v>
      </c>
      <c r="AT134" s="191" t="s">
        <v>156</v>
      </c>
      <c r="AU134" s="191" t="s">
        <v>84</v>
      </c>
      <c r="AY134" s="19" t="s">
        <v>154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161</v>
      </c>
      <c r="BM134" s="191" t="s">
        <v>195</v>
      </c>
    </row>
    <row r="135" spans="1:65" s="2" customFormat="1" ht="16.5" customHeight="1">
      <c r="A135" s="38"/>
      <c r="B135" s="179"/>
      <c r="C135" s="180" t="s">
        <v>76</v>
      </c>
      <c r="D135" s="180" t="s">
        <v>156</v>
      </c>
      <c r="E135" s="181" t="s">
        <v>1387</v>
      </c>
      <c r="F135" s="182" t="s">
        <v>1388</v>
      </c>
      <c r="G135" s="183" t="s">
        <v>221</v>
      </c>
      <c r="H135" s="184">
        <v>4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161</v>
      </c>
      <c r="AT135" s="191" t="s">
        <v>156</v>
      </c>
      <c r="AU135" s="191" t="s">
        <v>84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161</v>
      </c>
      <c r="BM135" s="191" t="s">
        <v>202</v>
      </c>
    </row>
    <row r="136" spans="1:65" s="2" customFormat="1" ht="16.5" customHeight="1">
      <c r="A136" s="38"/>
      <c r="B136" s="179"/>
      <c r="C136" s="180" t="s">
        <v>76</v>
      </c>
      <c r="D136" s="180" t="s">
        <v>156</v>
      </c>
      <c r="E136" s="181" t="s">
        <v>1389</v>
      </c>
      <c r="F136" s="182" t="s">
        <v>1390</v>
      </c>
      <c r="G136" s="183" t="s">
        <v>221</v>
      </c>
      <c r="H136" s="184">
        <v>6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161</v>
      </c>
      <c r="AT136" s="191" t="s">
        <v>156</v>
      </c>
      <c r="AU136" s="191" t="s">
        <v>84</v>
      </c>
      <c r="AY136" s="19" t="s">
        <v>154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161</v>
      </c>
      <c r="BM136" s="191" t="s">
        <v>214</v>
      </c>
    </row>
    <row r="137" spans="1:65" s="2" customFormat="1" ht="16.5" customHeight="1">
      <c r="A137" s="38"/>
      <c r="B137" s="179"/>
      <c r="C137" s="180" t="s">
        <v>76</v>
      </c>
      <c r="D137" s="180" t="s">
        <v>156</v>
      </c>
      <c r="E137" s="181" t="s">
        <v>1391</v>
      </c>
      <c r="F137" s="182" t="s">
        <v>1392</v>
      </c>
      <c r="G137" s="183" t="s">
        <v>221</v>
      </c>
      <c r="H137" s="184">
        <v>3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161</v>
      </c>
      <c r="AT137" s="191" t="s">
        <v>156</v>
      </c>
      <c r="AU137" s="191" t="s">
        <v>84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161</v>
      </c>
      <c r="BM137" s="191" t="s">
        <v>222</v>
      </c>
    </row>
    <row r="138" spans="1:65" s="2" customFormat="1" ht="16.5" customHeight="1">
      <c r="A138" s="38"/>
      <c r="B138" s="179"/>
      <c r="C138" s="180" t="s">
        <v>76</v>
      </c>
      <c r="D138" s="180" t="s">
        <v>156</v>
      </c>
      <c r="E138" s="181" t="s">
        <v>1393</v>
      </c>
      <c r="F138" s="182" t="s">
        <v>1394</v>
      </c>
      <c r="G138" s="183" t="s">
        <v>221</v>
      </c>
      <c r="H138" s="184">
        <v>30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161</v>
      </c>
      <c r="AT138" s="191" t="s">
        <v>156</v>
      </c>
      <c r="AU138" s="191" t="s">
        <v>84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161</v>
      </c>
      <c r="BM138" s="191" t="s">
        <v>226</v>
      </c>
    </row>
    <row r="139" spans="1:65" s="2" customFormat="1" ht="16.5" customHeight="1">
      <c r="A139" s="38"/>
      <c r="B139" s="179"/>
      <c r="C139" s="180" t="s">
        <v>76</v>
      </c>
      <c r="D139" s="180" t="s">
        <v>156</v>
      </c>
      <c r="E139" s="181" t="s">
        <v>1395</v>
      </c>
      <c r="F139" s="182" t="s">
        <v>1396</v>
      </c>
      <c r="G139" s="183" t="s">
        <v>221</v>
      </c>
      <c r="H139" s="184">
        <v>1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161</v>
      </c>
      <c r="AT139" s="191" t="s">
        <v>156</v>
      </c>
      <c r="AU139" s="191" t="s">
        <v>84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161</v>
      </c>
      <c r="BM139" s="191" t="s">
        <v>231</v>
      </c>
    </row>
    <row r="140" spans="1:65" s="2" customFormat="1" ht="16.5" customHeight="1">
      <c r="A140" s="38"/>
      <c r="B140" s="179"/>
      <c r="C140" s="180" t="s">
        <v>76</v>
      </c>
      <c r="D140" s="180" t="s">
        <v>156</v>
      </c>
      <c r="E140" s="181" t="s">
        <v>1397</v>
      </c>
      <c r="F140" s="182" t="s">
        <v>1398</v>
      </c>
      <c r="G140" s="183" t="s">
        <v>242</v>
      </c>
      <c r="H140" s="184">
        <v>5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161</v>
      </c>
      <c r="AT140" s="191" t="s">
        <v>156</v>
      </c>
      <c r="AU140" s="191" t="s">
        <v>84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161</v>
      </c>
      <c r="BM140" s="191" t="s">
        <v>235</v>
      </c>
    </row>
    <row r="141" spans="1:65" s="2" customFormat="1" ht="16.5" customHeight="1">
      <c r="A141" s="38"/>
      <c r="B141" s="179"/>
      <c r="C141" s="180" t="s">
        <v>76</v>
      </c>
      <c r="D141" s="180" t="s">
        <v>156</v>
      </c>
      <c r="E141" s="181" t="s">
        <v>1399</v>
      </c>
      <c r="F141" s="182" t="s">
        <v>1400</v>
      </c>
      <c r="G141" s="183" t="s">
        <v>542</v>
      </c>
      <c r="H141" s="184">
        <v>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161</v>
      </c>
      <c r="AT141" s="191" t="s">
        <v>156</v>
      </c>
      <c r="AU141" s="191" t="s">
        <v>84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161</v>
      </c>
      <c r="BM141" s="191" t="s">
        <v>243</v>
      </c>
    </row>
    <row r="142" spans="1:65" s="2" customFormat="1" ht="16.5" customHeight="1">
      <c r="A142" s="38"/>
      <c r="B142" s="179"/>
      <c r="C142" s="180" t="s">
        <v>76</v>
      </c>
      <c r="D142" s="180" t="s">
        <v>156</v>
      </c>
      <c r="E142" s="181" t="s">
        <v>1401</v>
      </c>
      <c r="F142" s="182" t="s">
        <v>1402</v>
      </c>
      <c r="G142" s="183" t="s">
        <v>542</v>
      </c>
      <c r="H142" s="184">
        <v>1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161</v>
      </c>
      <c r="AT142" s="191" t="s">
        <v>156</v>
      </c>
      <c r="AU142" s="191" t="s">
        <v>84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161</v>
      </c>
      <c r="BM142" s="191" t="s">
        <v>248</v>
      </c>
    </row>
    <row r="143" spans="1:65" s="2" customFormat="1" ht="16.5" customHeight="1">
      <c r="A143" s="38"/>
      <c r="B143" s="179"/>
      <c r="C143" s="180" t="s">
        <v>76</v>
      </c>
      <c r="D143" s="180" t="s">
        <v>156</v>
      </c>
      <c r="E143" s="181" t="s">
        <v>1403</v>
      </c>
      <c r="F143" s="182" t="s">
        <v>1404</v>
      </c>
      <c r="G143" s="183" t="s">
        <v>542</v>
      </c>
      <c r="H143" s="184">
        <v>1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161</v>
      </c>
      <c r="AT143" s="191" t="s">
        <v>156</v>
      </c>
      <c r="AU143" s="191" t="s">
        <v>84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161</v>
      </c>
      <c r="BM143" s="191" t="s">
        <v>252</v>
      </c>
    </row>
    <row r="144" spans="1:63" s="12" customFormat="1" ht="25.9" customHeight="1">
      <c r="A144" s="12"/>
      <c r="B144" s="166"/>
      <c r="C144" s="12"/>
      <c r="D144" s="167" t="s">
        <v>75</v>
      </c>
      <c r="E144" s="168" t="s">
        <v>1405</v>
      </c>
      <c r="F144" s="168" t="s">
        <v>1406</v>
      </c>
      <c r="G144" s="12"/>
      <c r="H144" s="12"/>
      <c r="I144" s="169"/>
      <c r="J144" s="170">
        <f>BK144</f>
        <v>0</v>
      </c>
      <c r="K144" s="12"/>
      <c r="L144" s="166"/>
      <c r="M144" s="171"/>
      <c r="N144" s="172"/>
      <c r="O144" s="172"/>
      <c r="P144" s="173">
        <f>SUM(P145:P151)</f>
        <v>0</v>
      </c>
      <c r="Q144" s="172"/>
      <c r="R144" s="173">
        <f>SUM(R145:R151)</f>
        <v>0</v>
      </c>
      <c r="S144" s="172"/>
      <c r="T144" s="174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7" t="s">
        <v>84</v>
      </c>
      <c r="AT144" s="175" t="s">
        <v>75</v>
      </c>
      <c r="AU144" s="175" t="s">
        <v>76</v>
      </c>
      <c r="AY144" s="167" t="s">
        <v>154</v>
      </c>
      <c r="BK144" s="176">
        <f>SUM(BK145:BK151)</f>
        <v>0</v>
      </c>
    </row>
    <row r="145" spans="1:65" s="2" customFormat="1" ht="16.5" customHeight="1">
      <c r="A145" s="38"/>
      <c r="B145" s="179"/>
      <c r="C145" s="180" t="s">
        <v>76</v>
      </c>
      <c r="D145" s="180" t="s">
        <v>156</v>
      </c>
      <c r="E145" s="181" t="s">
        <v>1407</v>
      </c>
      <c r="F145" s="182" t="s">
        <v>1408</v>
      </c>
      <c r="G145" s="183" t="s">
        <v>242</v>
      </c>
      <c r="H145" s="184">
        <v>40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161</v>
      </c>
      <c r="AT145" s="191" t="s">
        <v>156</v>
      </c>
      <c r="AU145" s="191" t="s">
        <v>84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161</v>
      </c>
      <c r="BM145" s="191" t="s">
        <v>258</v>
      </c>
    </row>
    <row r="146" spans="1:65" s="2" customFormat="1" ht="16.5" customHeight="1">
      <c r="A146" s="38"/>
      <c r="B146" s="179"/>
      <c r="C146" s="180" t="s">
        <v>76</v>
      </c>
      <c r="D146" s="180" t="s">
        <v>156</v>
      </c>
      <c r="E146" s="181" t="s">
        <v>1409</v>
      </c>
      <c r="F146" s="182" t="s">
        <v>1410</v>
      </c>
      <c r="G146" s="183" t="s">
        <v>242</v>
      </c>
      <c r="H146" s="184">
        <v>30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161</v>
      </c>
      <c r="AT146" s="191" t="s">
        <v>156</v>
      </c>
      <c r="AU146" s="191" t="s">
        <v>84</v>
      </c>
      <c r="AY146" s="19" t="s">
        <v>154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161</v>
      </c>
      <c r="BM146" s="191" t="s">
        <v>263</v>
      </c>
    </row>
    <row r="147" spans="1:65" s="2" customFormat="1" ht="16.5" customHeight="1">
      <c r="A147" s="38"/>
      <c r="B147" s="179"/>
      <c r="C147" s="180" t="s">
        <v>76</v>
      </c>
      <c r="D147" s="180" t="s">
        <v>156</v>
      </c>
      <c r="E147" s="181" t="s">
        <v>1411</v>
      </c>
      <c r="F147" s="182" t="s">
        <v>1412</v>
      </c>
      <c r="G147" s="183" t="s">
        <v>242</v>
      </c>
      <c r="H147" s="184">
        <v>20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161</v>
      </c>
      <c r="AT147" s="191" t="s">
        <v>156</v>
      </c>
      <c r="AU147" s="191" t="s">
        <v>84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161</v>
      </c>
      <c r="BM147" s="191" t="s">
        <v>266</v>
      </c>
    </row>
    <row r="148" spans="1:65" s="2" customFormat="1" ht="16.5" customHeight="1">
      <c r="A148" s="38"/>
      <c r="B148" s="179"/>
      <c r="C148" s="180" t="s">
        <v>76</v>
      </c>
      <c r="D148" s="180" t="s">
        <v>156</v>
      </c>
      <c r="E148" s="181" t="s">
        <v>1413</v>
      </c>
      <c r="F148" s="182" t="s">
        <v>1414</v>
      </c>
      <c r="G148" s="183" t="s">
        <v>242</v>
      </c>
      <c r="H148" s="184">
        <v>130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161</v>
      </c>
      <c r="AT148" s="191" t="s">
        <v>156</v>
      </c>
      <c r="AU148" s="191" t="s">
        <v>84</v>
      </c>
      <c r="AY148" s="19" t="s">
        <v>154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161</v>
      </c>
      <c r="BM148" s="191" t="s">
        <v>285</v>
      </c>
    </row>
    <row r="149" spans="1:65" s="2" customFormat="1" ht="16.5" customHeight="1">
      <c r="A149" s="38"/>
      <c r="B149" s="179"/>
      <c r="C149" s="180" t="s">
        <v>76</v>
      </c>
      <c r="D149" s="180" t="s">
        <v>156</v>
      </c>
      <c r="E149" s="181" t="s">
        <v>1415</v>
      </c>
      <c r="F149" s="182" t="s">
        <v>1416</v>
      </c>
      <c r="G149" s="183" t="s">
        <v>242</v>
      </c>
      <c r="H149" s="184">
        <v>510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161</v>
      </c>
      <c r="AT149" s="191" t="s">
        <v>156</v>
      </c>
      <c r="AU149" s="191" t="s">
        <v>84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161</v>
      </c>
      <c r="BM149" s="191" t="s">
        <v>288</v>
      </c>
    </row>
    <row r="150" spans="1:65" s="2" customFormat="1" ht="16.5" customHeight="1">
      <c r="A150" s="38"/>
      <c r="B150" s="179"/>
      <c r="C150" s="180" t="s">
        <v>76</v>
      </c>
      <c r="D150" s="180" t="s">
        <v>156</v>
      </c>
      <c r="E150" s="181" t="s">
        <v>1417</v>
      </c>
      <c r="F150" s="182" t="s">
        <v>1418</v>
      </c>
      <c r="G150" s="183" t="s">
        <v>242</v>
      </c>
      <c r="H150" s="184">
        <v>100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161</v>
      </c>
      <c r="AT150" s="191" t="s">
        <v>156</v>
      </c>
      <c r="AU150" s="191" t="s">
        <v>84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161</v>
      </c>
      <c r="BM150" s="191" t="s">
        <v>305</v>
      </c>
    </row>
    <row r="151" spans="1:65" s="2" customFormat="1" ht="16.5" customHeight="1">
      <c r="A151" s="38"/>
      <c r="B151" s="179"/>
      <c r="C151" s="180" t="s">
        <v>76</v>
      </c>
      <c r="D151" s="180" t="s">
        <v>156</v>
      </c>
      <c r="E151" s="181" t="s">
        <v>1419</v>
      </c>
      <c r="F151" s="182" t="s">
        <v>1420</v>
      </c>
      <c r="G151" s="183" t="s">
        <v>242</v>
      </c>
      <c r="H151" s="184">
        <v>200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161</v>
      </c>
      <c r="AT151" s="191" t="s">
        <v>156</v>
      </c>
      <c r="AU151" s="191" t="s">
        <v>84</v>
      </c>
      <c r="AY151" s="19" t="s">
        <v>154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161</v>
      </c>
      <c r="BM151" s="191" t="s">
        <v>309</v>
      </c>
    </row>
    <row r="152" spans="1:63" s="12" customFormat="1" ht="25.9" customHeight="1">
      <c r="A152" s="12"/>
      <c r="B152" s="166"/>
      <c r="C152" s="12"/>
      <c r="D152" s="167" t="s">
        <v>75</v>
      </c>
      <c r="E152" s="168" t="s">
        <v>1421</v>
      </c>
      <c r="F152" s="168" t="s">
        <v>1422</v>
      </c>
      <c r="G152" s="12"/>
      <c r="H152" s="12"/>
      <c r="I152" s="169"/>
      <c r="J152" s="170">
        <f>BK152</f>
        <v>0</v>
      </c>
      <c r="K152" s="12"/>
      <c r="L152" s="166"/>
      <c r="M152" s="171"/>
      <c r="N152" s="172"/>
      <c r="O152" s="172"/>
      <c r="P152" s="173">
        <f>P153</f>
        <v>0</v>
      </c>
      <c r="Q152" s="172"/>
      <c r="R152" s="173">
        <f>R153</f>
        <v>0</v>
      </c>
      <c r="S152" s="172"/>
      <c r="T152" s="17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7" t="s">
        <v>84</v>
      </c>
      <c r="AT152" s="175" t="s">
        <v>75</v>
      </c>
      <c r="AU152" s="175" t="s">
        <v>76</v>
      </c>
      <c r="AY152" s="167" t="s">
        <v>154</v>
      </c>
      <c r="BK152" s="176">
        <f>BK153</f>
        <v>0</v>
      </c>
    </row>
    <row r="153" spans="1:65" s="2" customFormat="1" ht="16.5" customHeight="1">
      <c r="A153" s="38"/>
      <c r="B153" s="179"/>
      <c r="C153" s="180" t="s">
        <v>76</v>
      </c>
      <c r="D153" s="180" t="s">
        <v>156</v>
      </c>
      <c r="E153" s="181" t="s">
        <v>1423</v>
      </c>
      <c r="F153" s="182" t="s">
        <v>1424</v>
      </c>
      <c r="G153" s="183" t="s">
        <v>542</v>
      </c>
      <c r="H153" s="184">
        <v>1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161</v>
      </c>
      <c r="AT153" s="191" t="s">
        <v>156</v>
      </c>
      <c r="AU153" s="191" t="s">
        <v>84</v>
      </c>
      <c r="AY153" s="19" t="s">
        <v>154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161</v>
      </c>
      <c r="BM153" s="191" t="s">
        <v>311</v>
      </c>
    </row>
    <row r="154" spans="1:63" s="12" customFormat="1" ht="25.9" customHeight="1">
      <c r="A154" s="12"/>
      <c r="B154" s="166"/>
      <c r="C154" s="12"/>
      <c r="D154" s="167" t="s">
        <v>75</v>
      </c>
      <c r="E154" s="168" t="s">
        <v>1425</v>
      </c>
      <c r="F154" s="168" t="s">
        <v>1426</v>
      </c>
      <c r="G154" s="12"/>
      <c r="H154" s="12"/>
      <c r="I154" s="169"/>
      <c r="J154" s="170">
        <f>BK154</f>
        <v>0</v>
      </c>
      <c r="K154" s="12"/>
      <c r="L154" s="166"/>
      <c r="M154" s="171"/>
      <c r="N154" s="172"/>
      <c r="O154" s="172"/>
      <c r="P154" s="173">
        <f>SUM(P155:P168)</f>
        <v>0</v>
      </c>
      <c r="Q154" s="172"/>
      <c r="R154" s="173">
        <f>SUM(R155:R168)</f>
        <v>0</v>
      </c>
      <c r="S154" s="172"/>
      <c r="T154" s="174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67" t="s">
        <v>84</v>
      </c>
      <c r="AT154" s="175" t="s">
        <v>75</v>
      </c>
      <c r="AU154" s="175" t="s">
        <v>76</v>
      </c>
      <c r="AY154" s="167" t="s">
        <v>154</v>
      </c>
      <c r="BK154" s="176">
        <f>SUM(BK155:BK168)</f>
        <v>0</v>
      </c>
    </row>
    <row r="155" spans="1:65" s="2" customFormat="1" ht="16.5" customHeight="1">
      <c r="A155" s="38"/>
      <c r="B155" s="179"/>
      <c r="C155" s="180" t="s">
        <v>76</v>
      </c>
      <c r="D155" s="180" t="s">
        <v>156</v>
      </c>
      <c r="E155" s="181" t="s">
        <v>1427</v>
      </c>
      <c r="F155" s="182" t="s">
        <v>1428</v>
      </c>
      <c r="G155" s="183" t="s">
        <v>542</v>
      </c>
      <c r="H155" s="184">
        <v>1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161</v>
      </c>
      <c r="AT155" s="191" t="s">
        <v>156</v>
      </c>
      <c r="AU155" s="191" t="s">
        <v>84</v>
      </c>
      <c r="AY155" s="19" t="s">
        <v>154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161</v>
      </c>
      <c r="BM155" s="191" t="s">
        <v>315</v>
      </c>
    </row>
    <row r="156" spans="1:65" s="2" customFormat="1" ht="16.5" customHeight="1">
      <c r="A156" s="38"/>
      <c r="B156" s="179"/>
      <c r="C156" s="180" t="s">
        <v>76</v>
      </c>
      <c r="D156" s="180" t="s">
        <v>156</v>
      </c>
      <c r="E156" s="181" t="s">
        <v>1429</v>
      </c>
      <c r="F156" s="182" t="s">
        <v>1430</v>
      </c>
      <c r="G156" s="183" t="s">
        <v>242</v>
      </c>
      <c r="H156" s="184">
        <v>10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161</v>
      </c>
      <c r="AT156" s="191" t="s">
        <v>156</v>
      </c>
      <c r="AU156" s="191" t="s">
        <v>84</v>
      </c>
      <c r="AY156" s="19" t="s">
        <v>154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161</v>
      </c>
      <c r="BM156" s="191" t="s">
        <v>322</v>
      </c>
    </row>
    <row r="157" spans="1:65" s="2" customFormat="1" ht="16.5" customHeight="1">
      <c r="A157" s="38"/>
      <c r="B157" s="179"/>
      <c r="C157" s="180" t="s">
        <v>76</v>
      </c>
      <c r="D157" s="180" t="s">
        <v>156</v>
      </c>
      <c r="E157" s="181" t="s">
        <v>1431</v>
      </c>
      <c r="F157" s="182" t="s">
        <v>1432</v>
      </c>
      <c r="G157" s="183" t="s">
        <v>242</v>
      </c>
      <c r="H157" s="184">
        <v>700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161</v>
      </c>
      <c r="AT157" s="191" t="s">
        <v>156</v>
      </c>
      <c r="AU157" s="191" t="s">
        <v>84</v>
      </c>
      <c r="AY157" s="19" t="s">
        <v>154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161</v>
      </c>
      <c r="BM157" s="191" t="s">
        <v>326</v>
      </c>
    </row>
    <row r="158" spans="1:65" s="2" customFormat="1" ht="16.5" customHeight="1">
      <c r="A158" s="38"/>
      <c r="B158" s="179"/>
      <c r="C158" s="180" t="s">
        <v>76</v>
      </c>
      <c r="D158" s="180" t="s">
        <v>156</v>
      </c>
      <c r="E158" s="181" t="s">
        <v>1433</v>
      </c>
      <c r="F158" s="182" t="s">
        <v>1434</v>
      </c>
      <c r="G158" s="183" t="s">
        <v>221</v>
      </c>
      <c r="H158" s="184">
        <v>21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161</v>
      </c>
      <c r="AT158" s="191" t="s">
        <v>156</v>
      </c>
      <c r="AU158" s="191" t="s">
        <v>84</v>
      </c>
      <c r="AY158" s="19" t="s">
        <v>154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161</v>
      </c>
      <c r="BM158" s="191" t="s">
        <v>335</v>
      </c>
    </row>
    <row r="159" spans="1:65" s="2" customFormat="1" ht="16.5" customHeight="1">
      <c r="A159" s="38"/>
      <c r="B159" s="179"/>
      <c r="C159" s="180" t="s">
        <v>76</v>
      </c>
      <c r="D159" s="180" t="s">
        <v>156</v>
      </c>
      <c r="E159" s="181" t="s">
        <v>1435</v>
      </c>
      <c r="F159" s="182" t="s">
        <v>1436</v>
      </c>
      <c r="G159" s="183" t="s">
        <v>221</v>
      </c>
      <c r="H159" s="184">
        <v>8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161</v>
      </c>
      <c r="AT159" s="191" t="s">
        <v>156</v>
      </c>
      <c r="AU159" s="191" t="s">
        <v>84</v>
      </c>
      <c r="AY159" s="19" t="s">
        <v>154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161</v>
      </c>
      <c r="BM159" s="191" t="s">
        <v>339</v>
      </c>
    </row>
    <row r="160" spans="1:65" s="2" customFormat="1" ht="16.5" customHeight="1">
      <c r="A160" s="38"/>
      <c r="B160" s="179"/>
      <c r="C160" s="180" t="s">
        <v>76</v>
      </c>
      <c r="D160" s="180" t="s">
        <v>156</v>
      </c>
      <c r="E160" s="181" t="s">
        <v>1437</v>
      </c>
      <c r="F160" s="182" t="s">
        <v>1438</v>
      </c>
      <c r="G160" s="183" t="s">
        <v>221</v>
      </c>
      <c r="H160" s="184">
        <v>17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161</v>
      </c>
      <c r="AT160" s="191" t="s">
        <v>156</v>
      </c>
      <c r="AU160" s="191" t="s">
        <v>84</v>
      </c>
      <c r="AY160" s="19" t="s">
        <v>154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161</v>
      </c>
      <c r="BM160" s="191" t="s">
        <v>344</v>
      </c>
    </row>
    <row r="161" spans="1:65" s="2" customFormat="1" ht="16.5" customHeight="1">
      <c r="A161" s="38"/>
      <c r="B161" s="179"/>
      <c r="C161" s="180" t="s">
        <v>76</v>
      </c>
      <c r="D161" s="180" t="s">
        <v>156</v>
      </c>
      <c r="E161" s="181" t="s">
        <v>1439</v>
      </c>
      <c r="F161" s="182" t="s">
        <v>1440</v>
      </c>
      <c r="G161" s="183" t="s">
        <v>221</v>
      </c>
      <c r="H161" s="184">
        <v>16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161</v>
      </c>
      <c r="AT161" s="191" t="s">
        <v>156</v>
      </c>
      <c r="AU161" s="191" t="s">
        <v>84</v>
      </c>
      <c r="AY161" s="19" t="s">
        <v>154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161</v>
      </c>
      <c r="BM161" s="191" t="s">
        <v>348</v>
      </c>
    </row>
    <row r="162" spans="1:65" s="2" customFormat="1" ht="16.5" customHeight="1">
      <c r="A162" s="38"/>
      <c r="B162" s="179"/>
      <c r="C162" s="180" t="s">
        <v>76</v>
      </c>
      <c r="D162" s="180" t="s">
        <v>156</v>
      </c>
      <c r="E162" s="181" t="s">
        <v>1441</v>
      </c>
      <c r="F162" s="182" t="s">
        <v>1442</v>
      </c>
      <c r="G162" s="183" t="s">
        <v>221</v>
      </c>
      <c r="H162" s="184">
        <v>16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161</v>
      </c>
      <c r="AT162" s="191" t="s">
        <v>156</v>
      </c>
      <c r="AU162" s="191" t="s">
        <v>84</v>
      </c>
      <c r="AY162" s="19" t="s">
        <v>154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161</v>
      </c>
      <c r="BM162" s="191" t="s">
        <v>353</v>
      </c>
    </row>
    <row r="163" spans="1:65" s="2" customFormat="1" ht="16.5" customHeight="1">
      <c r="A163" s="38"/>
      <c r="B163" s="179"/>
      <c r="C163" s="180" t="s">
        <v>76</v>
      </c>
      <c r="D163" s="180" t="s">
        <v>156</v>
      </c>
      <c r="E163" s="181" t="s">
        <v>1443</v>
      </c>
      <c r="F163" s="182" t="s">
        <v>1444</v>
      </c>
      <c r="G163" s="183" t="s">
        <v>221</v>
      </c>
      <c r="H163" s="184">
        <v>8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161</v>
      </c>
      <c r="AT163" s="191" t="s">
        <v>156</v>
      </c>
      <c r="AU163" s="191" t="s">
        <v>84</v>
      </c>
      <c r="AY163" s="19" t="s">
        <v>154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161</v>
      </c>
      <c r="BM163" s="191" t="s">
        <v>356</v>
      </c>
    </row>
    <row r="164" spans="1:65" s="2" customFormat="1" ht="16.5" customHeight="1">
      <c r="A164" s="38"/>
      <c r="B164" s="179"/>
      <c r="C164" s="180" t="s">
        <v>76</v>
      </c>
      <c r="D164" s="180" t="s">
        <v>156</v>
      </c>
      <c r="E164" s="181" t="s">
        <v>1445</v>
      </c>
      <c r="F164" s="182" t="s">
        <v>1446</v>
      </c>
      <c r="G164" s="183" t="s">
        <v>221</v>
      </c>
      <c r="H164" s="184">
        <v>8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161</v>
      </c>
      <c r="AT164" s="191" t="s">
        <v>156</v>
      </c>
      <c r="AU164" s="191" t="s">
        <v>84</v>
      </c>
      <c r="AY164" s="19" t="s">
        <v>154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161</v>
      </c>
      <c r="BM164" s="191" t="s">
        <v>363</v>
      </c>
    </row>
    <row r="165" spans="1:65" s="2" customFormat="1" ht="16.5" customHeight="1">
      <c r="A165" s="38"/>
      <c r="B165" s="179"/>
      <c r="C165" s="180" t="s">
        <v>76</v>
      </c>
      <c r="D165" s="180" t="s">
        <v>156</v>
      </c>
      <c r="E165" s="181" t="s">
        <v>1447</v>
      </c>
      <c r="F165" s="182" t="s">
        <v>1448</v>
      </c>
      <c r="G165" s="183" t="s">
        <v>221</v>
      </c>
      <c r="H165" s="184">
        <v>1400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161</v>
      </c>
      <c r="AT165" s="191" t="s">
        <v>156</v>
      </c>
      <c r="AU165" s="191" t="s">
        <v>84</v>
      </c>
      <c r="AY165" s="19" t="s">
        <v>154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161</v>
      </c>
      <c r="BM165" s="191" t="s">
        <v>366</v>
      </c>
    </row>
    <row r="166" spans="1:65" s="2" customFormat="1" ht="16.5" customHeight="1">
      <c r="A166" s="38"/>
      <c r="B166" s="179"/>
      <c r="C166" s="180" t="s">
        <v>76</v>
      </c>
      <c r="D166" s="180" t="s">
        <v>156</v>
      </c>
      <c r="E166" s="181" t="s">
        <v>1449</v>
      </c>
      <c r="F166" s="182" t="s">
        <v>1450</v>
      </c>
      <c r="G166" s="183" t="s">
        <v>542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161</v>
      </c>
      <c r="AT166" s="191" t="s">
        <v>156</v>
      </c>
      <c r="AU166" s="191" t="s">
        <v>84</v>
      </c>
      <c r="AY166" s="19" t="s">
        <v>154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161</v>
      </c>
      <c r="BM166" s="191" t="s">
        <v>370</v>
      </c>
    </row>
    <row r="167" spans="1:65" s="2" customFormat="1" ht="16.5" customHeight="1">
      <c r="A167" s="38"/>
      <c r="B167" s="179"/>
      <c r="C167" s="180" t="s">
        <v>76</v>
      </c>
      <c r="D167" s="180" t="s">
        <v>156</v>
      </c>
      <c r="E167" s="181" t="s">
        <v>1423</v>
      </c>
      <c r="F167" s="182" t="s">
        <v>1424</v>
      </c>
      <c r="G167" s="183" t="s">
        <v>542</v>
      </c>
      <c r="H167" s="184">
        <v>1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161</v>
      </c>
      <c r="AT167" s="191" t="s">
        <v>156</v>
      </c>
      <c r="AU167" s="191" t="s">
        <v>84</v>
      </c>
      <c r="AY167" s="19" t="s">
        <v>154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161</v>
      </c>
      <c r="BM167" s="191" t="s">
        <v>374</v>
      </c>
    </row>
    <row r="168" spans="1:65" s="2" customFormat="1" ht="16.5" customHeight="1">
      <c r="A168" s="38"/>
      <c r="B168" s="179"/>
      <c r="C168" s="180" t="s">
        <v>76</v>
      </c>
      <c r="D168" s="180" t="s">
        <v>156</v>
      </c>
      <c r="E168" s="181" t="s">
        <v>1451</v>
      </c>
      <c r="F168" s="182" t="s">
        <v>1452</v>
      </c>
      <c r="G168" s="183" t="s">
        <v>542</v>
      </c>
      <c r="H168" s="184">
        <v>1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161</v>
      </c>
      <c r="AT168" s="191" t="s">
        <v>156</v>
      </c>
      <c r="AU168" s="191" t="s">
        <v>84</v>
      </c>
      <c r="AY168" s="19" t="s">
        <v>154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161</v>
      </c>
      <c r="BM168" s="191" t="s">
        <v>378</v>
      </c>
    </row>
    <row r="169" spans="1:63" s="12" customFormat="1" ht="25.9" customHeight="1">
      <c r="A169" s="12"/>
      <c r="B169" s="166"/>
      <c r="C169" s="12"/>
      <c r="D169" s="167" t="s">
        <v>75</v>
      </c>
      <c r="E169" s="168" t="s">
        <v>1453</v>
      </c>
      <c r="F169" s="168" t="s">
        <v>1454</v>
      </c>
      <c r="G169" s="12"/>
      <c r="H169" s="12"/>
      <c r="I169" s="169"/>
      <c r="J169" s="170">
        <f>BK169</f>
        <v>0</v>
      </c>
      <c r="K169" s="12"/>
      <c r="L169" s="166"/>
      <c r="M169" s="171"/>
      <c r="N169" s="172"/>
      <c r="O169" s="172"/>
      <c r="P169" s="173">
        <f>SUM(P170:P177)</f>
        <v>0</v>
      </c>
      <c r="Q169" s="172"/>
      <c r="R169" s="173">
        <f>SUM(R170:R177)</f>
        <v>0</v>
      </c>
      <c r="S169" s="172"/>
      <c r="T169" s="174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7" t="s">
        <v>84</v>
      </c>
      <c r="AT169" s="175" t="s">
        <v>75</v>
      </c>
      <c r="AU169" s="175" t="s">
        <v>76</v>
      </c>
      <c r="AY169" s="167" t="s">
        <v>154</v>
      </c>
      <c r="BK169" s="176">
        <f>SUM(BK170:BK177)</f>
        <v>0</v>
      </c>
    </row>
    <row r="170" spans="1:65" s="2" customFormat="1" ht="16.5" customHeight="1">
      <c r="A170" s="38"/>
      <c r="B170" s="179"/>
      <c r="C170" s="180" t="s">
        <v>76</v>
      </c>
      <c r="D170" s="180" t="s">
        <v>156</v>
      </c>
      <c r="E170" s="181" t="s">
        <v>1455</v>
      </c>
      <c r="F170" s="182" t="s">
        <v>1456</v>
      </c>
      <c r="G170" s="183" t="s">
        <v>542</v>
      </c>
      <c r="H170" s="184">
        <v>1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161</v>
      </c>
      <c r="AT170" s="191" t="s">
        <v>156</v>
      </c>
      <c r="AU170" s="191" t="s">
        <v>84</v>
      </c>
      <c r="AY170" s="19" t="s">
        <v>154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161</v>
      </c>
      <c r="BM170" s="191" t="s">
        <v>381</v>
      </c>
    </row>
    <row r="171" spans="1:65" s="2" customFormat="1" ht="16.5" customHeight="1">
      <c r="A171" s="38"/>
      <c r="B171" s="179"/>
      <c r="C171" s="180" t="s">
        <v>76</v>
      </c>
      <c r="D171" s="180" t="s">
        <v>156</v>
      </c>
      <c r="E171" s="181" t="s">
        <v>1457</v>
      </c>
      <c r="F171" s="182" t="s">
        <v>1458</v>
      </c>
      <c r="G171" s="183" t="s">
        <v>542</v>
      </c>
      <c r="H171" s="184">
        <v>1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161</v>
      </c>
      <c r="AT171" s="191" t="s">
        <v>156</v>
      </c>
      <c r="AU171" s="191" t="s">
        <v>84</v>
      </c>
      <c r="AY171" s="19" t="s">
        <v>154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161</v>
      </c>
      <c r="BM171" s="191" t="s">
        <v>387</v>
      </c>
    </row>
    <row r="172" spans="1:65" s="2" customFormat="1" ht="16.5" customHeight="1">
      <c r="A172" s="38"/>
      <c r="B172" s="179"/>
      <c r="C172" s="180" t="s">
        <v>76</v>
      </c>
      <c r="D172" s="180" t="s">
        <v>156</v>
      </c>
      <c r="E172" s="181" t="s">
        <v>1459</v>
      </c>
      <c r="F172" s="182" t="s">
        <v>1460</v>
      </c>
      <c r="G172" s="183" t="s">
        <v>542</v>
      </c>
      <c r="H172" s="184">
        <v>1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161</v>
      </c>
      <c r="AT172" s="191" t="s">
        <v>156</v>
      </c>
      <c r="AU172" s="191" t="s">
        <v>84</v>
      </c>
      <c r="AY172" s="19" t="s">
        <v>154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161</v>
      </c>
      <c r="BM172" s="191" t="s">
        <v>390</v>
      </c>
    </row>
    <row r="173" spans="1:65" s="2" customFormat="1" ht="16.5" customHeight="1">
      <c r="A173" s="38"/>
      <c r="B173" s="179"/>
      <c r="C173" s="180" t="s">
        <v>76</v>
      </c>
      <c r="D173" s="180" t="s">
        <v>156</v>
      </c>
      <c r="E173" s="181" t="s">
        <v>1461</v>
      </c>
      <c r="F173" s="182" t="s">
        <v>1462</v>
      </c>
      <c r="G173" s="183" t="s">
        <v>542</v>
      </c>
      <c r="H173" s="184">
        <v>1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161</v>
      </c>
      <c r="AT173" s="191" t="s">
        <v>156</v>
      </c>
      <c r="AU173" s="191" t="s">
        <v>84</v>
      </c>
      <c r="AY173" s="19" t="s">
        <v>154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161</v>
      </c>
      <c r="BM173" s="191" t="s">
        <v>395</v>
      </c>
    </row>
    <row r="174" spans="1:65" s="2" customFormat="1" ht="16.5" customHeight="1">
      <c r="A174" s="38"/>
      <c r="B174" s="179"/>
      <c r="C174" s="180" t="s">
        <v>76</v>
      </c>
      <c r="D174" s="180" t="s">
        <v>156</v>
      </c>
      <c r="E174" s="181" t="s">
        <v>1463</v>
      </c>
      <c r="F174" s="182" t="s">
        <v>1464</v>
      </c>
      <c r="G174" s="183" t="s">
        <v>542</v>
      </c>
      <c r="H174" s="184">
        <v>1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161</v>
      </c>
      <c r="AT174" s="191" t="s">
        <v>156</v>
      </c>
      <c r="AU174" s="191" t="s">
        <v>84</v>
      </c>
      <c r="AY174" s="19" t="s">
        <v>154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161</v>
      </c>
      <c r="BM174" s="191" t="s">
        <v>398</v>
      </c>
    </row>
    <row r="175" spans="1:65" s="2" customFormat="1" ht="16.5" customHeight="1">
      <c r="A175" s="38"/>
      <c r="B175" s="179"/>
      <c r="C175" s="180" t="s">
        <v>76</v>
      </c>
      <c r="D175" s="180" t="s">
        <v>156</v>
      </c>
      <c r="E175" s="181" t="s">
        <v>1465</v>
      </c>
      <c r="F175" s="182" t="s">
        <v>1466</v>
      </c>
      <c r="G175" s="183" t="s">
        <v>542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161</v>
      </c>
      <c r="AT175" s="191" t="s">
        <v>156</v>
      </c>
      <c r="AU175" s="191" t="s">
        <v>84</v>
      </c>
      <c r="AY175" s="19" t="s">
        <v>154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161</v>
      </c>
      <c r="BM175" s="191" t="s">
        <v>402</v>
      </c>
    </row>
    <row r="176" spans="1:65" s="2" customFormat="1" ht="16.5" customHeight="1">
      <c r="A176" s="38"/>
      <c r="B176" s="179"/>
      <c r="C176" s="180" t="s">
        <v>76</v>
      </c>
      <c r="D176" s="180" t="s">
        <v>156</v>
      </c>
      <c r="E176" s="181" t="s">
        <v>1467</v>
      </c>
      <c r="F176" s="182" t="s">
        <v>1468</v>
      </c>
      <c r="G176" s="183" t="s">
        <v>542</v>
      </c>
      <c r="H176" s="184">
        <v>1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161</v>
      </c>
      <c r="AT176" s="191" t="s">
        <v>156</v>
      </c>
      <c r="AU176" s="191" t="s">
        <v>84</v>
      </c>
      <c r="AY176" s="19" t="s">
        <v>154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161</v>
      </c>
      <c r="BM176" s="191" t="s">
        <v>407</v>
      </c>
    </row>
    <row r="177" spans="1:65" s="2" customFormat="1" ht="16.5" customHeight="1">
      <c r="A177" s="38"/>
      <c r="B177" s="179"/>
      <c r="C177" s="180" t="s">
        <v>76</v>
      </c>
      <c r="D177" s="180" t="s">
        <v>156</v>
      </c>
      <c r="E177" s="181" t="s">
        <v>1469</v>
      </c>
      <c r="F177" s="182" t="s">
        <v>1470</v>
      </c>
      <c r="G177" s="183" t="s">
        <v>542</v>
      </c>
      <c r="H177" s="184">
        <v>1</v>
      </c>
      <c r="I177" s="185"/>
      <c r="J177" s="186">
        <f>ROUND(I177*H177,2)</f>
        <v>0</v>
      </c>
      <c r="K177" s="182" t="s">
        <v>1</v>
      </c>
      <c r="L177" s="39"/>
      <c r="M177" s="242" t="s">
        <v>1</v>
      </c>
      <c r="N177" s="243" t="s">
        <v>41</v>
      </c>
      <c r="O177" s="244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161</v>
      </c>
      <c r="AT177" s="191" t="s">
        <v>156</v>
      </c>
      <c r="AU177" s="191" t="s">
        <v>84</v>
      </c>
      <c r="AY177" s="19" t="s">
        <v>154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161</v>
      </c>
      <c r="BM177" s="191" t="s">
        <v>411</v>
      </c>
    </row>
    <row r="178" spans="1:31" s="2" customFormat="1" ht="6.95" customHeight="1">
      <c r="A178" s="38"/>
      <c r="B178" s="60"/>
      <c r="C178" s="61"/>
      <c r="D178" s="61"/>
      <c r="E178" s="61"/>
      <c r="F178" s="61"/>
      <c r="G178" s="61"/>
      <c r="H178" s="61"/>
      <c r="I178" s="61"/>
      <c r="J178" s="61"/>
      <c r="K178" s="61"/>
      <c r="L178" s="39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autoFilter ref="C124:K17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110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1471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ROUND(J119,2)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ROUND((SUM(BE119:BE154)),2)</f>
        <v>0</v>
      </c>
      <c r="G33" s="38"/>
      <c r="H33" s="38"/>
      <c r="I33" s="136">
        <v>0.21</v>
      </c>
      <c r="J33" s="135">
        <f>ROUND(((SUM(BE119:BE154))*I33),2)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ROUND((SUM(BF119:BF154)),2)</f>
        <v>0</v>
      </c>
      <c r="G34" s="38"/>
      <c r="H34" s="38"/>
      <c r="I34" s="136">
        <v>0.12</v>
      </c>
      <c r="J34" s="135">
        <f>ROUND(((SUM(BF119:BF154))*I34),2)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ROUND((SUM(BG119:BG154)),2)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ROUND((SUM(BH119:BH154)),2)</f>
        <v>0</v>
      </c>
      <c r="G36" s="38"/>
      <c r="H36" s="38"/>
      <c r="I36" s="136">
        <v>0.12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ROUND((SUM(BI119:BI154)),2)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03 - VZT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Trojdílná 1117/18</v>
      </c>
      <c r="G89" s="38"/>
      <c r="H89" s="38"/>
      <c r="I89" s="32" t="s">
        <v>22</v>
      </c>
      <c r="J89" s="69" t="str">
        <f>IF(J12="","",J12)</f>
        <v>30. 1. 2024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Městská část Praha 5</v>
      </c>
      <c r="G91" s="38"/>
      <c r="H91" s="38"/>
      <c r="I91" s="32" t="s">
        <v>30</v>
      </c>
      <c r="J91" s="36" t="str">
        <f>E21</f>
        <v>RH-ARCHITEKTI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113</v>
      </c>
      <c r="D94" s="137"/>
      <c r="E94" s="137"/>
      <c r="F94" s="137"/>
      <c r="G94" s="137"/>
      <c r="H94" s="137"/>
      <c r="I94" s="137"/>
      <c r="J94" s="146" t="s">
        <v>114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115</v>
      </c>
      <c r="D96" s="38"/>
      <c r="E96" s="38"/>
      <c r="F96" s="38"/>
      <c r="G96" s="38"/>
      <c r="H96" s="38"/>
      <c r="I96" s="38"/>
      <c r="J96" s="96">
        <f>J119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116</v>
      </c>
    </row>
    <row r="97" spans="1:31" s="9" customFormat="1" ht="24.95" customHeight="1">
      <c r="A97" s="9"/>
      <c r="B97" s="148"/>
      <c r="C97" s="9"/>
      <c r="D97" s="149" t="s">
        <v>124</v>
      </c>
      <c r="E97" s="150"/>
      <c r="F97" s="150"/>
      <c r="G97" s="150"/>
      <c r="H97" s="150"/>
      <c r="I97" s="150"/>
      <c r="J97" s="151">
        <f>J120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127</v>
      </c>
      <c r="E98" s="154"/>
      <c r="F98" s="154"/>
      <c r="G98" s="154"/>
      <c r="H98" s="154"/>
      <c r="I98" s="154"/>
      <c r="J98" s="155">
        <f>J121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1472</v>
      </c>
      <c r="E99" s="154"/>
      <c r="F99" s="154"/>
      <c r="G99" s="154"/>
      <c r="H99" s="154"/>
      <c r="I99" s="154"/>
      <c r="J99" s="155">
        <f>J124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139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Snížení energetické náročnosti objektu MŠ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110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67" t="str">
        <f>E9</f>
        <v>03 - VZT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38"/>
      <c r="E113" s="38"/>
      <c r="F113" s="27" t="str">
        <f>F12</f>
        <v>Trojdílná 1117/18</v>
      </c>
      <c r="G113" s="38"/>
      <c r="H113" s="38"/>
      <c r="I113" s="32" t="s">
        <v>22</v>
      </c>
      <c r="J113" s="69" t="str">
        <f>IF(J12="","",J12)</f>
        <v>30. 1. 2024</v>
      </c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24</v>
      </c>
      <c r="D115" s="38"/>
      <c r="E115" s="38"/>
      <c r="F115" s="27" t="str">
        <f>E15</f>
        <v>Městská část Praha 5</v>
      </c>
      <c r="G115" s="38"/>
      <c r="H115" s="38"/>
      <c r="I115" s="32" t="s">
        <v>30</v>
      </c>
      <c r="J115" s="36" t="str">
        <f>E21</f>
        <v>RH-ARCHITEKTI s.r.o.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38"/>
      <c r="E116" s="38"/>
      <c r="F116" s="27" t="str">
        <f>IF(E18="","",E18)</f>
        <v>Vyplň údaj</v>
      </c>
      <c r="G116" s="38"/>
      <c r="H116" s="38"/>
      <c r="I116" s="32" t="s">
        <v>33</v>
      </c>
      <c r="J116" s="36" t="str">
        <f>E24</f>
        <v xml:space="preserve"> 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56"/>
      <c r="B118" s="157"/>
      <c r="C118" s="158" t="s">
        <v>140</v>
      </c>
      <c r="D118" s="159" t="s">
        <v>61</v>
      </c>
      <c r="E118" s="159" t="s">
        <v>57</v>
      </c>
      <c r="F118" s="159" t="s">
        <v>58</v>
      </c>
      <c r="G118" s="159" t="s">
        <v>141</v>
      </c>
      <c r="H118" s="159" t="s">
        <v>142</v>
      </c>
      <c r="I118" s="159" t="s">
        <v>143</v>
      </c>
      <c r="J118" s="159" t="s">
        <v>114</v>
      </c>
      <c r="K118" s="160" t="s">
        <v>144</v>
      </c>
      <c r="L118" s="161"/>
      <c r="M118" s="86" t="s">
        <v>1</v>
      </c>
      <c r="N118" s="87" t="s">
        <v>40</v>
      </c>
      <c r="O118" s="87" t="s">
        <v>145</v>
      </c>
      <c r="P118" s="87" t="s">
        <v>146</v>
      </c>
      <c r="Q118" s="87" t="s">
        <v>147</v>
      </c>
      <c r="R118" s="87" t="s">
        <v>148</v>
      </c>
      <c r="S118" s="87" t="s">
        <v>149</v>
      </c>
      <c r="T118" s="88" t="s">
        <v>150</v>
      </c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63" s="2" customFormat="1" ht="22.8" customHeight="1">
      <c r="A119" s="38"/>
      <c r="B119" s="39"/>
      <c r="C119" s="93" t="s">
        <v>151</v>
      </c>
      <c r="D119" s="38"/>
      <c r="E119" s="38"/>
      <c r="F119" s="38"/>
      <c r="G119" s="38"/>
      <c r="H119" s="38"/>
      <c r="I119" s="38"/>
      <c r="J119" s="162">
        <f>BK119</f>
        <v>0</v>
      </c>
      <c r="K119" s="38"/>
      <c r="L119" s="39"/>
      <c r="M119" s="89"/>
      <c r="N119" s="73"/>
      <c r="O119" s="90"/>
      <c r="P119" s="163">
        <f>P120</f>
        <v>0</v>
      </c>
      <c r="Q119" s="90"/>
      <c r="R119" s="163">
        <f>R120</f>
        <v>0</v>
      </c>
      <c r="S119" s="90"/>
      <c r="T119" s="164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75</v>
      </c>
      <c r="AU119" s="19" t="s">
        <v>116</v>
      </c>
      <c r="BK119" s="165">
        <f>BK120</f>
        <v>0</v>
      </c>
    </row>
    <row r="120" spans="1:63" s="12" customFormat="1" ht="25.9" customHeight="1">
      <c r="A120" s="12"/>
      <c r="B120" s="166"/>
      <c r="C120" s="12"/>
      <c r="D120" s="167" t="s">
        <v>75</v>
      </c>
      <c r="E120" s="168" t="s">
        <v>603</v>
      </c>
      <c r="F120" s="168" t="s">
        <v>604</v>
      </c>
      <c r="G120" s="12"/>
      <c r="H120" s="12"/>
      <c r="I120" s="169"/>
      <c r="J120" s="170">
        <f>BK120</f>
        <v>0</v>
      </c>
      <c r="K120" s="12"/>
      <c r="L120" s="166"/>
      <c r="M120" s="171"/>
      <c r="N120" s="172"/>
      <c r="O120" s="172"/>
      <c r="P120" s="173">
        <f>P121+P124</f>
        <v>0</v>
      </c>
      <c r="Q120" s="172"/>
      <c r="R120" s="173">
        <f>R121+R124</f>
        <v>0</v>
      </c>
      <c r="S120" s="172"/>
      <c r="T120" s="174">
        <f>T121+T124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7" t="s">
        <v>86</v>
      </c>
      <c r="AT120" s="175" t="s">
        <v>75</v>
      </c>
      <c r="AU120" s="175" t="s">
        <v>76</v>
      </c>
      <c r="AY120" s="167" t="s">
        <v>154</v>
      </c>
      <c r="BK120" s="176">
        <f>BK121+BK124</f>
        <v>0</v>
      </c>
    </row>
    <row r="121" spans="1:63" s="12" customFormat="1" ht="22.8" customHeight="1">
      <c r="A121" s="12"/>
      <c r="B121" s="166"/>
      <c r="C121" s="12"/>
      <c r="D121" s="167" t="s">
        <v>75</v>
      </c>
      <c r="E121" s="177" t="s">
        <v>769</v>
      </c>
      <c r="F121" s="177" t="s">
        <v>770</v>
      </c>
      <c r="G121" s="12"/>
      <c r="H121" s="12"/>
      <c r="I121" s="169"/>
      <c r="J121" s="178">
        <f>BK121</f>
        <v>0</v>
      </c>
      <c r="K121" s="12"/>
      <c r="L121" s="166"/>
      <c r="M121" s="171"/>
      <c r="N121" s="172"/>
      <c r="O121" s="172"/>
      <c r="P121" s="173">
        <f>SUM(P122:P123)</f>
        <v>0</v>
      </c>
      <c r="Q121" s="172"/>
      <c r="R121" s="173">
        <f>SUM(R122:R123)</f>
        <v>0</v>
      </c>
      <c r="S121" s="172"/>
      <c r="T121" s="174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86</v>
      </c>
      <c r="AT121" s="175" t="s">
        <v>75</v>
      </c>
      <c r="AU121" s="175" t="s">
        <v>84</v>
      </c>
      <c r="AY121" s="167" t="s">
        <v>154</v>
      </c>
      <c r="BK121" s="176">
        <f>SUM(BK122:BK123)</f>
        <v>0</v>
      </c>
    </row>
    <row r="122" spans="1:65" s="2" customFormat="1" ht="24.15" customHeight="1">
      <c r="A122" s="38"/>
      <c r="B122" s="179"/>
      <c r="C122" s="180" t="s">
        <v>84</v>
      </c>
      <c r="D122" s="180" t="s">
        <v>156</v>
      </c>
      <c r="E122" s="181" t="s">
        <v>1473</v>
      </c>
      <c r="F122" s="182" t="s">
        <v>1474</v>
      </c>
      <c r="G122" s="183" t="s">
        <v>201</v>
      </c>
      <c r="H122" s="184">
        <v>12</v>
      </c>
      <c r="I122" s="185"/>
      <c r="J122" s="186">
        <f>ROUND(I122*H122,2)</f>
        <v>0</v>
      </c>
      <c r="K122" s="182" t="s">
        <v>1</v>
      </c>
      <c r="L122" s="39"/>
      <c r="M122" s="187" t="s">
        <v>1</v>
      </c>
      <c r="N122" s="188" t="s">
        <v>41</v>
      </c>
      <c r="O122" s="77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1" t="s">
        <v>195</v>
      </c>
      <c r="AT122" s="191" t="s">
        <v>156</v>
      </c>
      <c r="AU122" s="191" t="s">
        <v>86</v>
      </c>
      <c r="AY122" s="19" t="s">
        <v>154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84</v>
      </c>
      <c r="BK122" s="192">
        <f>ROUND(I122*H122,2)</f>
        <v>0</v>
      </c>
      <c r="BL122" s="19" t="s">
        <v>195</v>
      </c>
      <c r="BM122" s="191" t="s">
        <v>86</v>
      </c>
    </row>
    <row r="123" spans="1:65" s="2" customFormat="1" ht="24.15" customHeight="1">
      <c r="A123" s="38"/>
      <c r="B123" s="179"/>
      <c r="C123" s="225" t="s">
        <v>86</v>
      </c>
      <c r="D123" s="225" t="s">
        <v>255</v>
      </c>
      <c r="E123" s="226" t="s">
        <v>1475</v>
      </c>
      <c r="F123" s="227" t="s">
        <v>1476</v>
      </c>
      <c r="G123" s="228" t="s">
        <v>201</v>
      </c>
      <c r="H123" s="229">
        <v>12</v>
      </c>
      <c r="I123" s="230"/>
      <c r="J123" s="231">
        <f>ROUND(I123*H123,2)</f>
        <v>0</v>
      </c>
      <c r="K123" s="227" t="s">
        <v>1</v>
      </c>
      <c r="L123" s="232"/>
      <c r="M123" s="233" t="s">
        <v>1</v>
      </c>
      <c r="N123" s="234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248</v>
      </c>
      <c r="AT123" s="191" t="s">
        <v>255</v>
      </c>
      <c r="AU123" s="191" t="s">
        <v>86</v>
      </c>
      <c r="AY123" s="19" t="s">
        <v>154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195</v>
      </c>
      <c r="BM123" s="191" t="s">
        <v>161</v>
      </c>
    </row>
    <row r="124" spans="1:63" s="12" customFormat="1" ht="22.8" customHeight="1">
      <c r="A124" s="12"/>
      <c r="B124" s="166"/>
      <c r="C124" s="12"/>
      <c r="D124" s="167" t="s">
        <v>75</v>
      </c>
      <c r="E124" s="177" t="s">
        <v>1477</v>
      </c>
      <c r="F124" s="177" t="s">
        <v>1478</v>
      </c>
      <c r="G124" s="12"/>
      <c r="H124" s="12"/>
      <c r="I124" s="169"/>
      <c r="J124" s="178">
        <f>BK124</f>
        <v>0</v>
      </c>
      <c r="K124" s="12"/>
      <c r="L124" s="166"/>
      <c r="M124" s="171"/>
      <c r="N124" s="172"/>
      <c r="O124" s="172"/>
      <c r="P124" s="173">
        <f>SUM(P125:P154)</f>
        <v>0</v>
      </c>
      <c r="Q124" s="172"/>
      <c r="R124" s="173">
        <f>SUM(R125:R154)</f>
        <v>0</v>
      </c>
      <c r="S124" s="172"/>
      <c r="T124" s="174">
        <f>SUM(T125:T154)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86</v>
      </c>
      <c r="AT124" s="175" t="s">
        <v>75</v>
      </c>
      <c r="AU124" s="175" t="s">
        <v>84</v>
      </c>
      <c r="AY124" s="167" t="s">
        <v>154</v>
      </c>
      <c r="BK124" s="176">
        <f>SUM(BK125:BK154)</f>
        <v>0</v>
      </c>
    </row>
    <row r="125" spans="1:65" s="2" customFormat="1" ht="21.75" customHeight="1">
      <c r="A125" s="38"/>
      <c r="B125" s="179"/>
      <c r="C125" s="180" t="s">
        <v>170</v>
      </c>
      <c r="D125" s="180" t="s">
        <v>156</v>
      </c>
      <c r="E125" s="181" t="s">
        <v>1479</v>
      </c>
      <c r="F125" s="182" t="s">
        <v>1480</v>
      </c>
      <c r="G125" s="183" t="s">
        <v>221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195</v>
      </c>
      <c r="AT125" s="191" t="s">
        <v>156</v>
      </c>
      <c r="AU125" s="191" t="s">
        <v>86</v>
      </c>
      <c r="AY125" s="19" t="s">
        <v>154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195</v>
      </c>
      <c r="BM125" s="191" t="s">
        <v>173</v>
      </c>
    </row>
    <row r="126" spans="1:65" s="2" customFormat="1" ht="24.15" customHeight="1">
      <c r="A126" s="38"/>
      <c r="B126" s="179"/>
      <c r="C126" s="225" t="s">
        <v>161</v>
      </c>
      <c r="D126" s="225" t="s">
        <v>255</v>
      </c>
      <c r="E126" s="226" t="s">
        <v>1481</v>
      </c>
      <c r="F126" s="227" t="s">
        <v>1482</v>
      </c>
      <c r="G126" s="228" t="s">
        <v>221</v>
      </c>
      <c r="H126" s="229">
        <v>1</v>
      </c>
      <c r="I126" s="230"/>
      <c r="J126" s="231">
        <f>ROUND(I126*H126,2)</f>
        <v>0</v>
      </c>
      <c r="K126" s="227" t="s">
        <v>1</v>
      </c>
      <c r="L126" s="232"/>
      <c r="M126" s="233" t="s">
        <v>1</v>
      </c>
      <c r="N126" s="234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248</v>
      </c>
      <c r="AT126" s="191" t="s">
        <v>255</v>
      </c>
      <c r="AU126" s="191" t="s">
        <v>86</v>
      </c>
      <c r="AY126" s="19" t="s">
        <v>154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195</v>
      </c>
      <c r="BM126" s="191" t="s">
        <v>176</v>
      </c>
    </row>
    <row r="127" spans="1:65" s="2" customFormat="1" ht="16.5" customHeight="1">
      <c r="A127" s="38"/>
      <c r="B127" s="179"/>
      <c r="C127" s="180" t="s">
        <v>179</v>
      </c>
      <c r="D127" s="180" t="s">
        <v>156</v>
      </c>
      <c r="E127" s="181" t="s">
        <v>1483</v>
      </c>
      <c r="F127" s="182" t="s">
        <v>1484</v>
      </c>
      <c r="G127" s="183" t="s">
        <v>221</v>
      </c>
      <c r="H127" s="184">
        <v>2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195</v>
      </c>
      <c r="AT127" s="191" t="s">
        <v>156</v>
      </c>
      <c r="AU127" s="191" t="s">
        <v>86</v>
      </c>
      <c r="AY127" s="19" t="s">
        <v>154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195</v>
      </c>
      <c r="BM127" s="191" t="s">
        <v>182</v>
      </c>
    </row>
    <row r="128" spans="1:65" s="2" customFormat="1" ht="16.5" customHeight="1">
      <c r="A128" s="38"/>
      <c r="B128" s="179"/>
      <c r="C128" s="225" t="s">
        <v>173</v>
      </c>
      <c r="D128" s="225" t="s">
        <v>255</v>
      </c>
      <c r="E128" s="226" t="s">
        <v>1485</v>
      </c>
      <c r="F128" s="227" t="s">
        <v>1486</v>
      </c>
      <c r="G128" s="228" t="s">
        <v>221</v>
      </c>
      <c r="H128" s="229">
        <v>2</v>
      </c>
      <c r="I128" s="230"/>
      <c r="J128" s="231">
        <f>ROUND(I128*H128,2)</f>
        <v>0</v>
      </c>
      <c r="K128" s="227" t="s">
        <v>1</v>
      </c>
      <c r="L128" s="232"/>
      <c r="M128" s="233" t="s">
        <v>1</v>
      </c>
      <c r="N128" s="234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248</v>
      </c>
      <c r="AT128" s="191" t="s">
        <v>255</v>
      </c>
      <c r="AU128" s="191" t="s">
        <v>86</v>
      </c>
      <c r="AY128" s="19" t="s">
        <v>154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195</v>
      </c>
      <c r="BM128" s="191" t="s">
        <v>8</v>
      </c>
    </row>
    <row r="129" spans="1:65" s="2" customFormat="1" ht="21.75" customHeight="1">
      <c r="A129" s="38"/>
      <c r="B129" s="179"/>
      <c r="C129" s="180" t="s">
        <v>189</v>
      </c>
      <c r="D129" s="180" t="s">
        <v>156</v>
      </c>
      <c r="E129" s="181" t="s">
        <v>1487</v>
      </c>
      <c r="F129" s="182" t="s">
        <v>1488</v>
      </c>
      <c r="G129" s="183" t="s">
        <v>221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195</v>
      </c>
      <c r="AT129" s="191" t="s">
        <v>156</v>
      </c>
      <c r="AU129" s="191" t="s">
        <v>86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195</v>
      </c>
      <c r="BM129" s="191" t="s">
        <v>192</v>
      </c>
    </row>
    <row r="130" spans="1:65" s="2" customFormat="1" ht="24.15" customHeight="1">
      <c r="A130" s="38"/>
      <c r="B130" s="179"/>
      <c r="C130" s="225" t="s">
        <v>176</v>
      </c>
      <c r="D130" s="225" t="s">
        <v>255</v>
      </c>
      <c r="E130" s="226" t="s">
        <v>1489</v>
      </c>
      <c r="F130" s="227" t="s">
        <v>1490</v>
      </c>
      <c r="G130" s="228" t="s">
        <v>221</v>
      </c>
      <c r="H130" s="229">
        <v>1</v>
      </c>
      <c r="I130" s="230"/>
      <c r="J130" s="231">
        <f>ROUND(I130*H130,2)</f>
        <v>0</v>
      </c>
      <c r="K130" s="227" t="s">
        <v>1</v>
      </c>
      <c r="L130" s="232"/>
      <c r="M130" s="233" t="s">
        <v>1</v>
      </c>
      <c r="N130" s="234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248</v>
      </c>
      <c r="AT130" s="191" t="s">
        <v>255</v>
      </c>
      <c r="AU130" s="191" t="s">
        <v>86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195</v>
      </c>
      <c r="BM130" s="191" t="s">
        <v>195</v>
      </c>
    </row>
    <row r="131" spans="1:65" s="2" customFormat="1" ht="16.5" customHeight="1">
      <c r="A131" s="38"/>
      <c r="B131" s="179"/>
      <c r="C131" s="180" t="s">
        <v>198</v>
      </c>
      <c r="D131" s="180" t="s">
        <v>156</v>
      </c>
      <c r="E131" s="181" t="s">
        <v>1491</v>
      </c>
      <c r="F131" s="182" t="s">
        <v>1492</v>
      </c>
      <c r="G131" s="183" t="s">
        <v>221</v>
      </c>
      <c r="H131" s="184">
        <v>3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195</v>
      </c>
      <c r="AT131" s="191" t="s">
        <v>156</v>
      </c>
      <c r="AU131" s="191" t="s">
        <v>86</v>
      </c>
      <c r="AY131" s="19" t="s">
        <v>154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195</v>
      </c>
      <c r="BM131" s="191" t="s">
        <v>202</v>
      </c>
    </row>
    <row r="132" spans="1:65" s="2" customFormat="1" ht="16.5" customHeight="1">
      <c r="A132" s="38"/>
      <c r="B132" s="179"/>
      <c r="C132" s="225" t="s">
        <v>182</v>
      </c>
      <c r="D132" s="225" t="s">
        <v>255</v>
      </c>
      <c r="E132" s="226" t="s">
        <v>1493</v>
      </c>
      <c r="F132" s="227" t="s">
        <v>1494</v>
      </c>
      <c r="G132" s="228" t="s">
        <v>221</v>
      </c>
      <c r="H132" s="229">
        <v>2</v>
      </c>
      <c r="I132" s="230"/>
      <c r="J132" s="231">
        <f>ROUND(I132*H132,2)</f>
        <v>0</v>
      </c>
      <c r="K132" s="227" t="s">
        <v>1</v>
      </c>
      <c r="L132" s="232"/>
      <c r="M132" s="233" t="s">
        <v>1</v>
      </c>
      <c r="N132" s="234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248</v>
      </c>
      <c r="AT132" s="191" t="s">
        <v>255</v>
      </c>
      <c r="AU132" s="191" t="s">
        <v>86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195</v>
      </c>
      <c r="BM132" s="191" t="s">
        <v>214</v>
      </c>
    </row>
    <row r="133" spans="1:65" s="2" customFormat="1" ht="16.5" customHeight="1">
      <c r="A133" s="38"/>
      <c r="B133" s="179"/>
      <c r="C133" s="225" t="s">
        <v>218</v>
      </c>
      <c r="D133" s="225" t="s">
        <v>255</v>
      </c>
      <c r="E133" s="226" t="s">
        <v>1495</v>
      </c>
      <c r="F133" s="227" t="s">
        <v>1496</v>
      </c>
      <c r="G133" s="228" t="s">
        <v>221</v>
      </c>
      <c r="H133" s="229">
        <v>1</v>
      </c>
      <c r="I133" s="230"/>
      <c r="J133" s="231">
        <f>ROUND(I133*H133,2)</f>
        <v>0</v>
      </c>
      <c r="K133" s="227" t="s">
        <v>1</v>
      </c>
      <c r="L133" s="232"/>
      <c r="M133" s="233" t="s">
        <v>1</v>
      </c>
      <c r="N133" s="234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248</v>
      </c>
      <c r="AT133" s="191" t="s">
        <v>255</v>
      </c>
      <c r="AU133" s="191" t="s">
        <v>86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195</v>
      </c>
      <c r="BM133" s="191" t="s">
        <v>222</v>
      </c>
    </row>
    <row r="134" spans="1:65" s="2" customFormat="1" ht="16.5" customHeight="1">
      <c r="A134" s="38"/>
      <c r="B134" s="179"/>
      <c r="C134" s="225" t="s">
        <v>8</v>
      </c>
      <c r="D134" s="225" t="s">
        <v>255</v>
      </c>
      <c r="E134" s="226" t="s">
        <v>1497</v>
      </c>
      <c r="F134" s="227" t="s">
        <v>1498</v>
      </c>
      <c r="G134" s="228" t="s">
        <v>221</v>
      </c>
      <c r="H134" s="229">
        <v>1</v>
      </c>
      <c r="I134" s="230"/>
      <c r="J134" s="231">
        <f>ROUND(I134*H134,2)</f>
        <v>0</v>
      </c>
      <c r="K134" s="227" t="s">
        <v>1</v>
      </c>
      <c r="L134" s="232"/>
      <c r="M134" s="233" t="s">
        <v>1</v>
      </c>
      <c r="N134" s="234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248</v>
      </c>
      <c r="AT134" s="191" t="s">
        <v>255</v>
      </c>
      <c r="AU134" s="191" t="s">
        <v>86</v>
      </c>
      <c r="AY134" s="19" t="s">
        <v>154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195</v>
      </c>
      <c r="BM134" s="191" t="s">
        <v>226</v>
      </c>
    </row>
    <row r="135" spans="1:65" s="2" customFormat="1" ht="16.5" customHeight="1">
      <c r="A135" s="38"/>
      <c r="B135" s="179"/>
      <c r="C135" s="225" t="s">
        <v>228</v>
      </c>
      <c r="D135" s="225" t="s">
        <v>255</v>
      </c>
      <c r="E135" s="226" t="s">
        <v>1499</v>
      </c>
      <c r="F135" s="227" t="s">
        <v>1500</v>
      </c>
      <c r="G135" s="228" t="s">
        <v>221</v>
      </c>
      <c r="H135" s="229">
        <v>1</v>
      </c>
      <c r="I135" s="230"/>
      <c r="J135" s="231">
        <f>ROUND(I135*H135,2)</f>
        <v>0</v>
      </c>
      <c r="K135" s="227" t="s">
        <v>1</v>
      </c>
      <c r="L135" s="232"/>
      <c r="M135" s="233" t="s">
        <v>1</v>
      </c>
      <c r="N135" s="234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248</v>
      </c>
      <c r="AT135" s="191" t="s">
        <v>255</v>
      </c>
      <c r="AU135" s="191" t="s">
        <v>86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195</v>
      </c>
      <c r="BM135" s="191" t="s">
        <v>231</v>
      </c>
    </row>
    <row r="136" spans="1:65" s="2" customFormat="1" ht="24.15" customHeight="1">
      <c r="A136" s="38"/>
      <c r="B136" s="179"/>
      <c r="C136" s="180" t="s">
        <v>192</v>
      </c>
      <c r="D136" s="180" t="s">
        <v>156</v>
      </c>
      <c r="E136" s="181" t="s">
        <v>1501</v>
      </c>
      <c r="F136" s="182" t="s">
        <v>1502</v>
      </c>
      <c r="G136" s="183" t="s">
        <v>242</v>
      </c>
      <c r="H136" s="184">
        <v>4.5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195</v>
      </c>
      <c r="AT136" s="191" t="s">
        <v>156</v>
      </c>
      <c r="AU136" s="191" t="s">
        <v>86</v>
      </c>
      <c r="AY136" s="19" t="s">
        <v>154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195</v>
      </c>
      <c r="BM136" s="191" t="s">
        <v>235</v>
      </c>
    </row>
    <row r="137" spans="1:65" s="2" customFormat="1" ht="16.5" customHeight="1">
      <c r="A137" s="38"/>
      <c r="B137" s="179"/>
      <c r="C137" s="225" t="s">
        <v>239</v>
      </c>
      <c r="D137" s="225" t="s">
        <v>255</v>
      </c>
      <c r="E137" s="226" t="s">
        <v>1503</v>
      </c>
      <c r="F137" s="227" t="s">
        <v>1504</v>
      </c>
      <c r="G137" s="228" t="s">
        <v>242</v>
      </c>
      <c r="H137" s="229">
        <v>4.5</v>
      </c>
      <c r="I137" s="230"/>
      <c r="J137" s="231">
        <f>ROUND(I137*H137,2)</f>
        <v>0</v>
      </c>
      <c r="K137" s="227" t="s">
        <v>1</v>
      </c>
      <c r="L137" s="232"/>
      <c r="M137" s="233" t="s">
        <v>1</v>
      </c>
      <c r="N137" s="234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248</v>
      </c>
      <c r="AT137" s="191" t="s">
        <v>255</v>
      </c>
      <c r="AU137" s="191" t="s">
        <v>86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195</v>
      </c>
      <c r="BM137" s="191" t="s">
        <v>243</v>
      </c>
    </row>
    <row r="138" spans="1:65" s="2" customFormat="1" ht="24.15" customHeight="1">
      <c r="A138" s="38"/>
      <c r="B138" s="179"/>
      <c r="C138" s="180" t="s">
        <v>195</v>
      </c>
      <c r="D138" s="180" t="s">
        <v>156</v>
      </c>
      <c r="E138" s="181" t="s">
        <v>1505</v>
      </c>
      <c r="F138" s="182" t="s">
        <v>1506</v>
      </c>
      <c r="G138" s="183" t="s">
        <v>242</v>
      </c>
      <c r="H138" s="184">
        <v>12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195</v>
      </c>
      <c r="AT138" s="191" t="s">
        <v>156</v>
      </c>
      <c r="AU138" s="191" t="s">
        <v>86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195</v>
      </c>
      <c r="BM138" s="191" t="s">
        <v>248</v>
      </c>
    </row>
    <row r="139" spans="1:65" s="2" customFormat="1" ht="16.5" customHeight="1">
      <c r="A139" s="38"/>
      <c r="B139" s="179"/>
      <c r="C139" s="225" t="s">
        <v>249</v>
      </c>
      <c r="D139" s="225" t="s">
        <v>255</v>
      </c>
      <c r="E139" s="226" t="s">
        <v>1507</v>
      </c>
      <c r="F139" s="227" t="s">
        <v>1508</v>
      </c>
      <c r="G139" s="228" t="s">
        <v>242</v>
      </c>
      <c r="H139" s="229">
        <v>12</v>
      </c>
      <c r="I139" s="230"/>
      <c r="J139" s="231">
        <f>ROUND(I139*H139,2)</f>
        <v>0</v>
      </c>
      <c r="K139" s="227" t="s">
        <v>1</v>
      </c>
      <c r="L139" s="232"/>
      <c r="M139" s="233" t="s">
        <v>1</v>
      </c>
      <c r="N139" s="234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248</v>
      </c>
      <c r="AT139" s="191" t="s">
        <v>255</v>
      </c>
      <c r="AU139" s="191" t="s">
        <v>86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195</v>
      </c>
      <c r="BM139" s="191" t="s">
        <v>252</v>
      </c>
    </row>
    <row r="140" spans="1:65" s="2" customFormat="1" ht="24.15" customHeight="1">
      <c r="A140" s="38"/>
      <c r="B140" s="179"/>
      <c r="C140" s="180" t="s">
        <v>202</v>
      </c>
      <c r="D140" s="180" t="s">
        <v>156</v>
      </c>
      <c r="E140" s="181" t="s">
        <v>1509</v>
      </c>
      <c r="F140" s="182" t="s">
        <v>1510</v>
      </c>
      <c r="G140" s="183" t="s">
        <v>221</v>
      </c>
      <c r="H140" s="184">
        <v>24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195</v>
      </c>
      <c r="AT140" s="191" t="s">
        <v>156</v>
      </c>
      <c r="AU140" s="191" t="s">
        <v>86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195</v>
      </c>
      <c r="BM140" s="191" t="s">
        <v>258</v>
      </c>
    </row>
    <row r="141" spans="1:65" s="2" customFormat="1" ht="16.5" customHeight="1">
      <c r="A141" s="38"/>
      <c r="B141" s="179"/>
      <c r="C141" s="225" t="s">
        <v>260</v>
      </c>
      <c r="D141" s="225" t="s">
        <v>255</v>
      </c>
      <c r="E141" s="226" t="s">
        <v>1511</v>
      </c>
      <c r="F141" s="227" t="s">
        <v>1512</v>
      </c>
      <c r="G141" s="228" t="s">
        <v>221</v>
      </c>
      <c r="H141" s="229">
        <v>24</v>
      </c>
      <c r="I141" s="230"/>
      <c r="J141" s="231">
        <f>ROUND(I141*H141,2)</f>
        <v>0</v>
      </c>
      <c r="K141" s="227" t="s">
        <v>1</v>
      </c>
      <c r="L141" s="232"/>
      <c r="M141" s="233" t="s">
        <v>1</v>
      </c>
      <c r="N141" s="234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248</v>
      </c>
      <c r="AT141" s="191" t="s">
        <v>255</v>
      </c>
      <c r="AU141" s="191" t="s">
        <v>86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195</v>
      </c>
      <c r="BM141" s="191" t="s">
        <v>263</v>
      </c>
    </row>
    <row r="142" spans="1:65" s="2" customFormat="1" ht="24.15" customHeight="1">
      <c r="A142" s="38"/>
      <c r="B142" s="179"/>
      <c r="C142" s="180" t="s">
        <v>214</v>
      </c>
      <c r="D142" s="180" t="s">
        <v>156</v>
      </c>
      <c r="E142" s="181" t="s">
        <v>1513</v>
      </c>
      <c r="F142" s="182" t="s">
        <v>1514</v>
      </c>
      <c r="G142" s="183" t="s">
        <v>242</v>
      </c>
      <c r="H142" s="184">
        <v>18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195</v>
      </c>
      <c r="AT142" s="191" t="s">
        <v>156</v>
      </c>
      <c r="AU142" s="191" t="s">
        <v>86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195</v>
      </c>
      <c r="BM142" s="191" t="s">
        <v>266</v>
      </c>
    </row>
    <row r="143" spans="1:65" s="2" customFormat="1" ht="16.5" customHeight="1">
      <c r="A143" s="38"/>
      <c r="B143" s="179"/>
      <c r="C143" s="225" t="s">
        <v>7</v>
      </c>
      <c r="D143" s="225" t="s">
        <v>255</v>
      </c>
      <c r="E143" s="226" t="s">
        <v>1515</v>
      </c>
      <c r="F143" s="227" t="s">
        <v>1516</v>
      </c>
      <c r="G143" s="228" t="s">
        <v>221</v>
      </c>
      <c r="H143" s="229">
        <v>18</v>
      </c>
      <c r="I143" s="230"/>
      <c r="J143" s="231">
        <f>ROUND(I143*H143,2)</f>
        <v>0</v>
      </c>
      <c r="K143" s="227" t="s">
        <v>1</v>
      </c>
      <c r="L143" s="232"/>
      <c r="M143" s="233" t="s">
        <v>1</v>
      </c>
      <c r="N143" s="234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248</v>
      </c>
      <c r="AT143" s="191" t="s">
        <v>255</v>
      </c>
      <c r="AU143" s="191" t="s">
        <v>86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195</v>
      </c>
      <c r="BM143" s="191" t="s">
        <v>285</v>
      </c>
    </row>
    <row r="144" spans="1:65" s="2" customFormat="1" ht="21.75" customHeight="1">
      <c r="A144" s="38"/>
      <c r="B144" s="179"/>
      <c r="C144" s="180" t="s">
        <v>222</v>
      </c>
      <c r="D144" s="180" t="s">
        <v>156</v>
      </c>
      <c r="E144" s="181" t="s">
        <v>1517</v>
      </c>
      <c r="F144" s="182" t="s">
        <v>1518</v>
      </c>
      <c r="G144" s="183" t="s">
        <v>221</v>
      </c>
      <c r="H144" s="184">
        <v>24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195</v>
      </c>
      <c r="AT144" s="191" t="s">
        <v>156</v>
      </c>
      <c r="AU144" s="191" t="s">
        <v>86</v>
      </c>
      <c r="AY144" s="19" t="s">
        <v>154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195</v>
      </c>
      <c r="BM144" s="191" t="s">
        <v>288</v>
      </c>
    </row>
    <row r="145" spans="1:65" s="2" customFormat="1" ht="24.15" customHeight="1">
      <c r="A145" s="38"/>
      <c r="B145" s="179"/>
      <c r="C145" s="180" t="s">
        <v>302</v>
      </c>
      <c r="D145" s="180" t="s">
        <v>156</v>
      </c>
      <c r="E145" s="181" t="s">
        <v>1519</v>
      </c>
      <c r="F145" s="182" t="s">
        <v>1520</v>
      </c>
      <c r="G145" s="183" t="s">
        <v>221</v>
      </c>
      <c r="H145" s="184">
        <v>12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195</v>
      </c>
      <c r="AT145" s="191" t="s">
        <v>156</v>
      </c>
      <c r="AU145" s="191" t="s">
        <v>86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195</v>
      </c>
      <c r="BM145" s="191" t="s">
        <v>305</v>
      </c>
    </row>
    <row r="146" spans="1:65" s="2" customFormat="1" ht="37.8" customHeight="1">
      <c r="A146" s="38"/>
      <c r="B146" s="179"/>
      <c r="C146" s="225" t="s">
        <v>226</v>
      </c>
      <c r="D146" s="225" t="s">
        <v>255</v>
      </c>
      <c r="E146" s="226" t="s">
        <v>1521</v>
      </c>
      <c r="F146" s="227" t="s">
        <v>1522</v>
      </c>
      <c r="G146" s="228" t="s">
        <v>221</v>
      </c>
      <c r="H146" s="229">
        <v>12</v>
      </c>
      <c r="I146" s="230"/>
      <c r="J146" s="231">
        <f>ROUND(I146*H146,2)</f>
        <v>0</v>
      </c>
      <c r="K146" s="227" t="s">
        <v>1</v>
      </c>
      <c r="L146" s="232"/>
      <c r="M146" s="233" t="s">
        <v>1</v>
      </c>
      <c r="N146" s="234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248</v>
      </c>
      <c r="AT146" s="191" t="s">
        <v>255</v>
      </c>
      <c r="AU146" s="191" t="s">
        <v>86</v>
      </c>
      <c r="AY146" s="19" t="s">
        <v>154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195</v>
      </c>
      <c r="BM146" s="191" t="s">
        <v>309</v>
      </c>
    </row>
    <row r="147" spans="1:65" s="2" customFormat="1" ht="16.5" customHeight="1">
      <c r="A147" s="38"/>
      <c r="B147" s="179"/>
      <c r="C147" s="225" t="s">
        <v>310</v>
      </c>
      <c r="D147" s="225" t="s">
        <v>255</v>
      </c>
      <c r="E147" s="226" t="s">
        <v>1523</v>
      </c>
      <c r="F147" s="227" t="s">
        <v>1524</v>
      </c>
      <c r="G147" s="228" t="s">
        <v>221</v>
      </c>
      <c r="H147" s="229">
        <v>12</v>
      </c>
      <c r="I147" s="230"/>
      <c r="J147" s="231">
        <f>ROUND(I147*H147,2)</f>
        <v>0</v>
      </c>
      <c r="K147" s="227" t="s">
        <v>1</v>
      </c>
      <c r="L147" s="232"/>
      <c r="M147" s="233" t="s">
        <v>1</v>
      </c>
      <c r="N147" s="234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248</v>
      </c>
      <c r="AT147" s="191" t="s">
        <v>255</v>
      </c>
      <c r="AU147" s="191" t="s">
        <v>86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195</v>
      </c>
      <c r="BM147" s="191" t="s">
        <v>311</v>
      </c>
    </row>
    <row r="148" spans="1:65" s="2" customFormat="1" ht="16.5" customHeight="1">
      <c r="A148" s="38"/>
      <c r="B148" s="179"/>
      <c r="C148" s="225" t="s">
        <v>231</v>
      </c>
      <c r="D148" s="225" t="s">
        <v>255</v>
      </c>
      <c r="E148" s="226" t="s">
        <v>1525</v>
      </c>
      <c r="F148" s="227" t="s">
        <v>1526</v>
      </c>
      <c r="G148" s="228" t="s">
        <v>221</v>
      </c>
      <c r="H148" s="229">
        <v>12</v>
      </c>
      <c r="I148" s="230"/>
      <c r="J148" s="231">
        <f>ROUND(I148*H148,2)</f>
        <v>0</v>
      </c>
      <c r="K148" s="227" t="s">
        <v>1</v>
      </c>
      <c r="L148" s="232"/>
      <c r="M148" s="233" t="s">
        <v>1</v>
      </c>
      <c r="N148" s="234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248</v>
      </c>
      <c r="AT148" s="191" t="s">
        <v>255</v>
      </c>
      <c r="AU148" s="191" t="s">
        <v>86</v>
      </c>
      <c r="AY148" s="19" t="s">
        <v>154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195</v>
      </c>
      <c r="BM148" s="191" t="s">
        <v>315</v>
      </c>
    </row>
    <row r="149" spans="1:65" s="2" customFormat="1" ht="16.5" customHeight="1">
      <c r="A149" s="38"/>
      <c r="B149" s="179"/>
      <c r="C149" s="225" t="s">
        <v>319</v>
      </c>
      <c r="D149" s="225" t="s">
        <v>255</v>
      </c>
      <c r="E149" s="226" t="s">
        <v>1527</v>
      </c>
      <c r="F149" s="227" t="s">
        <v>1528</v>
      </c>
      <c r="G149" s="228" t="s">
        <v>221</v>
      </c>
      <c r="H149" s="229">
        <v>12</v>
      </c>
      <c r="I149" s="230"/>
      <c r="J149" s="231">
        <f>ROUND(I149*H149,2)</f>
        <v>0</v>
      </c>
      <c r="K149" s="227" t="s">
        <v>1</v>
      </c>
      <c r="L149" s="232"/>
      <c r="M149" s="233" t="s">
        <v>1</v>
      </c>
      <c r="N149" s="234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248</v>
      </c>
      <c r="AT149" s="191" t="s">
        <v>255</v>
      </c>
      <c r="AU149" s="191" t="s">
        <v>86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195</v>
      </c>
      <c r="BM149" s="191" t="s">
        <v>322</v>
      </c>
    </row>
    <row r="150" spans="1:65" s="2" customFormat="1" ht="16.5" customHeight="1">
      <c r="A150" s="38"/>
      <c r="B150" s="179"/>
      <c r="C150" s="225" t="s">
        <v>235</v>
      </c>
      <c r="D150" s="225" t="s">
        <v>255</v>
      </c>
      <c r="E150" s="226" t="s">
        <v>1529</v>
      </c>
      <c r="F150" s="227" t="s">
        <v>1530</v>
      </c>
      <c r="G150" s="228" t="s">
        <v>221</v>
      </c>
      <c r="H150" s="229">
        <v>12</v>
      </c>
      <c r="I150" s="230"/>
      <c r="J150" s="231">
        <f>ROUND(I150*H150,2)</f>
        <v>0</v>
      </c>
      <c r="K150" s="227" t="s">
        <v>1</v>
      </c>
      <c r="L150" s="232"/>
      <c r="M150" s="233" t="s">
        <v>1</v>
      </c>
      <c r="N150" s="234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248</v>
      </c>
      <c r="AT150" s="191" t="s">
        <v>255</v>
      </c>
      <c r="AU150" s="191" t="s">
        <v>86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195</v>
      </c>
      <c r="BM150" s="191" t="s">
        <v>326</v>
      </c>
    </row>
    <row r="151" spans="1:65" s="2" customFormat="1" ht="16.5" customHeight="1">
      <c r="A151" s="38"/>
      <c r="B151" s="179"/>
      <c r="C151" s="225" t="s">
        <v>332</v>
      </c>
      <c r="D151" s="225" t="s">
        <v>255</v>
      </c>
      <c r="E151" s="226" t="s">
        <v>1531</v>
      </c>
      <c r="F151" s="227" t="s">
        <v>1532</v>
      </c>
      <c r="G151" s="228" t="s">
        <v>221</v>
      </c>
      <c r="H151" s="229">
        <v>24</v>
      </c>
      <c r="I151" s="230"/>
      <c r="J151" s="231">
        <f>ROUND(I151*H151,2)</f>
        <v>0</v>
      </c>
      <c r="K151" s="227" t="s">
        <v>1</v>
      </c>
      <c r="L151" s="232"/>
      <c r="M151" s="233" t="s">
        <v>1</v>
      </c>
      <c r="N151" s="234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248</v>
      </c>
      <c r="AT151" s="191" t="s">
        <v>255</v>
      </c>
      <c r="AU151" s="191" t="s">
        <v>86</v>
      </c>
      <c r="AY151" s="19" t="s">
        <v>154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195</v>
      </c>
      <c r="BM151" s="191" t="s">
        <v>335</v>
      </c>
    </row>
    <row r="152" spans="1:65" s="2" customFormat="1" ht="24.15" customHeight="1">
      <c r="A152" s="38"/>
      <c r="B152" s="179"/>
      <c r="C152" s="180" t="s">
        <v>243</v>
      </c>
      <c r="D152" s="180" t="s">
        <v>156</v>
      </c>
      <c r="E152" s="181" t="s">
        <v>1533</v>
      </c>
      <c r="F152" s="182" t="s">
        <v>1534</v>
      </c>
      <c r="G152" s="183" t="s">
        <v>187</v>
      </c>
      <c r="H152" s="184">
        <v>3.729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195</v>
      </c>
      <c r="AT152" s="191" t="s">
        <v>156</v>
      </c>
      <c r="AU152" s="191" t="s">
        <v>86</v>
      </c>
      <c r="AY152" s="19" t="s">
        <v>154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195</v>
      </c>
      <c r="BM152" s="191" t="s">
        <v>339</v>
      </c>
    </row>
    <row r="153" spans="1:65" s="2" customFormat="1" ht="24.15" customHeight="1">
      <c r="A153" s="38"/>
      <c r="B153" s="179"/>
      <c r="C153" s="180" t="s">
        <v>341</v>
      </c>
      <c r="D153" s="180" t="s">
        <v>156</v>
      </c>
      <c r="E153" s="181" t="s">
        <v>1535</v>
      </c>
      <c r="F153" s="182" t="s">
        <v>1536</v>
      </c>
      <c r="G153" s="183" t="s">
        <v>187</v>
      </c>
      <c r="H153" s="184">
        <v>3.729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195</v>
      </c>
      <c r="AT153" s="191" t="s">
        <v>156</v>
      </c>
      <c r="AU153" s="191" t="s">
        <v>86</v>
      </c>
      <c r="AY153" s="19" t="s">
        <v>154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195</v>
      </c>
      <c r="BM153" s="191" t="s">
        <v>344</v>
      </c>
    </row>
    <row r="154" spans="1:65" s="2" customFormat="1" ht="24.15" customHeight="1">
      <c r="A154" s="38"/>
      <c r="B154" s="179"/>
      <c r="C154" s="180" t="s">
        <v>248</v>
      </c>
      <c r="D154" s="180" t="s">
        <v>156</v>
      </c>
      <c r="E154" s="181" t="s">
        <v>1537</v>
      </c>
      <c r="F154" s="182" t="s">
        <v>1538</v>
      </c>
      <c r="G154" s="183" t="s">
        <v>187</v>
      </c>
      <c r="H154" s="184">
        <v>186.45</v>
      </c>
      <c r="I154" s="185"/>
      <c r="J154" s="186">
        <f>ROUND(I154*H154,2)</f>
        <v>0</v>
      </c>
      <c r="K154" s="182" t="s">
        <v>1</v>
      </c>
      <c r="L154" s="39"/>
      <c r="M154" s="242" t="s">
        <v>1</v>
      </c>
      <c r="N154" s="243" t="s">
        <v>41</v>
      </c>
      <c r="O154" s="244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195</v>
      </c>
      <c r="AT154" s="191" t="s">
        <v>156</v>
      </c>
      <c r="AU154" s="191" t="s">
        <v>86</v>
      </c>
      <c r="AY154" s="19" t="s">
        <v>154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195</v>
      </c>
      <c r="BM154" s="191" t="s">
        <v>348</v>
      </c>
    </row>
    <row r="155" spans="1:31" s="2" customFormat="1" ht="6.95" customHeight="1">
      <c r="A155" s="38"/>
      <c r="B155" s="60"/>
      <c r="C155" s="61"/>
      <c r="D155" s="61"/>
      <c r="E155" s="61"/>
      <c r="F155" s="61"/>
      <c r="G155" s="61"/>
      <c r="H155" s="61"/>
      <c r="I155" s="61"/>
      <c r="J155" s="61"/>
      <c r="K155" s="61"/>
      <c r="L155" s="39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autoFilter ref="C118:K15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110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1539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ROUND(J123,2)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ROUND((SUM(BE123:BE238)),2)</f>
        <v>0</v>
      </c>
      <c r="G33" s="38"/>
      <c r="H33" s="38"/>
      <c r="I33" s="136">
        <v>0.21</v>
      </c>
      <c r="J33" s="135">
        <f>ROUND(((SUM(BE123:BE238))*I33),2)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ROUND((SUM(BF123:BF238)),2)</f>
        <v>0</v>
      </c>
      <c r="G34" s="38"/>
      <c r="H34" s="38"/>
      <c r="I34" s="136">
        <v>0.12</v>
      </c>
      <c r="J34" s="135">
        <f>ROUND(((SUM(BF123:BF238))*I34),2)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ROUND((SUM(BG123:BG238)),2)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ROUND((SUM(BH123:BH238)),2)</f>
        <v>0</v>
      </c>
      <c r="G36" s="38"/>
      <c r="H36" s="38"/>
      <c r="I36" s="136">
        <v>0.12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ROUND((SUM(BI123:BI238)),2)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04 - ÚT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Trojdílná 1117/18</v>
      </c>
      <c r="G89" s="38"/>
      <c r="H89" s="38"/>
      <c r="I89" s="32" t="s">
        <v>22</v>
      </c>
      <c r="J89" s="69" t="str">
        <f>IF(J12="","",J12)</f>
        <v>30. 1. 2024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Městská část Praha 5</v>
      </c>
      <c r="G91" s="38"/>
      <c r="H91" s="38"/>
      <c r="I91" s="32" t="s">
        <v>30</v>
      </c>
      <c r="J91" s="36" t="str">
        <f>E21</f>
        <v>RH-ARCHITEKTI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113</v>
      </c>
      <c r="D94" s="137"/>
      <c r="E94" s="137"/>
      <c r="F94" s="137"/>
      <c r="G94" s="137"/>
      <c r="H94" s="137"/>
      <c r="I94" s="137"/>
      <c r="J94" s="146" t="s">
        <v>114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115</v>
      </c>
      <c r="D96" s="38"/>
      <c r="E96" s="38"/>
      <c r="F96" s="38"/>
      <c r="G96" s="38"/>
      <c r="H96" s="38"/>
      <c r="I96" s="38"/>
      <c r="J96" s="96">
        <f>J123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116</v>
      </c>
    </row>
    <row r="97" spans="1:31" s="9" customFormat="1" ht="24.95" customHeight="1">
      <c r="A97" s="9"/>
      <c r="B97" s="148"/>
      <c r="C97" s="9"/>
      <c r="D97" s="149" t="s">
        <v>124</v>
      </c>
      <c r="E97" s="150"/>
      <c r="F97" s="150"/>
      <c r="G97" s="150"/>
      <c r="H97" s="150"/>
      <c r="I97" s="150"/>
      <c r="J97" s="151">
        <f>J124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1540</v>
      </c>
      <c r="E98" s="154"/>
      <c r="F98" s="154"/>
      <c r="G98" s="154"/>
      <c r="H98" s="154"/>
      <c r="I98" s="154"/>
      <c r="J98" s="155">
        <f>J125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1541</v>
      </c>
      <c r="E99" s="154"/>
      <c r="F99" s="154"/>
      <c r="G99" s="154"/>
      <c r="H99" s="154"/>
      <c r="I99" s="154"/>
      <c r="J99" s="155">
        <f>J128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1542</v>
      </c>
      <c r="E100" s="154"/>
      <c r="F100" s="154"/>
      <c r="G100" s="154"/>
      <c r="H100" s="154"/>
      <c r="I100" s="154"/>
      <c r="J100" s="155">
        <f>J131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1543</v>
      </c>
      <c r="E101" s="154"/>
      <c r="F101" s="154"/>
      <c r="G101" s="154"/>
      <c r="H101" s="154"/>
      <c r="I101" s="154"/>
      <c r="J101" s="155">
        <f>J154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1544</v>
      </c>
      <c r="E102" s="154"/>
      <c r="F102" s="154"/>
      <c r="G102" s="154"/>
      <c r="H102" s="154"/>
      <c r="I102" s="154"/>
      <c r="J102" s="155">
        <f>J169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129</v>
      </c>
      <c r="E103" s="154"/>
      <c r="F103" s="154"/>
      <c r="G103" s="154"/>
      <c r="H103" s="154"/>
      <c r="I103" s="154"/>
      <c r="J103" s="155">
        <f>J198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139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129" t="str">
        <f>E7</f>
        <v>Snížení energetické náročnosti objektu MŠ</v>
      </c>
      <c r="F113" s="32"/>
      <c r="G113" s="32"/>
      <c r="H113" s="32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110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E9</f>
        <v>04 - ÚT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F12</f>
        <v>Trojdílná 1117/18</v>
      </c>
      <c r="G117" s="38"/>
      <c r="H117" s="38"/>
      <c r="I117" s="32" t="s">
        <v>22</v>
      </c>
      <c r="J117" s="69" t="str">
        <f>IF(J12="","",J12)</f>
        <v>30. 1. 2024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38"/>
      <c r="E119" s="38"/>
      <c r="F119" s="27" t="str">
        <f>E15</f>
        <v>Městská část Praha 5</v>
      </c>
      <c r="G119" s="38"/>
      <c r="H119" s="38"/>
      <c r="I119" s="32" t="s">
        <v>30</v>
      </c>
      <c r="J119" s="36" t="str">
        <f>E21</f>
        <v>RH-ARCHITEKTI s.r.o.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IF(E18="","",E18)</f>
        <v>Vyplň údaj</v>
      </c>
      <c r="G120" s="38"/>
      <c r="H120" s="38"/>
      <c r="I120" s="32" t="s">
        <v>33</v>
      </c>
      <c r="J120" s="36" t="str">
        <f>E24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140</v>
      </c>
      <c r="D122" s="159" t="s">
        <v>61</v>
      </c>
      <c r="E122" s="159" t="s">
        <v>57</v>
      </c>
      <c r="F122" s="159" t="s">
        <v>58</v>
      </c>
      <c r="G122" s="159" t="s">
        <v>141</v>
      </c>
      <c r="H122" s="159" t="s">
        <v>142</v>
      </c>
      <c r="I122" s="159" t="s">
        <v>143</v>
      </c>
      <c r="J122" s="159" t="s">
        <v>114</v>
      </c>
      <c r="K122" s="160" t="s">
        <v>144</v>
      </c>
      <c r="L122" s="161"/>
      <c r="M122" s="86" t="s">
        <v>1</v>
      </c>
      <c r="N122" s="87" t="s">
        <v>40</v>
      </c>
      <c r="O122" s="87" t="s">
        <v>145</v>
      </c>
      <c r="P122" s="87" t="s">
        <v>146</v>
      </c>
      <c r="Q122" s="87" t="s">
        <v>147</v>
      </c>
      <c r="R122" s="87" t="s">
        <v>148</v>
      </c>
      <c r="S122" s="87" t="s">
        <v>149</v>
      </c>
      <c r="T122" s="88" t="s">
        <v>150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151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</f>
        <v>0</v>
      </c>
      <c r="Q123" s="90"/>
      <c r="R123" s="163">
        <f>R124</f>
        <v>0</v>
      </c>
      <c r="S123" s="90"/>
      <c r="T123" s="164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116</v>
      </c>
      <c r="BK123" s="165">
        <f>BK124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603</v>
      </c>
      <c r="F124" s="168" t="s">
        <v>604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P125+P128+P131+P154+P169+P198</f>
        <v>0</v>
      </c>
      <c r="Q124" s="172"/>
      <c r="R124" s="173">
        <f>R125+R128+R131+R154+R169+R198</f>
        <v>0</v>
      </c>
      <c r="S124" s="172"/>
      <c r="T124" s="174">
        <f>T125+T128+T131+T154+T169+T198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86</v>
      </c>
      <c r="AT124" s="175" t="s">
        <v>75</v>
      </c>
      <c r="AU124" s="175" t="s">
        <v>76</v>
      </c>
      <c r="AY124" s="167" t="s">
        <v>154</v>
      </c>
      <c r="BK124" s="176">
        <f>BK125+BK128+BK131+BK154+BK169+BK198</f>
        <v>0</v>
      </c>
    </row>
    <row r="125" spans="1:63" s="12" customFormat="1" ht="22.8" customHeight="1">
      <c r="A125" s="12"/>
      <c r="B125" s="166"/>
      <c r="C125" s="12"/>
      <c r="D125" s="167" t="s">
        <v>75</v>
      </c>
      <c r="E125" s="177" t="s">
        <v>1545</v>
      </c>
      <c r="F125" s="177" t="s">
        <v>1546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SUM(P126:P127)</f>
        <v>0</v>
      </c>
      <c r="Q125" s="172"/>
      <c r="R125" s="173">
        <f>SUM(R126:R127)</f>
        <v>0</v>
      </c>
      <c r="S125" s="172"/>
      <c r="T125" s="174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86</v>
      </c>
      <c r="AT125" s="175" t="s">
        <v>75</v>
      </c>
      <c r="AU125" s="175" t="s">
        <v>84</v>
      </c>
      <c r="AY125" s="167" t="s">
        <v>154</v>
      </c>
      <c r="BK125" s="176">
        <f>SUM(BK126:BK127)</f>
        <v>0</v>
      </c>
    </row>
    <row r="126" spans="1:65" s="2" customFormat="1" ht="37.8" customHeight="1">
      <c r="A126" s="38"/>
      <c r="B126" s="179"/>
      <c r="C126" s="180" t="s">
        <v>84</v>
      </c>
      <c r="D126" s="180" t="s">
        <v>156</v>
      </c>
      <c r="E126" s="181" t="s">
        <v>1547</v>
      </c>
      <c r="F126" s="182" t="s">
        <v>1548</v>
      </c>
      <c r="G126" s="183" t="s">
        <v>242</v>
      </c>
      <c r="H126" s="184">
        <v>18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195</v>
      </c>
      <c r="AT126" s="191" t="s">
        <v>156</v>
      </c>
      <c r="AU126" s="191" t="s">
        <v>86</v>
      </c>
      <c r="AY126" s="19" t="s">
        <v>154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195</v>
      </c>
      <c r="BM126" s="191" t="s">
        <v>86</v>
      </c>
    </row>
    <row r="127" spans="1:65" s="2" customFormat="1" ht="37.8" customHeight="1">
      <c r="A127" s="38"/>
      <c r="B127" s="179"/>
      <c r="C127" s="180" t="s">
        <v>86</v>
      </c>
      <c r="D127" s="180" t="s">
        <v>156</v>
      </c>
      <c r="E127" s="181" t="s">
        <v>1549</v>
      </c>
      <c r="F127" s="182" t="s">
        <v>1550</v>
      </c>
      <c r="G127" s="183" t="s">
        <v>242</v>
      </c>
      <c r="H127" s="184">
        <v>14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195</v>
      </c>
      <c r="AT127" s="191" t="s">
        <v>156</v>
      </c>
      <c r="AU127" s="191" t="s">
        <v>86</v>
      </c>
      <c r="AY127" s="19" t="s">
        <v>154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195</v>
      </c>
      <c r="BM127" s="191" t="s">
        <v>161</v>
      </c>
    </row>
    <row r="128" spans="1:63" s="12" customFormat="1" ht="22.8" customHeight="1">
      <c r="A128" s="12"/>
      <c r="B128" s="166"/>
      <c r="C128" s="12"/>
      <c r="D128" s="167" t="s">
        <v>75</v>
      </c>
      <c r="E128" s="177" t="s">
        <v>1551</v>
      </c>
      <c r="F128" s="177" t="s">
        <v>1552</v>
      </c>
      <c r="G128" s="12"/>
      <c r="H128" s="12"/>
      <c r="I128" s="169"/>
      <c r="J128" s="178">
        <f>BK128</f>
        <v>0</v>
      </c>
      <c r="K128" s="12"/>
      <c r="L128" s="166"/>
      <c r="M128" s="171"/>
      <c r="N128" s="172"/>
      <c r="O128" s="172"/>
      <c r="P128" s="173">
        <f>SUM(P129:P130)</f>
        <v>0</v>
      </c>
      <c r="Q128" s="172"/>
      <c r="R128" s="173">
        <f>SUM(R129:R130)</f>
        <v>0</v>
      </c>
      <c r="S128" s="172"/>
      <c r="T128" s="174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86</v>
      </c>
      <c r="AT128" s="175" t="s">
        <v>75</v>
      </c>
      <c r="AU128" s="175" t="s">
        <v>84</v>
      </c>
      <c r="AY128" s="167" t="s">
        <v>154</v>
      </c>
      <c r="BK128" s="176">
        <f>SUM(BK129:BK130)</f>
        <v>0</v>
      </c>
    </row>
    <row r="129" spans="1:65" s="2" customFormat="1" ht="24.15" customHeight="1">
      <c r="A129" s="38"/>
      <c r="B129" s="179"/>
      <c r="C129" s="180" t="s">
        <v>170</v>
      </c>
      <c r="D129" s="180" t="s">
        <v>156</v>
      </c>
      <c r="E129" s="181" t="s">
        <v>1553</v>
      </c>
      <c r="F129" s="182" t="s">
        <v>1554</v>
      </c>
      <c r="G129" s="183" t="s">
        <v>542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195</v>
      </c>
      <c r="AT129" s="191" t="s">
        <v>156</v>
      </c>
      <c r="AU129" s="191" t="s">
        <v>86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195</v>
      </c>
      <c r="BM129" s="191" t="s">
        <v>173</v>
      </c>
    </row>
    <row r="130" spans="1:65" s="2" customFormat="1" ht="16.5" customHeight="1">
      <c r="A130" s="38"/>
      <c r="B130" s="179"/>
      <c r="C130" s="225" t="s">
        <v>161</v>
      </c>
      <c r="D130" s="225" t="s">
        <v>255</v>
      </c>
      <c r="E130" s="226" t="s">
        <v>1555</v>
      </c>
      <c r="F130" s="227" t="s">
        <v>1556</v>
      </c>
      <c r="G130" s="228" t="s">
        <v>221</v>
      </c>
      <c r="H130" s="229">
        <v>1</v>
      </c>
      <c r="I130" s="230"/>
      <c r="J130" s="231">
        <f>ROUND(I130*H130,2)</f>
        <v>0</v>
      </c>
      <c r="K130" s="227" t="s">
        <v>1</v>
      </c>
      <c r="L130" s="232"/>
      <c r="M130" s="233" t="s">
        <v>1</v>
      </c>
      <c r="N130" s="234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248</v>
      </c>
      <c r="AT130" s="191" t="s">
        <v>255</v>
      </c>
      <c r="AU130" s="191" t="s">
        <v>86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195</v>
      </c>
      <c r="BM130" s="191" t="s">
        <v>176</v>
      </c>
    </row>
    <row r="131" spans="1:63" s="12" customFormat="1" ht="22.8" customHeight="1">
      <c r="A131" s="12"/>
      <c r="B131" s="166"/>
      <c r="C131" s="12"/>
      <c r="D131" s="167" t="s">
        <v>75</v>
      </c>
      <c r="E131" s="177" t="s">
        <v>1557</v>
      </c>
      <c r="F131" s="177" t="s">
        <v>1558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SUM(P132:P153)</f>
        <v>0</v>
      </c>
      <c r="Q131" s="172"/>
      <c r="R131" s="173">
        <f>SUM(R132:R153)</f>
        <v>0</v>
      </c>
      <c r="S131" s="172"/>
      <c r="T131" s="174">
        <f>SUM(T132:T153)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86</v>
      </c>
      <c r="AT131" s="175" t="s">
        <v>75</v>
      </c>
      <c r="AU131" s="175" t="s">
        <v>84</v>
      </c>
      <c r="AY131" s="167" t="s">
        <v>154</v>
      </c>
      <c r="BK131" s="176">
        <f>SUM(BK132:BK153)</f>
        <v>0</v>
      </c>
    </row>
    <row r="132" spans="1:65" s="2" customFormat="1" ht="24.15" customHeight="1">
      <c r="A132" s="38"/>
      <c r="B132" s="179"/>
      <c r="C132" s="180" t="s">
        <v>179</v>
      </c>
      <c r="D132" s="180" t="s">
        <v>156</v>
      </c>
      <c r="E132" s="181" t="s">
        <v>1559</v>
      </c>
      <c r="F132" s="182" t="s">
        <v>1560</v>
      </c>
      <c r="G132" s="183" t="s">
        <v>542</v>
      </c>
      <c r="H132" s="184">
        <v>1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195</v>
      </c>
      <c r="AT132" s="191" t="s">
        <v>156</v>
      </c>
      <c r="AU132" s="191" t="s">
        <v>86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195</v>
      </c>
      <c r="BM132" s="191" t="s">
        <v>182</v>
      </c>
    </row>
    <row r="133" spans="1:65" s="2" customFormat="1" ht="24.15" customHeight="1">
      <c r="A133" s="38"/>
      <c r="B133" s="179"/>
      <c r="C133" s="225" t="s">
        <v>173</v>
      </c>
      <c r="D133" s="225" t="s">
        <v>255</v>
      </c>
      <c r="E133" s="226" t="s">
        <v>1561</v>
      </c>
      <c r="F133" s="227" t="s">
        <v>1562</v>
      </c>
      <c r="G133" s="228" t="s">
        <v>221</v>
      </c>
      <c r="H133" s="229">
        <v>1</v>
      </c>
      <c r="I133" s="230"/>
      <c r="J133" s="231">
        <f>ROUND(I133*H133,2)</f>
        <v>0</v>
      </c>
      <c r="K133" s="227" t="s">
        <v>1</v>
      </c>
      <c r="L133" s="232"/>
      <c r="M133" s="233" t="s">
        <v>1</v>
      </c>
      <c r="N133" s="234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248</v>
      </c>
      <c r="AT133" s="191" t="s">
        <v>255</v>
      </c>
      <c r="AU133" s="191" t="s">
        <v>86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195</v>
      </c>
      <c r="BM133" s="191" t="s">
        <v>8</v>
      </c>
    </row>
    <row r="134" spans="1:65" s="2" customFormat="1" ht="33" customHeight="1">
      <c r="A134" s="38"/>
      <c r="B134" s="179"/>
      <c r="C134" s="180" t="s">
        <v>189</v>
      </c>
      <c r="D134" s="180" t="s">
        <v>156</v>
      </c>
      <c r="E134" s="181" t="s">
        <v>1563</v>
      </c>
      <c r="F134" s="182" t="s">
        <v>1564</v>
      </c>
      <c r="G134" s="183" t="s">
        <v>542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195</v>
      </c>
      <c r="AT134" s="191" t="s">
        <v>156</v>
      </c>
      <c r="AU134" s="191" t="s">
        <v>86</v>
      </c>
      <c r="AY134" s="19" t="s">
        <v>154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195</v>
      </c>
      <c r="BM134" s="191" t="s">
        <v>192</v>
      </c>
    </row>
    <row r="135" spans="1:65" s="2" customFormat="1" ht="37.8" customHeight="1">
      <c r="A135" s="38"/>
      <c r="B135" s="179"/>
      <c r="C135" s="180" t="s">
        <v>176</v>
      </c>
      <c r="D135" s="180" t="s">
        <v>156</v>
      </c>
      <c r="E135" s="181" t="s">
        <v>1565</v>
      </c>
      <c r="F135" s="182" t="s">
        <v>1566</v>
      </c>
      <c r="G135" s="183" t="s">
        <v>542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195</v>
      </c>
      <c r="AT135" s="191" t="s">
        <v>156</v>
      </c>
      <c r="AU135" s="191" t="s">
        <v>86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195</v>
      </c>
      <c r="BM135" s="191" t="s">
        <v>195</v>
      </c>
    </row>
    <row r="136" spans="1:65" s="2" customFormat="1" ht="24.15" customHeight="1">
      <c r="A136" s="38"/>
      <c r="B136" s="179"/>
      <c r="C136" s="180" t="s">
        <v>198</v>
      </c>
      <c r="D136" s="180" t="s">
        <v>156</v>
      </c>
      <c r="E136" s="181" t="s">
        <v>1567</v>
      </c>
      <c r="F136" s="182" t="s">
        <v>1568</v>
      </c>
      <c r="G136" s="183" t="s">
        <v>542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195</v>
      </c>
      <c r="AT136" s="191" t="s">
        <v>156</v>
      </c>
      <c r="AU136" s="191" t="s">
        <v>86</v>
      </c>
      <c r="AY136" s="19" t="s">
        <v>154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195</v>
      </c>
      <c r="BM136" s="191" t="s">
        <v>202</v>
      </c>
    </row>
    <row r="137" spans="1:65" s="2" customFormat="1" ht="16.5" customHeight="1">
      <c r="A137" s="38"/>
      <c r="B137" s="179"/>
      <c r="C137" s="225" t="s">
        <v>182</v>
      </c>
      <c r="D137" s="225" t="s">
        <v>255</v>
      </c>
      <c r="E137" s="226" t="s">
        <v>1569</v>
      </c>
      <c r="F137" s="227" t="s">
        <v>1570</v>
      </c>
      <c r="G137" s="228" t="s">
        <v>221</v>
      </c>
      <c r="H137" s="229">
        <v>1</v>
      </c>
      <c r="I137" s="230"/>
      <c r="J137" s="231">
        <f>ROUND(I137*H137,2)</f>
        <v>0</v>
      </c>
      <c r="K137" s="227" t="s">
        <v>1</v>
      </c>
      <c r="L137" s="232"/>
      <c r="M137" s="233" t="s">
        <v>1</v>
      </c>
      <c r="N137" s="234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248</v>
      </c>
      <c r="AT137" s="191" t="s">
        <v>255</v>
      </c>
      <c r="AU137" s="191" t="s">
        <v>86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195</v>
      </c>
      <c r="BM137" s="191" t="s">
        <v>214</v>
      </c>
    </row>
    <row r="138" spans="1:65" s="2" customFormat="1" ht="24.15" customHeight="1">
      <c r="A138" s="38"/>
      <c r="B138" s="179"/>
      <c r="C138" s="180" t="s">
        <v>218</v>
      </c>
      <c r="D138" s="180" t="s">
        <v>156</v>
      </c>
      <c r="E138" s="181" t="s">
        <v>1571</v>
      </c>
      <c r="F138" s="182" t="s">
        <v>1572</v>
      </c>
      <c r="G138" s="183" t="s">
        <v>542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195</v>
      </c>
      <c r="AT138" s="191" t="s">
        <v>156</v>
      </c>
      <c r="AU138" s="191" t="s">
        <v>86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195</v>
      </c>
      <c r="BM138" s="191" t="s">
        <v>222</v>
      </c>
    </row>
    <row r="139" spans="1:65" s="2" customFormat="1" ht="16.5" customHeight="1">
      <c r="A139" s="38"/>
      <c r="B139" s="179"/>
      <c r="C139" s="225" t="s">
        <v>8</v>
      </c>
      <c r="D139" s="225" t="s">
        <v>255</v>
      </c>
      <c r="E139" s="226" t="s">
        <v>1573</v>
      </c>
      <c r="F139" s="227" t="s">
        <v>1574</v>
      </c>
      <c r="G139" s="228" t="s">
        <v>221</v>
      </c>
      <c r="H139" s="229">
        <v>1</v>
      </c>
      <c r="I139" s="230"/>
      <c r="J139" s="231">
        <f>ROUND(I139*H139,2)</f>
        <v>0</v>
      </c>
      <c r="K139" s="227" t="s">
        <v>1</v>
      </c>
      <c r="L139" s="232"/>
      <c r="M139" s="233" t="s">
        <v>1</v>
      </c>
      <c r="N139" s="234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248</v>
      </c>
      <c r="AT139" s="191" t="s">
        <v>255</v>
      </c>
      <c r="AU139" s="191" t="s">
        <v>86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195</v>
      </c>
      <c r="BM139" s="191" t="s">
        <v>226</v>
      </c>
    </row>
    <row r="140" spans="1:65" s="2" customFormat="1" ht="24.15" customHeight="1">
      <c r="A140" s="38"/>
      <c r="B140" s="179"/>
      <c r="C140" s="180" t="s">
        <v>228</v>
      </c>
      <c r="D140" s="180" t="s">
        <v>156</v>
      </c>
      <c r="E140" s="181" t="s">
        <v>1575</v>
      </c>
      <c r="F140" s="182" t="s">
        <v>1576</v>
      </c>
      <c r="G140" s="183" t="s">
        <v>542</v>
      </c>
      <c r="H140" s="184">
        <v>3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195</v>
      </c>
      <c r="AT140" s="191" t="s">
        <v>156</v>
      </c>
      <c r="AU140" s="191" t="s">
        <v>86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195</v>
      </c>
      <c r="BM140" s="191" t="s">
        <v>231</v>
      </c>
    </row>
    <row r="141" spans="1:65" s="2" customFormat="1" ht="16.5" customHeight="1">
      <c r="A141" s="38"/>
      <c r="B141" s="179"/>
      <c r="C141" s="225" t="s">
        <v>192</v>
      </c>
      <c r="D141" s="225" t="s">
        <v>255</v>
      </c>
      <c r="E141" s="226" t="s">
        <v>1577</v>
      </c>
      <c r="F141" s="227" t="s">
        <v>1578</v>
      </c>
      <c r="G141" s="228" t="s">
        <v>221</v>
      </c>
      <c r="H141" s="229">
        <v>1</v>
      </c>
      <c r="I141" s="230"/>
      <c r="J141" s="231">
        <f>ROUND(I141*H141,2)</f>
        <v>0</v>
      </c>
      <c r="K141" s="227" t="s">
        <v>1</v>
      </c>
      <c r="L141" s="232"/>
      <c r="M141" s="233" t="s">
        <v>1</v>
      </c>
      <c r="N141" s="234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248</v>
      </c>
      <c r="AT141" s="191" t="s">
        <v>255</v>
      </c>
      <c r="AU141" s="191" t="s">
        <v>86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195</v>
      </c>
      <c r="BM141" s="191" t="s">
        <v>235</v>
      </c>
    </row>
    <row r="142" spans="1:65" s="2" customFormat="1" ht="16.5" customHeight="1">
      <c r="A142" s="38"/>
      <c r="B142" s="179"/>
      <c r="C142" s="225" t="s">
        <v>239</v>
      </c>
      <c r="D142" s="225" t="s">
        <v>255</v>
      </c>
      <c r="E142" s="226" t="s">
        <v>1579</v>
      </c>
      <c r="F142" s="227" t="s">
        <v>1580</v>
      </c>
      <c r="G142" s="228" t="s">
        <v>221</v>
      </c>
      <c r="H142" s="229">
        <v>3</v>
      </c>
      <c r="I142" s="230"/>
      <c r="J142" s="231">
        <f>ROUND(I142*H142,2)</f>
        <v>0</v>
      </c>
      <c r="K142" s="227" t="s">
        <v>1</v>
      </c>
      <c r="L142" s="232"/>
      <c r="M142" s="233" t="s">
        <v>1</v>
      </c>
      <c r="N142" s="234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248</v>
      </c>
      <c r="AT142" s="191" t="s">
        <v>255</v>
      </c>
      <c r="AU142" s="191" t="s">
        <v>86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195</v>
      </c>
      <c r="BM142" s="191" t="s">
        <v>243</v>
      </c>
    </row>
    <row r="143" spans="1:65" s="2" customFormat="1" ht="16.5" customHeight="1">
      <c r="A143" s="38"/>
      <c r="B143" s="179"/>
      <c r="C143" s="225" t="s">
        <v>195</v>
      </c>
      <c r="D143" s="225" t="s">
        <v>255</v>
      </c>
      <c r="E143" s="226" t="s">
        <v>1581</v>
      </c>
      <c r="F143" s="227" t="s">
        <v>1580</v>
      </c>
      <c r="G143" s="228" t="s">
        <v>221</v>
      </c>
      <c r="H143" s="229">
        <v>3</v>
      </c>
      <c r="I143" s="230"/>
      <c r="J143" s="231">
        <f>ROUND(I143*H143,2)</f>
        <v>0</v>
      </c>
      <c r="K143" s="227" t="s">
        <v>1</v>
      </c>
      <c r="L143" s="232"/>
      <c r="M143" s="233" t="s">
        <v>1</v>
      </c>
      <c r="N143" s="234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248</v>
      </c>
      <c r="AT143" s="191" t="s">
        <v>255</v>
      </c>
      <c r="AU143" s="191" t="s">
        <v>86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195</v>
      </c>
      <c r="BM143" s="191" t="s">
        <v>248</v>
      </c>
    </row>
    <row r="144" spans="1:65" s="2" customFormat="1" ht="16.5" customHeight="1">
      <c r="A144" s="38"/>
      <c r="B144" s="179"/>
      <c r="C144" s="225" t="s">
        <v>249</v>
      </c>
      <c r="D144" s="225" t="s">
        <v>255</v>
      </c>
      <c r="E144" s="226" t="s">
        <v>1582</v>
      </c>
      <c r="F144" s="227" t="s">
        <v>1583</v>
      </c>
      <c r="G144" s="228" t="s">
        <v>242</v>
      </c>
      <c r="H144" s="229">
        <v>30</v>
      </c>
      <c r="I144" s="230"/>
      <c r="J144" s="231">
        <f>ROUND(I144*H144,2)</f>
        <v>0</v>
      </c>
      <c r="K144" s="227" t="s">
        <v>1</v>
      </c>
      <c r="L144" s="232"/>
      <c r="M144" s="233" t="s">
        <v>1</v>
      </c>
      <c r="N144" s="234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248</v>
      </c>
      <c r="AT144" s="191" t="s">
        <v>255</v>
      </c>
      <c r="AU144" s="191" t="s">
        <v>86</v>
      </c>
      <c r="AY144" s="19" t="s">
        <v>154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195</v>
      </c>
      <c r="BM144" s="191" t="s">
        <v>252</v>
      </c>
    </row>
    <row r="145" spans="1:65" s="2" customFormat="1" ht="37.8" customHeight="1">
      <c r="A145" s="38"/>
      <c r="B145" s="179"/>
      <c r="C145" s="180" t="s">
        <v>202</v>
      </c>
      <c r="D145" s="180" t="s">
        <v>156</v>
      </c>
      <c r="E145" s="181" t="s">
        <v>1584</v>
      </c>
      <c r="F145" s="182" t="s">
        <v>1585</v>
      </c>
      <c r="G145" s="183" t="s">
        <v>542</v>
      </c>
      <c r="H145" s="184">
        <v>1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195</v>
      </c>
      <c r="AT145" s="191" t="s">
        <v>156</v>
      </c>
      <c r="AU145" s="191" t="s">
        <v>86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195</v>
      </c>
      <c r="BM145" s="191" t="s">
        <v>258</v>
      </c>
    </row>
    <row r="146" spans="1:65" s="2" customFormat="1" ht="24.15" customHeight="1">
      <c r="A146" s="38"/>
      <c r="B146" s="179"/>
      <c r="C146" s="225" t="s">
        <v>260</v>
      </c>
      <c r="D146" s="225" t="s">
        <v>255</v>
      </c>
      <c r="E146" s="226" t="s">
        <v>1586</v>
      </c>
      <c r="F146" s="227" t="s">
        <v>1587</v>
      </c>
      <c r="G146" s="228" t="s">
        <v>221</v>
      </c>
      <c r="H146" s="229">
        <v>1</v>
      </c>
      <c r="I146" s="230"/>
      <c r="J146" s="231">
        <f>ROUND(I146*H146,2)</f>
        <v>0</v>
      </c>
      <c r="K146" s="227" t="s">
        <v>1</v>
      </c>
      <c r="L146" s="232"/>
      <c r="M146" s="233" t="s">
        <v>1</v>
      </c>
      <c r="N146" s="234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248</v>
      </c>
      <c r="AT146" s="191" t="s">
        <v>255</v>
      </c>
      <c r="AU146" s="191" t="s">
        <v>86</v>
      </c>
      <c r="AY146" s="19" t="s">
        <v>154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195</v>
      </c>
      <c r="BM146" s="191" t="s">
        <v>263</v>
      </c>
    </row>
    <row r="147" spans="1:65" s="2" customFormat="1" ht="21.75" customHeight="1">
      <c r="A147" s="38"/>
      <c r="B147" s="179"/>
      <c r="C147" s="225" t="s">
        <v>214</v>
      </c>
      <c r="D147" s="225" t="s">
        <v>255</v>
      </c>
      <c r="E147" s="226" t="s">
        <v>1588</v>
      </c>
      <c r="F147" s="227" t="s">
        <v>1589</v>
      </c>
      <c r="G147" s="228" t="s">
        <v>221</v>
      </c>
      <c r="H147" s="229">
        <v>1</v>
      </c>
      <c r="I147" s="230"/>
      <c r="J147" s="231">
        <f>ROUND(I147*H147,2)</f>
        <v>0</v>
      </c>
      <c r="K147" s="227" t="s">
        <v>1</v>
      </c>
      <c r="L147" s="232"/>
      <c r="M147" s="233" t="s">
        <v>1</v>
      </c>
      <c r="N147" s="234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248</v>
      </c>
      <c r="AT147" s="191" t="s">
        <v>255</v>
      </c>
      <c r="AU147" s="191" t="s">
        <v>86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195</v>
      </c>
      <c r="BM147" s="191" t="s">
        <v>266</v>
      </c>
    </row>
    <row r="148" spans="1:65" s="2" customFormat="1" ht="16.5" customHeight="1">
      <c r="A148" s="38"/>
      <c r="B148" s="179"/>
      <c r="C148" s="225" t="s">
        <v>7</v>
      </c>
      <c r="D148" s="225" t="s">
        <v>255</v>
      </c>
      <c r="E148" s="226" t="s">
        <v>1590</v>
      </c>
      <c r="F148" s="227" t="s">
        <v>1591</v>
      </c>
      <c r="G148" s="228" t="s">
        <v>221</v>
      </c>
      <c r="H148" s="229">
        <v>6</v>
      </c>
      <c r="I148" s="230"/>
      <c r="J148" s="231">
        <f>ROUND(I148*H148,2)</f>
        <v>0</v>
      </c>
      <c r="K148" s="227" t="s">
        <v>1</v>
      </c>
      <c r="L148" s="232"/>
      <c r="M148" s="233" t="s">
        <v>1</v>
      </c>
      <c r="N148" s="234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248</v>
      </c>
      <c r="AT148" s="191" t="s">
        <v>255</v>
      </c>
      <c r="AU148" s="191" t="s">
        <v>86</v>
      </c>
      <c r="AY148" s="19" t="s">
        <v>154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195</v>
      </c>
      <c r="BM148" s="191" t="s">
        <v>285</v>
      </c>
    </row>
    <row r="149" spans="1:65" s="2" customFormat="1" ht="16.5" customHeight="1">
      <c r="A149" s="38"/>
      <c r="B149" s="179"/>
      <c r="C149" s="225" t="s">
        <v>222</v>
      </c>
      <c r="D149" s="225" t="s">
        <v>255</v>
      </c>
      <c r="E149" s="226" t="s">
        <v>1592</v>
      </c>
      <c r="F149" s="227" t="s">
        <v>1593</v>
      </c>
      <c r="G149" s="228" t="s">
        <v>221</v>
      </c>
      <c r="H149" s="229">
        <v>1</v>
      </c>
      <c r="I149" s="230"/>
      <c r="J149" s="231">
        <f>ROUND(I149*H149,2)</f>
        <v>0</v>
      </c>
      <c r="K149" s="227" t="s">
        <v>1</v>
      </c>
      <c r="L149" s="232"/>
      <c r="M149" s="233" t="s">
        <v>1</v>
      </c>
      <c r="N149" s="234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248</v>
      </c>
      <c r="AT149" s="191" t="s">
        <v>255</v>
      </c>
      <c r="AU149" s="191" t="s">
        <v>86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195</v>
      </c>
      <c r="BM149" s="191" t="s">
        <v>288</v>
      </c>
    </row>
    <row r="150" spans="1:65" s="2" customFormat="1" ht="16.5" customHeight="1">
      <c r="A150" s="38"/>
      <c r="B150" s="179"/>
      <c r="C150" s="225" t="s">
        <v>302</v>
      </c>
      <c r="D150" s="225" t="s">
        <v>255</v>
      </c>
      <c r="E150" s="226" t="s">
        <v>1594</v>
      </c>
      <c r="F150" s="227" t="s">
        <v>1595</v>
      </c>
      <c r="G150" s="228" t="s">
        <v>221</v>
      </c>
      <c r="H150" s="229">
        <v>1</v>
      </c>
      <c r="I150" s="230"/>
      <c r="J150" s="231">
        <f>ROUND(I150*H150,2)</f>
        <v>0</v>
      </c>
      <c r="K150" s="227" t="s">
        <v>1</v>
      </c>
      <c r="L150" s="232"/>
      <c r="M150" s="233" t="s">
        <v>1</v>
      </c>
      <c r="N150" s="234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248</v>
      </c>
      <c r="AT150" s="191" t="s">
        <v>255</v>
      </c>
      <c r="AU150" s="191" t="s">
        <v>86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195</v>
      </c>
      <c r="BM150" s="191" t="s">
        <v>305</v>
      </c>
    </row>
    <row r="151" spans="1:65" s="2" customFormat="1" ht="16.5" customHeight="1">
      <c r="A151" s="38"/>
      <c r="B151" s="179"/>
      <c r="C151" s="225" t="s">
        <v>226</v>
      </c>
      <c r="D151" s="225" t="s">
        <v>255</v>
      </c>
      <c r="E151" s="226" t="s">
        <v>1596</v>
      </c>
      <c r="F151" s="227" t="s">
        <v>1597</v>
      </c>
      <c r="G151" s="228" t="s">
        <v>221</v>
      </c>
      <c r="H151" s="229">
        <v>1</v>
      </c>
      <c r="I151" s="230"/>
      <c r="J151" s="231">
        <f>ROUND(I151*H151,2)</f>
        <v>0</v>
      </c>
      <c r="K151" s="227" t="s">
        <v>1</v>
      </c>
      <c r="L151" s="232"/>
      <c r="M151" s="233" t="s">
        <v>1</v>
      </c>
      <c r="N151" s="234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248</v>
      </c>
      <c r="AT151" s="191" t="s">
        <v>255</v>
      </c>
      <c r="AU151" s="191" t="s">
        <v>86</v>
      </c>
      <c r="AY151" s="19" t="s">
        <v>154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195</v>
      </c>
      <c r="BM151" s="191" t="s">
        <v>309</v>
      </c>
    </row>
    <row r="152" spans="1:65" s="2" customFormat="1" ht="24.15" customHeight="1">
      <c r="A152" s="38"/>
      <c r="B152" s="179"/>
      <c r="C152" s="180" t="s">
        <v>310</v>
      </c>
      <c r="D152" s="180" t="s">
        <v>156</v>
      </c>
      <c r="E152" s="181" t="s">
        <v>1598</v>
      </c>
      <c r="F152" s="182" t="s">
        <v>1599</v>
      </c>
      <c r="G152" s="183" t="s">
        <v>221</v>
      </c>
      <c r="H152" s="184">
        <v>1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195</v>
      </c>
      <c r="AT152" s="191" t="s">
        <v>156</v>
      </c>
      <c r="AU152" s="191" t="s">
        <v>86</v>
      </c>
      <c r="AY152" s="19" t="s">
        <v>154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195</v>
      </c>
      <c r="BM152" s="191" t="s">
        <v>311</v>
      </c>
    </row>
    <row r="153" spans="1:65" s="2" customFormat="1" ht="24.15" customHeight="1">
      <c r="A153" s="38"/>
      <c r="B153" s="179"/>
      <c r="C153" s="180" t="s">
        <v>231</v>
      </c>
      <c r="D153" s="180" t="s">
        <v>156</v>
      </c>
      <c r="E153" s="181" t="s">
        <v>1600</v>
      </c>
      <c r="F153" s="182" t="s">
        <v>1601</v>
      </c>
      <c r="G153" s="183" t="s">
        <v>187</v>
      </c>
      <c r="H153" s="184">
        <v>1.059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195</v>
      </c>
      <c r="AT153" s="191" t="s">
        <v>156</v>
      </c>
      <c r="AU153" s="191" t="s">
        <v>86</v>
      </c>
      <c r="AY153" s="19" t="s">
        <v>154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195</v>
      </c>
      <c r="BM153" s="191" t="s">
        <v>315</v>
      </c>
    </row>
    <row r="154" spans="1:63" s="12" customFormat="1" ht="22.8" customHeight="1">
      <c r="A154" s="12"/>
      <c r="B154" s="166"/>
      <c r="C154" s="12"/>
      <c r="D154" s="167" t="s">
        <v>75</v>
      </c>
      <c r="E154" s="177" t="s">
        <v>1602</v>
      </c>
      <c r="F154" s="177" t="s">
        <v>1603</v>
      </c>
      <c r="G154" s="12"/>
      <c r="H154" s="12"/>
      <c r="I154" s="169"/>
      <c r="J154" s="178">
        <f>BK154</f>
        <v>0</v>
      </c>
      <c r="K154" s="12"/>
      <c r="L154" s="166"/>
      <c r="M154" s="171"/>
      <c r="N154" s="172"/>
      <c r="O154" s="172"/>
      <c r="P154" s="173">
        <f>SUM(P155:P168)</f>
        <v>0</v>
      </c>
      <c r="Q154" s="172"/>
      <c r="R154" s="173">
        <f>SUM(R155:R168)</f>
        <v>0</v>
      </c>
      <c r="S154" s="172"/>
      <c r="T154" s="174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67" t="s">
        <v>86</v>
      </c>
      <c r="AT154" s="175" t="s">
        <v>75</v>
      </c>
      <c r="AU154" s="175" t="s">
        <v>84</v>
      </c>
      <c r="AY154" s="167" t="s">
        <v>154</v>
      </c>
      <c r="BK154" s="176">
        <f>SUM(BK155:BK168)</f>
        <v>0</v>
      </c>
    </row>
    <row r="155" spans="1:65" s="2" customFormat="1" ht="24.15" customHeight="1">
      <c r="A155" s="38"/>
      <c r="B155" s="179"/>
      <c r="C155" s="180" t="s">
        <v>319</v>
      </c>
      <c r="D155" s="180" t="s">
        <v>156</v>
      </c>
      <c r="E155" s="181" t="s">
        <v>1604</v>
      </c>
      <c r="F155" s="182" t="s">
        <v>1605</v>
      </c>
      <c r="G155" s="183" t="s">
        <v>242</v>
      </c>
      <c r="H155" s="184">
        <v>869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195</v>
      </c>
      <c r="AT155" s="191" t="s">
        <v>156</v>
      </c>
      <c r="AU155" s="191" t="s">
        <v>86</v>
      </c>
      <c r="AY155" s="19" t="s">
        <v>154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195</v>
      </c>
      <c r="BM155" s="191" t="s">
        <v>322</v>
      </c>
    </row>
    <row r="156" spans="1:65" s="2" customFormat="1" ht="24.15" customHeight="1">
      <c r="A156" s="38"/>
      <c r="B156" s="179"/>
      <c r="C156" s="180" t="s">
        <v>235</v>
      </c>
      <c r="D156" s="180" t="s">
        <v>156</v>
      </c>
      <c r="E156" s="181" t="s">
        <v>1606</v>
      </c>
      <c r="F156" s="182" t="s">
        <v>1607</v>
      </c>
      <c r="G156" s="183" t="s">
        <v>242</v>
      </c>
      <c r="H156" s="184">
        <v>110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195</v>
      </c>
      <c r="AT156" s="191" t="s">
        <v>156</v>
      </c>
      <c r="AU156" s="191" t="s">
        <v>86</v>
      </c>
      <c r="AY156" s="19" t="s">
        <v>154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195</v>
      </c>
      <c r="BM156" s="191" t="s">
        <v>326</v>
      </c>
    </row>
    <row r="157" spans="1:65" s="2" customFormat="1" ht="24.15" customHeight="1">
      <c r="A157" s="38"/>
      <c r="B157" s="179"/>
      <c r="C157" s="180" t="s">
        <v>332</v>
      </c>
      <c r="D157" s="180" t="s">
        <v>156</v>
      </c>
      <c r="E157" s="181" t="s">
        <v>1608</v>
      </c>
      <c r="F157" s="182" t="s">
        <v>1609</v>
      </c>
      <c r="G157" s="183" t="s">
        <v>242</v>
      </c>
      <c r="H157" s="184">
        <v>114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195</v>
      </c>
      <c r="AT157" s="191" t="s">
        <v>156</v>
      </c>
      <c r="AU157" s="191" t="s">
        <v>86</v>
      </c>
      <c r="AY157" s="19" t="s">
        <v>154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195</v>
      </c>
      <c r="BM157" s="191" t="s">
        <v>335</v>
      </c>
    </row>
    <row r="158" spans="1:65" s="2" customFormat="1" ht="24.15" customHeight="1">
      <c r="A158" s="38"/>
      <c r="B158" s="179"/>
      <c r="C158" s="180" t="s">
        <v>243</v>
      </c>
      <c r="D158" s="180" t="s">
        <v>156</v>
      </c>
      <c r="E158" s="181" t="s">
        <v>1610</v>
      </c>
      <c r="F158" s="182" t="s">
        <v>1611</v>
      </c>
      <c r="G158" s="183" t="s">
        <v>242</v>
      </c>
      <c r="H158" s="184">
        <v>105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195</v>
      </c>
      <c r="AT158" s="191" t="s">
        <v>156</v>
      </c>
      <c r="AU158" s="191" t="s">
        <v>86</v>
      </c>
      <c r="AY158" s="19" t="s">
        <v>154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195</v>
      </c>
      <c r="BM158" s="191" t="s">
        <v>339</v>
      </c>
    </row>
    <row r="159" spans="1:65" s="2" customFormat="1" ht="24.15" customHeight="1">
      <c r="A159" s="38"/>
      <c r="B159" s="179"/>
      <c r="C159" s="180" t="s">
        <v>341</v>
      </c>
      <c r="D159" s="180" t="s">
        <v>156</v>
      </c>
      <c r="E159" s="181" t="s">
        <v>1612</v>
      </c>
      <c r="F159" s="182" t="s">
        <v>1613</v>
      </c>
      <c r="G159" s="183" t="s">
        <v>242</v>
      </c>
      <c r="H159" s="184">
        <v>39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195</v>
      </c>
      <c r="AT159" s="191" t="s">
        <v>156</v>
      </c>
      <c r="AU159" s="191" t="s">
        <v>86</v>
      </c>
      <c r="AY159" s="19" t="s">
        <v>154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195</v>
      </c>
      <c r="BM159" s="191" t="s">
        <v>344</v>
      </c>
    </row>
    <row r="160" spans="1:65" s="2" customFormat="1" ht="24.15" customHeight="1">
      <c r="A160" s="38"/>
      <c r="B160" s="179"/>
      <c r="C160" s="180" t="s">
        <v>248</v>
      </c>
      <c r="D160" s="180" t="s">
        <v>156</v>
      </c>
      <c r="E160" s="181" t="s">
        <v>1614</v>
      </c>
      <c r="F160" s="182" t="s">
        <v>1615</v>
      </c>
      <c r="G160" s="183" t="s">
        <v>242</v>
      </c>
      <c r="H160" s="184">
        <v>56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195</v>
      </c>
      <c r="AT160" s="191" t="s">
        <v>156</v>
      </c>
      <c r="AU160" s="191" t="s">
        <v>86</v>
      </c>
      <c r="AY160" s="19" t="s">
        <v>154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195</v>
      </c>
      <c r="BM160" s="191" t="s">
        <v>348</v>
      </c>
    </row>
    <row r="161" spans="1:65" s="2" customFormat="1" ht="24.15" customHeight="1">
      <c r="A161" s="38"/>
      <c r="B161" s="179"/>
      <c r="C161" s="180" t="s">
        <v>350</v>
      </c>
      <c r="D161" s="180" t="s">
        <v>156</v>
      </c>
      <c r="E161" s="181" t="s">
        <v>1616</v>
      </c>
      <c r="F161" s="182" t="s">
        <v>1617</v>
      </c>
      <c r="G161" s="183" t="s">
        <v>242</v>
      </c>
      <c r="H161" s="184">
        <v>18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195</v>
      </c>
      <c r="AT161" s="191" t="s">
        <v>156</v>
      </c>
      <c r="AU161" s="191" t="s">
        <v>86</v>
      </c>
      <c r="AY161" s="19" t="s">
        <v>154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195</v>
      </c>
      <c r="BM161" s="191" t="s">
        <v>353</v>
      </c>
    </row>
    <row r="162" spans="1:65" s="2" customFormat="1" ht="24.15" customHeight="1">
      <c r="A162" s="38"/>
      <c r="B162" s="179"/>
      <c r="C162" s="180" t="s">
        <v>252</v>
      </c>
      <c r="D162" s="180" t="s">
        <v>156</v>
      </c>
      <c r="E162" s="181" t="s">
        <v>1618</v>
      </c>
      <c r="F162" s="182" t="s">
        <v>1619</v>
      </c>
      <c r="G162" s="183" t="s">
        <v>242</v>
      </c>
      <c r="H162" s="184">
        <v>4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195</v>
      </c>
      <c r="AT162" s="191" t="s">
        <v>156</v>
      </c>
      <c r="AU162" s="191" t="s">
        <v>86</v>
      </c>
      <c r="AY162" s="19" t="s">
        <v>154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195</v>
      </c>
      <c r="BM162" s="191" t="s">
        <v>356</v>
      </c>
    </row>
    <row r="163" spans="1:65" s="2" customFormat="1" ht="24.15" customHeight="1">
      <c r="A163" s="38"/>
      <c r="B163" s="179"/>
      <c r="C163" s="180" t="s">
        <v>360</v>
      </c>
      <c r="D163" s="180" t="s">
        <v>156</v>
      </c>
      <c r="E163" s="181" t="s">
        <v>1620</v>
      </c>
      <c r="F163" s="182" t="s">
        <v>1621</v>
      </c>
      <c r="G163" s="183" t="s">
        <v>242</v>
      </c>
      <c r="H163" s="184">
        <v>10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195</v>
      </c>
      <c r="AT163" s="191" t="s">
        <v>156</v>
      </c>
      <c r="AU163" s="191" t="s">
        <v>86</v>
      </c>
      <c r="AY163" s="19" t="s">
        <v>154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195</v>
      </c>
      <c r="BM163" s="191" t="s">
        <v>363</v>
      </c>
    </row>
    <row r="164" spans="1:65" s="2" customFormat="1" ht="16.5" customHeight="1">
      <c r="A164" s="38"/>
      <c r="B164" s="179"/>
      <c r="C164" s="180" t="s">
        <v>258</v>
      </c>
      <c r="D164" s="180" t="s">
        <v>156</v>
      </c>
      <c r="E164" s="181" t="s">
        <v>1622</v>
      </c>
      <c r="F164" s="182" t="s">
        <v>1623</v>
      </c>
      <c r="G164" s="183" t="s">
        <v>242</v>
      </c>
      <c r="H164" s="184">
        <v>1198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195</v>
      </c>
      <c r="AT164" s="191" t="s">
        <v>156</v>
      </c>
      <c r="AU164" s="191" t="s">
        <v>86</v>
      </c>
      <c r="AY164" s="19" t="s">
        <v>154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195</v>
      </c>
      <c r="BM164" s="191" t="s">
        <v>366</v>
      </c>
    </row>
    <row r="165" spans="1:65" s="2" customFormat="1" ht="16.5" customHeight="1">
      <c r="A165" s="38"/>
      <c r="B165" s="179"/>
      <c r="C165" s="180" t="s">
        <v>367</v>
      </c>
      <c r="D165" s="180" t="s">
        <v>156</v>
      </c>
      <c r="E165" s="181" t="s">
        <v>1624</v>
      </c>
      <c r="F165" s="182" t="s">
        <v>1625</v>
      </c>
      <c r="G165" s="183" t="s">
        <v>242</v>
      </c>
      <c r="H165" s="184">
        <v>127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195</v>
      </c>
      <c r="AT165" s="191" t="s">
        <v>156</v>
      </c>
      <c r="AU165" s="191" t="s">
        <v>86</v>
      </c>
      <c r="AY165" s="19" t="s">
        <v>154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195</v>
      </c>
      <c r="BM165" s="191" t="s">
        <v>370</v>
      </c>
    </row>
    <row r="166" spans="1:65" s="2" customFormat="1" ht="24.15" customHeight="1">
      <c r="A166" s="38"/>
      <c r="B166" s="179"/>
      <c r="C166" s="180" t="s">
        <v>263</v>
      </c>
      <c r="D166" s="180" t="s">
        <v>156</v>
      </c>
      <c r="E166" s="181" t="s">
        <v>1626</v>
      </c>
      <c r="F166" s="182" t="s">
        <v>1627</v>
      </c>
      <c r="G166" s="183" t="s">
        <v>187</v>
      </c>
      <c r="H166" s="184">
        <v>1.196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195</v>
      </c>
      <c r="AT166" s="191" t="s">
        <v>156</v>
      </c>
      <c r="AU166" s="191" t="s">
        <v>86</v>
      </c>
      <c r="AY166" s="19" t="s">
        <v>154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195</v>
      </c>
      <c r="BM166" s="191" t="s">
        <v>374</v>
      </c>
    </row>
    <row r="167" spans="1:65" s="2" customFormat="1" ht="24.15" customHeight="1">
      <c r="A167" s="38"/>
      <c r="B167" s="179"/>
      <c r="C167" s="180" t="s">
        <v>375</v>
      </c>
      <c r="D167" s="180" t="s">
        <v>156</v>
      </c>
      <c r="E167" s="181" t="s">
        <v>1628</v>
      </c>
      <c r="F167" s="182" t="s">
        <v>1629</v>
      </c>
      <c r="G167" s="183" t="s">
        <v>187</v>
      </c>
      <c r="H167" s="184">
        <v>1.196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195</v>
      </c>
      <c r="AT167" s="191" t="s">
        <v>156</v>
      </c>
      <c r="AU167" s="191" t="s">
        <v>86</v>
      </c>
      <c r="AY167" s="19" t="s">
        <v>154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195</v>
      </c>
      <c r="BM167" s="191" t="s">
        <v>378</v>
      </c>
    </row>
    <row r="168" spans="1:65" s="2" customFormat="1" ht="24.15" customHeight="1">
      <c r="A168" s="38"/>
      <c r="B168" s="179"/>
      <c r="C168" s="180" t="s">
        <v>266</v>
      </c>
      <c r="D168" s="180" t="s">
        <v>156</v>
      </c>
      <c r="E168" s="181" t="s">
        <v>1630</v>
      </c>
      <c r="F168" s="182" t="s">
        <v>1631</v>
      </c>
      <c r="G168" s="183" t="s">
        <v>187</v>
      </c>
      <c r="H168" s="184">
        <v>59.8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195</v>
      </c>
      <c r="AT168" s="191" t="s">
        <v>156</v>
      </c>
      <c r="AU168" s="191" t="s">
        <v>86</v>
      </c>
      <c r="AY168" s="19" t="s">
        <v>154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195</v>
      </c>
      <c r="BM168" s="191" t="s">
        <v>381</v>
      </c>
    </row>
    <row r="169" spans="1:63" s="12" customFormat="1" ht="22.8" customHeight="1">
      <c r="A169" s="12"/>
      <c r="B169" s="166"/>
      <c r="C169" s="12"/>
      <c r="D169" s="167" t="s">
        <v>75</v>
      </c>
      <c r="E169" s="177" t="s">
        <v>1632</v>
      </c>
      <c r="F169" s="177" t="s">
        <v>1633</v>
      </c>
      <c r="G169" s="12"/>
      <c r="H169" s="12"/>
      <c r="I169" s="169"/>
      <c r="J169" s="178">
        <f>BK169</f>
        <v>0</v>
      </c>
      <c r="K169" s="12"/>
      <c r="L169" s="166"/>
      <c r="M169" s="171"/>
      <c r="N169" s="172"/>
      <c r="O169" s="172"/>
      <c r="P169" s="173">
        <f>SUM(P170:P197)</f>
        <v>0</v>
      </c>
      <c r="Q169" s="172"/>
      <c r="R169" s="173">
        <f>SUM(R170:R197)</f>
        <v>0</v>
      </c>
      <c r="S169" s="172"/>
      <c r="T169" s="174">
        <f>SUM(T170:T197)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7" t="s">
        <v>86</v>
      </c>
      <c r="AT169" s="175" t="s">
        <v>75</v>
      </c>
      <c r="AU169" s="175" t="s">
        <v>84</v>
      </c>
      <c r="AY169" s="167" t="s">
        <v>154</v>
      </c>
      <c r="BK169" s="176">
        <f>SUM(BK170:BK197)</f>
        <v>0</v>
      </c>
    </row>
    <row r="170" spans="1:65" s="2" customFormat="1" ht="24.15" customHeight="1">
      <c r="A170" s="38"/>
      <c r="B170" s="179"/>
      <c r="C170" s="180" t="s">
        <v>384</v>
      </c>
      <c r="D170" s="180" t="s">
        <v>156</v>
      </c>
      <c r="E170" s="181" t="s">
        <v>1634</v>
      </c>
      <c r="F170" s="182" t="s">
        <v>1635</v>
      </c>
      <c r="G170" s="183" t="s">
        <v>221</v>
      </c>
      <c r="H170" s="184">
        <v>10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195</v>
      </c>
      <c r="AT170" s="191" t="s">
        <v>156</v>
      </c>
      <c r="AU170" s="191" t="s">
        <v>86</v>
      </c>
      <c r="AY170" s="19" t="s">
        <v>154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195</v>
      </c>
      <c r="BM170" s="191" t="s">
        <v>387</v>
      </c>
    </row>
    <row r="171" spans="1:65" s="2" customFormat="1" ht="24.15" customHeight="1">
      <c r="A171" s="38"/>
      <c r="B171" s="179"/>
      <c r="C171" s="180" t="s">
        <v>285</v>
      </c>
      <c r="D171" s="180" t="s">
        <v>156</v>
      </c>
      <c r="E171" s="181" t="s">
        <v>1636</v>
      </c>
      <c r="F171" s="182" t="s">
        <v>1637</v>
      </c>
      <c r="G171" s="183" t="s">
        <v>221</v>
      </c>
      <c r="H171" s="184">
        <v>1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195</v>
      </c>
      <c r="AT171" s="191" t="s">
        <v>156</v>
      </c>
      <c r="AU171" s="191" t="s">
        <v>86</v>
      </c>
      <c r="AY171" s="19" t="s">
        <v>154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195</v>
      </c>
      <c r="BM171" s="191" t="s">
        <v>390</v>
      </c>
    </row>
    <row r="172" spans="1:65" s="2" customFormat="1" ht="24.15" customHeight="1">
      <c r="A172" s="38"/>
      <c r="B172" s="179"/>
      <c r="C172" s="180" t="s">
        <v>392</v>
      </c>
      <c r="D172" s="180" t="s">
        <v>156</v>
      </c>
      <c r="E172" s="181" t="s">
        <v>1638</v>
      </c>
      <c r="F172" s="182" t="s">
        <v>1639</v>
      </c>
      <c r="G172" s="183" t="s">
        <v>221</v>
      </c>
      <c r="H172" s="184">
        <v>4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195</v>
      </c>
      <c r="AT172" s="191" t="s">
        <v>156</v>
      </c>
      <c r="AU172" s="191" t="s">
        <v>86</v>
      </c>
      <c r="AY172" s="19" t="s">
        <v>154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195</v>
      </c>
      <c r="BM172" s="191" t="s">
        <v>395</v>
      </c>
    </row>
    <row r="173" spans="1:65" s="2" customFormat="1" ht="24.15" customHeight="1">
      <c r="A173" s="38"/>
      <c r="B173" s="179"/>
      <c r="C173" s="180" t="s">
        <v>288</v>
      </c>
      <c r="D173" s="180" t="s">
        <v>156</v>
      </c>
      <c r="E173" s="181" t="s">
        <v>1640</v>
      </c>
      <c r="F173" s="182" t="s">
        <v>1641</v>
      </c>
      <c r="G173" s="183" t="s">
        <v>221</v>
      </c>
      <c r="H173" s="184">
        <v>101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195</v>
      </c>
      <c r="AT173" s="191" t="s">
        <v>156</v>
      </c>
      <c r="AU173" s="191" t="s">
        <v>86</v>
      </c>
      <c r="AY173" s="19" t="s">
        <v>154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195</v>
      </c>
      <c r="BM173" s="191" t="s">
        <v>398</v>
      </c>
    </row>
    <row r="174" spans="1:65" s="2" customFormat="1" ht="21.75" customHeight="1">
      <c r="A174" s="38"/>
      <c r="B174" s="179"/>
      <c r="C174" s="180" t="s">
        <v>399</v>
      </c>
      <c r="D174" s="180" t="s">
        <v>156</v>
      </c>
      <c r="E174" s="181" t="s">
        <v>1642</v>
      </c>
      <c r="F174" s="182" t="s">
        <v>1643</v>
      </c>
      <c r="G174" s="183" t="s">
        <v>221</v>
      </c>
      <c r="H174" s="184">
        <v>2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195</v>
      </c>
      <c r="AT174" s="191" t="s">
        <v>156</v>
      </c>
      <c r="AU174" s="191" t="s">
        <v>86</v>
      </c>
      <c r="AY174" s="19" t="s">
        <v>154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195</v>
      </c>
      <c r="BM174" s="191" t="s">
        <v>402</v>
      </c>
    </row>
    <row r="175" spans="1:65" s="2" customFormat="1" ht="21.75" customHeight="1">
      <c r="A175" s="38"/>
      <c r="B175" s="179"/>
      <c r="C175" s="180" t="s">
        <v>305</v>
      </c>
      <c r="D175" s="180" t="s">
        <v>156</v>
      </c>
      <c r="E175" s="181" t="s">
        <v>1644</v>
      </c>
      <c r="F175" s="182" t="s">
        <v>1645</v>
      </c>
      <c r="G175" s="183" t="s">
        <v>221</v>
      </c>
      <c r="H175" s="184">
        <v>4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195</v>
      </c>
      <c r="AT175" s="191" t="s">
        <v>156</v>
      </c>
      <c r="AU175" s="191" t="s">
        <v>86</v>
      </c>
      <c r="AY175" s="19" t="s">
        <v>154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195</v>
      </c>
      <c r="BM175" s="191" t="s">
        <v>407</v>
      </c>
    </row>
    <row r="176" spans="1:65" s="2" customFormat="1" ht="21.75" customHeight="1">
      <c r="A176" s="38"/>
      <c r="B176" s="179"/>
      <c r="C176" s="180" t="s">
        <v>408</v>
      </c>
      <c r="D176" s="180" t="s">
        <v>156</v>
      </c>
      <c r="E176" s="181" t="s">
        <v>1646</v>
      </c>
      <c r="F176" s="182" t="s">
        <v>1647</v>
      </c>
      <c r="G176" s="183" t="s">
        <v>221</v>
      </c>
      <c r="H176" s="184">
        <v>1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195</v>
      </c>
      <c r="AT176" s="191" t="s">
        <v>156</v>
      </c>
      <c r="AU176" s="191" t="s">
        <v>86</v>
      </c>
      <c r="AY176" s="19" t="s">
        <v>154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195</v>
      </c>
      <c r="BM176" s="191" t="s">
        <v>411</v>
      </c>
    </row>
    <row r="177" spans="1:65" s="2" customFormat="1" ht="21.75" customHeight="1">
      <c r="A177" s="38"/>
      <c r="B177" s="179"/>
      <c r="C177" s="180" t="s">
        <v>309</v>
      </c>
      <c r="D177" s="180" t="s">
        <v>156</v>
      </c>
      <c r="E177" s="181" t="s">
        <v>1648</v>
      </c>
      <c r="F177" s="182" t="s">
        <v>1649</v>
      </c>
      <c r="G177" s="183" t="s">
        <v>221</v>
      </c>
      <c r="H177" s="184">
        <v>1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195</v>
      </c>
      <c r="AT177" s="191" t="s">
        <v>156</v>
      </c>
      <c r="AU177" s="191" t="s">
        <v>86</v>
      </c>
      <c r="AY177" s="19" t="s">
        <v>154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195</v>
      </c>
      <c r="BM177" s="191" t="s">
        <v>415</v>
      </c>
    </row>
    <row r="178" spans="1:65" s="2" customFormat="1" ht="24.15" customHeight="1">
      <c r="A178" s="38"/>
      <c r="B178" s="179"/>
      <c r="C178" s="180" t="s">
        <v>416</v>
      </c>
      <c r="D178" s="180" t="s">
        <v>156</v>
      </c>
      <c r="E178" s="181" t="s">
        <v>1650</v>
      </c>
      <c r="F178" s="182" t="s">
        <v>1651</v>
      </c>
      <c r="G178" s="183" t="s">
        <v>221</v>
      </c>
      <c r="H178" s="184">
        <v>4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195</v>
      </c>
      <c r="AT178" s="191" t="s">
        <v>156</v>
      </c>
      <c r="AU178" s="191" t="s">
        <v>86</v>
      </c>
      <c r="AY178" s="19" t="s">
        <v>154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195</v>
      </c>
      <c r="BM178" s="191" t="s">
        <v>419</v>
      </c>
    </row>
    <row r="179" spans="1:65" s="2" customFormat="1" ht="24.15" customHeight="1">
      <c r="A179" s="38"/>
      <c r="B179" s="179"/>
      <c r="C179" s="180" t="s">
        <v>311</v>
      </c>
      <c r="D179" s="180" t="s">
        <v>156</v>
      </c>
      <c r="E179" s="181" t="s">
        <v>1650</v>
      </c>
      <c r="F179" s="182" t="s">
        <v>1651</v>
      </c>
      <c r="G179" s="183" t="s">
        <v>221</v>
      </c>
      <c r="H179" s="184">
        <v>1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195</v>
      </c>
      <c r="AT179" s="191" t="s">
        <v>156</v>
      </c>
      <c r="AU179" s="191" t="s">
        <v>86</v>
      </c>
      <c r="AY179" s="19" t="s">
        <v>154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195</v>
      </c>
      <c r="BM179" s="191" t="s">
        <v>422</v>
      </c>
    </row>
    <row r="180" spans="1:65" s="2" customFormat="1" ht="24.15" customHeight="1">
      <c r="A180" s="38"/>
      <c r="B180" s="179"/>
      <c r="C180" s="180" t="s">
        <v>423</v>
      </c>
      <c r="D180" s="180" t="s">
        <v>156</v>
      </c>
      <c r="E180" s="181" t="s">
        <v>1652</v>
      </c>
      <c r="F180" s="182" t="s">
        <v>1653</v>
      </c>
      <c r="G180" s="183" t="s">
        <v>221</v>
      </c>
      <c r="H180" s="184">
        <v>1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195</v>
      </c>
      <c r="AT180" s="191" t="s">
        <v>156</v>
      </c>
      <c r="AU180" s="191" t="s">
        <v>86</v>
      </c>
      <c r="AY180" s="19" t="s">
        <v>154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195</v>
      </c>
      <c r="BM180" s="191" t="s">
        <v>426</v>
      </c>
    </row>
    <row r="181" spans="1:65" s="2" customFormat="1" ht="24.15" customHeight="1">
      <c r="A181" s="38"/>
      <c r="B181" s="179"/>
      <c r="C181" s="180" t="s">
        <v>315</v>
      </c>
      <c r="D181" s="180" t="s">
        <v>156</v>
      </c>
      <c r="E181" s="181" t="s">
        <v>1654</v>
      </c>
      <c r="F181" s="182" t="s">
        <v>1655</v>
      </c>
      <c r="G181" s="183" t="s">
        <v>221</v>
      </c>
      <c r="H181" s="184">
        <v>97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195</v>
      </c>
      <c r="AT181" s="191" t="s">
        <v>156</v>
      </c>
      <c r="AU181" s="191" t="s">
        <v>86</v>
      </c>
      <c r="AY181" s="19" t="s">
        <v>154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195</v>
      </c>
      <c r="BM181" s="191" t="s">
        <v>429</v>
      </c>
    </row>
    <row r="182" spans="1:65" s="2" customFormat="1" ht="24.15" customHeight="1">
      <c r="A182" s="38"/>
      <c r="B182" s="179"/>
      <c r="C182" s="180" t="s">
        <v>430</v>
      </c>
      <c r="D182" s="180" t="s">
        <v>156</v>
      </c>
      <c r="E182" s="181" t="s">
        <v>1656</v>
      </c>
      <c r="F182" s="182" t="s">
        <v>1657</v>
      </c>
      <c r="G182" s="183" t="s">
        <v>221</v>
      </c>
      <c r="H182" s="184">
        <v>7</v>
      </c>
      <c r="I182" s="185"/>
      <c r="J182" s="186">
        <f>ROUND(I182*H182,2)</f>
        <v>0</v>
      </c>
      <c r="K182" s="182" t="s">
        <v>1</v>
      </c>
      <c r="L182" s="39"/>
      <c r="M182" s="187" t="s">
        <v>1</v>
      </c>
      <c r="N182" s="188" t="s">
        <v>41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195</v>
      </c>
      <c r="AT182" s="191" t="s">
        <v>156</v>
      </c>
      <c r="AU182" s="191" t="s">
        <v>86</v>
      </c>
      <c r="AY182" s="19" t="s">
        <v>154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84</v>
      </c>
      <c r="BK182" s="192">
        <f>ROUND(I182*H182,2)</f>
        <v>0</v>
      </c>
      <c r="BL182" s="19" t="s">
        <v>195</v>
      </c>
      <c r="BM182" s="191" t="s">
        <v>433</v>
      </c>
    </row>
    <row r="183" spans="1:65" s="2" customFormat="1" ht="24.15" customHeight="1">
      <c r="A183" s="38"/>
      <c r="B183" s="179"/>
      <c r="C183" s="180" t="s">
        <v>322</v>
      </c>
      <c r="D183" s="180" t="s">
        <v>156</v>
      </c>
      <c r="E183" s="181" t="s">
        <v>1658</v>
      </c>
      <c r="F183" s="182" t="s">
        <v>1659</v>
      </c>
      <c r="G183" s="183" t="s">
        <v>221</v>
      </c>
      <c r="H183" s="184">
        <v>2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195</v>
      </c>
      <c r="AT183" s="191" t="s">
        <v>156</v>
      </c>
      <c r="AU183" s="191" t="s">
        <v>86</v>
      </c>
      <c r="AY183" s="19" t="s">
        <v>154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195</v>
      </c>
      <c r="BM183" s="191" t="s">
        <v>436</v>
      </c>
    </row>
    <row r="184" spans="1:65" s="2" customFormat="1" ht="21.75" customHeight="1">
      <c r="A184" s="38"/>
      <c r="B184" s="179"/>
      <c r="C184" s="180" t="s">
        <v>440</v>
      </c>
      <c r="D184" s="180" t="s">
        <v>156</v>
      </c>
      <c r="E184" s="181" t="s">
        <v>1660</v>
      </c>
      <c r="F184" s="182" t="s">
        <v>1661</v>
      </c>
      <c r="G184" s="183" t="s">
        <v>221</v>
      </c>
      <c r="H184" s="184">
        <v>1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195</v>
      </c>
      <c r="AT184" s="191" t="s">
        <v>156</v>
      </c>
      <c r="AU184" s="191" t="s">
        <v>86</v>
      </c>
      <c r="AY184" s="19" t="s">
        <v>154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195</v>
      </c>
      <c r="BM184" s="191" t="s">
        <v>443</v>
      </c>
    </row>
    <row r="185" spans="1:65" s="2" customFormat="1" ht="21.75" customHeight="1">
      <c r="A185" s="38"/>
      <c r="B185" s="179"/>
      <c r="C185" s="180" t="s">
        <v>326</v>
      </c>
      <c r="D185" s="180" t="s">
        <v>156</v>
      </c>
      <c r="E185" s="181" t="s">
        <v>1662</v>
      </c>
      <c r="F185" s="182" t="s">
        <v>1663</v>
      </c>
      <c r="G185" s="183" t="s">
        <v>221</v>
      </c>
      <c r="H185" s="184">
        <v>4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195</v>
      </c>
      <c r="AT185" s="191" t="s">
        <v>156</v>
      </c>
      <c r="AU185" s="191" t="s">
        <v>86</v>
      </c>
      <c r="AY185" s="19" t="s">
        <v>154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195</v>
      </c>
      <c r="BM185" s="191" t="s">
        <v>449</v>
      </c>
    </row>
    <row r="186" spans="1:65" s="2" customFormat="1" ht="24.15" customHeight="1">
      <c r="A186" s="38"/>
      <c r="B186" s="179"/>
      <c r="C186" s="180" t="s">
        <v>454</v>
      </c>
      <c r="D186" s="180" t="s">
        <v>156</v>
      </c>
      <c r="E186" s="181" t="s">
        <v>1664</v>
      </c>
      <c r="F186" s="182" t="s">
        <v>1665</v>
      </c>
      <c r="G186" s="183" t="s">
        <v>221</v>
      </c>
      <c r="H186" s="184">
        <v>1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195</v>
      </c>
      <c r="AT186" s="191" t="s">
        <v>156</v>
      </c>
      <c r="AU186" s="191" t="s">
        <v>86</v>
      </c>
      <c r="AY186" s="19" t="s">
        <v>154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195</v>
      </c>
      <c r="BM186" s="191" t="s">
        <v>457</v>
      </c>
    </row>
    <row r="187" spans="1:65" s="2" customFormat="1" ht="21.75" customHeight="1">
      <c r="A187" s="38"/>
      <c r="B187" s="179"/>
      <c r="C187" s="180" t="s">
        <v>335</v>
      </c>
      <c r="D187" s="180" t="s">
        <v>156</v>
      </c>
      <c r="E187" s="181" t="s">
        <v>1666</v>
      </c>
      <c r="F187" s="182" t="s">
        <v>1667</v>
      </c>
      <c r="G187" s="183" t="s">
        <v>221</v>
      </c>
      <c r="H187" s="184">
        <v>6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195</v>
      </c>
      <c r="AT187" s="191" t="s">
        <v>156</v>
      </c>
      <c r="AU187" s="191" t="s">
        <v>86</v>
      </c>
      <c r="AY187" s="19" t="s">
        <v>154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195</v>
      </c>
      <c r="BM187" s="191" t="s">
        <v>463</v>
      </c>
    </row>
    <row r="188" spans="1:65" s="2" customFormat="1" ht="21.75" customHeight="1">
      <c r="A188" s="38"/>
      <c r="B188" s="179"/>
      <c r="C188" s="180" t="s">
        <v>465</v>
      </c>
      <c r="D188" s="180" t="s">
        <v>156</v>
      </c>
      <c r="E188" s="181" t="s">
        <v>1668</v>
      </c>
      <c r="F188" s="182" t="s">
        <v>1669</v>
      </c>
      <c r="G188" s="183" t="s">
        <v>221</v>
      </c>
      <c r="H188" s="184">
        <v>11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195</v>
      </c>
      <c r="AT188" s="191" t="s">
        <v>156</v>
      </c>
      <c r="AU188" s="191" t="s">
        <v>86</v>
      </c>
      <c r="AY188" s="19" t="s">
        <v>154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195</v>
      </c>
      <c r="BM188" s="191" t="s">
        <v>468</v>
      </c>
    </row>
    <row r="189" spans="1:65" s="2" customFormat="1" ht="24.15" customHeight="1">
      <c r="A189" s="38"/>
      <c r="B189" s="179"/>
      <c r="C189" s="180" t="s">
        <v>339</v>
      </c>
      <c r="D189" s="180" t="s">
        <v>156</v>
      </c>
      <c r="E189" s="181" t="s">
        <v>1670</v>
      </c>
      <c r="F189" s="182" t="s">
        <v>1671</v>
      </c>
      <c r="G189" s="183" t="s">
        <v>221</v>
      </c>
      <c r="H189" s="184">
        <v>4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195</v>
      </c>
      <c r="AT189" s="191" t="s">
        <v>156</v>
      </c>
      <c r="AU189" s="191" t="s">
        <v>86</v>
      </c>
      <c r="AY189" s="19" t="s">
        <v>154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195</v>
      </c>
      <c r="BM189" s="191" t="s">
        <v>476</v>
      </c>
    </row>
    <row r="190" spans="1:65" s="2" customFormat="1" ht="21.75" customHeight="1">
      <c r="A190" s="38"/>
      <c r="B190" s="179"/>
      <c r="C190" s="180" t="s">
        <v>481</v>
      </c>
      <c r="D190" s="180" t="s">
        <v>156</v>
      </c>
      <c r="E190" s="181" t="s">
        <v>1672</v>
      </c>
      <c r="F190" s="182" t="s">
        <v>1673</v>
      </c>
      <c r="G190" s="183" t="s">
        <v>221</v>
      </c>
      <c r="H190" s="184">
        <v>8</v>
      </c>
      <c r="I190" s="185"/>
      <c r="J190" s="186">
        <f>ROUND(I190*H190,2)</f>
        <v>0</v>
      </c>
      <c r="K190" s="182" t="s">
        <v>1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195</v>
      </c>
      <c r="AT190" s="191" t="s">
        <v>156</v>
      </c>
      <c r="AU190" s="191" t="s">
        <v>86</v>
      </c>
      <c r="AY190" s="19" t="s">
        <v>154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195</v>
      </c>
      <c r="BM190" s="191" t="s">
        <v>484</v>
      </c>
    </row>
    <row r="191" spans="1:65" s="2" customFormat="1" ht="24.15" customHeight="1">
      <c r="A191" s="38"/>
      <c r="B191" s="179"/>
      <c r="C191" s="180" t="s">
        <v>344</v>
      </c>
      <c r="D191" s="180" t="s">
        <v>156</v>
      </c>
      <c r="E191" s="181" t="s">
        <v>1674</v>
      </c>
      <c r="F191" s="182" t="s">
        <v>1675</v>
      </c>
      <c r="G191" s="183" t="s">
        <v>221</v>
      </c>
      <c r="H191" s="184">
        <v>5</v>
      </c>
      <c r="I191" s="185"/>
      <c r="J191" s="186">
        <f>ROUND(I191*H191,2)</f>
        <v>0</v>
      </c>
      <c r="K191" s="182" t="s">
        <v>1</v>
      </c>
      <c r="L191" s="39"/>
      <c r="M191" s="187" t="s">
        <v>1</v>
      </c>
      <c r="N191" s="188" t="s">
        <v>41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195</v>
      </c>
      <c r="AT191" s="191" t="s">
        <v>156</v>
      </c>
      <c r="AU191" s="191" t="s">
        <v>86</v>
      </c>
      <c r="AY191" s="19" t="s">
        <v>154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84</v>
      </c>
      <c r="BK191" s="192">
        <f>ROUND(I191*H191,2)</f>
        <v>0</v>
      </c>
      <c r="BL191" s="19" t="s">
        <v>195</v>
      </c>
      <c r="BM191" s="191" t="s">
        <v>490</v>
      </c>
    </row>
    <row r="192" spans="1:65" s="2" customFormat="1" ht="16.5" customHeight="1">
      <c r="A192" s="38"/>
      <c r="B192" s="179"/>
      <c r="C192" s="180" t="s">
        <v>496</v>
      </c>
      <c r="D192" s="180" t="s">
        <v>156</v>
      </c>
      <c r="E192" s="181" t="s">
        <v>1676</v>
      </c>
      <c r="F192" s="182" t="s">
        <v>1677</v>
      </c>
      <c r="G192" s="183" t="s">
        <v>221</v>
      </c>
      <c r="H192" s="184">
        <v>1</v>
      </c>
      <c r="I192" s="185"/>
      <c r="J192" s="186">
        <f>ROUND(I192*H192,2)</f>
        <v>0</v>
      </c>
      <c r="K192" s="182" t="s">
        <v>1</v>
      </c>
      <c r="L192" s="39"/>
      <c r="M192" s="187" t="s">
        <v>1</v>
      </c>
      <c r="N192" s="188" t="s">
        <v>41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195</v>
      </c>
      <c r="AT192" s="191" t="s">
        <v>156</v>
      </c>
      <c r="AU192" s="191" t="s">
        <v>86</v>
      </c>
      <c r="AY192" s="19" t="s">
        <v>154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84</v>
      </c>
      <c r="BK192" s="192">
        <f>ROUND(I192*H192,2)</f>
        <v>0</v>
      </c>
      <c r="BL192" s="19" t="s">
        <v>195</v>
      </c>
      <c r="BM192" s="191" t="s">
        <v>499</v>
      </c>
    </row>
    <row r="193" spans="1:65" s="2" customFormat="1" ht="16.5" customHeight="1">
      <c r="A193" s="38"/>
      <c r="B193" s="179"/>
      <c r="C193" s="180" t="s">
        <v>348</v>
      </c>
      <c r="D193" s="180" t="s">
        <v>156</v>
      </c>
      <c r="E193" s="181" t="s">
        <v>1678</v>
      </c>
      <c r="F193" s="182" t="s">
        <v>1679</v>
      </c>
      <c r="G193" s="183" t="s">
        <v>221</v>
      </c>
      <c r="H193" s="184">
        <v>1</v>
      </c>
      <c r="I193" s="185"/>
      <c r="J193" s="186">
        <f>ROUND(I193*H193,2)</f>
        <v>0</v>
      </c>
      <c r="K193" s="182" t="s">
        <v>1</v>
      </c>
      <c r="L193" s="39"/>
      <c r="M193" s="187" t="s">
        <v>1</v>
      </c>
      <c r="N193" s="188" t="s">
        <v>41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195</v>
      </c>
      <c r="AT193" s="191" t="s">
        <v>156</v>
      </c>
      <c r="AU193" s="191" t="s">
        <v>86</v>
      </c>
      <c r="AY193" s="19" t="s">
        <v>154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84</v>
      </c>
      <c r="BK193" s="192">
        <f>ROUND(I193*H193,2)</f>
        <v>0</v>
      </c>
      <c r="BL193" s="19" t="s">
        <v>195</v>
      </c>
      <c r="BM193" s="191" t="s">
        <v>507</v>
      </c>
    </row>
    <row r="194" spans="1:65" s="2" customFormat="1" ht="24.15" customHeight="1">
      <c r="A194" s="38"/>
      <c r="B194" s="179"/>
      <c r="C194" s="180" t="s">
        <v>513</v>
      </c>
      <c r="D194" s="180" t="s">
        <v>156</v>
      </c>
      <c r="E194" s="181" t="s">
        <v>1680</v>
      </c>
      <c r="F194" s="182" t="s">
        <v>1681</v>
      </c>
      <c r="G194" s="183" t="s">
        <v>221</v>
      </c>
      <c r="H194" s="184">
        <v>3</v>
      </c>
      <c r="I194" s="185"/>
      <c r="J194" s="186">
        <f>ROUND(I194*H194,2)</f>
        <v>0</v>
      </c>
      <c r="K194" s="182" t="s">
        <v>1</v>
      </c>
      <c r="L194" s="39"/>
      <c r="M194" s="187" t="s">
        <v>1</v>
      </c>
      <c r="N194" s="188" t="s">
        <v>41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195</v>
      </c>
      <c r="AT194" s="191" t="s">
        <v>156</v>
      </c>
      <c r="AU194" s="191" t="s">
        <v>86</v>
      </c>
      <c r="AY194" s="19" t="s">
        <v>154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84</v>
      </c>
      <c r="BK194" s="192">
        <f>ROUND(I194*H194,2)</f>
        <v>0</v>
      </c>
      <c r="BL194" s="19" t="s">
        <v>195</v>
      </c>
      <c r="BM194" s="191" t="s">
        <v>516</v>
      </c>
    </row>
    <row r="195" spans="1:65" s="2" customFormat="1" ht="21.75" customHeight="1">
      <c r="A195" s="38"/>
      <c r="B195" s="179"/>
      <c r="C195" s="180" t="s">
        <v>353</v>
      </c>
      <c r="D195" s="180" t="s">
        <v>156</v>
      </c>
      <c r="E195" s="181" t="s">
        <v>1682</v>
      </c>
      <c r="F195" s="182" t="s">
        <v>1683</v>
      </c>
      <c r="G195" s="183" t="s">
        <v>187</v>
      </c>
      <c r="H195" s="184">
        <v>0.134</v>
      </c>
      <c r="I195" s="185"/>
      <c r="J195" s="186">
        <f>ROUND(I195*H195,2)</f>
        <v>0</v>
      </c>
      <c r="K195" s="182" t="s">
        <v>1</v>
      </c>
      <c r="L195" s="39"/>
      <c r="M195" s="187" t="s">
        <v>1</v>
      </c>
      <c r="N195" s="188" t="s">
        <v>41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195</v>
      </c>
      <c r="AT195" s="191" t="s">
        <v>156</v>
      </c>
      <c r="AU195" s="191" t="s">
        <v>86</v>
      </c>
      <c r="AY195" s="19" t="s">
        <v>154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84</v>
      </c>
      <c r="BK195" s="192">
        <f>ROUND(I195*H195,2)</f>
        <v>0</v>
      </c>
      <c r="BL195" s="19" t="s">
        <v>195</v>
      </c>
      <c r="BM195" s="191" t="s">
        <v>519</v>
      </c>
    </row>
    <row r="196" spans="1:65" s="2" customFormat="1" ht="24.15" customHeight="1">
      <c r="A196" s="38"/>
      <c r="B196" s="179"/>
      <c r="C196" s="180" t="s">
        <v>532</v>
      </c>
      <c r="D196" s="180" t="s">
        <v>156</v>
      </c>
      <c r="E196" s="181" t="s">
        <v>1684</v>
      </c>
      <c r="F196" s="182" t="s">
        <v>1685</v>
      </c>
      <c r="G196" s="183" t="s">
        <v>187</v>
      </c>
      <c r="H196" s="184">
        <v>0.134</v>
      </c>
      <c r="I196" s="185"/>
      <c r="J196" s="186">
        <f>ROUND(I196*H196,2)</f>
        <v>0</v>
      </c>
      <c r="K196" s="182" t="s">
        <v>1</v>
      </c>
      <c r="L196" s="39"/>
      <c r="M196" s="187" t="s">
        <v>1</v>
      </c>
      <c r="N196" s="188" t="s">
        <v>41</v>
      </c>
      <c r="O196" s="77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195</v>
      </c>
      <c r="AT196" s="191" t="s">
        <v>156</v>
      </c>
      <c r="AU196" s="191" t="s">
        <v>86</v>
      </c>
      <c r="AY196" s="19" t="s">
        <v>154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84</v>
      </c>
      <c r="BK196" s="192">
        <f>ROUND(I196*H196,2)</f>
        <v>0</v>
      </c>
      <c r="BL196" s="19" t="s">
        <v>195</v>
      </c>
      <c r="BM196" s="191" t="s">
        <v>535</v>
      </c>
    </row>
    <row r="197" spans="1:65" s="2" customFormat="1" ht="24.15" customHeight="1">
      <c r="A197" s="38"/>
      <c r="B197" s="179"/>
      <c r="C197" s="180" t="s">
        <v>356</v>
      </c>
      <c r="D197" s="180" t="s">
        <v>156</v>
      </c>
      <c r="E197" s="181" t="s">
        <v>1686</v>
      </c>
      <c r="F197" s="182" t="s">
        <v>1687</v>
      </c>
      <c r="G197" s="183" t="s">
        <v>187</v>
      </c>
      <c r="H197" s="184">
        <v>6.7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41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195</v>
      </c>
      <c r="AT197" s="191" t="s">
        <v>156</v>
      </c>
      <c r="AU197" s="191" t="s">
        <v>86</v>
      </c>
      <c r="AY197" s="19" t="s">
        <v>154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84</v>
      </c>
      <c r="BK197" s="192">
        <f>ROUND(I197*H197,2)</f>
        <v>0</v>
      </c>
      <c r="BL197" s="19" t="s">
        <v>195</v>
      </c>
      <c r="BM197" s="191" t="s">
        <v>543</v>
      </c>
    </row>
    <row r="198" spans="1:63" s="12" customFormat="1" ht="22.8" customHeight="1">
      <c r="A198" s="12"/>
      <c r="B198" s="166"/>
      <c r="C198" s="12"/>
      <c r="D198" s="167" t="s">
        <v>75</v>
      </c>
      <c r="E198" s="177" t="s">
        <v>853</v>
      </c>
      <c r="F198" s="177" t="s">
        <v>854</v>
      </c>
      <c r="G198" s="12"/>
      <c r="H198" s="12"/>
      <c r="I198" s="169"/>
      <c r="J198" s="178">
        <f>BK198</f>
        <v>0</v>
      </c>
      <c r="K198" s="12"/>
      <c r="L198" s="166"/>
      <c r="M198" s="171"/>
      <c r="N198" s="172"/>
      <c r="O198" s="172"/>
      <c r="P198" s="173">
        <f>SUM(P199:P238)</f>
        <v>0</v>
      </c>
      <c r="Q198" s="172"/>
      <c r="R198" s="173">
        <f>SUM(R199:R238)</f>
        <v>0</v>
      </c>
      <c r="S198" s="172"/>
      <c r="T198" s="174">
        <f>SUM(T199:T238)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67" t="s">
        <v>86</v>
      </c>
      <c r="AT198" s="175" t="s">
        <v>75</v>
      </c>
      <c r="AU198" s="175" t="s">
        <v>84</v>
      </c>
      <c r="AY198" s="167" t="s">
        <v>154</v>
      </c>
      <c r="BK198" s="176">
        <f>SUM(BK199:BK238)</f>
        <v>0</v>
      </c>
    </row>
    <row r="199" spans="1:65" s="2" customFormat="1" ht="24.15" customHeight="1">
      <c r="A199" s="38"/>
      <c r="B199" s="179"/>
      <c r="C199" s="180" t="s">
        <v>545</v>
      </c>
      <c r="D199" s="180" t="s">
        <v>156</v>
      </c>
      <c r="E199" s="181" t="s">
        <v>1688</v>
      </c>
      <c r="F199" s="182" t="s">
        <v>1689</v>
      </c>
      <c r="G199" s="183" t="s">
        <v>221</v>
      </c>
      <c r="H199" s="184">
        <v>101</v>
      </c>
      <c r="I199" s="185"/>
      <c r="J199" s="186">
        <f>ROUND(I199*H199,2)</f>
        <v>0</v>
      </c>
      <c r="K199" s="182" t="s">
        <v>1</v>
      </c>
      <c r="L199" s="39"/>
      <c r="M199" s="187" t="s">
        <v>1</v>
      </c>
      <c r="N199" s="188" t="s">
        <v>41</v>
      </c>
      <c r="O199" s="77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195</v>
      </c>
      <c r="AT199" s="191" t="s">
        <v>156</v>
      </c>
      <c r="AU199" s="191" t="s">
        <v>86</v>
      </c>
      <c r="AY199" s="19" t="s">
        <v>154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84</v>
      </c>
      <c r="BK199" s="192">
        <f>ROUND(I199*H199,2)</f>
        <v>0</v>
      </c>
      <c r="BL199" s="19" t="s">
        <v>195</v>
      </c>
      <c r="BM199" s="191" t="s">
        <v>548</v>
      </c>
    </row>
    <row r="200" spans="1:65" s="2" customFormat="1" ht="21.75" customHeight="1">
      <c r="A200" s="38"/>
      <c r="B200" s="179"/>
      <c r="C200" s="180" t="s">
        <v>363</v>
      </c>
      <c r="D200" s="180" t="s">
        <v>156</v>
      </c>
      <c r="E200" s="181" t="s">
        <v>1690</v>
      </c>
      <c r="F200" s="182" t="s">
        <v>1691</v>
      </c>
      <c r="G200" s="183" t="s">
        <v>221</v>
      </c>
      <c r="H200" s="184">
        <v>10</v>
      </c>
      <c r="I200" s="185"/>
      <c r="J200" s="186">
        <f>ROUND(I200*H200,2)</f>
        <v>0</v>
      </c>
      <c r="K200" s="182" t="s">
        <v>1</v>
      </c>
      <c r="L200" s="39"/>
      <c r="M200" s="187" t="s">
        <v>1</v>
      </c>
      <c r="N200" s="188" t="s">
        <v>41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195</v>
      </c>
      <c r="AT200" s="191" t="s">
        <v>156</v>
      </c>
      <c r="AU200" s="191" t="s">
        <v>86</v>
      </c>
      <c r="AY200" s="19" t="s">
        <v>154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84</v>
      </c>
      <c r="BK200" s="192">
        <f>ROUND(I200*H200,2)</f>
        <v>0</v>
      </c>
      <c r="BL200" s="19" t="s">
        <v>195</v>
      </c>
      <c r="BM200" s="191" t="s">
        <v>560</v>
      </c>
    </row>
    <row r="201" spans="1:65" s="2" customFormat="1" ht="37.8" customHeight="1">
      <c r="A201" s="38"/>
      <c r="B201" s="179"/>
      <c r="C201" s="180" t="s">
        <v>561</v>
      </c>
      <c r="D201" s="180" t="s">
        <v>156</v>
      </c>
      <c r="E201" s="181" t="s">
        <v>1692</v>
      </c>
      <c r="F201" s="182" t="s">
        <v>1693</v>
      </c>
      <c r="G201" s="183" t="s">
        <v>221</v>
      </c>
      <c r="H201" s="184">
        <v>1</v>
      </c>
      <c r="I201" s="185"/>
      <c r="J201" s="186">
        <f>ROUND(I201*H201,2)</f>
        <v>0</v>
      </c>
      <c r="K201" s="182" t="s">
        <v>1</v>
      </c>
      <c r="L201" s="39"/>
      <c r="M201" s="187" t="s">
        <v>1</v>
      </c>
      <c r="N201" s="188" t="s">
        <v>41</v>
      </c>
      <c r="O201" s="77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195</v>
      </c>
      <c r="AT201" s="191" t="s">
        <v>156</v>
      </c>
      <c r="AU201" s="191" t="s">
        <v>86</v>
      </c>
      <c r="AY201" s="19" t="s">
        <v>154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84</v>
      </c>
      <c r="BK201" s="192">
        <f>ROUND(I201*H201,2)</f>
        <v>0</v>
      </c>
      <c r="BL201" s="19" t="s">
        <v>195</v>
      </c>
      <c r="BM201" s="191" t="s">
        <v>564</v>
      </c>
    </row>
    <row r="202" spans="1:65" s="2" customFormat="1" ht="37.8" customHeight="1">
      <c r="A202" s="38"/>
      <c r="B202" s="179"/>
      <c r="C202" s="180" t="s">
        <v>366</v>
      </c>
      <c r="D202" s="180" t="s">
        <v>156</v>
      </c>
      <c r="E202" s="181" t="s">
        <v>1694</v>
      </c>
      <c r="F202" s="182" t="s">
        <v>1695</v>
      </c>
      <c r="G202" s="183" t="s">
        <v>221</v>
      </c>
      <c r="H202" s="184">
        <v>2</v>
      </c>
      <c r="I202" s="185"/>
      <c r="J202" s="186">
        <f>ROUND(I202*H202,2)</f>
        <v>0</v>
      </c>
      <c r="K202" s="182" t="s">
        <v>1</v>
      </c>
      <c r="L202" s="39"/>
      <c r="M202" s="187" t="s">
        <v>1</v>
      </c>
      <c r="N202" s="188" t="s">
        <v>41</v>
      </c>
      <c r="O202" s="7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195</v>
      </c>
      <c r="AT202" s="191" t="s">
        <v>156</v>
      </c>
      <c r="AU202" s="191" t="s">
        <v>86</v>
      </c>
      <c r="AY202" s="19" t="s">
        <v>154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84</v>
      </c>
      <c r="BK202" s="192">
        <f>ROUND(I202*H202,2)</f>
        <v>0</v>
      </c>
      <c r="BL202" s="19" t="s">
        <v>195</v>
      </c>
      <c r="BM202" s="191" t="s">
        <v>568</v>
      </c>
    </row>
    <row r="203" spans="1:65" s="2" customFormat="1" ht="37.8" customHeight="1">
      <c r="A203" s="38"/>
      <c r="B203" s="179"/>
      <c r="C203" s="180" t="s">
        <v>569</v>
      </c>
      <c r="D203" s="180" t="s">
        <v>156</v>
      </c>
      <c r="E203" s="181" t="s">
        <v>1696</v>
      </c>
      <c r="F203" s="182" t="s">
        <v>1697</v>
      </c>
      <c r="G203" s="183" t="s">
        <v>221</v>
      </c>
      <c r="H203" s="184">
        <v>4</v>
      </c>
      <c r="I203" s="185"/>
      <c r="J203" s="186">
        <f>ROUND(I203*H203,2)</f>
        <v>0</v>
      </c>
      <c r="K203" s="182" t="s">
        <v>1</v>
      </c>
      <c r="L203" s="39"/>
      <c r="M203" s="187" t="s">
        <v>1</v>
      </c>
      <c r="N203" s="188" t="s">
        <v>41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195</v>
      </c>
      <c r="AT203" s="191" t="s">
        <v>156</v>
      </c>
      <c r="AU203" s="191" t="s">
        <v>86</v>
      </c>
      <c r="AY203" s="19" t="s">
        <v>154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84</v>
      </c>
      <c r="BK203" s="192">
        <f>ROUND(I203*H203,2)</f>
        <v>0</v>
      </c>
      <c r="BL203" s="19" t="s">
        <v>195</v>
      </c>
      <c r="BM203" s="191" t="s">
        <v>572</v>
      </c>
    </row>
    <row r="204" spans="1:65" s="2" customFormat="1" ht="37.8" customHeight="1">
      <c r="A204" s="38"/>
      <c r="B204" s="179"/>
      <c r="C204" s="180" t="s">
        <v>370</v>
      </c>
      <c r="D204" s="180" t="s">
        <v>156</v>
      </c>
      <c r="E204" s="181" t="s">
        <v>1698</v>
      </c>
      <c r="F204" s="182" t="s">
        <v>1699</v>
      </c>
      <c r="G204" s="183" t="s">
        <v>221</v>
      </c>
      <c r="H204" s="184">
        <v>1</v>
      </c>
      <c r="I204" s="185"/>
      <c r="J204" s="186">
        <f>ROUND(I204*H204,2)</f>
        <v>0</v>
      </c>
      <c r="K204" s="182" t="s">
        <v>1</v>
      </c>
      <c r="L204" s="39"/>
      <c r="M204" s="187" t="s">
        <v>1</v>
      </c>
      <c r="N204" s="188" t="s">
        <v>41</v>
      </c>
      <c r="O204" s="77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1" t="s">
        <v>195</v>
      </c>
      <c r="AT204" s="191" t="s">
        <v>156</v>
      </c>
      <c r="AU204" s="191" t="s">
        <v>86</v>
      </c>
      <c r="AY204" s="19" t="s">
        <v>154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84</v>
      </c>
      <c r="BK204" s="192">
        <f>ROUND(I204*H204,2)</f>
        <v>0</v>
      </c>
      <c r="BL204" s="19" t="s">
        <v>195</v>
      </c>
      <c r="BM204" s="191" t="s">
        <v>576</v>
      </c>
    </row>
    <row r="205" spans="1:65" s="2" customFormat="1" ht="37.8" customHeight="1">
      <c r="A205" s="38"/>
      <c r="B205" s="179"/>
      <c r="C205" s="180" t="s">
        <v>578</v>
      </c>
      <c r="D205" s="180" t="s">
        <v>156</v>
      </c>
      <c r="E205" s="181" t="s">
        <v>1700</v>
      </c>
      <c r="F205" s="182" t="s">
        <v>1701</v>
      </c>
      <c r="G205" s="183" t="s">
        <v>221</v>
      </c>
      <c r="H205" s="184">
        <v>1</v>
      </c>
      <c r="I205" s="185"/>
      <c r="J205" s="186">
        <f>ROUND(I205*H205,2)</f>
        <v>0</v>
      </c>
      <c r="K205" s="182" t="s">
        <v>1</v>
      </c>
      <c r="L205" s="39"/>
      <c r="M205" s="187" t="s">
        <v>1</v>
      </c>
      <c r="N205" s="188" t="s">
        <v>41</v>
      </c>
      <c r="O205" s="77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195</v>
      </c>
      <c r="AT205" s="191" t="s">
        <v>156</v>
      </c>
      <c r="AU205" s="191" t="s">
        <v>86</v>
      </c>
      <c r="AY205" s="19" t="s">
        <v>154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84</v>
      </c>
      <c r="BK205" s="192">
        <f>ROUND(I205*H205,2)</f>
        <v>0</v>
      </c>
      <c r="BL205" s="19" t="s">
        <v>195</v>
      </c>
      <c r="BM205" s="191" t="s">
        <v>581</v>
      </c>
    </row>
    <row r="206" spans="1:65" s="2" customFormat="1" ht="37.8" customHeight="1">
      <c r="A206" s="38"/>
      <c r="B206" s="179"/>
      <c r="C206" s="180" t="s">
        <v>374</v>
      </c>
      <c r="D206" s="180" t="s">
        <v>156</v>
      </c>
      <c r="E206" s="181" t="s">
        <v>1702</v>
      </c>
      <c r="F206" s="182" t="s">
        <v>1703</v>
      </c>
      <c r="G206" s="183" t="s">
        <v>221</v>
      </c>
      <c r="H206" s="184">
        <v>4</v>
      </c>
      <c r="I206" s="185"/>
      <c r="J206" s="186">
        <f>ROUND(I206*H206,2)</f>
        <v>0</v>
      </c>
      <c r="K206" s="182" t="s">
        <v>1</v>
      </c>
      <c r="L206" s="39"/>
      <c r="M206" s="187" t="s">
        <v>1</v>
      </c>
      <c r="N206" s="188" t="s">
        <v>41</v>
      </c>
      <c r="O206" s="77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1" t="s">
        <v>195</v>
      </c>
      <c r="AT206" s="191" t="s">
        <v>156</v>
      </c>
      <c r="AU206" s="191" t="s">
        <v>86</v>
      </c>
      <c r="AY206" s="19" t="s">
        <v>154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84</v>
      </c>
      <c r="BK206" s="192">
        <f>ROUND(I206*H206,2)</f>
        <v>0</v>
      </c>
      <c r="BL206" s="19" t="s">
        <v>195</v>
      </c>
      <c r="BM206" s="191" t="s">
        <v>586</v>
      </c>
    </row>
    <row r="207" spans="1:65" s="2" customFormat="1" ht="37.8" customHeight="1">
      <c r="A207" s="38"/>
      <c r="B207" s="179"/>
      <c r="C207" s="180" t="s">
        <v>588</v>
      </c>
      <c r="D207" s="180" t="s">
        <v>156</v>
      </c>
      <c r="E207" s="181" t="s">
        <v>1704</v>
      </c>
      <c r="F207" s="182" t="s">
        <v>1705</v>
      </c>
      <c r="G207" s="183" t="s">
        <v>221</v>
      </c>
      <c r="H207" s="184">
        <v>2</v>
      </c>
      <c r="I207" s="185"/>
      <c r="J207" s="186">
        <f>ROUND(I207*H207,2)</f>
        <v>0</v>
      </c>
      <c r="K207" s="182" t="s">
        <v>1</v>
      </c>
      <c r="L207" s="39"/>
      <c r="M207" s="187" t="s">
        <v>1</v>
      </c>
      <c r="N207" s="188" t="s">
        <v>41</v>
      </c>
      <c r="O207" s="7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195</v>
      </c>
      <c r="AT207" s="191" t="s">
        <v>156</v>
      </c>
      <c r="AU207" s="191" t="s">
        <v>86</v>
      </c>
      <c r="AY207" s="19" t="s">
        <v>154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84</v>
      </c>
      <c r="BK207" s="192">
        <f>ROUND(I207*H207,2)</f>
        <v>0</v>
      </c>
      <c r="BL207" s="19" t="s">
        <v>195</v>
      </c>
      <c r="BM207" s="191" t="s">
        <v>591</v>
      </c>
    </row>
    <row r="208" spans="1:65" s="2" customFormat="1" ht="37.8" customHeight="1">
      <c r="A208" s="38"/>
      <c r="B208" s="179"/>
      <c r="C208" s="180" t="s">
        <v>378</v>
      </c>
      <c r="D208" s="180" t="s">
        <v>156</v>
      </c>
      <c r="E208" s="181" t="s">
        <v>1706</v>
      </c>
      <c r="F208" s="182" t="s">
        <v>1707</v>
      </c>
      <c r="G208" s="183" t="s">
        <v>221</v>
      </c>
      <c r="H208" s="184">
        <v>2</v>
      </c>
      <c r="I208" s="185"/>
      <c r="J208" s="186">
        <f>ROUND(I208*H208,2)</f>
        <v>0</v>
      </c>
      <c r="K208" s="182" t="s">
        <v>1</v>
      </c>
      <c r="L208" s="39"/>
      <c r="M208" s="187" t="s">
        <v>1</v>
      </c>
      <c r="N208" s="188" t="s">
        <v>41</v>
      </c>
      <c r="O208" s="7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195</v>
      </c>
      <c r="AT208" s="191" t="s">
        <v>156</v>
      </c>
      <c r="AU208" s="191" t="s">
        <v>86</v>
      </c>
      <c r="AY208" s="19" t="s">
        <v>154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84</v>
      </c>
      <c r="BK208" s="192">
        <f>ROUND(I208*H208,2)</f>
        <v>0</v>
      </c>
      <c r="BL208" s="19" t="s">
        <v>195</v>
      </c>
      <c r="BM208" s="191" t="s">
        <v>599</v>
      </c>
    </row>
    <row r="209" spans="1:65" s="2" customFormat="1" ht="37.8" customHeight="1">
      <c r="A209" s="38"/>
      <c r="B209" s="179"/>
      <c r="C209" s="180" t="s">
        <v>596</v>
      </c>
      <c r="D209" s="180" t="s">
        <v>156</v>
      </c>
      <c r="E209" s="181" t="s">
        <v>1708</v>
      </c>
      <c r="F209" s="182" t="s">
        <v>1709</v>
      </c>
      <c r="G209" s="183" t="s">
        <v>221</v>
      </c>
      <c r="H209" s="184">
        <v>3</v>
      </c>
      <c r="I209" s="185"/>
      <c r="J209" s="186">
        <f>ROUND(I209*H209,2)</f>
        <v>0</v>
      </c>
      <c r="K209" s="182" t="s">
        <v>1</v>
      </c>
      <c r="L209" s="39"/>
      <c r="M209" s="187" t="s">
        <v>1</v>
      </c>
      <c r="N209" s="188" t="s">
        <v>41</v>
      </c>
      <c r="O209" s="77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1" t="s">
        <v>195</v>
      </c>
      <c r="AT209" s="191" t="s">
        <v>156</v>
      </c>
      <c r="AU209" s="191" t="s">
        <v>86</v>
      </c>
      <c r="AY209" s="19" t="s">
        <v>154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84</v>
      </c>
      <c r="BK209" s="192">
        <f>ROUND(I209*H209,2)</f>
        <v>0</v>
      </c>
      <c r="BL209" s="19" t="s">
        <v>195</v>
      </c>
      <c r="BM209" s="191" t="s">
        <v>602</v>
      </c>
    </row>
    <row r="210" spans="1:65" s="2" customFormat="1" ht="37.8" customHeight="1">
      <c r="A210" s="38"/>
      <c r="B210" s="179"/>
      <c r="C210" s="180" t="s">
        <v>381</v>
      </c>
      <c r="D210" s="180" t="s">
        <v>156</v>
      </c>
      <c r="E210" s="181" t="s">
        <v>1710</v>
      </c>
      <c r="F210" s="182" t="s">
        <v>1711</v>
      </c>
      <c r="G210" s="183" t="s">
        <v>221</v>
      </c>
      <c r="H210" s="184">
        <v>2</v>
      </c>
      <c r="I210" s="185"/>
      <c r="J210" s="186">
        <f>ROUND(I210*H210,2)</f>
        <v>0</v>
      </c>
      <c r="K210" s="182" t="s">
        <v>1</v>
      </c>
      <c r="L210" s="39"/>
      <c r="M210" s="187" t="s">
        <v>1</v>
      </c>
      <c r="N210" s="188" t="s">
        <v>41</v>
      </c>
      <c r="O210" s="77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1" t="s">
        <v>195</v>
      </c>
      <c r="AT210" s="191" t="s">
        <v>156</v>
      </c>
      <c r="AU210" s="191" t="s">
        <v>86</v>
      </c>
      <c r="AY210" s="19" t="s">
        <v>154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84</v>
      </c>
      <c r="BK210" s="192">
        <f>ROUND(I210*H210,2)</f>
        <v>0</v>
      </c>
      <c r="BL210" s="19" t="s">
        <v>195</v>
      </c>
      <c r="BM210" s="191" t="s">
        <v>609</v>
      </c>
    </row>
    <row r="211" spans="1:65" s="2" customFormat="1" ht="37.8" customHeight="1">
      <c r="A211" s="38"/>
      <c r="B211" s="179"/>
      <c r="C211" s="180" t="s">
        <v>612</v>
      </c>
      <c r="D211" s="180" t="s">
        <v>156</v>
      </c>
      <c r="E211" s="181" t="s">
        <v>1712</v>
      </c>
      <c r="F211" s="182" t="s">
        <v>1713</v>
      </c>
      <c r="G211" s="183" t="s">
        <v>221</v>
      </c>
      <c r="H211" s="184">
        <v>2</v>
      </c>
      <c r="I211" s="185"/>
      <c r="J211" s="186">
        <f>ROUND(I211*H211,2)</f>
        <v>0</v>
      </c>
      <c r="K211" s="182" t="s">
        <v>1</v>
      </c>
      <c r="L211" s="39"/>
      <c r="M211" s="187" t="s">
        <v>1</v>
      </c>
      <c r="N211" s="188" t="s">
        <v>41</v>
      </c>
      <c r="O211" s="77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1" t="s">
        <v>195</v>
      </c>
      <c r="AT211" s="191" t="s">
        <v>156</v>
      </c>
      <c r="AU211" s="191" t="s">
        <v>86</v>
      </c>
      <c r="AY211" s="19" t="s">
        <v>154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84</v>
      </c>
      <c r="BK211" s="192">
        <f>ROUND(I211*H211,2)</f>
        <v>0</v>
      </c>
      <c r="BL211" s="19" t="s">
        <v>195</v>
      </c>
      <c r="BM211" s="191" t="s">
        <v>616</v>
      </c>
    </row>
    <row r="212" spans="1:65" s="2" customFormat="1" ht="37.8" customHeight="1">
      <c r="A212" s="38"/>
      <c r="B212" s="179"/>
      <c r="C212" s="180" t="s">
        <v>387</v>
      </c>
      <c r="D212" s="180" t="s">
        <v>156</v>
      </c>
      <c r="E212" s="181" t="s">
        <v>1714</v>
      </c>
      <c r="F212" s="182" t="s">
        <v>1715</v>
      </c>
      <c r="G212" s="183" t="s">
        <v>221</v>
      </c>
      <c r="H212" s="184">
        <v>2</v>
      </c>
      <c r="I212" s="185"/>
      <c r="J212" s="186">
        <f>ROUND(I212*H212,2)</f>
        <v>0</v>
      </c>
      <c r="K212" s="182" t="s">
        <v>1</v>
      </c>
      <c r="L212" s="39"/>
      <c r="M212" s="187" t="s">
        <v>1</v>
      </c>
      <c r="N212" s="188" t="s">
        <v>41</v>
      </c>
      <c r="O212" s="77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1" t="s">
        <v>195</v>
      </c>
      <c r="AT212" s="191" t="s">
        <v>156</v>
      </c>
      <c r="AU212" s="191" t="s">
        <v>86</v>
      </c>
      <c r="AY212" s="19" t="s">
        <v>154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84</v>
      </c>
      <c r="BK212" s="192">
        <f>ROUND(I212*H212,2)</f>
        <v>0</v>
      </c>
      <c r="BL212" s="19" t="s">
        <v>195</v>
      </c>
      <c r="BM212" s="191" t="s">
        <v>620</v>
      </c>
    </row>
    <row r="213" spans="1:65" s="2" customFormat="1" ht="37.8" customHeight="1">
      <c r="A213" s="38"/>
      <c r="B213" s="179"/>
      <c r="C213" s="180" t="s">
        <v>621</v>
      </c>
      <c r="D213" s="180" t="s">
        <v>156</v>
      </c>
      <c r="E213" s="181" t="s">
        <v>1716</v>
      </c>
      <c r="F213" s="182" t="s">
        <v>1717</v>
      </c>
      <c r="G213" s="183" t="s">
        <v>221</v>
      </c>
      <c r="H213" s="184">
        <v>1</v>
      </c>
      <c r="I213" s="185"/>
      <c r="J213" s="186">
        <f>ROUND(I213*H213,2)</f>
        <v>0</v>
      </c>
      <c r="K213" s="182" t="s">
        <v>1</v>
      </c>
      <c r="L213" s="39"/>
      <c r="M213" s="187" t="s">
        <v>1</v>
      </c>
      <c r="N213" s="188" t="s">
        <v>41</v>
      </c>
      <c r="O213" s="77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1" t="s">
        <v>195</v>
      </c>
      <c r="AT213" s="191" t="s">
        <v>156</v>
      </c>
      <c r="AU213" s="191" t="s">
        <v>86</v>
      </c>
      <c r="AY213" s="19" t="s">
        <v>154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84</v>
      </c>
      <c r="BK213" s="192">
        <f>ROUND(I213*H213,2)</f>
        <v>0</v>
      </c>
      <c r="BL213" s="19" t="s">
        <v>195</v>
      </c>
      <c r="BM213" s="191" t="s">
        <v>624</v>
      </c>
    </row>
    <row r="214" spans="1:65" s="2" customFormat="1" ht="37.8" customHeight="1">
      <c r="A214" s="38"/>
      <c r="B214" s="179"/>
      <c r="C214" s="180" t="s">
        <v>390</v>
      </c>
      <c r="D214" s="180" t="s">
        <v>156</v>
      </c>
      <c r="E214" s="181" t="s">
        <v>1718</v>
      </c>
      <c r="F214" s="182" t="s">
        <v>1719</v>
      </c>
      <c r="G214" s="183" t="s">
        <v>221</v>
      </c>
      <c r="H214" s="184">
        <v>3</v>
      </c>
      <c r="I214" s="185"/>
      <c r="J214" s="186">
        <f>ROUND(I214*H214,2)</f>
        <v>0</v>
      </c>
      <c r="K214" s="182" t="s">
        <v>1</v>
      </c>
      <c r="L214" s="39"/>
      <c r="M214" s="187" t="s">
        <v>1</v>
      </c>
      <c r="N214" s="188" t="s">
        <v>41</v>
      </c>
      <c r="O214" s="77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91" t="s">
        <v>195</v>
      </c>
      <c r="AT214" s="191" t="s">
        <v>156</v>
      </c>
      <c r="AU214" s="191" t="s">
        <v>86</v>
      </c>
      <c r="AY214" s="19" t="s">
        <v>154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84</v>
      </c>
      <c r="BK214" s="192">
        <f>ROUND(I214*H214,2)</f>
        <v>0</v>
      </c>
      <c r="BL214" s="19" t="s">
        <v>195</v>
      </c>
      <c r="BM214" s="191" t="s">
        <v>628</v>
      </c>
    </row>
    <row r="215" spans="1:65" s="2" customFormat="1" ht="24.15" customHeight="1">
      <c r="A215" s="38"/>
      <c r="B215" s="179"/>
      <c r="C215" s="180" t="s">
        <v>631</v>
      </c>
      <c r="D215" s="180" t="s">
        <v>156</v>
      </c>
      <c r="E215" s="181" t="s">
        <v>1720</v>
      </c>
      <c r="F215" s="182" t="s">
        <v>1721</v>
      </c>
      <c r="G215" s="183" t="s">
        <v>221</v>
      </c>
      <c r="H215" s="184">
        <v>23</v>
      </c>
      <c r="I215" s="185"/>
      <c r="J215" s="186">
        <f>ROUND(I215*H215,2)</f>
        <v>0</v>
      </c>
      <c r="K215" s="182" t="s">
        <v>1</v>
      </c>
      <c r="L215" s="39"/>
      <c r="M215" s="187" t="s">
        <v>1</v>
      </c>
      <c r="N215" s="188" t="s">
        <v>41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195</v>
      </c>
      <c r="AT215" s="191" t="s">
        <v>156</v>
      </c>
      <c r="AU215" s="191" t="s">
        <v>86</v>
      </c>
      <c r="AY215" s="19" t="s">
        <v>154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84</v>
      </c>
      <c r="BK215" s="192">
        <f>ROUND(I215*H215,2)</f>
        <v>0</v>
      </c>
      <c r="BL215" s="19" t="s">
        <v>195</v>
      </c>
      <c r="BM215" s="191" t="s">
        <v>634</v>
      </c>
    </row>
    <row r="216" spans="1:65" s="2" customFormat="1" ht="24.15" customHeight="1">
      <c r="A216" s="38"/>
      <c r="B216" s="179"/>
      <c r="C216" s="180" t="s">
        <v>395</v>
      </c>
      <c r="D216" s="180" t="s">
        <v>156</v>
      </c>
      <c r="E216" s="181" t="s">
        <v>1722</v>
      </c>
      <c r="F216" s="182" t="s">
        <v>1723</v>
      </c>
      <c r="G216" s="183" t="s">
        <v>221</v>
      </c>
      <c r="H216" s="184">
        <v>18</v>
      </c>
      <c r="I216" s="185"/>
      <c r="J216" s="186">
        <f>ROUND(I216*H216,2)</f>
        <v>0</v>
      </c>
      <c r="K216" s="182" t="s">
        <v>1</v>
      </c>
      <c r="L216" s="39"/>
      <c r="M216" s="187" t="s">
        <v>1</v>
      </c>
      <c r="N216" s="188" t="s">
        <v>41</v>
      </c>
      <c r="O216" s="77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1" t="s">
        <v>195</v>
      </c>
      <c r="AT216" s="191" t="s">
        <v>156</v>
      </c>
      <c r="AU216" s="191" t="s">
        <v>86</v>
      </c>
      <c r="AY216" s="19" t="s">
        <v>154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84</v>
      </c>
      <c r="BK216" s="192">
        <f>ROUND(I216*H216,2)</f>
        <v>0</v>
      </c>
      <c r="BL216" s="19" t="s">
        <v>195</v>
      </c>
      <c r="BM216" s="191" t="s">
        <v>637</v>
      </c>
    </row>
    <row r="217" spans="1:65" s="2" customFormat="1" ht="24.15" customHeight="1">
      <c r="A217" s="38"/>
      <c r="B217" s="179"/>
      <c r="C217" s="180" t="s">
        <v>640</v>
      </c>
      <c r="D217" s="180" t="s">
        <v>156</v>
      </c>
      <c r="E217" s="181" t="s">
        <v>1724</v>
      </c>
      <c r="F217" s="182" t="s">
        <v>1725</v>
      </c>
      <c r="G217" s="183" t="s">
        <v>221</v>
      </c>
      <c r="H217" s="184">
        <v>30</v>
      </c>
      <c r="I217" s="185"/>
      <c r="J217" s="186">
        <f>ROUND(I217*H217,2)</f>
        <v>0</v>
      </c>
      <c r="K217" s="182" t="s">
        <v>1</v>
      </c>
      <c r="L217" s="39"/>
      <c r="M217" s="187" t="s">
        <v>1</v>
      </c>
      <c r="N217" s="188" t="s">
        <v>41</v>
      </c>
      <c r="O217" s="77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1" t="s">
        <v>195</v>
      </c>
      <c r="AT217" s="191" t="s">
        <v>156</v>
      </c>
      <c r="AU217" s="191" t="s">
        <v>86</v>
      </c>
      <c r="AY217" s="19" t="s">
        <v>154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84</v>
      </c>
      <c r="BK217" s="192">
        <f>ROUND(I217*H217,2)</f>
        <v>0</v>
      </c>
      <c r="BL217" s="19" t="s">
        <v>195</v>
      </c>
      <c r="BM217" s="191" t="s">
        <v>643</v>
      </c>
    </row>
    <row r="218" spans="1:65" s="2" customFormat="1" ht="24.15" customHeight="1">
      <c r="A218" s="38"/>
      <c r="B218" s="179"/>
      <c r="C218" s="225" t="s">
        <v>398</v>
      </c>
      <c r="D218" s="225" t="s">
        <v>255</v>
      </c>
      <c r="E218" s="226" t="s">
        <v>1726</v>
      </c>
      <c r="F218" s="227" t="s">
        <v>1727</v>
      </c>
      <c r="G218" s="228" t="s">
        <v>1728</v>
      </c>
      <c r="H218" s="229">
        <v>2</v>
      </c>
      <c r="I218" s="230"/>
      <c r="J218" s="231">
        <f>ROUND(I218*H218,2)</f>
        <v>0</v>
      </c>
      <c r="K218" s="227" t="s">
        <v>1</v>
      </c>
      <c r="L218" s="232"/>
      <c r="M218" s="233" t="s">
        <v>1</v>
      </c>
      <c r="N218" s="234" t="s">
        <v>41</v>
      </c>
      <c r="O218" s="77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1" t="s">
        <v>248</v>
      </c>
      <c r="AT218" s="191" t="s">
        <v>255</v>
      </c>
      <c r="AU218" s="191" t="s">
        <v>86</v>
      </c>
      <c r="AY218" s="19" t="s">
        <v>154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84</v>
      </c>
      <c r="BK218" s="192">
        <f>ROUND(I218*H218,2)</f>
        <v>0</v>
      </c>
      <c r="BL218" s="19" t="s">
        <v>195</v>
      </c>
      <c r="BM218" s="191" t="s">
        <v>652</v>
      </c>
    </row>
    <row r="219" spans="1:65" s="2" customFormat="1" ht="24.15" customHeight="1">
      <c r="A219" s="38"/>
      <c r="B219" s="179"/>
      <c r="C219" s="225" t="s">
        <v>654</v>
      </c>
      <c r="D219" s="225" t="s">
        <v>255</v>
      </c>
      <c r="E219" s="226" t="s">
        <v>1729</v>
      </c>
      <c r="F219" s="227" t="s">
        <v>1730</v>
      </c>
      <c r="G219" s="228" t="s">
        <v>1728</v>
      </c>
      <c r="H219" s="229">
        <v>3</v>
      </c>
      <c r="I219" s="230"/>
      <c r="J219" s="231">
        <f>ROUND(I219*H219,2)</f>
        <v>0</v>
      </c>
      <c r="K219" s="227" t="s">
        <v>1</v>
      </c>
      <c r="L219" s="232"/>
      <c r="M219" s="233" t="s">
        <v>1</v>
      </c>
      <c r="N219" s="234" t="s">
        <v>41</v>
      </c>
      <c r="O219" s="77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1" t="s">
        <v>248</v>
      </c>
      <c r="AT219" s="191" t="s">
        <v>255</v>
      </c>
      <c r="AU219" s="191" t="s">
        <v>86</v>
      </c>
      <c r="AY219" s="19" t="s">
        <v>154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84</v>
      </c>
      <c r="BK219" s="192">
        <f>ROUND(I219*H219,2)</f>
        <v>0</v>
      </c>
      <c r="BL219" s="19" t="s">
        <v>195</v>
      </c>
      <c r="BM219" s="191" t="s">
        <v>657</v>
      </c>
    </row>
    <row r="220" spans="1:65" s="2" customFormat="1" ht="24.15" customHeight="1">
      <c r="A220" s="38"/>
      <c r="B220" s="179"/>
      <c r="C220" s="225" t="s">
        <v>402</v>
      </c>
      <c r="D220" s="225" t="s">
        <v>255</v>
      </c>
      <c r="E220" s="226" t="s">
        <v>1731</v>
      </c>
      <c r="F220" s="227" t="s">
        <v>1732</v>
      </c>
      <c r="G220" s="228" t="s">
        <v>1728</v>
      </c>
      <c r="H220" s="229">
        <v>7</v>
      </c>
      <c r="I220" s="230"/>
      <c r="J220" s="231">
        <f>ROUND(I220*H220,2)</f>
        <v>0</v>
      </c>
      <c r="K220" s="227" t="s">
        <v>1</v>
      </c>
      <c r="L220" s="232"/>
      <c r="M220" s="233" t="s">
        <v>1</v>
      </c>
      <c r="N220" s="234" t="s">
        <v>41</v>
      </c>
      <c r="O220" s="77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1" t="s">
        <v>248</v>
      </c>
      <c r="AT220" s="191" t="s">
        <v>255</v>
      </c>
      <c r="AU220" s="191" t="s">
        <v>86</v>
      </c>
      <c r="AY220" s="19" t="s">
        <v>154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84</v>
      </c>
      <c r="BK220" s="192">
        <f>ROUND(I220*H220,2)</f>
        <v>0</v>
      </c>
      <c r="BL220" s="19" t="s">
        <v>195</v>
      </c>
      <c r="BM220" s="191" t="s">
        <v>664</v>
      </c>
    </row>
    <row r="221" spans="1:65" s="2" customFormat="1" ht="24.15" customHeight="1">
      <c r="A221" s="38"/>
      <c r="B221" s="179"/>
      <c r="C221" s="225" t="s">
        <v>669</v>
      </c>
      <c r="D221" s="225" t="s">
        <v>255</v>
      </c>
      <c r="E221" s="226" t="s">
        <v>1733</v>
      </c>
      <c r="F221" s="227" t="s">
        <v>1734</v>
      </c>
      <c r="G221" s="228" t="s">
        <v>1728</v>
      </c>
      <c r="H221" s="229">
        <v>7</v>
      </c>
      <c r="I221" s="230"/>
      <c r="J221" s="231">
        <f>ROUND(I221*H221,2)</f>
        <v>0</v>
      </c>
      <c r="K221" s="227" t="s">
        <v>1</v>
      </c>
      <c r="L221" s="232"/>
      <c r="M221" s="233" t="s">
        <v>1</v>
      </c>
      <c r="N221" s="234" t="s">
        <v>41</v>
      </c>
      <c r="O221" s="77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1" t="s">
        <v>248</v>
      </c>
      <c r="AT221" s="191" t="s">
        <v>255</v>
      </c>
      <c r="AU221" s="191" t="s">
        <v>86</v>
      </c>
      <c r="AY221" s="19" t="s">
        <v>154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84</v>
      </c>
      <c r="BK221" s="192">
        <f>ROUND(I221*H221,2)</f>
        <v>0</v>
      </c>
      <c r="BL221" s="19" t="s">
        <v>195</v>
      </c>
      <c r="BM221" s="191" t="s">
        <v>672</v>
      </c>
    </row>
    <row r="222" spans="1:65" s="2" customFormat="1" ht="24.15" customHeight="1">
      <c r="A222" s="38"/>
      <c r="B222" s="179"/>
      <c r="C222" s="225" t="s">
        <v>407</v>
      </c>
      <c r="D222" s="225" t="s">
        <v>255</v>
      </c>
      <c r="E222" s="226" t="s">
        <v>1735</v>
      </c>
      <c r="F222" s="227" t="s">
        <v>1736</v>
      </c>
      <c r="G222" s="228" t="s">
        <v>1728</v>
      </c>
      <c r="H222" s="229">
        <v>4</v>
      </c>
      <c r="I222" s="230"/>
      <c r="J222" s="231">
        <f>ROUND(I222*H222,2)</f>
        <v>0</v>
      </c>
      <c r="K222" s="227" t="s">
        <v>1</v>
      </c>
      <c r="L222" s="232"/>
      <c r="M222" s="233" t="s">
        <v>1</v>
      </c>
      <c r="N222" s="234" t="s">
        <v>41</v>
      </c>
      <c r="O222" s="77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91" t="s">
        <v>248</v>
      </c>
      <c r="AT222" s="191" t="s">
        <v>255</v>
      </c>
      <c r="AU222" s="191" t="s">
        <v>86</v>
      </c>
      <c r="AY222" s="19" t="s">
        <v>154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84</v>
      </c>
      <c r="BK222" s="192">
        <f>ROUND(I222*H222,2)</f>
        <v>0</v>
      </c>
      <c r="BL222" s="19" t="s">
        <v>195</v>
      </c>
      <c r="BM222" s="191" t="s">
        <v>673</v>
      </c>
    </row>
    <row r="223" spans="1:65" s="2" customFormat="1" ht="24.15" customHeight="1">
      <c r="A223" s="38"/>
      <c r="B223" s="179"/>
      <c r="C223" s="225" t="s">
        <v>683</v>
      </c>
      <c r="D223" s="225" t="s">
        <v>255</v>
      </c>
      <c r="E223" s="226" t="s">
        <v>1737</v>
      </c>
      <c r="F223" s="227" t="s">
        <v>1738</v>
      </c>
      <c r="G223" s="228" t="s">
        <v>1728</v>
      </c>
      <c r="H223" s="229">
        <v>6</v>
      </c>
      <c r="I223" s="230"/>
      <c r="J223" s="231">
        <f>ROUND(I223*H223,2)</f>
        <v>0</v>
      </c>
      <c r="K223" s="227" t="s">
        <v>1</v>
      </c>
      <c r="L223" s="232"/>
      <c r="M223" s="233" t="s">
        <v>1</v>
      </c>
      <c r="N223" s="234" t="s">
        <v>41</v>
      </c>
      <c r="O223" s="77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1" t="s">
        <v>248</v>
      </c>
      <c r="AT223" s="191" t="s">
        <v>255</v>
      </c>
      <c r="AU223" s="191" t="s">
        <v>86</v>
      </c>
      <c r="AY223" s="19" t="s">
        <v>154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9" t="s">
        <v>84</v>
      </c>
      <c r="BK223" s="192">
        <f>ROUND(I223*H223,2)</f>
        <v>0</v>
      </c>
      <c r="BL223" s="19" t="s">
        <v>195</v>
      </c>
      <c r="BM223" s="191" t="s">
        <v>677</v>
      </c>
    </row>
    <row r="224" spans="1:65" s="2" customFormat="1" ht="24.15" customHeight="1">
      <c r="A224" s="38"/>
      <c r="B224" s="179"/>
      <c r="C224" s="225" t="s">
        <v>411</v>
      </c>
      <c r="D224" s="225" t="s">
        <v>255</v>
      </c>
      <c r="E224" s="226" t="s">
        <v>1739</v>
      </c>
      <c r="F224" s="227" t="s">
        <v>1740</v>
      </c>
      <c r="G224" s="228" t="s">
        <v>1728</v>
      </c>
      <c r="H224" s="229">
        <v>12</v>
      </c>
      <c r="I224" s="230"/>
      <c r="J224" s="231">
        <f>ROUND(I224*H224,2)</f>
        <v>0</v>
      </c>
      <c r="K224" s="227" t="s">
        <v>1</v>
      </c>
      <c r="L224" s="232"/>
      <c r="M224" s="233" t="s">
        <v>1</v>
      </c>
      <c r="N224" s="234" t="s">
        <v>41</v>
      </c>
      <c r="O224" s="77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1" t="s">
        <v>248</v>
      </c>
      <c r="AT224" s="191" t="s">
        <v>255</v>
      </c>
      <c r="AU224" s="191" t="s">
        <v>86</v>
      </c>
      <c r="AY224" s="19" t="s">
        <v>154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84</v>
      </c>
      <c r="BK224" s="192">
        <f>ROUND(I224*H224,2)</f>
        <v>0</v>
      </c>
      <c r="BL224" s="19" t="s">
        <v>195</v>
      </c>
      <c r="BM224" s="191" t="s">
        <v>681</v>
      </c>
    </row>
    <row r="225" spans="1:65" s="2" customFormat="1" ht="24.15" customHeight="1">
      <c r="A225" s="38"/>
      <c r="B225" s="179"/>
      <c r="C225" s="225" t="s">
        <v>678</v>
      </c>
      <c r="D225" s="225" t="s">
        <v>255</v>
      </c>
      <c r="E225" s="226" t="s">
        <v>1741</v>
      </c>
      <c r="F225" s="227" t="s">
        <v>1742</v>
      </c>
      <c r="G225" s="228" t="s">
        <v>1728</v>
      </c>
      <c r="H225" s="229">
        <v>10</v>
      </c>
      <c r="I225" s="230"/>
      <c r="J225" s="231">
        <f>ROUND(I225*H225,2)</f>
        <v>0</v>
      </c>
      <c r="K225" s="227" t="s">
        <v>1</v>
      </c>
      <c r="L225" s="232"/>
      <c r="M225" s="233" t="s">
        <v>1</v>
      </c>
      <c r="N225" s="234" t="s">
        <v>41</v>
      </c>
      <c r="O225" s="77"/>
      <c r="P225" s="189">
        <f>O225*H225</f>
        <v>0</v>
      </c>
      <c r="Q225" s="189">
        <v>0</v>
      </c>
      <c r="R225" s="189">
        <f>Q225*H225</f>
        <v>0</v>
      </c>
      <c r="S225" s="189">
        <v>0</v>
      </c>
      <c r="T225" s="19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91" t="s">
        <v>248</v>
      </c>
      <c r="AT225" s="191" t="s">
        <v>255</v>
      </c>
      <c r="AU225" s="191" t="s">
        <v>86</v>
      </c>
      <c r="AY225" s="19" t="s">
        <v>154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84</v>
      </c>
      <c r="BK225" s="192">
        <f>ROUND(I225*H225,2)</f>
        <v>0</v>
      </c>
      <c r="BL225" s="19" t="s">
        <v>195</v>
      </c>
      <c r="BM225" s="191" t="s">
        <v>686</v>
      </c>
    </row>
    <row r="226" spans="1:65" s="2" customFormat="1" ht="24.15" customHeight="1">
      <c r="A226" s="38"/>
      <c r="B226" s="179"/>
      <c r="C226" s="225" t="s">
        <v>415</v>
      </c>
      <c r="D226" s="225" t="s">
        <v>255</v>
      </c>
      <c r="E226" s="226" t="s">
        <v>1743</v>
      </c>
      <c r="F226" s="227" t="s">
        <v>1744</v>
      </c>
      <c r="G226" s="228" t="s">
        <v>1728</v>
      </c>
      <c r="H226" s="229">
        <v>8</v>
      </c>
      <c r="I226" s="230"/>
      <c r="J226" s="231">
        <f>ROUND(I226*H226,2)</f>
        <v>0</v>
      </c>
      <c r="K226" s="227" t="s">
        <v>1</v>
      </c>
      <c r="L226" s="232"/>
      <c r="M226" s="233" t="s">
        <v>1</v>
      </c>
      <c r="N226" s="234" t="s">
        <v>41</v>
      </c>
      <c r="O226" s="77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91" t="s">
        <v>248</v>
      </c>
      <c r="AT226" s="191" t="s">
        <v>255</v>
      </c>
      <c r="AU226" s="191" t="s">
        <v>86</v>
      </c>
      <c r="AY226" s="19" t="s">
        <v>154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84</v>
      </c>
      <c r="BK226" s="192">
        <f>ROUND(I226*H226,2)</f>
        <v>0</v>
      </c>
      <c r="BL226" s="19" t="s">
        <v>195</v>
      </c>
      <c r="BM226" s="191" t="s">
        <v>695</v>
      </c>
    </row>
    <row r="227" spans="1:65" s="2" customFormat="1" ht="24.15" customHeight="1">
      <c r="A227" s="38"/>
      <c r="B227" s="179"/>
      <c r="C227" s="225" t="s">
        <v>699</v>
      </c>
      <c r="D227" s="225" t="s">
        <v>255</v>
      </c>
      <c r="E227" s="226" t="s">
        <v>1745</v>
      </c>
      <c r="F227" s="227" t="s">
        <v>1746</v>
      </c>
      <c r="G227" s="228" t="s">
        <v>1728</v>
      </c>
      <c r="H227" s="229">
        <v>2</v>
      </c>
      <c r="I227" s="230"/>
      <c r="J227" s="231">
        <f>ROUND(I227*H227,2)</f>
        <v>0</v>
      </c>
      <c r="K227" s="227" t="s">
        <v>1</v>
      </c>
      <c r="L227" s="232"/>
      <c r="M227" s="233" t="s">
        <v>1</v>
      </c>
      <c r="N227" s="234" t="s">
        <v>41</v>
      </c>
      <c r="O227" s="77"/>
      <c r="P227" s="189">
        <f>O227*H227</f>
        <v>0</v>
      </c>
      <c r="Q227" s="189">
        <v>0</v>
      </c>
      <c r="R227" s="189">
        <f>Q227*H227</f>
        <v>0</v>
      </c>
      <c r="S227" s="189">
        <v>0</v>
      </c>
      <c r="T227" s="19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91" t="s">
        <v>248</v>
      </c>
      <c r="AT227" s="191" t="s">
        <v>255</v>
      </c>
      <c r="AU227" s="191" t="s">
        <v>86</v>
      </c>
      <c r="AY227" s="19" t="s">
        <v>154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84</v>
      </c>
      <c r="BK227" s="192">
        <f>ROUND(I227*H227,2)</f>
        <v>0</v>
      </c>
      <c r="BL227" s="19" t="s">
        <v>195</v>
      </c>
      <c r="BM227" s="191" t="s">
        <v>702</v>
      </c>
    </row>
    <row r="228" spans="1:65" s="2" customFormat="1" ht="24.15" customHeight="1">
      <c r="A228" s="38"/>
      <c r="B228" s="179"/>
      <c r="C228" s="225" t="s">
        <v>419</v>
      </c>
      <c r="D228" s="225" t="s">
        <v>255</v>
      </c>
      <c r="E228" s="226" t="s">
        <v>1747</v>
      </c>
      <c r="F228" s="227" t="s">
        <v>1748</v>
      </c>
      <c r="G228" s="228" t="s">
        <v>1728</v>
      </c>
      <c r="H228" s="229">
        <v>4</v>
      </c>
      <c r="I228" s="230"/>
      <c r="J228" s="231">
        <f>ROUND(I228*H228,2)</f>
        <v>0</v>
      </c>
      <c r="K228" s="227" t="s">
        <v>1</v>
      </c>
      <c r="L228" s="232"/>
      <c r="M228" s="233" t="s">
        <v>1</v>
      </c>
      <c r="N228" s="234" t="s">
        <v>41</v>
      </c>
      <c r="O228" s="77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91" t="s">
        <v>248</v>
      </c>
      <c r="AT228" s="191" t="s">
        <v>255</v>
      </c>
      <c r="AU228" s="191" t="s">
        <v>86</v>
      </c>
      <c r="AY228" s="19" t="s">
        <v>154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84</v>
      </c>
      <c r="BK228" s="192">
        <f>ROUND(I228*H228,2)</f>
        <v>0</v>
      </c>
      <c r="BL228" s="19" t="s">
        <v>195</v>
      </c>
      <c r="BM228" s="191" t="s">
        <v>705</v>
      </c>
    </row>
    <row r="229" spans="1:65" s="2" customFormat="1" ht="24.15" customHeight="1">
      <c r="A229" s="38"/>
      <c r="B229" s="179"/>
      <c r="C229" s="225" t="s">
        <v>707</v>
      </c>
      <c r="D229" s="225" t="s">
        <v>255</v>
      </c>
      <c r="E229" s="226" t="s">
        <v>1749</v>
      </c>
      <c r="F229" s="227" t="s">
        <v>1750</v>
      </c>
      <c r="G229" s="228" t="s">
        <v>1728</v>
      </c>
      <c r="H229" s="229">
        <v>1</v>
      </c>
      <c r="I229" s="230"/>
      <c r="J229" s="231">
        <f>ROUND(I229*H229,2)</f>
        <v>0</v>
      </c>
      <c r="K229" s="227" t="s">
        <v>1</v>
      </c>
      <c r="L229" s="232"/>
      <c r="M229" s="233" t="s">
        <v>1</v>
      </c>
      <c r="N229" s="234" t="s">
        <v>41</v>
      </c>
      <c r="O229" s="77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91" t="s">
        <v>248</v>
      </c>
      <c r="AT229" s="191" t="s">
        <v>255</v>
      </c>
      <c r="AU229" s="191" t="s">
        <v>86</v>
      </c>
      <c r="AY229" s="19" t="s">
        <v>154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84</v>
      </c>
      <c r="BK229" s="192">
        <f>ROUND(I229*H229,2)</f>
        <v>0</v>
      </c>
      <c r="BL229" s="19" t="s">
        <v>195</v>
      </c>
      <c r="BM229" s="191" t="s">
        <v>710</v>
      </c>
    </row>
    <row r="230" spans="1:65" s="2" customFormat="1" ht="24.15" customHeight="1">
      <c r="A230" s="38"/>
      <c r="B230" s="179"/>
      <c r="C230" s="225" t="s">
        <v>422</v>
      </c>
      <c r="D230" s="225" t="s">
        <v>255</v>
      </c>
      <c r="E230" s="226" t="s">
        <v>1751</v>
      </c>
      <c r="F230" s="227" t="s">
        <v>1752</v>
      </c>
      <c r="G230" s="228" t="s">
        <v>1728</v>
      </c>
      <c r="H230" s="229">
        <v>1</v>
      </c>
      <c r="I230" s="230"/>
      <c r="J230" s="231">
        <f>ROUND(I230*H230,2)</f>
        <v>0</v>
      </c>
      <c r="K230" s="227" t="s">
        <v>1</v>
      </c>
      <c r="L230" s="232"/>
      <c r="M230" s="233" t="s">
        <v>1</v>
      </c>
      <c r="N230" s="234" t="s">
        <v>41</v>
      </c>
      <c r="O230" s="77"/>
      <c r="P230" s="189">
        <f>O230*H230</f>
        <v>0</v>
      </c>
      <c r="Q230" s="189">
        <v>0</v>
      </c>
      <c r="R230" s="189">
        <f>Q230*H230</f>
        <v>0</v>
      </c>
      <c r="S230" s="189">
        <v>0</v>
      </c>
      <c r="T230" s="19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91" t="s">
        <v>248</v>
      </c>
      <c r="AT230" s="191" t="s">
        <v>255</v>
      </c>
      <c r="AU230" s="191" t="s">
        <v>86</v>
      </c>
      <c r="AY230" s="19" t="s">
        <v>154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9" t="s">
        <v>84</v>
      </c>
      <c r="BK230" s="192">
        <f>ROUND(I230*H230,2)</f>
        <v>0</v>
      </c>
      <c r="BL230" s="19" t="s">
        <v>195</v>
      </c>
      <c r="BM230" s="191" t="s">
        <v>716</v>
      </c>
    </row>
    <row r="231" spans="1:65" s="2" customFormat="1" ht="24.15" customHeight="1">
      <c r="A231" s="38"/>
      <c r="B231" s="179"/>
      <c r="C231" s="225" t="s">
        <v>721</v>
      </c>
      <c r="D231" s="225" t="s">
        <v>255</v>
      </c>
      <c r="E231" s="226" t="s">
        <v>1753</v>
      </c>
      <c r="F231" s="227" t="s">
        <v>1754</v>
      </c>
      <c r="G231" s="228" t="s">
        <v>1728</v>
      </c>
      <c r="H231" s="229">
        <v>1</v>
      </c>
      <c r="I231" s="230"/>
      <c r="J231" s="231">
        <f>ROUND(I231*H231,2)</f>
        <v>0</v>
      </c>
      <c r="K231" s="227" t="s">
        <v>1</v>
      </c>
      <c r="L231" s="232"/>
      <c r="M231" s="233" t="s">
        <v>1</v>
      </c>
      <c r="N231" s="234" t="s">
        <v>41</v>
      </c>
      <c r="O231" s="77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248</v>
      </c>
      <c r="AT231" s="191" t="s">
        <v>255</v>
      </c>
      <c r="AU231" s="191" t="s">
        <v>86</v>
      </c>
      <c r="AY231" s="19" t="s">
        <v>154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84</v>
      </c>
      <c r="BK231" s="192">
        <f>ROUND(I231*H231,2)</f>
        <v>0</v>
      </c>
      <c r="BL231" s="19" t="s">
        <v>195</v>
      </c>
      <c r="BM231" s="191" t="s">
        <v>724</v>
      </c>
    </row>
    <row r="232" spans="1:65" s="2" customFormat="1" ht="24.15" customHeight="1">
      <c r="A232" s="38"/>
      <c r="B232" s="179"/>
      <c r="C232" s="225" t="s">
        <v>426</v>
      </c>
      <c r="D232" s="225" t="s">
        <v>255</v>
      </c>
      <c r="E232" s="226" t="s">
        <v>1755</v>
      </c>
      <c r="F232" s="227" t="s">
        <v>1756</v>
      </c>
      <c r="G232" s="228" t="s">
        <v>1728</v>
      </c>
      <c r="H232" s="229">
        <v>1</v>
      </c>
      <c r="I232" s="230"/>
      <c r="J232" s="231">
        <f>ROUND(I232*H232,2)</f>
        <v>0</v>
      </c>
      <c r="K232" s="227" t="s">
        <v>1</v>
      </c>
      <c r="L232" s="232"/>
      <c r="M232" s="233" t="s">
        <v>1</v>
      </c>
      <c r="N232" s="234" t="s">
        <v>41</v>
      </c>
      <c r="O232" s="77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91" t="s">
        <v>248</v>
      </c>
      <c r="AT232" s="191" t="s">
        <v>255</v>
      </c>
      <c r="AU232" s="191" t="s">
        <v>86</v>
      </c>
      <c r="AY232" s="19" t="s">
        <v>154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84</v>
      </c>
      <c r="BK232" s="192">
        <f>ROUND(I232*H232,2)</f>
        <v>0</v>
      </c>
      <c r="BL232" s="19" t="s">
        <v>195</v>
      </c>
      <c r="BM232" s="191" t="s">
        <v>727</v>
      </c>
    </row>
    <row r="233" spans="1:65" s="2" customFormat="1" ht="24.15" customHeight="1">
      <c r="A233" s="38"/>
      <c r="B233" s="179"/>
      <c r="C233" s="225" t="s">
        <v>729</v>
      </c>
      <c r="D233" s="225" t="s">
        <v>255</v>
      </c>
      <c r="E233" s="226" t="s">
        <v>1757</v>
      </c>
      <c r="F233" s="227" t="s">
        <v>1758</v>
      </c>
      <c r="G233" s="228" t="s">
        <v>1728</v>
      </c>
      <c r="H233" s="229">
        <v>2</v>
      </c>
      <c r="I233" s="230"/>
      <c r="J233" s="231">
        <f>ROUND(I233*H233,2)</f>
        <v>0</v>
      </c>
      <c r="K233" s="227" t="s">
        <v>1</v>
      </c>
      <c r="L233" s="232"/>
      <c r="M233" s="233" t="s">
        <v>1</v>
      </c>
      <c r="N233" s="234" t="s">
        <v>41</v>
      </c>
      <c r="O233" s="77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1" t="s">
        <v>248</v>
      </c>
      <c r="AT233" s="191" t="s">
        <v>255</v>
      </c>
      <c r="AU233" s="191" t="s">
        <v>86</v>
      </c>
      <c r="AY233" s="19" t="s">
        <v>154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84</v>
      </c>
      <c r="BK233" s="192">
        <f>ROUND(I233*H233,2)</f>
        <v>0</v>
      </c>
      <c r="BL233" s="19" t="s">
        <v>195</v>
      </c>
      <c r="BM233" s="191" t="s">
        <v>732</v>
      </c>
    </row>
    <row r="234" spans="1:65" s="2" customFormat="1" ht="24.15" customHeight="1">
      <c r="A234" s="38"/>
      <c r="B234" s="179"/>
      <c r="C234" s="180" t="s">
        <v>429</v>
      </c>
      <c r="D234" s="180" t="s">
        <v>156</v>
      </c>
      <c r="E234" s="181" t="s">
        <v>1759</v>
      </c>
      <c r="F234" s="182" t="s">
        <v>1760</v>
      </c>
      <c r="G234" s="183" t="s">
        <v>221</v>
      </c>
      <c r="H234" s="184">
        <v>2</v>
      </c>
      <c r="I234" s="185"/>
      <c r="J234" s="186">
        <f>ROUND(I234*H234,2)</f>
        <v>0</v>
      </c>
      <c r="K234" s="182" t="s">
        <v>1</v>
      </c>
      <c r="L234" s="39"/>
      <c r="M234" s="187" t="s">
        <v>1</v>
      </c>
      <c r="N234" s="188" t="s">
        <v>41</v>
      </c>
      <c r="O234" s="77"/>
      <c r="P234" s="189">
        <f>O234*H234</f>
        <v>0</v>
      </c>
      <c r="Q234" s="189">
        <v>0</v>
      </c>
      <c r="R234" s="189">
        <f>Q234*H234</f>
        <v>0</v>
      </c>
      <c r="S234" s="189">
        <v>0</v>
      </c>
      <c r="T234" s="19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1" t="s">
        <v>195</v>
      </c>
      <c r="AT234" s="191" t="s">
        <v>156</v>
      </c>
      <c r="AU234" s="191" t="s">
        <v>86</v>
      </c>
      <c r="AY234" s="19" t="s">
        <v>154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84</v>
      </c>
      <c r="BK234" s="192">
        <f>ROUND(I234*H234,2)</f>
        <v>0</v>
      </c>
      <c r="BL234" s="19" t="s">
        <v>195</v>
      </c>
      <c r="BM234" s="191" t="s">
        <v>738</v>
      </c>
    </row>
    <row r="235" spans="1:65" s="2" customFormat="1" ht="24.15" customHeight="1">
      <c r="A235" s="38"/>
      <c r="B235" s="179"/>
      <c r="C235" s="225" t="s">
        <v>740</v>
      </c>
      <c r="D235" s="225" t="s">
        <v>255</v>
      </c>
      <c r="E235" s="226" t="s">
        <v>1761</v>
      </c>
      <c r="F235" s="227" t="s">
        <v>1762</v>
      </c>
      <c r="G235" s="228" t="s">
        <v>1728</v>
      </c>
      <c r="H235" s="229">
        <v>2</v>
      </c>
      <c r="I235" s="230"/>
      <c r="J235" s="231">
        <f>ROUND(I235*H235,2)</f>
        <v>0</v>
      </c>
      <c r="K235" s="227" t="s">
        <v>1</v>
      </c>
      <c r="L235" s="232"/>
      <c r="M235" s="233" t="s">
        <v>1</v>
      </c>
      <c r="N235" s="234" t="s">
        <v>41</v>
      </c>
      <c r="O235" s="77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248</v>
      </c>
      <c r="AT235" s="191" t="s">
        <v>255</v>
      </c>
      <c r="AU235" s="191" t="s">
        <v>86</v>
      </c>
      <c r="AY235" s="19" t="s">
        <v>154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84</v>
      </c>
      <c r="BK235" s="192">
        <f>ROUND(I235*H235,2)</f>
        <v>0</v>
      </c>
      <c r="BL235" s="19" t="s">
        <v>195</v>
      </c>
      <c r="BM235" s="191" t="s">
        <v>743</v>
      </c>
    </row>
    <row r="236" spans="1:65" s="2" customFormat="1" ht="24.15" customHeight="1">
      <c r="A236" s="38"/>
      <c r="B236" s="179"/>
      <c r="C236" s="180" t="s">
        <v>433</v>
      </c>
      <c r="D236" s="180" t="s">
        <v>156</v>
      </c>
      <c r="E236" s="181" t="s">
        <v>1763</v>
      </c>
      <c r="F236" s="182" t="s">
        <v>1764</v>
      </c>
      <c r="G236" s="183" t="s">
        <v>187</v>
      </c>
      <c r="H236" s="184">
        <v>1.329</v>
      </c>
      <c r="I236" s="185"/>
      <c r="J236" s="186">
        <f>ROUND(I236*H236,2)</f>
        <v>0</v>
      </c>
      <c r="K236" s="182" t="s">
        <v>1</v>
      </c>
      <c r="L236" s="39"/>
      <c r="M236" s="187" t="s">
        <v>1</v>
      </c>
      <c r="N236" s="188" t="s">
        <v>41</v>
      </c>
      <c r="O236" s="77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91" t="s">
        <v>195</v>
      </c>
      <c r="AT236" s="191" t="s">
        <v>156</v>
      </c>
      <c r="AU236" s="191" t="s">
        <v>86</v>
      </c>
      <c r="AY236" s="19" t="s">
        <v>154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9" t="s">
        <v>84</v>
      </c>
      <c r="BK236" s="192">
        <f>ROUND(I236*H236,2)</f>
        <v>0</v>
      </c>
      <c r="BL236" s="19" t="s">
        <v>195</v>
      </c>
      <c r="BM236" s="191" t="s">
        <v>746</v>
      </c>
    </row>
    <row r="237" spans="1:65" s="2" customFormat="1" ht="24.15" customHeight="1">
      <c r="A237" s="38"/>
      <c r="B237" s="179"/>
      <c r="C237" s="180" t="s">
        <v>748</v>
      </c>
      <c r="D237" s="180" t="s">
        <v>156</v>
      </c>
      <c r="E237" s="181" t="s">
        <v>1765</v>
      </c>
      <c r="F237" s="182" t="s">
        <v>1766</v>
      </c>
      <c r="G237" s="183" t="s">
        <v>187</v>
      </c>
      <c r="H237" s="184">
        <v>1.329</v>
      </c>
      <c r="I237" s="185"/>
      <c r="J237" s="186">
        <f>ROUND(I237*H237,2)</f>
        <v>0</v>
      </c>
      <c r="K237" s="182" t="s">
        <v>1</v>
      </c>
      <c r="L237" s="39"/>
      <c r="M237" s="187" t="s">
        <v>1</v>
      </c>
      <c r="N237" s="188" t="s">
        <v>41</v>
      </c>
      <c r="O237" s="77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1" t="s">
        <v>195</v>
      </c>
      <c r="AT237" s="191" t="s">
        <v>156</v>
      </c>
      <c r="AU237" s="191" t="s">
        <v>86</v>
      </c>
      <c r="AY237" s="19" t="s">
        <v>154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84</v>
      </c>
      <c r="BK237" s="192">
        <f>ROUND(I237*H237,2)</f>
        <v>0</v>
      </c>
      <c r="BL237" s="19" t="s">
        <v>195</v>
      </c>
      <c r="BM237" s="191" t="s">
        <v>751</v>
      </c>
    </row>
    <row r="238" spans="1:65" s="2" customFormat="1" ht="24.15" customHeight="1">
      <c r="A238" s="38"/>
      <c r="B238" s="179"/>
      <c r="C238" s="180" t="s">
        <v>436</v>
      </c>
      <c r="D238" s="180" t="s">
        <v>156</v>
      </c>
      <c r="E238" s="181" t="s">
        <v>1767</v>
      </c>
      <c r="F238" s="182" t="s">
        <v>1768</v>
      </c>
      <c r="G238" s="183" t="s">
        <v>187</v>
      </c>
      <c r="H238" s="184">
        <v>1.329</v>
      </c>
      <c r="I238" s="185"/>
      <c r="J238" s="186">
        <f>ROUND(I238*H238,2)</f>
        <v>0</v>
      </c>
      <c r="K238" s="182" t="s">
        <v>1</v>
      </c>
      <c r="L238" s="39"/>
      <c r="M238" s="242" t="s">
        <v>1</v>
      </c>
      <c r="N238" s="243" t="s">
        <v>41</v>
      </c>
      <c r="O238" s="244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91" t="s">
        <v>195</v>
      </c>
      <c r="AT238" s="191" t="s">
        <v>156</v>
      </c>
      <c r="AU238" s="191" t="s">
        <v>86</v>
      </c>
      <c r="AY238" s="19" t="s">
        <v>154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84</v>
      </c>
      <c r="BK238" s="192">
        <f>ROUND(I238*H238,2)</f>
        <v>0</v>
      </c>
      <c r="BL238" s="19" t="s">
        <v>195</v>
      </c>
      <c r="BM238" s="191" t="s">
        <v>755</v>
      </c>
    </row>
    <row r="239" spans="1:31" s="2" customFormat="1" ht="6.95" customHeight="1">
      <c r="A239" s="38"/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39"/>
      <c r="M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</row>
  </sheetData>
  <autoFilter ref="C122:K23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110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1769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ROUND(J116,2)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ROUND((SUM(BE116:BE143)),2)</f>
        <v>0</v>
      </c>
      <c r="G33" s="38"/>
      <c r="H33" s="38"/>
      <c r="I33" s="136">
        <v>0.21</v>
      </c>
      <c r="J33" s="135">
        <f>ROUND(((SUM(BE116:BE143))*I33),2)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ROUND((SUM(BF116:BF143)),2)</f>
        <v>0</v>
      </c>
      <c r="G34" s="38"/>
      <c r="H34" s="38"/>
      <c r="I34" s="136">
        <v>0.12</v>
      </c>
      <c r="J34" s="135">
        <f>ROUND(((SUM(BF116:BF143))*I34),2)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ROUND((SUM(BG116:BG143)),2)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ROUND((SUM(BH116:BH143)),2)</f>
        <v>0</v>
      </c>
      <c r="G36" s="38"/>
      <c r="H36" s="38"/>
      <c r="I36" s="136">
        <v>0.12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ROUND((SUM(BI116:BI143)),2)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05 - FVE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Trojdílná 1117/18</v>
      </c>
      <c r="G89" s="38"/>
      <c r="H89" s="38"/>
      <c r="I89" s="32" t="s">
        <v>22</v>
      </c>
      <c r="J89" s="69" t="str">
        <f>IF(J12="","",J12)</f>
        <v>30. 1. 2024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Městská část Praha 5</v>
      </c>
      <c r="G91" s="38"/>
      <c r="H91" s="38"/>
      <c r="I91" s="32" t="s">
        <v>30</v>
      </c>
      <c r="J91" s="36" t="str">
        <f>E21</f>
        <v>RH-ARCHITEKTI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113</v>
      </c>
      <c r="D94" s="137"/>
      <c r="E94" s="137"/>
      <c r="F94" s="137"/>
      <c r="G94" s="137"/>
      <c r="H94" s="137"/>
      <c r="I94" s="137"/>
      <c r="J94" s="146" t="s">
        <v>114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115</v>
      </c>
      <c r="D96" s="38"/>
      <c r="E96" s="38"/>
      <c r="F96" s="38"/>
      <c r="G96" s="38"/>
      <c r="H96" s="38"/>
      <c r="I96" s="38"/>
      <c r="J96" s="96">
        <f>J116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116</v>
      </c>
    </row>
    <row r="97" spans="1:31" s="2" customFormat="1" ht="21.8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6.95" customHeight="1">
      <c r="A98" s="38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102" spans="1:31" s="2" customFormat="1" ht="6.95" customHeight="1">
      <c r="A102" s="38"/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24.95" customHeight="1">
      <c r="A103" s="38"/>
      <c r="B103" s="39"/>
      <c r="C103" s="23" t="s">
        <v>139</v>
      </c>
      <c r="D103" s="38"/>
      <c r="E103" s="38"/>
      <c r="F103" s="38"/>
      <c r="G103" s="38"/>
      <c r="H103" s="38"/>
      <c r="I103" s="38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12" customHeight="1">
      <c r="A105" s="38"/>
      <c r="B105" s="39"/>
      <c r="C105" s="32" t="s">
        <v>16</v>
      </c>
      <c r="D105" s="38"/>
      <c r="E105" s="38"/>
      <c r="F105" s="38"/>
      <c r="G105" s="38"/>
      <c r="H105" s="38"/>
      <c r="I105" s="38"/>
      <c r="J105" s="38"/>
      <c r="K105" s="38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6.5" customHeight="1">
      <c r="A106" s="38"/>
      <c r="B106" s="39"/>
      <c r="C106" s="38"/>
      <c r="D106" s="38"/>
      <c r="E106" s="129" t="str">
        <f>E7</f>
        <v>Snížení energetické náročnosti objektu MŠ</v>
      </c>
      <c r="F106" s="32"/>
      <c r="G106" s="32"/>
      <c r="H106" s="32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110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38"/>
      <c r="D108" s="38"/>
      <c r="E108" s="67" t="str">
        <f>E9</f>
        <v>05 - FVE</v>
      </c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20</v>
      </c>
      <c r="D110" s="38"/>
      <c r="E110" s="38"/>
      <c r="F110" s="27" t="str">
        <f>F12</f>
        <v>Trojdílná 1117/18</v>
      </c>
      <c r="G110" s="38"/>
      <c r="H110" s="38"/>
      <c r="I110" s="32" t="s">
        <v>22</v>
      </c>
      <c r="J110" s="69" t="str">
        <f>IF(J12="","",J12)</f>
        <v>30. 1. 2024</v>
      </c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5.65" customHeight="1">
      <c r="A112" s="38"/>
      <c r="B112" s="39"/>
      <c r="C112" s="32" t="s">
        <v>24</v>
      </c>
      <c r="D112" s="38"/>
      <c r="E112" s="38"/>
      <c r="F112" s="27" t="str">
        <f>E15</f>
        <v>Městská část Praha 5</v>
      </c>
      <c r="G112" s="38"/>
      <c r="H112" s="38"/>
      <c r="I112" s="32" t="s">
        <v>30</v>
      </c>
      <c r="J112" s="36" t="str">
        <f>E21</f>
        <v>RH-ARCHITEKTI s.r.o.</v>
      </c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28</v>
      </c>
      <c r="D113" s="38"/>
      <c r="E113" s="38"/>
      <c r="F113" s="27" t="str">
        <f>IF(E18="","",E18)</f>
        <v>Vyplň údaj</v>
      </c>
      <c r="G113" s="38"/>
      <c r="H113" s="38"/>
      <c r="I113" s="32" t="s">
        <v>33</v>
      </c>
      <c r="J113" s="36" t="str">
        <f>E24</f>
        <v xml:space="preserve"> </v>
      </c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0.3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11" customFormat="1" ht="29.25" customHeight="1">
      <c r="A115" s="156"/>
      <c r="B115" s="157"/>
      <c r="C115" s="158" t="s">
        <v>140</v>
      </c>
      <c r="D115" s="159" t="s">
        <v>61</v>
      </c>
      <c r="E115" s="159" t="s">
        <v>57</v>
      </c>
      <c r="F115" s="159" t="s">
        <v>58</v>
      </c>
      <c r="G115" s="159" t="s">
        <v>141</v>
      </c>
      <c r="H115" s="159" t="s">
        <v>142</v>
      </c>
      <c r="I115" s="159" t="s">
        <v>143</v>
      </c>
      <c r="J115" s="159" t="s">
        <v>114</v>
      </c>
      <c r="K115" s="160" t="s">
        <v>144</v>
      </c>
      <c r="L115" s="161"/>
      <c r="M115" s="86" t="s">
        <v>1</v>
      </c>
      <c r="N115" s="87" t="s">
        <v>40</v>
      </c>
      <c r="O115" s="87" t="s">
        <v>145</v>
      </c>
      <c r="P115" s="87" t="s">
        <v>146</v>
      </c>
      <c r="Q115" s="87" t="s">
        <v>147</v>
      </c>
      <c r="R115" s="87" t="s">
        <v>148</v>
      </c>
      <c r="S115" s="87" t="s">
        <v>149</v>
      </c>
      <c r="T115" s="88" t="s">
        <v>150</v>
      </c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63" s="2" customFormat="1" ht="22.8" customHeight="1">
      <c r="A116" s="38"/>
      <c r="B116" s="39"/>
      <c r="C116" s="93" t="s">
        <v>151</v>
      </c>
      <c r="D116" s="38"/>
      <c r="E116" s="38"/>
      <c r="F116" s="38"/>
      <c r="G116" s="38"/>
      <c r="H116" s="38"/>
      <c r="I116" s="38"/>
      <c r="J116" s="162">
        <f>BK116</f>
        <v>0</v>
      </c>
      <c r="K116" s="38"/>
      <c r="L116" s="39"/>
      <c r="M116" s="89"/>
      <c r="N116" s="73"/>
      <c r="O116" s="90"/>
      <c r="P116" s="163">
        <f>SUM(P117:P143)</f>
        <v>0</v>
      </c>
      <c r="Q116" s="90"/>
      <c r="R116" s="163">
        <f>SUM(R117:R143)</f>
        <v>0</v>
      </c>
      <c r="S116" s="90"/>
      <c r="T116" s="164">
        <f>SUM(T117:T143)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9" t="s">
        <v>75</v>
      </c>
      <c r="AU116" s="19" t="s">
        <v>116</v>
      </c>
      <c r="BK116" s="165">
        <f>SUM(BK117:BK143)</f>
        <v>0</v>
      </c>
    </row>
    <row r="117" spans="1:65" s="2" customFormat="1" ht="16.5" customHeight="1">
      <c r="A117" s="38"/>
      <c r="B117" s="179"/>
      <c r="C117" s="180" t="s">
        <v>76</v>
      </c>
      <c r="D117" s="180" t="s">
        <v>156</v>
      </c>
      <c r="E117" s="181" t="s">
        <v>1770</v>
      </c>
      <c r="F117" s="182" t="s">
        <v>1771</v>
      </c>
      <c r="G117" s="183" t="s">
        <v>1728</v>
      </c>
      <c r="H117" s="184">
        <v>29</v>
      </c>
      <c r="I117" s="185"/>
      <c r="J117" s="186">
        <f>ROUND(I117*H117,2)</f>
        <v>0</v>
      </c>
      <c r="K117" s="182" t="s">
        <v>1</v>
      </c>
      <c r="L117" s="39"/>
      <c r="M117" s="187" t="s">
        <v>1</v>
      </c>
      <c r="N117" s="188" t="s">
        <v>41</v>
      </c>
      <c r="O117" s="77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1" t="s">
        <v>161</v>
      </c>
      <c r="AT117" s="191" t="s">
        <v>156</v>
      </c>
      <c r="AU117" s="191" t="s">
        <v>76</v>
      </c>
      <c r="AY117" s="19" t="s">
        <v>154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84</v>
      </c>
      <c r="BK117" s="192">
        <f>ROUND(I117*H117,2)</f>
        <v>0</v>
      </c>
      <c r="BL117" s="19" t="s">
        <v>161</v>
      </c>
      <c r="BM117" s="191" t="s">
        <v>86</v>
      </c>
    </row>
    <row r="118" spans="1:65" s="2" customFormat="1" ht="16.5" customHeight="1">
      <c r="A118" s="38"/>
      <c r="B118" s="179"/>
      <c r="C118" s="180" t="s">
        <v>76</v>
      </c>
      <c r="D118" s="180" t="s">
        <v>156</v>
      </c>
      <c r="E118" s="181" t="s">
        <v>1772</v>
      </c>
      <c r="F118" s="182" t="s">
        <v>1773</v>
      </c>
      <c r="G118" s="183" t="s">
        <v>1728</v>
      </c>
      <c r="H118" s="184">
        <v>29</v>
      </c>
      <c r="I118" s="185"/>
      <c r="J118" s="186">
        <f>ROUND(I118*H118,2)</f>
        <v>0</v>
      </c>
      <c r="K118" s="182" t="s">
        <v>1</v>
      </c>
      <c r="L118" s="39"/>
      <c r="M118" s="187" t="s">
        <v>1</v>
      </c>
      <c r="N118" s="188" t="s">
        <v>41</v>
      </c>
      <c r="O118" s="77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91" t="s">
        <v>161</v>
      </c>
      <c r="AT118" s="191" t="s">
        <v>156</v>
      </c>
      <c r="AU118" s="191" t="s">
        <v>76</v>
      </c>
      <c r="AY118" s="19" t="s">
        <v>154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84</v>
      </c>
      <c r="BK118" s="192">
        <f>ROUND(I118*H118,2)</f>
        <v>0</v>
      </c>
      <c r="BL118" s="19" t="s">
        <v>161</v>
      </c>
      <c r="BM118" s="191" t="s">
        <v>161</v>
      </c>
    </row>
    <row r="119" spans="1:65" s="2" customFormat="1" ht="16.5" customHeight="1">
      <c r="A119" s="38"/>
      <c r="B119" s="179"/>
      <c r="C119" s="180" t="s">
        <v>76</v>
      </c>
      <c r="D119" s="180" t="s">
        <v>156</v>
      </c>
      <c r="E119" s="181" t="s">
        <v>1774</v>
      </c>
      <c r="F119" s="182" t="s">
        <v>1775</v>
      </c>
      <c r="G119" s="183" t="s">
        <v>1728</v>
      </c>
      <c r="H119" s="184">
        <v>15</v>
      </c>
      <c r="I119" s="185"/>
      <c r="J119" s="186">
        <f>ROUND(I119*H119,2)</f>
        <v>0</v>
      </c>
      <c r="K119" s="182" t="s">
        <v>1</v>
      </c>
      <c r="L119" s="39"/>
      <c r="M119" s="187" t="s">
        <v>1</v>
      </c>
      <c r="N119" s="188" t="s">
        <v>41</v>
      </c>
      <c r="O119" s="77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1" t="s">
        <v>161</v>
      </c>
      <c r="AT119" s="191" t="s">
        <v>156</v>
      </c>
      <c r="AU119" s="191" t="s">
        <v>76</v>
      </c>
      <c r="AY119" s="19" t="s">
        <v>154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84</v>
      </c>
      <c r="BK119" s="192">
        <f>ROUND(I119*H119,2)</f>
        <v>0</v>
      </c>
      <c r="BL119" s="19" t="s">
        <v>161</v>
      </c>
      <c r="BM119" s="191" t="s">
        <v>173</v>
      </c>
    </row>
    <row r="120" spans="1:65" s="2" customFormat="1" ht="16.5" customHeight="1">
      <c r="A120" s="38"/>
      <c r="B120" s="179"/>
      <c r="C120" s="180" t="s">
        <v>76</v>
      </c>
      <c r="D120" s="180" t="s">
        <v>156</v>
      </c>
      <c r="E120" s="181" t="s">
        <v>1776</v>
      </c>
      <c r="F120" s="182" t="s">
        <v>1777</v>
      </c>
      <c r="G120" s="183" t="s">
        <v>1728</v>
      </c>
      <c r="H120" s="184">
        <v>1</v>
      </c>
      <c r="I120" s="185"/>
      <c r="J120" s="186">
        <f>ROUND(I120*H120,2)</f>
        <v>0</v>
      </c>
      <c r="K120" s="182" t="s">
        <v>1</v>
      </c>
      <c r="L120" s="39"/>
      <c r="M120" s="187" t="s">
        <v>1</v>
      </c>
      <c r="N120" s="188" t="s">
        <v>41</v>
      </c>
      <c r="O120" s="77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91" t="s">
        <v>161</v>
      </c>
      <c r="AT120" s="191" t="s">
        <v>156</v>
      </c>
      <c r="AU120" s="191" t="s">
        <v>76</v>
      </c>
      <c r="AY120" s="19" t="s">
        <v>154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84</v>
      </c>
      <c r="BK120" s="192">
        <f>ROUND(I120*H120,2)</f>
        <v>0</v>
      </c>
      <c r="BL120" s="19" t="s">
        <v>161</v>
      </c>
      <c r="BM120" s="191" t="s">
        <v>176</v>
      </c>
    </row>
    <row r="121" spans="1:65" s="2" customFormat="1" ht="16.5" customHeight="1">
      <c r="A121" s="38"/>
      <c r="B121" s="179"/>
      <c r="C121" s="180" t="s">
        <v>76</v>
      </c>
      <c r="D121" s="180" t="s">
        <v>156</v>
      </c>
      <c r="E121" s="181" t="s">
        <v>1778</v>
      </c>
      <c r="F121" s="182" t="s">
        <v>1779</v>
      </c>
      <c r="G121" s="183" t="s">
        <v>1728</v>
      </c>
      <c r="H121" s="184">
        <v>1</v>
      </c>
      <c r="I121" s="185"/>
      <c r="J121" s="186">
        <f>ROUND(I121*H121,2)</f>
        <v>0</v>
      </c>
      <c r="K121" s="182" t="s">
        <v>1</v>
      </c>
      <c r="L121" s="39"/>
      <c r="M121" s="187" t="s">
        <v>1</v>
      </c>
      <c r="N121" s="188" t="s">
        <v>41</v>
      </c>
      <c r="O121" s="77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91" t="s">
        <v>161</v>
      </c>
      <c r="AT121" s="191" t="s">
        <v>156</v>
      </c>
      <c r="AU121" s="191" t="s">
        <v>76</v>
      </c>
      <c r="AY121" s="19" t="s">
        <v>154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84</v>
      </c>
      <c r="BK121" s="192">
        <f>ROUND(I121*H121,2)</f>
        <v>0</v>
      </c>
      <c r="BL121" s="19" t="s">
        <v>161</v>
      </c>
      <c r="BM121" s="191" t="s">
        <v>182</v>
      </c>
    </row>
    <row r="122" spans="1:65" s="2" customFormat="1" ht="24.15" customHeight="1">
      <c r="A122" s="38"/>
      <c r="B122" s="179"/>
      <c r="C122" s="180" t="s">
        <v>76</v>
      </c>
      <c r="D122" s="180" t="s">
        <v>156</v>
      </c>
      <c r="E122" s="181" t="s">
        <v>1780</v>
      </c>
      <c r="F122" s="182" t="s">
        <v>1781</v>
      </c>
      <c r="G122" s="183" t="s">
        <v>1728</v>
      </c>
      <c r="H122" s="184">
        <v>1</v>
      </c>
      <c r="I122" s="185"/>
      <c r="J122" s="186">
        <f>ROUND(I122*H122,2)</f>
        <v>0</v>
      </c>
      <c r="K122" s="182" t="s">
        <v>1</v>
      </c>
      <c r="L122" s="39"/>
      <c r="M122" s="187" t="s">
        <v>1</v>
      </c>
      <c r="N122" s="188" t="s">
        <v>41</v>
      </c>
      <c r="O122" s="77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1" t="s">
        <v>161</v>
      </c>
      <c r="AT122" s="191" t="s">
        <v>156</v>
      </c>
      <c r="AU122" s="191" t="s">
        <v>76</v>
      </c>
      <c r="AY122" s="19" t="s">
        <v>154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84</v>
      </c>
      <c r="BK122" s="192">
        <f>ROUND(I122*H122,2)</f>
        <v>0</v>
      </c>
      <c r="BL122" s="19" t="s">
        <v>161</v>
      </c>
      <c r="BM122" s="191" t="s">
        <v>8</v>
      </c>
    </row>
    <row r="123" spans="1:65" s="2" customFormat="1" ht="24.15" customHeight="1">
      <c r="A123" s="38"/>
      <c r="B123" s="179"/>
      <c r="C123" s="180" t="s">
        <v>76</v>
      </c>
      <c r="D123" s="180" t="s">
        <v>156</v>
      </c>
      <c r="E123" s="181" t="s">
        <v>1782</v>
      </c>
      <c r="F123" s="182" t="s">
        <v>1783</v>
      </c>
      <c r="G123" s="183" t="s">
        <v>1728</v>
      </c>
      <c r="H123" s="184">
        <v>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161</v>
      </c>
      <c r="AT123" s="191" t="s">
        <v>156</v>
      </c>
      <c r="AU123" s="191" t="s">
        <v>76</v>
      </c>
      <c r="AY123" s="19" t="s">
        <v>154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161</v>
      </c>
      <c r="BM123" s="191" t="s">
        <v>192</v>
      </c>
    </row>
    <row r="124" spans="1:65" s="2" customFormat="1" ht="16.5" customHeight="1">
      <c r="A124" s="38"/>
      <c r="B124" s="179"/>
      <c r="C124" s="180" t="s">
        <v>76</v>
      </c>
      <c r="D124" s="180" t="s">
        <v>156</v>
      </c>
      <c r="E124" s="181" t="s">
        <v>1784</v>
      </c>
      <c r="F124" s="182" t="s">
        <v>1785</v>
      </c>
      <c r="G124" s="183" t="s">
        <v>1728</v>
      </c>
      <c r="H124" s="184">
        <v>1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161</v>
      </c>
      <c r="AT124" s="191" t="s">
        <v>156</v>
      </c>
      <c r="AU124" s="191" t="s">
        <v>76</v>
      </c>
      <c r="AY124" s="19" t="s">
        <v>154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161</v>
      </c>
      <c r="BM124" s="191" t="s">
        <v>195</v>
      </c>
    </row>
    <row r="125" spans="1:65" s="2" customFormat="1" ht="24.15" customHeight="1">
      <c r="A125" s="38"/>
      <c r="B125" s="179"/>
      <c r="C125" s="180" t="s">
        <v>76</v>
      </c>
      <c r="D125" s="180" t="s">
        <v>156</v>
      </c>
      <c r="E125" s="181" t="s">
        <v>1786</v>
      </c>
      <c r="F125" s="182" t="s">
        <v>1787</v>
      </c>
      <c r="G125" s="183" t="s">
        <v>242</v>
      </c>
      <c r="H125" s="184">
        <v>35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161</v>
      </c>
      <c r="AT125" s="191" t="s">
        <v>156</v>
      </c>
      <c r="AU125" s="191" t="s">
        <v>76</v>
      </c>
      <c r="AY125" s="19" t="s">
        <v>154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161</v>
      </c>
      <c r="BM125" s="191" t="s">
        <v>202</v>
      </c>
    </row>
    <row r="126" spans="1:65" s="2" customFormat="1" ht="24.15" customHeight="1">
      <c r="A126" s="38"/>
      <c r="B126" s="179"/>
      <c r="C126" s="180" t="s">
        <v>76</v>
      </c>
      <c r="D126" s="180" t="s">
        <v>156</v>
      </c>
      <c r="E126" s="181" t="s">
        <v>1788</v>
      </c>
      <c r="F126" s="182" t="s">
        <v>1789</v>
      </c>
      <c r="G126" s="183" t="s">
        <v>242</v>
      </c>
      <c r="H126" s="184">
        <v>20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161</v>
      </c>
      <c r="AT126" s="191" t="s">
        <v>156</v>
      </c>
      <c r="AU126" s="191" t="s">
        <v>76</v>
      </c>
      <c r="AY126" s="19" t="s">
        <v>154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161</v>
      </c>
      <c r="BM126" s="191" t="s">
        <v>214</v>
      </c>
    </row>
    <row r="127" spans="1:65" s="2" customFormat="1" ht="24.15" customHeight="1">
      <c r="A127" s="38"/>
      <c r="B127" s="179"/>
      <c r="C127" s="180" t="s">
        <v>76</v>
      </c>
      <c r="D127" s="180" t="s">
        <v>156</v>
      </c>
      <c r="E127" s="181" t="s">
        <v>1790</v>
      </c>
      <c r="F127" s="182" t="s">
        <v>1791</v>
      </c>
      <c r="G127" s="183" t="s">
        <v>242</v>
      </c>
      <c r="H127" s="184">
        <v>60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161</v>
      </c>
      <c r="AT127" s="191" t="s">
        <v>156</v>
      </c>
      <c r="AU127" s="191" t="s">
        <v>76</v>
      </c>
      <c r="AY127" s="19" t="s">
        <v>154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161</v>
      </c>
      <c r="BM127" s="191" t="s">
        <v>222</v>
      </c>
    </row>
    <row r="128" spans="1:65" s="2" customFormat="1" ht="16.5" customHeight="1">
      <c r="A128" s="38"/>
      <c r="B128" s="179"/>
      <c r="C128" s="180" t="s">
        <v>76</v>
      </c>
      <c r="D128" s="180" t="s">
        <v>156</v>
      </c>
      <c r="E128" s="181" t="s">
        <v>1792</v>
      </c>
      <c r="F128" s="182" t="s">
        <v>1793</v>
      </c>
      <c r="G128" s="183" t="s">
        <v>242</v>
      </c>
      <c r="H128" s="184">
        <v>200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161</v>
      </c>
      <c r="AT128" s="191" t="s">
        <v>156</v>
      </c>
      <c r="AU128" s="191" t="s">
        <v>76</v>
      </c>
      <c r="AY128" s="19" t="s">
        <v>154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161</v>
      </c>
      <c r="BM128" s="191" t="s">
        <v>226</v>
      </c>
    </row>
    <row r="129" spans="1:65" s="2" customFormat="1" ht="16.5" customHeight="1">
      <c r="A129" s="38"/>
      <c r="B129" s="179"/>
      <c r="C129" s="180" t="s">
        <v>76</v>
      </c>
      <c r="D129" s="180" t="s">
        <v>156</v>
      </c>
      <c r="E129" s="181" t="s">
        <v>1794</v>
      </c>
      <c r="F129" s="182" t="s">
        <v>1795</v>
      </c>
      <c r="G129" s="183" t="s">
        <v>242</v>
      </c>
      <c r="H129" s="184">
        <v>50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161</v>
      </c>
      <c r="AT129" s="191" t="s">
        <v>156</v>
      </c>
      <c r="AU129" s="191" t="s">
        <v>76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161</v>
      </c>
      <c r="BM129" s="191" t="s">
        <v>231</v>
      </c>
    </row>
    <row r="130" spans="1:65" s="2" customFormat="1" ht="16.5" customHeight="1">
      <c r="A130" s="38"/>
      <c r="B130" s="179"/>
      <c r="C130" s="180" t="s">
        <v>76</v>
      </c>
      <c r="D130" s="180" t="s">
        <v>156</v>
      </c>
      <c r="E130" s="181" t="s">
        <v>1796</v>
      </c>
      <c r="F130" s="182" t="s">
        <v>1797</v>
      </c>
      <c r="G130" s="183" t="s">
        <v>242</v>
      </c>
      <c r="H130" s="184">
        <v>100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161</v>
      </c>
      <c r="AT130" s="191" t="s">
        <v>156</v>
      </c>
      <c r="AU130" s="191" t="s">
        <v>76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161</v>
      </c>
      <c r="BM130" s="191" t="s">
        <v>235</v>
      </c>
    </row>
    <row r="131" spans="1:65" s="2" customFormat="1" ht="16.5" customHeight="1">
      <c r="A131" s="38"/>
      <c r="B131" s="179"/>
      <c r="C131" s="180" t="s">
        <v>76</v>
      </c>
      <c r="D131" s="180" t="s">
        <v>156</v>
      </c>
      <c r="E131" s="181" t="s">
        <v>1798</v>
      </c>
      <c r="F131" s="182" t="s">
        <v>1799</v>
      </c>
      <c r="G131" s="183" t="s">
        <v>242</v>
      </c>
      <c r="H131" s="184">
        <v>20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161</v>
      </c>
      <c r="AT131" s="191" t="s">
        <v>156</v>
      </c>
      <c r="AU131" s="191" t="s">
        <v>76</v>
      </c>
      <c r="AY131" s="19" t="s">
        <v>154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161</v>
      </c>
      <c r="BM131" s="191" t="s">
        <v>243</v>
      </c>
    </row>
    <row r="132" spans="1:65" s="2" customFormat="1" ht="16.5" customHeight="1">
      <c r="A132" s="38"/>
      <c r="B132" s="179"/>
      <c r="C132" s="180" t="s">
        <v>76</v>
      </c>
      <c r="D132" s="180" t="s">
        <v>156</v>
      </c>
      <c r="E132" s="181" t="s">
        <v>1800</v>
      </c>
      <c r="F132" s="182" t="s">
        <v>1801</v>
      </c>
      <c r="G132" s="183" t="s">
        <v>242</v>
      </c>
      <c r="H132" s="184">
        <v>200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161</v>
      </c>
      <c r="AT132" s="191" t="s">
        <v>156</v>
      </c>
      <c r="AU132" s="191" t="s">
        <v>76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161</v>
      </c>
      <c r="BM132" s="191" t="s">
        <v>248</v>
      </c>
    </row>
    <row r="133" spans="1:65" s="2" customFormat="1" ht="16.5" customHeight="1">
      <c r="A133" s="38"/>
      <c r="B133" s="179"/>
      <c r="C133" s="180" t="s">
        <v>76</v>
      </c>
      <c r="D133" s="180" t="s">
        <v>156</v>
      </c>
      <c r="E133" s="181" t="s">
        <v>1802</v>
      </c>
      <c r="F133" s="182" t="s">
        <v>1803</v>
      </c>
      <c r="G133" s="183" t="s">
        <v>242</v>
      </c>
      <c r="H133" s="184">
        <v>150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161</v>
      </c>
      <c r="AT133" s="191" t="s">
        <v>156</v>
      </c>
      <c r="AU133" s="191" t="s">
        <v>76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161</v>
      </c>
      <c r="BM133" s="191" t="s">
        <v>252</v>
      </c>
    </row>
    <row r="134" spans="1:65" s="2" customFormat="1" ht="16.5" customHeight="1">
      <c r="A134" s="38"/>
      <c r="B134" s="179"/>
      <c r="C134" s="180" t="s">
        <v>76</v>
      </c>
      <c r="D134" s="180" t="s">
        <v>156</v>
      </c>
      <c r="E134" s="181" t="s">
        <v>1804</v>
      </c>
      <c r="F134" s="182" t="s">
        <v>1424</v>
      </c>
      <c r="G134" s="183" t="s">
        <v>1805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161</v>
      </c>
      <c r="AT134" s="191" t="s">
        <v>156</v>
      </c>
      <c r="AU134" s="191" t="s">
        <v>76</v>
      </c>
      <c r="AY134" s="19" t="s">
        <v>154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161</v>
      </c>
      <c r="BM134" s="191" t="s">
        <v>258</v>
      </c>
    </row>
    <row r="135" spans="1:65" s="2" customFormat="1" ht="16.5" customHeight="1">
      <c r="A135" s="38"/>
      <c r="B135" s="179"/>
      <c r="C135" s="180" t="s">
        <v>76</v>
      </c>
      <c r="D135" s="180" t="s">
        <v>156</v>
      </c>
      <c r="E135" s="181" t="s">
        <v>1806</v>
      </c>
      <c r="F135" s="182" t="s">
        <v>1807</v>
      </c>
      <c r="G135" s="183" t="s">
        <v>1805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161</v>
      </c>
      <c r="AT135" s="191" t="s">
        <v>156</v>
      </c>
      <c r="AU135" s="191" t="s">
        <v>76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161</v>
      </c>
      <c r="BM135" s="191" t="s">
        <v>263</v>
      </c>
    </row>
    <row r="136" spans="1:65" s="2" customFormat="1" ht="16.5" customHeight="1">
      <c r="A136" s="38"/>
      <c r="B136" s="179"/>
      <c r="C136" s="180" t="s">
        <v>76</v>
      </c>
      <c r="D136" s="180" t="s">
        <v>156</v>
      </c>
      <c r="E136" s="181" t="s">
        <v>1808</v>
      </c>
      <c r="F136" s="182" t="s">
        <v>1809</v>
      </c>
      <c r="G136" s="183" t="s">
        <v>1805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161</v>
      </c>
      <c r="AT136" s="191" t="s">
        <v>156</v>
      </c>
      <c r="AU136" s="191" t="s">
        <v>76</v>
      </c>
      <c r="AY136" s="19" t="s">
        <v>154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161</v>
      </c>
      <c r="BM136" s="191" t="s">
        <v>266</v>
      </c>
    </row>
    <row r="137" spans="1:65" s="2" customFormat="1" ht="16.5" customHeight="1">
      <c r="A137" s="38"/>
      <c r="B137" s="179"/>
      <c r="C137" s="180" t="s">
        <v>76</v>
      </c>
      <c r="D137" s="180" t="s">
        <v>156</v>
      </c>
      <c r="E137" s="181" t="s">
        <v>1810</v>
      </c>
      <c r="F137" s="182" t="s">
        <v>1811</v>
      </c>
      <c r="G137" s="183" t="s">
        <v>1805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161</v>
      </c>
      <c r="AT137" s="191" t="s">
        <v>156</v>
      </c>
      <c r="AU137" s="191" t="s">
        <v>76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161</v>
      </c>
      <c r="BM137" s="191" t="s">
        <v>285</v>
      </c>
    </row>
    <row r="138" spans="1:65" s="2" customFormat="1" ht="16.5" customHeight="1">
      <c r="A138" s="38"/>
      <c r="B138" s="179"/>
      <c r="C138" s="180" t="s">
        <v>76</v>
      </c>
      <c r="D138" s="180" t="s">
        <v>156</v>
      </c>
      <c r="E138" s="181" t="s">
        <v>1812</v>
      </c>
      <c r="F138" s="182" t="s">
        <v>1813</v>
      </c>
      <c r="G138" s="183" t="s">
        <v>1805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161</v>
      </c>
      <c r="AT138" s="191" t="s">
        <v>156</v>
      </c>
      <c r="AU138" s="191" t="s">
        <v>76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161</v>
      </c>
      <c r="BM138" s="191" t="s">
        <v>288</v>
      </c>
    </row>
    <row r="139" spans="1:65" s="2" customFormat="1" ht="16.5" customHeight="1">
      <c r="A139" s="38"/>
      <c r="B139" s="179"/>
      <c r="C139" s="180" t="s">
        <v>76</v>
      </c>
      <c r="D139" s="180" t="s">
        <v>156</v>
      </c>
      <c r="E139" s="181" t="s">
        <v>1814</v>
      </c>
      <c r="F139" s="182" t="s">
        <v>1815</v>
      </c>
      <c r="G139" s="183" t="s">
        <v>1805</v>
      </c>
      <c r="H139" s="184">
        <v>1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161</v>
      </c>
      <c r="AT139" s="191" t="s">
        <v>156</v>
      </c>
      <c r="AU139" s="191" t="s">
        <v>76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161</v>
      </c>
      <c r="BM139" s="191" t="s">
        <v>305</v>
      </c>
    </row>
    <row r="140" spans="1:65" s="2" customFormat="1" ht="16.5" customHeight="1">
      <c r="A140" s="38"/>
      <c r="B140" s="179"/>
      <c r="C140" s="180" t="s">
        <v>76</v>
      </c>
      <c r="D140" s="180" t="s">
        <v>156</v>
      </c>
      <c r="E140" s="181" t="s">
        <v>1816</v>
      </c>
      <c r="F140" s="182" t="s">
        <v>1817</v>
      </c>
      <c r="G140" s="183" t="s">
        <v>1805</v>
      </c>
      <c r="H140" s="184">
        <v>1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161</v>
      </c>
      <c r="AT140" s="191" t="s">
        <v>156</v>
      </c>
      <c r="AU140" s="191" t="s">
        <v>76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161</v>
      </c>
      <c r="BM140" s="191" t="s">
        <v>309</v>
      </c>
    </row>
    <row r="141" spans="1:65" s="2" customFormat="1" ht="16.5" customHeight="1">
      <c r="A141" s="38"/>
      <c r="B141" s="179"/>
      <c r="C141" s="180" t="s">
        <v>76</v>
      </c>
      <c r="D141" s="180" t="s">
        <v>156</v>
      </c>
      <c r="E141" s="181" t="s">
        <v>1818</v>
      </c>
      <c r="F141" s="182" t="s">
        <v>1819</v>
      </c>
      <c r="G141" s="183" t="s">
        <v>1805</v>
      </c>
      <c r="H141" s="184">
        <v>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161</v>
      </c>
      <c r="AT141" s="191" t="s">
        <v>156</v>
      </c>
      <c r="AU141" s="191" t="s">
        <v>76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161</v>
      </c>
      <c r="BM141" s="191" t="s">
        <v>311</v>
      </c>
    </row>
    <row r="142" spans="1:65" s="2" customFormat="1" ht="16.5" customHeight="1">
      <c r="A142" s="38"/>
      <c r="B142" s="179"/>
      <c r="C142" s="180" t="s">
        <v>76</v>
      </c>
      <c r="D142" s="180" t="s">
        <v>156</v>
      </c>
      <c r="E142" s="181" t="s">
        <v>1820</v>
      </c>
      <c r="F142" s="182" t="s">
        <v>1468</v>
      </c>
      <c r="G142" s="183" t="s">
        <v>1805</v>
      </c>
      <c r="H142" s="184">
        <v>1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161</v>
      </c>
      <c r="AT142" s="191" t="s">
        <v>156</v>
      </c>
      <c r="AU142" s="191" t="s">
        <v>76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161</v>
      </c>
      <c r="BM142" s="191" t="s">
        <v>315</v>
      </c>
    </row>
    <row r="143" spans="1:65" s="2" customFormat="1" ht="16.5" customHeight="1">
      <c r="A143" s="38"/>
      <c r="B143" s="179"/>
      <c r="C143" s="180" t="s">
        <v>76</v>
      </c>
      <c r="D143" s="180" t="s">
        <v>156</v>
      </c>
      <c r="E143" s="181" t="s">
        <v>1821</v>
      </c>
      <c r="F143" s="182" t="s">
        <v>1822</v>
      </c>
      <c r="G143" s="183" t="s">
        <v>1805</v>
      </c>
      <c r="H143" s="184">
        <v>1</v>
      </c>
      <c r="I143" s="185"/>
      <c r="J143" s="186">
        <f>ROUND(I143*H143,2)</f>
        <v>0</v>
      </c>
      <c r="K143" s="182" t="s">
        <v>1</v>
      </c>
      <c r="L143" s="39"/>
      <c r="M143" s="242" t="s">
        <v>1</v>
      </c>
      <c r="N143" s="243" t="s">
        <v>41</v>
      </c>
      <c r="O143" s="244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161</v>
      </c>
      <c r="AT143" s="191" t="s">
        <v>156</v>
      </c>
      <c r="AU143" s="191" t="s">
        <v>76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161</v>
      </c>
      <c r="BM143" s="191" t="s">
        <v>322</v>
      </c>
    </row>
    <row r="144" spans="1:31" s="2" customFormat="1" ht="6.95" customHeight="1">
      <c r="A144" s="38"/>
      <c r="B144" s="60"/>
      <c r="C144" s="61"/>
      <c r="D144" s="61"/>
      <c r="E144" s="61"/>
      <c r="F144" s="61"/>
      <c r="G144" s="61"/>
      <c r="H144" s="61"/>
      <c r="I144" s="61"/>
      <c r="J144" s="61"/>
      <c r="K144" s="61"/>
      <c r="L144" s="39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autoFilter ref="C115:K143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110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1823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ROUND(J123,2)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ROUND((SUM(BE123:BE143)),2)</f>
        <v>0</v>
      </c>
      <c r="G33" s="38"/>
      <c r="H33" s="38"/>
      <c r="I33" s="136">
        <v>0.21</v>
      </c>
      <c r="J33" s="135">
        <f>ROUND(((SUM(BE123:BE143))*I33),2)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ROUND((SUM(BF123:BF143)),2)</f>
        <v>0</v>
      </c>
      <c r="G34" s="38"/>
      <c r="H34" s="38"/>
      <c r="I34" s="136">
        <v>0.12</v>
      </c>
      <c r="J34" s="135">
        <f>ROUND(((SUM(BF123:BF143))*I34),2)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ROUND((SUM(BG123:BG143)),2)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ROUND((SUM(BH123:BH143)),2)</f>
        <v>0</v>
      </c>
      <c r="G36" s="38"/>
      <c r="H36" s="38"/>
      <c r="I36" s="136">
        <v>0.12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ROUND((SUM(BI123:BI143)),2)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06 - VRN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Trojdílná 1117/18</v>
      </c>
      <c r="G89" s="38"/>
      <c r="H89" s="38"/>
      <c r="I89" s="32" t="s">
        <v>22</v>
      </c>
      <c r="J89" s="69" t="str">
        <f>IF(J12="","",J12)</f>
        <v>30. 1. 2024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Městská část Praha 5</v>
      </c>
      <c r="G91" s="38"/>
      <c r="H91" s="38"/>
      <c r="I91" s="32" t="s">
        <v>30</v>
      </c>
      <c r="J91" s="36" t="str">
        <f>E21</f>
        <v>RH-ARCHITEKTI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113</v>
      </c>
      <c r="D94" s="137"/>
      <c r="E94" s="137"/>
      <c r="F94" s="137"/>
      <c r="G94" s="137"/>
      <c r="H94" s="137"/>
      <c r="I94" s="137"/>
      <c r="J94" s="146" t="s">
        <v>114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115</v>
      </c>
      <c r="D96" s="38"/>
      <c r="E96" s="38"/>
      <c r="F96" s="38"/>
      <c r="G96" s="38"/>
      <c r="H96" s="38"/>
      <c r="I96" s="38"/>
      <c r="J96" s="96">
        <f>J123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116</v>
      </c>
    </row>
    <row r="97" spans="1:31" s="9" customFormat="1" ht="24.95" customHeight="1">
      <c r="A97" s="9"/>
      <c r="B97" s="148"/>
      <c r="C97" s="9"/>
      <c r="D97" s="149" t="s">
        <v>1824</v>
      </c>
      <c r="E97" s="150"/>
      <c r="F97" s="150"/>
      <c r="G97" s="150"/>
      <c r="H97" s="150"/>
      <c r="I97" s="150"/>
      <c r="J97" s="151">
        <f>J124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1825</v>
      </c>
      <c r="E98" s="154"/>
      <c r="F98" s="154"/>
      <c r="G98" s="154"/>
      <c r="H98" s="154"/>
      <c r="I98" s="154"/>
      <c r="J98" s="155">
        <f>J125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1826</v>
      </c>
      <c r="E99" s="154"/>
      <c r="F99" s="154"/>
      <c r="G99" s="154"/>
      <c r="H99" s="154"/>
      <c r="I99" s="154"/>
      <c r="J99" s="155">
        <f>J127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1827</v>
      </c>
      <c r="E100" s="154"/>
      <c r="F100" s="154"/>
      <c r="G100" s="154"/>
      <c r="H100" s="154"/>
      <c r="I100" s="154"/>
      <c r="J100" s="155">
        <f>J129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1828</v>
      </c>
      <c r="E101" s="154"/>
      <c r="F101" s="154"/>
      <c r="G101" s="154"/>
      <c r="H101" s="154"/>
      <c r="I101" s="154"/>
      <c r="J101" s="155">
        <f>J131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1829</v>
      </c>
      <c r="E102" s="154"/>
      <c r="F102" s="154"/>
      <c r="G102" s="154"/>
      <c r="H102" s="154"/>
      <c r="I102" s="154"/>
      <c r="J102" s="155">
        <f>J139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1830</v>
      </c>
      <c r="E103" s="154"/>
      <c r="F103" s="154"/>
      <c r="G103" s="154"/>
      <c r="H103" s="154"/>
      <c r="I103" s="154"/>
      <c r="J103" s="155">
        <f>J142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139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129" t="str">
        <f>E7</f>
        <v>Snížení energetické náročnosti objektu MŠ</v>
      </c>
      <c r="F113" s="32"/>
      <c r="G113" s="32"/>
      <c r="H113" s="32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110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E9</f>
        <v>06 - VRN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F12</f>
        <v>Trojdílná 1117/18</v>
      </c>
      <c r="G117" s="38"/>
      <c r="H117" s="38"/>
      <c r="I117" s="32" t="s">
        <v>22</v>
      </c>
      <c r="J117" s="69" t="str">
        <f>IF(J12="","",J12)</f>
        <v>30. 1. 2024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38"/>
      <c r="E119" s="38"/>
      <c r="F119" s="27" t="str">
        <f>E15</f>
        <v>Městská část Praha 5</v>
      </c>
      <c r="G119" s="38"/>
      <c r="H119" s="38"/>
      <c r="I119" s="32" t="s">
        <v>30</v>
      </c>
      <c r="J119" s="36" t="str">
        <f>E21</f>
        <v>RH-ARCHITEKTI s.r.o.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IF(E18="","",E18)</f>
        <v>Vyplň údaj</v>
      </c>
      <c r="G120" s="38"/>
      <c r="H120" s="38"/>
      <c r="I120" s="32" t="s">
        <v>33</v>
      </c>
      <c r="J120" s="36" t="str">
        <f>E24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140</v>
      </c>
      <c r="D122" s="159" t="s">
        <v>61</v>
      </c>
      <c r="E122" s="159" t="s">
        <v>57</v>
      </c>
      <c r="F122" s="159" t="s">
        <v>58</v>
      </c>
      <c r="G122" s="159" t="s">
        <v>141</v>
      </c>
      <c r="H122" s="159" t="s">
        <v>142</v>
      </c>
      <c r="I122" s="159" t="s">
        <v>143</v>
      </c>
      <c r="J122" s="159" t="s">
        <v>114</v>
      </c>
      <c r="K122" s="160" t="s">
        <v>144</v>
      </c>
      <c r="L122" s="161"/>
      <c r="M122" s="86" t="s">
        <v>1</v>
      </c>
      <c r="N122" s="87" t="s">
        <v>40</v>
      </c>
      <c r="O122" s="87" t="s">
        <v>145</v>
      </c>
      <c r="P122" s="87" t="s">
        <v>146</v>
      </c>
      <c r="Q122" s="87" t="s">
        <v>147</v>
      </c>
      <c r="R122" s="87" t="s">
        <v>148</v>
      </c>
      <c r="S122" s="87" t="s">
        <v>149</v>
      </c>
      <c r="T122" s="88" t="s">
        <v>150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151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</f>
        <v>0</v>
      </c>
      <c r="Q123" s="90"/>
      <c r="R123" s="163">
        <f>R124</f>
        <v>0</v>
      </c>
      <c r="S123" s="90"/>
      <c r="T123" s="164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116</v>
      </c>
      <c r="BK123" s="165">
        <f>BK124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107</v>
      </c>
      <c r="F124" s="168" t="s">
        <v>1831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P125+P127+P129+P131+P139+P142</f>
        <v>0</v>
      </c>
      <c r="Q124" s="172"/>
      <c r="R124" s="173">
        <f>R125+R127+R129+R131+R139+R142</f>
        <v>0</v>
      </c>
      <c r="S124" s="172"/>
      <c r="T124" s="174">
        <f>T125+T127+T129+T131+T139+T142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179</v>
      </c>
      <c r="AT124" s="175" t="s">
        <v>75</v>
      </c>
      <c r="AU124" s="175" t="s">
        <v>76</v>
      </c>
      <c r="AY124" s="167" t="s">
        <v>154</v>
      </c>
      <c r="BK124" s="176">
        <f>BK125+BK127+BK129+BK131+BK139+BK142</f>
        <v>0</v>
      </c>
    </row>
    <row r="125" spans="1:63" s="12" customFormat="1" ht="22.8" customHeight="1">
      <c r="A125" s="12"/>
      <c r="B125" s="166"/>
      <c r="C125" s="12"/>
      <c r="D125" s="167" t="s">
        <v>75</v>
      </c>
      <c r="E125" s="177" t="s">
        <v>1832</v>
      </c>
      <c r="F125" s="177" t="s">
        <v>1833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P126</f>
        <v>0</v>
      </c>
      <c r="Q125" s="172"/>
      <c r="R125" s="173">
        <f>R126</f>
        <v>0</v>
      </c>
      <c r="S125" s="172"/>
      <c r="T125" s="17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179</v>
      </c>
      <c r="AT125" s="175" t="s">
        <v>75</v>
      </c>
      <c r="AU125" s="175" t="s">
        <v>84</v>
      </c>
      <c r="AY125" s="167" t="s">
        <v>154</v>
      </c>
      <c r="BK125" s="176">
        <f>BK126</f>
        <v>0</v>
      </c>
    </row>
    <row r="126" spans="1:65" s="2" customFormat="1" ht="16.5" customHeight="1">
      <c r="A126" s="38"/>
      <c r="B126" s="179"/>
      <c r="C126" s="180" t="s">
        <v>84</v>
      </c>
      <c r="D126" s="180" t="s">
        <v>156</v>
      </c>
      <c r="E126" s="181" t="s">
        <v>1834</v>
      </c>
      <c r="F126" s="182" t="s">
        <v>1835</v>
      </c>
      <c r="G126" s="183" t="s">
        <v>542</v>
      </c>
      <c r="H126" s="184">
        <v>1</v>
      </c>
      <c r="I126" s="185"/>
      <c r="J126" s="186">
        <f>ROUND(I126*H126,2)</f>
        <v>0</v>
      </c>
      <c r="K126" s="182" t="s">
        <v>160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161</v>
      </c>
      <c r="AT126" s="191" t="s">
        <v>156</v>
      </c>
      <c r="AU126" s="191" t="s">
        <v>86</v>
      </c>
      <c r="AY126" s="19" t="s">
        <v>154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161</v>
      </c>
      <c r="BM126" s="191" t="s">
        <v>86</v>
      </c>
    </row>
    <row r="127" spans="1:63" s="12" customFormat="1" ht="22.8" customHeight="1">
      <c r="A127" s="12"/>
      <c r="B127" s="166"/>
      <c r="C127" s="12"/>
      <c r="D127" s="167" t="s">
        <v>75</v>
      </c>
      <c r="E127" s="177" t="s">
        <v>1836</v>
      </c>
      <c r="F127" s="177" t="s">
        <v>1837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P128</f>
        <v>0</v>
      </c>
      <c r="Q127" s="172"/>
      <c r="R127" s="173">
        <f>R128</f>
        <v>0</v>
      </c>
      <c r="S127" s="172"/>
      <c r="T127" s="174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179</v>
      </c>
      <c r="AT127" s="175" t="s">
        <v>75</v>
      </c>
      <c r="AU127" s="175" t="s">
        <v>84</v>
      </c>
      <c r="AY127" s="167" t="s">
        <v>154</v>
      </c>
      <c r="BK127" s="176">
        <f>BK128</f>
        <v>0</v>
      </c>
    </row>
    <row r="128" spans="1:65" s="2" customFormat="1" ht="16.5" customHeight="1">
      <c r="A128" s="38"/>
      <c r="B128" s="179"/>
      <c r="C128" s="180" t="s">
        <v>86</v>
      </c>
      <c r="D128" s="180" t="s">
        <v>156</v>
      </c>
      <c r="E128" s="181" t="s">
        <v>1838</v>
      </c>
      <c r="F128" s="182" t="s">
        <v>1837</v>
      </c>
      <c r="G128" s="183" t="s">
        <v>542</v>
      </c>
      <c r="H128" s="184">
        <v>1</v>
      </c>
      <c r="I128" s="185"/>
      <c r="J128" s="186">
        <f>ROUND(I128*H128,2)</f>
        <v>0</v>
      </c>
      <c r="K128" s="182" t="s">
        <v>160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161</v>
      </c>
      <c r="AT128" s="191" t="s">
        <v>156</v>
      </c>
      <c r="AU128" s="191" t="s">
        <v>86</v>
      </c>
      <c r="AY128" s="19" t="s">
        <v>154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161</v>
      </c>
      <c r="BM128" s="191" t="s">
        <v>161</v>
      </c>
    </row>
    <row r="129" spans="1:63" s="12" customFormat="1" ht="22.8" customHeight="1">
      <c r="A129" s="12"/>
      <c r="B129" s="166"/>
      <c r="C129" s="12"/>
      <c r="D129" s="167" t="s">
        <v>75</v>
      </c>
      <c r="E129" s="177" t="s">
        <v>1839</v>
      </c>
      <c r="F129" s="177" t="s">
        <v>1840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P130</f>
        <v>0</v>
      </c>
      <c r="Q129" s="172"/>
      <c r="R129" s="173">
        <f>R130</f>
        <v>0</v>
      </c>
      <c r="S129" s="172"/>
      <c r="T129" s="174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179</v>
      </c>
      <c r="AT129" s="175" t="s">
        <v>75</v>
      </c>
      <c r="AU129" s="175" t="s">
        <v>84</v>
      </c>
      <c r="AY129" s="167" t="s">
        <v>154</v>
      </c>
      <c r="BK129" s="176">
        <f>BK130</f>
        <v>0</v>
      </c>
    </row>
    <row r="130" spans="1:65" s="2" customFormat="1" ht="16.5" customHeight="1">
      <c r="A130" s="38"/>
      <c r="B130" s="179"/>
      <c r="C130" s="180" t="s">
        <v>170</v>
      </c>
      <c r="D130" s="180" t="s">
        <v>156</v>
      </c>
      <c r="E130" s="181" t="s">
        <v>1841</v>
      </c>
      <c r="F130" s="182" t="s">
        <v>1840</v>
      </c>
      <c r="G130" s="183" t="s">
        <v>542</v>
      </c>
      <c r="H130" s="184">
        <v>1</v>
      </c>
      <c r="I130" s="185"/>
      <c r="J130" s="186">
        <f>ROUND(I130*H130,2)</f>
        <v>0</v>
      </c>
      <c r="K130" s="182" t="s">
        <v>160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161</v>
      </c>
      <c r="AT130" s="191" t="s">
        <v>156</v>
      </c>
      <c r="AU130" s="191" t="s">
        <v>86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161</v>
      </c>
      <c r="BM130" s="191" t="s">
        <v>173</v>
      </c>
    </row>
    <row r="131" spans="1:63" s="12" customFormat="1" ht="22.8" customHeight="1">
      <c r="A131" s="12"/>
      <c r="B131" s="166"/>
      <c r="C131" s="12"/>
      <c r="D131" s="167" t="s">
        <v>75</v>
      </c>
      <c r="E131" s="177" t="s">
        <v>1842</v>
      </c>
      <c r="F131" s="177" t="s">
        <v>1843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SUM(P132:P138)</f>
        <v>0</v>
      </c>
      <c r="Q131" s="172"/>
      <c r="R131" s="173">
        <f>SUM(R132:R138)</f>
        <v>0</v>
      </c>
      <c r="S131" s="172"/>
      <c r="T131" s="174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179</v>
      </c>
      <c r="AT131" s="175" t="s">
        <v>75</v>
      </c>
      <c r="AU131" s="175" t="s">
        <v>84</v>
      </c>
      <c r="AY131" s="167" t="s">
        <v>154</v>
      </c>
      <c r="BK131" s="176">
        <f>SUM(BK132:BK138)</f>
        <v>0</v>
      </c>
    </row>
    <row r="132" spans="1:65" s="2" customFormat="1" ht="16.5" customHeight="1">
      <c r="A132" s="38"/>
      <c r="B132" s="179"/>
      <c r="C132" s="180" t="s">
        <v>161</v>
      </c>
      <c r="D132" s="180" t="s">
        <v>156</v>
      </c>
      <c r="E132" s="181" t="s">
        <v>1844</v>
      </c>
      <c r="F132" s="182" t="s">
        <v>1845</v>
      </c>
      <c r="G132" s="183" t="s">
        <v>542</v>
      </c>
      <c r="H132" s="184">
        <v>1</v>
      </c>
      <c r="I132" s="185"/>
      <c r="J132" s="186">
        <f>ROUND(I132*H132,2)</f>
        <v>0</v>
      </c>
      <c r="K132" s="182" t="s">
        <v>160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161</v>
      </c>
      <c r="AT132" s="191" t="s">
        <v>156</v>
      </c>
      <c r="AU132" s="191" t="s">
        <v>86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161</v>
      </c>
      <c r="BM132" s="191" t="s">
        <v>176</v>
      </c>
    </row>
    <row r="133" spans="1:65" s="2" customFormat="1" ht="16.5" customHeight="1">
      <c r="A133" s="38"/>
      <c r="B133" s="179"/>
      <c r="C133" s="180" t="s">
        <v>179</v>
      </c>
      <c r="D133" s="180" t="s">
        <v>156</v>
      </c>
      <c r="E133" s="181" t="s">
        <v>1846</v>
      </c>
      <c r="F133" s="182" t="s">
        <v>1847</v>
      </c>
      <c r="G133" s="183" t="s">
        <v>542</v>
      </c>
      <c r="H133" s="184">
        <v>1</v>
      </c>
      <c r="I133" s="185"/>
      <c r="J133" s="186">
        <f>ROUND(I133*H133,2)</f>
        <v>0</v>
      </c>
      <c r="K133" s="182" t="s">
        <v>160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161</v>
      </c>
      <c r="AT133" s="191" t="s">
        <v>156</v>
      </c>
      <c r="AU133" s="191" t="s">
        <v>86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161</v>
      </c>
      <c r="BM133" s="191" t="s">
        <v>182</v>
      </c>
    </row>
    <row r="134" spans="1:65" s="2" customFormat="1" ht="24.15" customHeight="1">
      <c r="A134" s="38"/>
      <c r="B134" s="179"/>
      <c r="C134" s="180" t="s">
        <v>173</v>
      </c>
      <c r="D134" s="180" t="s">
        <v>156</v>
      </c>
      <c r="E134" s="181" t="s">
        <v>1848</v>
      </c>
      <c r="F134" s="182" t="s">
        <v>1849</v>
      </c>
      <c r="G134" s="183" t="s">
        <v>542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161</v>
      </c>
      <c r="AT134" s="191" t="s">
        <v>156</v>
      </c>
      <c r="AU134" s="191" t="s">
        <v>86</v>
      </c>
      <c r="AY134" s="19" t="s">
        <v>154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161</v>
      </c>
      <c r="BM134" s="191" t="s">
        <v>8</v>
      </c>
    </row>
    <row r="135" spans="1:65" s="2" customFormat="1" ht="66.75" customHeight="1">
      <c r="A135" s="38"/>
      <c r="B135" s="179"/>
      <c r="C135" s="180" t="s">
        <v>189</v>
      </c>
      <c r="D135" s="180" t="s">
        <v>156</v>
      </c>
      <c r="E135" s="181" t="s">
        <v>1850</v>
      </c>
      <c r="F135" s="182" t="s">
        <v>1851</v>
      </c>
      <c r="G135" s="183" t="s">
        <v>542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161</v>
      </c>
      <c r="AT135" s="191" t="s">
        <v>156</v>
      </c>
      <c r="AU135" s="191" t="s">
        <v>86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161</v>
      </c>
      <c r="BM135" s="191" t="s">
        <v>192</v>
      </c>
    </row>
    <row r="136" spans="1:65" s="2" customFormat="1" ht="66.75" customHeight="1">
      <c r="A136" s="38"/>
      <c r="B136" s="179"/>
      <c r="C136" s="180" t="s">
        <v>176</v>
      </c>
      <c r="D136" s="180" t="s">
        <v>156</v>
      </c>
      <c r="E136" s="181" t="s">
        <v>1852</v>
      </c>
      <c r="F136" s="182" t="s">
        <v>1853</v>
      </c>
      <c r="G136" s="183" t="s">
        <v>542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161</v>
      </c>
      <c r="AT136" s="191" t="s">
        <v>156</v>
      </c>
      <c r="AU136" s="191" t="s">
        <v>86</v>
      </c>
      <c r="AY136" s="19" t="s">
        <v>154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161</v>
      </c>
      <c r="BM136" s="191" t="s">
        <v>195</v>
      </c>
    </row>
    <row r="137" spans="1:65" s="2" customFormat="1" ht="37.8" customHeight="1">
      <c r="A137" s="38"/>
      <c r="B137" s="179"/>
      <c r="C137" s="180" t="s">
        <v>198</v>
      </c>
      <c r="D137" s="180" t="s">
        <v>156</v>
      </c>
      <c r="E137" s="181" t="s">
        <v>1854</v>
      </c>
      <c r="F137" s="182" t="s">
        <v>1855</v>
      </c>
      <c r="G137" s="183" t="s">
        <v>542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161</v>
      </c>
      <c r="AT137" s="191" t="s">
        <v>156</v>
      </c>
      <c r="AU137" s="191" t="s">
        <v>86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161</v>
      </c>
      <c r="BM137" s="191" t="s">
        <v>202</v>
      </c>
    </row>
    <row r="138" spans="1:65" s="2" customFormat="1" ht="62.7" customHeight="1">
      <c r="A138" s="38"/>
      <c r="B138" s="179"/>
      <c r="C138" s="180" t="s">
        <v>182</v>
      </c>
      <c r="D138" s="180" t="s">
        <v>156</v>
      </c>
      <c r="E138" s="181" t="s">
        <v>1856</v>
      </c>
      <c r="F138" s="182" t="s">
        <v>1857</v>
      </c>
      <c r="G138" s="183" t="s">
        <v>542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161</v>
      </c>
      <c r="AT138" s="191" t="s">
        <v>156</v>
      </c>
      <c r="AU138" s="191" t="s">
        <v>86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161</v>
      </c>
      <c r="BM138" s="191" t="s">
        <v>214</v>
      </c>
    </row>
    <row r="139" spans="1:63" s="12" customFormat="1" ht="22.8" customHeight="1">
      <c r="A139" s="12"/>
      <c r="B139" s="166"/>
      <c r="C139" s="12"/>
      <c r="D139" s="167" t="s">
        <v>75</v>
      </c>
      <c r="E139" s="177" t="s">
        <v>1858</v>
      </c>
      <c r="F139" s="177" t="s">
        <v>1859</v>
      </c>
      <c r="G139" s="12"/>
      <c r="H139" s="12"/>
      <c r="I139" s="169"/>
      <c r="J139" s="178">
        <f>BK139</f>
        <v>0</v>
      </c>
      <c r="K139" s="12"/>
      <c r="L139" s="166"/>
      <c r="M139" s="171"/>
      <c r="N139" s="172"/>
      <c r="O139" s="172"/>
      <c r="P139" s="173">
        <f>SUM(P140:P141)</f>
        <v>0</v>
      </c>
      <c r="Q139" s="172"/>
      <c r="R139" s="173">
        <f>SUM(R140:R141)</f>
        <v>0</v>
      </c>
      <c r="S139" s="172"/>
      <c r="T139" s="174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7" t="s">
        <v>179</v>
      </c>
      <c r="AT139" s="175" t="s">
        <v>75</v>
      </c>
      <c r="AU139" s="175" t="s">
        <v>84</v>
      </c>
      <c r="AY139" s="167" t="s">
        <v>154</v>
      </c>
      <c r="BK139" s="176">
        <f>SUM(BK140:BK141)</f>
        <v>0</v>
      </c>
    </row>
    <row r="140" spans="1:65" s="2" customFormat="1" ht="16.5" customHeight="1">
      <c r="A140" s="38"/>
      <c r="B140" s="179"/>
      <c r="C140" s="180" t="s">
        <v>218</v>
      </c>
      <c r="D140" s="180" t="s">
        <v>156</v>
      </c>
      <c r="E140" s="181" t="s">
        <v>1860</v>
      </c>
      <c r="F140" s="182" t="s">
        <v>1861</v>
      </c>
      <c r="G140" s="183" t="s">
        <v>542</v>
      </c>
      <c r="H140" s="184">
        <v>1</v>
      </c>
      <c r="I140" s="185"/>
      <c r="J140" s="186">
        <f>ROUND(I140*H140,2)</f>
        <v>0</v>
      </c>
      <c r="K140" s="182" t="s">
        <v>160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161</v>
      </c>
      <c r="AT140" s="191" t="s">
        <v>156</v>
      </c>
      <c r="AU140" s="191" t="s">
        <v>86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161</v>
      </c>
      <c r="BM140" s="191" t="s">
        <v>222</v>
      </c>
    </row>
    <row r="141" spans="1:65" s="2" customFormat="1" ht="16.5" customHeight="1">
      <c r="A141" s="38"/>
      <c r="B141" s="179"/>
      <c r="C141" s="180" t="s">
        <v>8</v>
      </c>
      <c r="D141" s="180" t="s">
        <v>156</v>
      </c>
      <c r="E141" s="181" t="s">
        <v>1862</v>
      </c>
      <c r="F141" s="182" t="s">
        <v>1863</v>
      </c>
      <c r="G141" s="183" t="s">
        <v>542</v>
      </c>
      <c r="H141" s="184">
        <v>1</v>
      </c>
      <c r="I141" s="185"/>
      <c r="J141" s="186">
        <f>ROUND(I141*H141,2)</f>
        <v>0</v>
      </c>
      <c r="K141" s="182" t="s">
        <v>160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161</v>
      </c>
      <c r="AT141" s="191" t="s">
        <v>156</v>
      </c>
      <c r="AU141" s="191" t="s">
        <v>86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161</v>
      </c>
      <c r="BM141" s="191" t="s">
        <v>226</v>
      </c>
    </row>
    <row r="142" spans="1:63" s="12" customFormat="1" ht="22.8" customHeight="1">
      <c r="A142" s="12"/>
      <c r="B142" s="166"/>
      <c r="C142" s="12"/>
      <c r="D142" s="167" t="s">
        <v>75</v>
      </c>
      <c r="E142" s="177" t="s">
        <v>1864</v>
      </c>
      <c r="F142" s="177" t="s">
        <v>1865</v>
      </c>
      <c r="G142" s="12"/>
      <c r="H142" s="12"/>
      <c r="I142" s="169"/>
      <c r="J142" s="178">
        <f>BK142</f>
        <v>0</v>
      </c>
      <c r="K142" s="12"/>
      <c r="L142" s="166"/>
      <c r="M142" s="171"/>
      <c r="N142" s="172"/>
      <c r="O142" s="172"/>
      <c r="P142" s="173">
        <f>P143</f>
        <v>0</v>
      </c>
      <c r="Q142" s="172"/>
      <c r="R142" s="173">
        <f>R143</f>
        <v>0</v>
      </c>
      <c r="S142" s="172"/>
      <c r="T142" s="174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7" t="s">
        <v>179</v>
      </c>
      <c r="AT142" s="175" t="s">
        <v>75</v>
      </c>
      <c r="AU142" s="175" t="s">
        <v>84</v>
      </c>
      <c r="AY142" s="167" t="s">
        <v>154</v>
      </c>
      <c r="BK142" s="176">
        <f>BK143</f>
        <v>0</v>
      </c>
    </row>
    <row r="143" spans="1:65" s="2" customFormat="1" ht="16.5" customHeight="1">
      <c r="A143" s="38"/>
      <c r="B143" s="179"/>
      <c r="C143" s="180" t="s">
        <v>228</v>
      </c>
      <c r="D143" s="180" t="s">
        <v>156</v>
      </c>
      <c r="E143" s="181" t="s">
        <v>1866</v>
      </c>
      <c r="F143" s="182" t="s">
        <v>1867</v>
      </c>
      <c r="G143" s="183" t="s">
        <v>542</v>
      </c>
      <c r="H143" s="184">
        <v>1</v>
      </c>
      <c r="I143" s="185"/>
      <c r="J143" s="186">
        <f>ROUND(I143*H143,2)</f>
        <v>0</v>
      </c>
      <c r="K143" s="182" t="s">
        <v>160</v>
      </c>
      <c r="L143" s="39"/>
      <c r="M143" s="242" t="s">
        <v>1</v>
      </c>
      <c r="N143" s="243" t="s">
        <v>41</v>
      </c>
      <c r="O143" s="244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161</v>
      </c>
      <c r="AT143" s="191" t="s">
        <v>156</v>
      </c>
      <c r="AU143" s="191" t="s">
        <v>86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161</v>
      </c>
      <c r="BM143" s="191" t="s">
        <v>231</v>
      </c>
    </row>
    <row r="144" spans="1:31" s="2" customFormat="1" ht="6.95" customHeight="1">
      <c r="A144" s="38"/>
      <c r="B144" s="60"/>
      <c r="C144" s="61"/>
      <c r="D144" s="61"/>
      <c r="E144" s="61"/>
      <c r="F144" s="61"/>
      <c r="G144" s="61"/>
      <c r="H144" s="61"/>
      <c r="I144" s="61"/>
      <c r="J144" s="61"/>
      <c r="K144" s="61"/>
      <c r="L144" s="39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autoFilter ref="C122:K14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TOMASNTB\HP</dc:creator>
  <cp:keywords/>
  <dc:description/>
  <cp:lastModifiedBy>TOMASNTB\HP</cp:lastModifiedBy>
  <dcterms:created xsi:type="dcterms:W3CDTF">2024-01-31T14:05:08Z</dcterms:created>
  <dcterms:modified xsi:type="dcterms:W3CDTF">2024-01-31T14:05:20Z</dcterms:modified>
  <cp:category/>
  <cp:version/>
  <cp:contentType/>
  <cp:contentStatus/>
</cp:coreProperties>
</file>