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5mssrv57.praha5.local\HomeDirectory\ilona.kechnerova\Documents\VEŘEJNÉ ZAKÁZKY 2024\2024_04_28 Na Hřebenkách- dětská skupina\"/>
    </mc:Choice>
  </mc:AlternateContent>
  <xr:revisionPtr revIDLastSave="0" documentId="8_{409F1112-F477-4ABB-A950-21D4B29A01D6}" xr6:coauthVersionLast="36" xr6:coauthVersionMax="36" xr10:uidLastSave="{00000000-0000-0000-0000-000000000000}"/>
  <bookViews>
    <workbookView xWindow="-120" yWindow="-120" windowWidth="24240" windowHeight="13290" activeTab="2" xr2:uid="{00000000-000D-0000-FFFF-FFFF00000000}"/>
  </bookViews>
  <sheets>
    <sheet name="Stavba" sheetId="1" r:id="rId1"/>
    <sheet name="VzorPolozky" sheetId="10" state="hidden" r:id="rId2"/>
    <sheet name="1 1 Pol" sheetId="12" r:id="rId3"/>
    <sheet name="2 2 Pol" sheetId="13" r:id="rId4"/>
  </sheets>
  <externalReferences>
    <externalReference r:id="rId5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1 Pol'!$1:$7</definedName>
    <definedName name="_xlnm.Print_Titles" localSheetId="3">'2 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Pol'!$A$1:$Y$432</definedName>
    <definedName name="_xlnm.Print_Area" localSheetId="3">'2 2 Pol'!$A$1:$Y$79</definedName>
    <definedName name="_xlnm.Print_Area" localSheetId="0">Stavba!$B$1:$J$73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9" i="12" l="1"/>
  <c r="G9" i="13" l="1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AE69" i="13"/>
  <c r="BA383" i="12"/>
  <c r="BA381" i="12"/>
  <c r="BA379" i="12"/>
  <c r="BA377" i="12"/>
  <c r="BA25" i="12"/>
  <c r="BA21" i="12"/>
  <c r="BA17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G10" i="12" s="1"/>
  <c r="I67" i="1" s="1"/>
  <c r="I11" i="12"/>
  <c r="I10" i="12" s="1"/>
  <c r="K11" i="12"/>
  <c r="K10" i="12" s="1"/>
  <c r="O11" i="12"/>
  <c r="O10" i="12" s="1"/>
  <c r="Q11" i="12"/>
  <c r="Q10" i="12" s="1"/>
  <c r="V11" i="12"/>
  <c r="V10" i="12" s="1"/>
  <c r="G13" i="12"/>
  <c r="G12" i="12" s="1"/>
  <c r="I68" i="1" s="1"/>
  <c r="I13" i="12"/>
  <c r="I12" i="12" s="1"/>
  <c r="K13" i="12"/>
  <c r="K12" i="12" s="1"/>
  <c r="O13" i="12"/>
  <c r="O12" i="12" s="1"/>
  <c r="Q13" i="12"/>
  <c r="Q12" i="12" s="1"/>
  <c r="V13" i="12"/>
  <c r="V12" i="12" s="1"/>
  <c r="G15" i="12"/>
  <c r="G14" i="12" s="1"/>
  <c r="I69" i="1" s="1"/>
  <c r="I15" i="12"/>
  <c r="I14" i="12" s="1"/>
  <c r="K15" i="12"/>
  <c r="K14" i="12" s="1"/>
  <c r="O15" i="12"/>
  <c r="O14" i="12" s="1"/>
  <c r="Q15" i="12"/>
  <c r="Q14" i="12" s="1"/>
  <c r="V15" i="12"/>
  <c r="V14" i="12" s="1"/>
  <c r="M19" i="12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M23" i="12" s="1"/>
  <c r="I24" i="12"/>
  <c r="I23" i="12" s="1"/>
  <c r="K24" i="12"/>
  <c r="K23" i="12" s="1"/>
  <c r="O24" i="12"/>
  <c r="O23" i="12" s="1"/>
  <c r="Q24" i="12"/>
  <c r="Q23" i="12" s="1"/>
  <c r="V24" i="12"/>
  <c r="V23" i="12" s="1"/>
  <c r="G27" i="12"/>
  <c r="M27" i="12" s="1"/>
  <c r="I27" i="12"/>
  <c r="K27" i="12"/>
  <c r="O27" i="12"/>
  <c r="Q27" i="12"/>
  <c r="V27" i="12"/>
  <c r="G28" i="12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8" i="12"/>
  <c r="M98" i="12" s="1"/>
  <c r="I98" i="12"/>
  <c r="K98" i="12"/>
  <c r="O98" i="12"/>
  <c r="Q98" i="12"/>
  <c r="V98" i="12"/>
  <c r="G99" i="12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5" i="12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G257" i="12"/>
  <c r="M257" i="12" s="1"/>
  <c r="I257" i="12"/>
  <c r="K257" i="12"/>
  <c r="O257" i="12"/>
  <c r="Q257" i="12"/>
  <c r="V257" i="12"/>
  <c r="G258" i="12"/>
  <c r="M258" i="12" s="1"/>
  <c r="I258" i="12"/>
  <c r="K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G263" i="12"/>
  <c r="M263" i="12" s="1"/>
  <c r="I263" i="12"/>
  <c r="K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68" i="12"/>
  <c r="M268" i="12" s="1"/>
  <c r="I268" i="12"/>
  <c r="K268" i="12"/>
  <c r="O268" i="12"/>
  <c r="Q268" i="12"/>
  <c r="V268" i="12"/>
  <c r="G269" i="12"/>
  <c r="M269" i="12" s="1"/>
  <c r="I269" i="12"/>
  <c r="K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G272" i="12"/>
  <c r="M272" i="12" s="1"/>
  <c r="I272" i="12"/>
  <c r="K272" i="12"/>
  <c r="O272" i="12"/>
  <c r="Q272" i="12"/>
  <c r="V272" i="12"/>
  <c r="G273" i="12"/>
  <c r="M273" i="12" s="1"/>
  <c r="I273" i="12"/>
  <c r="K273" i="12"/>
  <c r="O273" i="12"/>
  <c r="Q273" i="12"/>
  <c r="V273" i="12"/>
  <c r="G274" i="12"/>
  <c r="M274" i="12" s="1"/>
  <c r="I274" i="12"/>
  <c r="K274" i="12"/>
  <c r="O274" i="12"/>
  <c r="Q274" i="12"/>
  <c r="V274" i="12"/>
  <c r="G275" i="12"/>
  <c r="M275" i="12" s="1"/>
  <c r="I275" i="12"/>
  <c r="K275" i="12"/>
  <c r="O275" i="12"/>
  <c r="Q275" i="12"/>
  <c r="V275" i="12"/>
  <c r="G276" i="12"/>
  <c r="M276" i="12" s="1"/>
  <c r="I276" i="12"/>
  <c r="K276" i="12"/>
  <c r="O276" i="12"/>
  <c r="Q276" i="12"/>
  <c r="V276" i="12"/>
  <c r="G277" i="12"/>
  <c r="M277" i="12" s="1"/>
  <c r="I277" i="12"/>
  <c r="K277" i="12"/>
  <c r="O277" i="12"/>
  <c r="Q277" i="12"/>
  <c r="V277" i="12"/>
  <c r="G278" i="12"/>
  <c r="M278" i="12" s="1"/>
  <c r="I278" i="12"/>
  <c r="K278" i="12"/>
  <c r="O278" i="12"/>
  <c r="Q278" i="12"/>
  <c r="V278" i="12"/>
  <c r="G279" i="12"/>
  <c r="M279" i="12" s="1"/>
  <c r="I279" i="12"/>
  <c r="K279" i="12"/>
  <c r="O279" i="12"/>
  <c r="Q279" i="12"/>
  <c r="V279" i="12"/>
  <c r="G280" i="12"/>
  <c r="M280" i="12" s="1"/>
  <c r="I280" i="12"/>
  <c r="K280" i="12"/>
  <c r="O280" i="12"/>
  <c r="Q280" i="12"/>
  <c r="V280" i="12"/>
  <c r="G281" i="12"/>
  <c r="M281" i="12" s="1"/>
  <c r="I281" i="12"/>
  <c r="K281" i="12"/>
  <c r="O281" i="12"/>
  <c r="Q281" i="12"/>
  <c r="V281" i="12"/>
  <c r="G282" i="12"/>
  <c r="M282" i="12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4" i="12"/>
  <c r="M284" i="12" s="1"/>
  <c r="I284" i="12"/>
  <c r="K284" i="12"/>
  <c r="O284" i="12"/>
  <c r="Q284" i="12"/>
  <c r="V284" i="12"/>
  <c r="G285" i="12"/>
  <c r="M285" i="12" s="1"/>
  <c r="I285" i="12"/>
  <c r="K285" i="12"/>
  <c r="O285" i="12"/>
  <c r="Q285" i="12"/>
  <c r="V285" i="12"/>
  <c r="G287" i="12"/>
  <c r="M287" i="12" s="1"/>
  <c r="I287" i="12"/>
  <c r="K287" i="12"/>
  <c r="O287" i="12"/>
  <c r="Q287" i="12"/>
  <c r="V287" i="12"/>
  <c r="G288" i="12"/>
  <c r="M288" i="12" s="1"/>
  <c r="I288" i="12"/>
  <c r="K288" i="12"/>
  <c r="O288" i="12"/>
  <c r="Q288" i="12"/>
  <c r="V288" i="12"/>
  <c r="G289" i="12"/>
  <c r="M289" i="12" s="1"/>
  <c r="I289" i="12"/>
  <c r="K289" i="12"/>
  <c r="O289" i="12"/>
  <c r="Q289" i="12"/>
  <c r="V289" i="12"/>
  <c r="G290" i="12"/>
  <c r="M290" i="12" s="1"/>
  <c r="I290" i="12"/>
  <c r="K290" i="12"/>
  <c r="O290" i="12"/>
  <c r="Q290" i="12"/>
  <c r="V290" i="12"/>
  <c r="G291" i="12"/>
  <c r="M291" i="12" s="1"/>
  <c r="I291" i="12"/>
  <c r="K291" i="12"/>
  <c r="O291" i="12"/>
  <c r="Q291" i="12"/>
  <c r="V291" i="12"/>
  <c r="G292" i="12"/>
  <c r="M292" i="12" s="1"/>
  <c r="I292" i="12"/>
  <c r="K292" i="12"/>
  <c r="O292" i="12"/>
  <c r="Q292" i="12"/>
  <c r="V292" i="12"/>
  <c r="G293" i="12"/>
  <c r="M293" i="12" s="1"/>
  <c r="I293" i="12"/>
  <c r="K293" i="12"/>
  <c r="O293" i="12"/>
  <c r="Q293" i="12"/>
  <c r="V293" i="12"/>
  <c r="G294" i="12"/>
  <c r="M294" i="12" s="1"/>
  <c r="I294" i="12"/>
  <c r="K294" i="12"/>
  <c r="O294" i="12"/>
  <c r="Q294" i="12"/>
  <c r="V294" i="12"/>
  <c r="G295" i="12"/>
  <c r="M295" i="12" s="1"/>
  <c r="I295" i="12"/>
  <c r="K295" i="12"/>
  <c r="O295" i="12"/>
  <c r="Q295" i="12"/>
  <c r="V295" i="12"/>
  <c r="G296" i="12"/>
  <c r="M296" i="12" s="1"/>
  <c r="I296" i="12"/>
  <c r="K296" i="12"/>
  <c r="O296" i="12"/>
  <c r="Q296" i="12"/>
  <c r="V296" i="12"/>
  <c r="G297" i="12"/>
  <c r="M297" i="12" s="1"/>
  <c r="I297" i="12"/>
  <c r="K297" i="12"/>
  <c r="O297" i="12"/>
  <c r="Q297" i="12"/>
  <c r="V297" i="12"/>
  <c r="G298" i="12"/>
  <c r="M298" i="12" s="1"/>
  <c r="I298" i="12"/>
  <c r="K298" i="12"/>
  <c r="O298" i="12"/>
  <c r="Q298" i="12"/>
  <c r="V298" i="12"/>
  <c r="G299" i="12"/>
  <c r="M299" i="12" s="1"/>
  <c r="I299" i="12"/>
  <c r="K299" i="12"/>
  <c r="O299" i="12"/>
  <c r="Q299" i="12"/>
  <c r="V299" i="12"/>
  <c r="G300" i="12"/>
  <c r="M300" i="12" s="1"/>
  <c r="I300" i="12"/>
  <c r="K300" i="12"/>
  <c r="O300" i="12"/>
  <c r="Q300" i="12"/>
  <c r="V300" i="12"/>
  <c r="G301" i="12"/>
  <c r="M301" i="12" s="1"/>
  <c r="I301" i="12"/>
  <c r="K301" i="12"/>
  <c r="O301" i="12"/>
  <c r="Q301" i="12"/>
  <c r="V301" i="12"/>
  <c r="G302" i="12"/>
  <c r="M302" i="12" s="1"/>
  <c r="I302" i="12"/>
  <c r="K302" i="12"/>
  <c r="O302" i="12"/>
  <c r="Q302" i="12"/>
  <c r="V302" i="12"/>
  <c r="G303" i="12"/>
  <c r="M303" i="12" s="1"/>
  <c r="I303" i="12"/>
  <c r="K303" i="12"/>
  <c r="O303" i="12"/>
  <c r="Q303" i="12"/>
  <c r="V303" i="12"/>
  <c r="G304" i="12"/>
  <c r="M304" i="12" s="1"/>
  <c r="I304" i="12"/>
  <c r="K304" i="12"/>
  <c r="O304" i="12"/>
  <c r="Q304" i="12"/>
  <c r="V304" i="12"/>
  <c r="G305" i="12"/>
  <c r="M305" i="12" s="1"/>
  <c r="I305" i="12"/>
  <c r="K305" i="12"/>
  <c r="O305" i="12"/>
  <c r="Q305" i="12"/>
  <c r="V305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M309" i="12" s="1"/>
  <c r="I309" i="12"/>
  <c r="K309" i="12"/>
  <c r="O309" i="12"/>
  <c r="Q309" i="12"/>
  <c r="V309" i="12"/>
  <c r="G310" i="12"/>
  <c r="M310" i="12" s="1"/>
  <c r="I310" i="12"/>
  <c r="K310" i="12"/>
  <c r="O310" i="12"/>
  <c r="Q310" i="12"/>
  <c r="V310" i="12"/>
  <c r="G311" i="12"/>
  <c r="M311" i="12" s="1"/>
  <c r="I311" i="12"/>
  <c r="K311" i="12"/>
  <c r="O311" i="12"/>
  <c r="Q311" i="12"/>
  <c r="V311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4" i="12"/>
  <c r="M314" i="12" s="1"/>
  <c r="I314" i="12"/>
  <c r="K314" i="12"/>
  <c r="O314" i="12"/>
  <c r="Q314" i="12"/>
  <c r="V314" i="12"/>
  <c r="G315" i="12"/>
  <c r="M315" i="12" s="1"/>
  <c r="I315" i="12"/>
  <c r="K315" i="12"/>
  <c r="O315" i="12"/>
  <c r="Q315" i="12"/>
  <c r="V315" i="12"/>
  <c r="G316" i="12"/>
  <c r="M316" i="12" s="1"/>
  <c r="I316" i="12"/>
  <c r="K316" i="12"/>
  <c r="O316" i="12"/>
  <c r="Q316" i="12"/>
  <c r="V316" i="12"/>
  <c r="G317" i="12"/>
  <c r="M317" i="12" s="1"/>
  <c r="I317" i="12"/>
  <c r="K317" i="12"/>
  <c r="O317" i="12"/>
  <c r="Q317" i="12"/>
  <c r="V317" i="12"/>
  <c r="G318" i="12"/>
  <c r="M318" i="12" s="1"/>
  <c r="I318" i="12"/>
  <c r="K318" i="12"/>
  <c r="O318" i="12"/>
  <c r="Q318" i="12"/>
  <c r="V318" i="12"/>
  <c r="G320" i="12"/>
  <c r="M320" i="12" s="1"/>
  <c r="I320" i="12"/>
  <c r="K320" i="12"/>
  <c r="O320" i="12"/>
  <c r="Q320" i="12"/>
  <c r="V320" i="12"/>
  <c r="G321" i="12"/>
  <c r="M321" i="12" s="1"/>
  <c r="I321" i="12"/>
  <c r="K321" i="12"/>
  <c r="O321" i="12"/>
  <c r="Q321" i="12"/>
  <c r="V321" i="12"/>
  <c r="G322" i="12"/>
  <c r="M322" i="12" s="1"/>
  <c r="I322" i="12"/>
  <c r="K322" i="12"/>
  <c r="O322" i="12"/>
  <c r="Q322" i="12"/>
  <c r="V322" i="12"/>
  <c r="G323" i="12"/>
  <c r="M323" i="12" s="1"/>
  <c r="I323" i="12"/>
  <c r="K323" i="12"/>
  <c r="O323" i="12"/>
  <c r="Q323" i="12"/>
  <c r="V323" i="12"/>
  <c r="G324" i="12"/>
  <c r="M324" i="12" s="1"/>
  <c r="I324" i="12"/>
  <c r="K324" i="12"/>
  <c r="O324" i="12"/>
  <c r="Q324" i="12"/>
  <c r="V324" i="12"/>
  <c r="G325" i="12"/>
  <c r="M325" i="12" s="1"/>
  <c r="I325" i="12"/>
  <c r="K325" i="12"/>
  <c r="O325" i="12"/>
  <c r="Q325" i="12"/>
  <c r="V325" i="12"/>
  <c r="G326" i="12"/>
  <c r="M326" i="12" s="1"/>
  <c r="I326" i="12"/>
  <c r="K326" i="12"/>
  <c r="O326" i="12"/>
  <c r="Q326" i="12"/>
  <c r="V326" i="12"/>
  <c r="G327" i="12"/>
  <c r="M327" i="12" s="1"/>
  <c r="I327" i="12"/>
  <c r="K327" i="12"/>
  <c r="O327" i="12"/>
  <c r="Q327" i="12"/>
  <c r="V327" i="12"/>
  <c r="G328" i="12"/>
  <c r="M328" i="12" s="1"/>
  <c r="I328" i="12"/>
  <c r="K328" i="12"/>
  <c r="O328" i="12"/>
  <c r="Q328" i="12"/>
  <c r="V328" i="12"/>
  <c r="G329" i="12"/>
  <c r="M329" i="12" s="1"/>
  <c r="I329" i="12"/>
  <c r="K329" i="12"/>
  <c r="O329" i="12"/>
  <c r="Q329" i="12"/>
  <c r="V329" i="12"/>
  <c r="G330" i="12"/>
  <c r="M330" i="12" s="1"/>
  <c r="I330" i="12"/>
  <c r="K330" i="12"/>
  <c r="O330" i="12"/>
  <c r="Q330" i="12"/>
  <c r="V330" i="12"/>
  <c r="G331" i="12"/>
  <c r="M331" i="12" s="1"/>
  <c r="I331" i="12"/>
  <c r="K331" i="12"/>
  <c r="O331" i="12"/>
  <c r="Q331" i="12"/>
  <c r="V331" i="12"/>
  <c r="G332" i="12"/>
  <c r="M332" i="12" s="1"/>
  <c r="I332" i="12"/>
  <c r="K332" i="12"/>
  <c r="O332" i="12"/>
  <c r="Q332" i="12"/>
  <c r="V332" i="12"/>
  <c r="G333" i="12"/>
  <c r="M333" i="12" s="1"/>
  <c r="I333" i="12"/>
  <c r="K333" i="12"/>
  <c r="O333" i="12"/>
  <c r="Q333" i="12"/>
  <c r="V333" i="12"/>
  <c r="G334" i="12"/>
  <c r="M334" i="12" s="1"/>
  <c r="I334" i="12"/>
  <c r="K334" i="12"/>
  <c r="O334" i="12"/>
  <c r="Q334" i="12"/>
  <c r="V334" i="12"/>
  <c r="G335" i="12"/>
  <c r="M335" i="12" s="1"/>
  <c r="I335" i="12"/>
  <c r="K335" i="12"/>
  <c r="O335" i="12"/>
  <c r="Q335" i="12"/>
  <c r="V335" i="12"/>
  <c r="G336" i="12"/>
  <c r="M336" i="12" s="1"/>
  <c r="I336" i="12"/>
  <c r="K336" i="12"/>
  <c r="O336" i="12"/>
  <c r="Q336" i="12"/>
  <c r="V336" i="12"/>
  <c r="G337" i="12"/>
  <c r="M337" i="12" s="1"/>
  <c r="I337" i="12"/>
  <c r="K337" i="12"/>
  <c r="O337" i="12"/>
  <c r="Q337" i="12"/>
  <c r="V337" i="12"/>
  <c r="G338" i="12"/>
  <c r="M338" i="12" s="1"/>
  <c r="I338" i="12"/>
  <c r="K338" i="12"/>
  <c r="O338" i="12"/>
  <c r="Q338" i="12"/>
  <c r="V338" i="12"/>
  <c r="G339" i="12"/>
  <c r="M339" i="12" s="1"/>
  <c r="I339" i="12"/>
  <c r="K339" i="12"/>
  <c r="O339" i="12"/>
  <c r="Q339" i="12"/>
  <c r="V339" i="12"/>
  <c r="G340" i="12"/>
  <c r="M340" i="12" s="1"/>
  <c r="I340" i="12"/>
  <c r="K340" i="12"/>
  <c r="O340" i="12"/>
  <c r="Q340" i="12"/>
  <c r="V340" i="12"/>
  <c r="G341" i="12"/>
  <c r="M341" i="12" s="1"/>
  <c r="I341" i="12"/>
  <c r="K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G344" i="12"/>
  <c r="M344" i="12" s="1"/>
  <c r="I344" i="12"/>
  <c r="K344" i="12"/>
  <c r="O344" i="12"/>
  <c r="Q344" i="12"/>
  <c r="V344" i="12"/>
  <c r="G345" i="12"/>
  <c r="M345" i="12" s="1"/>
  <c r="I345" i="12"/>
  <c r="K345" i="12"/>
  <c r="O345" i="12"/>
  <c r="Q345" i="12"/>
  <c r="V345" i="12"/>
  <c r="G346" i="12"/>
  <c r="M346" i="12" s="1"/>
  <c r="I346" i="12"/>
  <c r="K346" i="12"/>
  <c r="O346" i="12"/>
  <c r="Q346" i="12"/>
  <c r="V346" i="12"/>
  <c r="G347" i="12"/>
  <c r="M347" i="12" s="1"/>
  <c r="I347" i="12"/>
  <c r="K347" i="12"/>
  <c r="O347" i="12"/>
  <c r="Q347" i="12"/>
  <c r="V347" i="12"/>
  <c r="G348" i="12"/>
  <c r="M348" i="12" s="1"/>
  <c r="I348" i="12"/>
  <c r="K348" i="12"/>
  <c r="O348" i="12"/>
  <c r="Q348" i="12"/>
  <c r="V348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V351" i="12"/>
  <c r="G352" i="12"/>
  <c r="M352" i="12" s="1"/>
  <c r="I352" i="12"/>
  <c r="K352" i="12"/>
  <c r="O352" i="12"/>
  <c r="Q352" i="12"/>
  <c r="V352" i="12"/>
  <c r="G353" i="12"/>
  <c r="M353" i="12" s="1"/>
  <c r="I353" i="12"/>
  <c r="K353" i="12"/>
  <c r="O353" i="12"/>
  <c r="Q353" i="12"/>
  <c r="V353" i="12"/>
  <c r="G354" i="12"/>
  <c r="M354" i="12" s="1"/>
  <c r="I354" i="12"/>
  <c r="K354" i="12"/>
  <c r="O354" i="12"/>
  <c r="Q354" i="12"/>
  <c r="V354" i="12"/>
  <c r="G356" i="12"/>
  <c r="M356" i="12" s="1"/>
  <c r="I356" i="12"/>
  <c r="K356" i="12"/>
  <c r="O356" i="12"/>
  <c r="Q356" i="12"/>
  <c r="V356" i="12"/>
  <c r="G357" i="12"/>
  <c r="M357" i="12" s="1"/>
  <c r="I357" i="12"/>
  <c r="K357" i="12"/>
  <c r="O357" i="12"/>
  <c r="Q357" i="12"/>
  <c r="V357" i="12"/>
  <c r="G358" i="12"/>
  <c r="M358" i="12" s="1"/>
  <c r="I358" i="12"/>
  <c r="K358" i="12"/>
  <c r="O358" i="12"/>
  <c r="Q358" i="12"/>
  <c r="V358" i="12"/>
  <c r="G359" i="12"/>
  <c r="M359" i="12" s="1"/>
  <c r="I359" i="12"/>
  <c r="K359" i="12"/>
  <c r="O359" i="12"/>
  <c r="Q359" i="12"/>
  <c r="V359" i="12"/>
  <c r="G360" i="12"/>
  <c r="M360" i="12" s="1"/>
  <c r="I360" i="12"/>
  <c r="K360" i="12"/>
  <c r="O360" i="12"/>
  <c r="Q360" i="12"/>
  <c r="V360" i="12"/>
  <c r="G361" i="12"/>
  <c r="M361" i="12" s="1"/>
  <c r="I361" i="12"/>
  <c r="K361" i="12"/>
  <c r="O361" i="12"/>
  <c r="Q361" i="12"/>
  <c r="V361" i="12"/>
  <c r="G362" i="12"/>
  <c r="M362" i="12" s="1"/>
  <c r="I362" i="12"/>
  <c r="K362" i="12"/>
  <c r="O362" i="12"/>
  <c r="Q362" i="12"/>
  <c r="V362" i="12"/>
  <c r="G363" i="12"/>
  <c r="M363" i="12" s="1"/>
  <c r="I363" i="12"/>
  <c r="K363" i="12"/>
  <c r="O363" i="12"/>
  <c r="Q363" i="12"/>
  <c r="V363" i="12"/>
  <c r="G364" i="12"/>
  <c r="M364" i="12" s="1"/>
  <c r="I364" i="12"/>
  <c r="K364" i="12"/>
  <c r="O364" i="12"/>
  <c r="Q364" i="12"/>
  <c r="V364" i="12"/>
  <c r="G365" i="12"/>
  <c r="M365" i="12" s="1"/>
  <c r="I365" i="12"/>
  <c r="K365" i="12"/>
  <c r="O365" i="12"/>
  <c r="Q365" i="12"/>
  <c r="V365" i="12"/>
  <c r="G366" i="12"/>
  <c r="M366" i="12" s="1"/>
  <c r="I366" i="12"/>
  <c r="K366" i="12"/>
  <c r="O366" i="12"/>
  <c r="Q366" i="12"/>
  <c r="V366" i="12"/>
  <c r="G367" i="12"/>
  <c r="M367" i="12" s="1"/>
  <c r="I367" i="12"/>
  <c r="K367" i="12"/>
  <c r="O367" i="12"/>
  <c r="Q367" i="12"/>
  <c r="V367" i="12"/>
  <c r="G368" i="12"/>
  <c r="M368" i="12" s="1"/>
  <c r="I368" i="12"/>
  <c r="K368" i="12"/>
  <c r="O368" i="12"/>
  <c r="Q368" i="12"/>
  <c r="V368" i="12"/>
  <c r="G369" i="12"/>
  <c r="M369" i="12" s="1"/>
  <c r="I369" i="12"/>
  <c r="K369" i="12"/>
  <c r="O369" i="12"/>
  <c r="Q369" i="12"/>
  <c r="V369" i="12"/>
  <c r="G370" i="12"/>
  <c r="M370" i="12" s="1"/>
  <c r="I370" i="12"/>
  <c r="K370" i="12"/>
  <c r="O370" i="12"/>
  <c r="Q370" i="12"/>
  <c r="V370" i="12"/>
  <c r="G371" i="12"/>
  <c r="M371" i="12" s="1"/>
  <c r="I371" i="12"/>
  <c r="K371" i="12"/>
  <c r="O371" i="12"/>
  <c r="Q371" i="12"/>
  <c r="V371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78" i="12"/>
  <c r="M378" i="12" s="1"/>
  <c r="I378" i="12"/>
  <c r="K378" i="12"/>
  <c r="O378" i="12"/>
  <c r="Q378" i="12"/>
  <c r="V378" i="12"/>
  <c r="G380" i="12"/>
  <c r="M380" i="12" s="1"/>
  <c r="I380" i="12"/>
  <c r="K380" i="12"/>
  <c r="O380" i="12"/>
  <c r="Q380" i="12"/>
  <c r="V380" i="12"/>
  <c r="G382" i="12"/>
  <c r="M382" i="12" s="1"/>
  <c r="I382" i="12"/>
  <c r="K382" i="12"/>
  <c r="O382" i="12"/>
  <c r="Q382" i="12"/>
  <c r="V382" i="12"/>
  <c r="G384" i="12"/>
  <c r="M384" i="12" s="1"/>
  <c r="I384" i="12"/>
  <c r="K384" i="12"/>
  <c r="O384" i="12"/>
  <c r="Q384" i="12"/>
  <c r="V384" i="12"/>
  <c r="G385" i="12"/>
  <c r="M385" i="12" s="1"/>
  <c r="I385" i="12"/>
  <c r="K385" i="12"/>
  <c r="O385" i="12"/>
  <c r="Q385" i="12"/>
  <c r="V385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O387" i="12"/>
  <c r="Q387" i="12"/>
  <c r="V387" i="12"/>
  <c r="G388" i="12"/>
  <c r="M388" i="12" s="1"/>
  <c r="I388" i="12"/>
  <c r="K388" i="12"/>
  <c r="O388" i="12"/>
  <c r="Q388" i="12"/>
  <c r="V388" i="12"/>
  <c r="G389" i="12"/>
  <c r="M389" i="12" s="1"/>
  <c r="I389" i="12"/>
  <c r="K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M396" i="12" s="1"/>
  <c r="I396" i="12"/>
  <c r="K396" i="12"/>
  <c r="O396" i="12"/>
  <c r="Q396" i="12"/>
  <c r="V396" i="12"/>
  <c r="G397" i="12"/>
  <c r="M397" i="12" s="1"/>
  <c r="I397" i="12"/>
  <c r="K397" i="12"/>
  <c r="O397" i="12"/>
  <c r="Q397" i="12"/>
  <c r="V397" i="12"/>
  <c r="G398" i="12"/>
  <c r="M398" i="12" s="1"/>
  <c r="I398" i="12"/>
  <c r="K398" i="12"/>
  <c r="O398" i="12"/>
  <c r="Q398" i="12"/>
  <c r="V398" i="12"/>
  <c r="G399" i="12"/>
  <c r="M399" i="12" s="1"/>
  <c r="I399" i="12"/>
  <c r="K399" i="12"/>
  <c r="O399" i="12"/>
  <c r="Q399" i="12"/>
  <c r="V399" i="12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3" i="12"/>
  <c r="M403" i="12" s="1"/>
  <c r="I403" i="12"/>
  <c r="K403" i="12"/>
  <c r="O403" i="12"/>
  <c r="Q403" i="12"/>
  <c r="V403" i="12"/>
  <c r="G404" i="12"/>
  <c r="M404" i="12" s="1"/>
  <c r="I404" i="12"/>
  <c r="K404" i="12"/>
  <c r="O404" i="12"/>
  <c r="Q404" i="12"/>
  <c r="V404" i="12"/>
  <c r="G406" i="12"/>
  <c r="M406" i="12" s="1"/>
  <c r="I406" i="12"/>
  <c r="K406" i="12"/>
  <c r="O406" i="12"/>
  <c r="Q406" i="12"/>
  <c r="V406" i="12"/>
  <c r="G407" i="12"/>
  <c r="M407" i="12" s="1"/>
  <c r="I407" i="12"/>
  <c r="K407" i="12"/>
  <c r="O407" i="12"/>
  <c r="Q407" i="12"/>
  <c r="V407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0" i="12"/>
  <c r="M410" i="12" s="1"/>
  <c r="I410" i="12"/>
  <c r="K410" i="12"/>
  <c r="O410" i="12"/>
  <c r="Q410" i="12"/>
  <c r="V410" i="12"/>
  <c r="I412" i="12"/>
  <c r="K412" i="12"/>
  <c r="O412" i="12"/>
  <c r="Q412" i="12"/>
  <c r="V412" i="12"/>
  <c r="I413" i="12"/>
  <c r="K413" i="12"/>
  <c r="O413" i="12"/>
  <c r="Q413" i="12"/>
  <c r="V413" i="12"/>
  <c r="I414" i="12"/>
  <c r="K414" i="12"/>
  <c r="O414" i="12"/>
  <c r="Q414" i="12"/>
  <c r="V414" i="12"/>
  <c r="G416" i="12"/>
  <c r="M416" i="12" s="1"/>
  <c r="I416" i="12"/>
  <c r="K416" i="12"/>
  <c r="O416" i="12"/>
  <c r="Q416" i="12"/>
  <c r="V416" i="12"/>
  <c r="G417" i="12"/>
  <c r="M417" i="12" s="1"/>
  <c r="I417" i="12"/>
  <c r="K417" i="12"/>
  <c r="O417" i="12"/>
  <c r="Q417" i="12"/>
  <c r="V417" i="12"/>
  <c r="G418" i="12"/>
  <c r="M418" i="12" s="1"/>
  <c r="I418" i="12"/>
  <c r="K418" i="12"/>
  <c r="O418" i="12"/>
  <c r="Q418" i="12"/>
  <c r="V418" i="12"/>
  <c r="G419" i="12"/>
  <c r="M419" i="12" s="1"/>
  <c r="I419" i="12"/>
  <c r="K419" i="12"/>
  <c r="O419" i="12"/>
  <c r="Q419" i="12"/>
  <c r="V419" i="12"/>
  <c r="G420" i="12"/>
  <c r="M420" i="12" s="1"/>
  <c r="I420" i="12"/>
  <c r="K420" i="12"/>
  <c r="O420" i="12"/>
  <c r="Q420" i="12"/>
  <c r="V420" i="12"/>
  <c r="AE422" i="12"/>
  <c r="F41" i="1" s="1"/>
  <c r="H42" i="1"/>
  <c r="J28" i="1"/>
  <c r="J26" i="1"/>
  <c r="G38" i="1"/>
  <c r="F38" i="1"/>
  <c r="J23" i="1"/>
  <c r="J24" i="1"/>
  <c r="J25" i="1"/>
  <c r="J27" i="1"/>
  <c r="E24" i="1"/>
  <c r="E26" i="1"/>
  <c r="V64" i="13" l="1"/>
  <c r="Q64" i="13"/>
  <c r="O64" i="13"/>
  <c r="V8" i="13"/>
  <c r="Q8" i="13"/>
  <c r="Q50" i="13"/>
  <c r="O50" i="13"/>
  <c r="K64" i="13"/>
  <c r="V50" i="13"/>
  <c r="O8" i="13"/>
  <c r="I64" i="13"/>
  <c r="K8" i="13"/>
  <c r="I50" i="13"/>
  <c r="Q26" i="12"/>
  <c r="K50" i="13"/>
  <c r="I8" i="13"/>
  <c r="M64" i="13"/>
  <c r="G8" i="13"/>
  <c r="F412" i="12" s="1"/>
  <c r="G412" i="12" s="1"/>
  <c r="M412" i="12" s="1"/>
  <c r="G64" i="13"/>
  <c r="F414" i="12" s="1"/>
  <c r="G414" i="12" s="1"/>
  <c r="M414" i="12" s="1"/>
  <c r="Q411" i="12"/>
  <c r="K18" i="12"/>
  <c r="G26" i="12"/>
  <c r="I72" i="1" s="1"/>
  <c r="I20" i="1" s="1"/>
  <c r="Q87" i="12"/>
  <c r="M13" i="12"/>
  <c r="M12" i="12" s="1"/>
  <c r="I415" i="12"/>
  <c r="Q18" i="12"/>
  <c r="K26" i="12"/>
  <c r="I26" i="12"/>
  <c r="O18" i="12"/>
  <c r="I319" i="12"/>
  <c r="K319" i="12"/>
  <c r="I286" i="12"/>
  <c r="K189" i="12"/>
  <c r="Q156" i="12"/>
  <c r="Q134" i="12"/>
  <c r="K87" i="12"/>
  <c r="K72" i="12"/>
  <c r="V319" i="12"/>
  <c r="O286" i="12"/>
  <c r="O230" i="12"/>
  <c r="Q230" i="12"/>
  <c r="O218" i="12"/>
  <c r="V189" i="12"/>
  <c r="I171" i="12"/>
  <c r="K171" i="12"/>
  <c r="G156" i="12"/>
  <c r="I54" i="1" s="1"/>
  <c r="V134" i="12"/>
  <c r="O134" i="12"/>
  <c r="I134" i="12"/>
  <c r="M122" i="12"/>
  <c r="K97" i="12"/>
  <c r="G97" i="12"/>
  <c r="I52" i="1" s="1"/>
  <c r="V72" i="12"/>
  <c r="Q72" i="12"/>
  <c r="I29" i="12"/>
  <c r="V26" i="12"/>
  <c r="M15" i="12"/>
  <c r="M14" i="12" s="1"/>
  <c r="Q286" i="12"/>
  <c r="V230" i="12"/>
  <c r="M209" i="12"/>
  <c r="I189" i="12"/>
  <c r="G134" i="12"/>
  <c r="I53" i="1" s="1"/>
  <c r="O97" i="12"/>
  <c r="M87" i="12"/>
  <c r="I72" i="12"/>
  <c r="Q29" i="12"/>
  <c r="K29" i="12"/>
  <c r="M18" i="12"/>
  <c r="O415" i="12"/>
  <c r="K411" i="12"/>
  <c r="K355" i="12"/>
  <c r="V411" i="12"/>
  <c r="I411" i="12"/>
  <c r="V355" i="12"/>
  <c r="I355" i="12"/>
  <c r="Q319" i="12"/>
  <c r="V256" i="12"/>
  <c r="I230" i="12"/>
  <c r="V218" i="12"/>
  <c r="Q218" i="12"/>
  <c r="K218" i="12"/>
  <c r="K209" i="12"/>
  <c r="Q189" i="12"/>
  <c r="V171" i="12"/>
  <c r="Q171" i="12"/>
  <c r="I156" i="12"/>
  <c r="K134" i="12"/>
  <c r="Q97" i="12"/>
  <c r="V97" i="12"/>
  <c r="O72" i="12"/>
  <c r="G72" i="12"/>
  <c r="I50" i="1" s="1"/>
  <c r="G23" i="12"/>
  <c r="I71" i="1" s="1"/>
  <c r="M415" i="12"/>
  <c r="Q415" i="12"/>
  <c r="O411" i="12"/>
  <c r="O355" i="12"/>
  <c r="K286" i="12"/>
  <c r="O156" i="12"/>
  <c r="V415" i="12"/>
  <c r="K415" i="12"/>
  <c r="Q355" i="12"/>
  <c r="O319" i="12"/>
  <c r="V286" i="12"/>
  <c r="O256" i="12"/>
  <c r="K256" i="12"/>
  <c r="Q256" i="12"/>
  <c r="I256" i="12"/>
  <c r="K230" i="12"/>
  <c r="I218" i="12"/>
  <c r="Q209" i="12"/>
  <c r="O209" i="12"/>
  <c r="V209" i="12"/>
  <c r="I209" i="12"/>
  <c r="O189" i="12"/>
  <c r="O171" i="12"/>
  <c r="K156" i="12"/>
  <c r="V156" i="12"/>
  <c r="I97" i="12"/>
  <c r="O87" i="12"/>
  <c r="V87" i="12"/>
  <c r="I87" i="12"/>
  <c r="M73" i="12"/>
  <c r="M72" i="12" s="1"/>
  <c r="V29" i="12"/>
  <c r="O29" i="12"/>
  <c r="O26" i="12"/>
  <c r="V18" i="12"/>
  <c r="I18" i="12"/>
  <c r="F40" i="1"/>
  <c r="F39" i="1"/>
  <c r="M50" i="13"/>
  <c r="G50" i="13"/>
  <c r="F413" i="12" s="1"/>
  <c r="G413" i="12" s="1"/>
  <c r="M413" i="12" s="1"/>
  <c r="M411" i="12" s="1"/>
  <c r="AF69" i="13"/>
  <c r="M16" i="13"/>
  <c r="M8" i="13" s="1"/>
  <c r="M171" i="12"/>
  <c r="M29" i="12"/>
  <c r="M230" i="12"/>
  <c r="M218" i="12"/>
  <c r="M256" i="12"/>
  <c r="M319" i="12"/>
  <c r="M286" i="12"/>
  <c r="M189" i="12"/>
  <c r="M156" i="12"/>
  <c r="M355" i="12"/>
  <c r="G355" i="12"/>
  <c r="I63" i="1" s="1"/>
  <c r="G209" i="12"/>
  <c r="I57" i="1" s="1"/>
  <c r="G87" i="12"/>
  <c r="I51" i="1" s="1"/>
  <c r="G18" i="12"/>
  <c r="I70" i="1" s="1"/>
  <c r="M11" i="12"/>
  <c r="M10" i="12" s="1"/>
  <c r="G8" i="12"/>
  <c r="G218" i="12"/>
  <c r="I58" i="1" s="1"/>
  <c r="G29" i="12"/>
  <c r="I49" i="1" s="1"/>
  <c r="G286" i="12"/>
  <c r="I61" i="1" s="1"/>
  <c r="G415" i="12"/>
  <c r="I65" i="1" s="1"/>
  <c r="G319" i="12"/>
  <c r="I62" i="1" s="1"/>
  <c r="G189" i="12"/>
  <c r="I56" i="1" s="1"/>
  <c r="G171" i="12"/>
  <c r="I55" i="1" s="1"/>
  <c r="G256" i="12"/>
  <c r="I60" i="1" s="1"/>
  <c r="G230" i="12"/>
  <c r="I59" i="1" s="1"/>
  <c r="M135" i="12"/>
  <c r="M134" i="12" s="1"/>
  <c r="M99" i="12"/>
  <c r="M28" i="12"/>
  <c r="M26" i="12" s="1"/>
  <c r="J39" i="1"/>
  <c r="AF422" i="12" l="1"/>
  <c r="G40" i="1" s="1"/>
  <c r="I40" i="1" s="1"/>
  <c r="G411" i="12"/>
  <c r="I64" i="1" s="1"/>
  <c r="I18" i="1" s="1"/>
  <c r="I17" i="1"/>
  <c r="I16" i="1"/>
  <c r="G69" i="13"/>
  <c r="M97" i="12"/>
  <c r="I66" i="1"/>
  <c r="F42" i="1"/>
  <c r="G23" i="1" s="1"/>
  <c r="G24" i="1" s="1"/>
  <c r="G39" i="1" l="1"/>
  <c r="G42" i="1" s="1"/>
  <c r="G41" i="1"/>
  <c r="I41" i="1" s="1"/>
  <c r="G422" i="12"/>
  <c r="I19" i="1"/>
  <c r="I21" i="1" s="1"/>
  <c r="G25" i="1" s="1"/>
  <c r="I73" i="1"/>
  <c r="J72" i="1" s="1"/>
  <c r="I39" i="1"/>
  <c r="I42" i="1" s="1"/>
  <c r="J60" i="1" l="1"/>
  <c r="J63" i="1"/>
  <c r="J57" i="1"/>
  <c r="J71" i="1"/>
  <c r="A27" i="1"/>
  <c r="A28" i="1" s="1"/>
  <c r="G26" i="1"/>
  <c r="J68" i="1"/>
  <c r="J55" i="1"/>
  <c r="J67" i="1"/>
  <c r="J61" i="1"/>
  <c r="J64" i="1"/>
  <c r="J65" i="1"/>
  <c r="J54" i="1"/>
  <c r="J58" i="1"/>
  <c r="J50" i="1"/>
  <c r="J53" i="1"/>
  <c r="J49" i="1"/>
  <c r="J59" i="1"/>
  <c r="J69" i="1"/>
  <c r="J66" i="1"/>
  <c r="J62" i="1"/>
  <c r="J56" i="1"/>
  <c r="J52" i="1"/>
  <c r="J51" i="1"/>
  <c r="J70" i="1"/>
  <c r="G28" i="1" l="1"/>
  <c r="G27" i="1" s="1"/>
  <c r="G29" i="1" s="1"/>
  <c r="J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Šimůnek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Šimůnek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<sst xmlns="http://schemas.openxmlformats.org/spreadsheetml/2006/main" count="3747" uniqueCount="912">
  <si>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</si>
  <si>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</si>
  <si>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</si>
  <si>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</si>
  <si>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</si>
  <si>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</si>
  <si>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</si>
  <si>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</si>
  <si>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</si>
  <si>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</si>
  <si>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</si>
  <si>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</si>
  <si>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</si>
  <si>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</si>
  <si>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</si>
  <si>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</si>
  <si>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</si>
  <si>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</si>
  <si>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</si>
  <si>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</si>
  <si>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</si>
  <si>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</si>
  <si>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</si>
  <si>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</si>
  <si>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</si>
  <si>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</si>
  <si>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</si>
  <si>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</si>
  <si>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</si>
  <si>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</si>
  <si>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</si>
  <si>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</si>
  <si>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</si>
  <si>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</si>
  <si>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</si>
  <si>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</si>
  <si>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</si>
  <si>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</si>
  <si>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</si>
  <si>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</si>
  <si>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</si>
  <si>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99</t>
  </si>
  <si>
    <t>Stavba</t>
  </si>
  <si>
    <t>1</t>
  </si>
  <si>
    <t>OBJEKT_CELKOVÉ NÁKLADY</t>
  </si>
  <si>
    <t>2</t>
  </si>
  <si>
    <t>Elektro</t>
  </si>
  <si>
    <t>ESA_ESI</t>
  </si>
  <si>
    <t>Celkem za stavbu</t>
  </si>
  <si>
    <t>CZK</t>
  </si>
  <si>
    <t>Rekapitulace dílů</t>
  </si>
  <si>
    <t>Typ dílu</t>
  </si>
  <si>
    <t>_83</t>
  </si>
  <si>
    <t>Rozvodnice RB</t>
  </si>
  <si>
    <t>_84</t>
  </si>
  <si>
    <t>Různé</t>
  </si>
  <si>
    <t>0</t>
  </si>
  <si>
    <t>Přípravné a bourací práce</t>
  </si>
  <si>
    <t>2a</t>
  </si>
  <si>
    <t>Stěny a příčky</t>
  </si>
  <si>
    <t>2b</t>
  </si>
  <si>
    <t>Stropy, stropní konstrukce a podhledy</t>
  </si>
  <si>
    <t>2c</t>
  </si>
  <si>
    <t>Úpravy povrchů vnitřní (stěny, stropy)</t>
  </si>
  <si>
    <t>2d</t>
  </si>
  <si>
    <t>Konstrukce truhlářské</t>
  </si>
  <si>
    <t>2e</t>
  </si>
  <si>
    <t>Konstrukce zámečnické</t>
  </si>
  <si>
    <t>2f</t>
  </si>
  <si>
    <t>Hrubá podlaha</t>
  </si>
  <si>
    <t>2g</t>
  </si>
  <si>
    <t>Podlahy z dlaždic</t>
  </si>
  <si>
    <t>2h</t>
  </si>
  <si>
    <t>Podlahy dřevěné a povlakové</t>
  </si>
  <si>
    <t>3a</t>
  </si>
  <si>
    <t>Zdravotechnika - demontáže</t>
  </si>
  <si>
    <t>3b</t>
  </si>
  <si>
    <t>Zdravotechnika - vnitřní kanalizace</t>
  </si>
  <si>
    <t>3c</t>
  </si>
  <si>
    <t>Zdravotechnika - vnitřní vodovod</t>
  </si>
  <si>
    <t>3d</t>
  </si>
  <si>
    <t>Zdravotechnika - zařizovací předměty, armatury</t>
  </si>
  <si>
    <t>3e</t>
  </si>
  <si>
    <t>Vzduchotechnika</t>
  </si>
  <si>
    <t>3f</t>
  </si>
  <si>
    <t>Topení</t>
  </si>
  <si>
    <t>4</t>
  </si>
  <si>
    <t>Elektroinstalace - silnoproud + slaboprod</t>
  </si>
  <si>
    <t>5</t>
  </si>
  <si>
    <t>Dokončovací práce</t>
  </si>
  <si>
    <t>VRN1</t>
  </si>
  <si>
    <t>Průzkumné, geodetické a projektové práce</t>
  </si>
  <si>
    <t>VRN2</t>
  </si>
  <si>
    <t>Příprava staveniště</t>
  </si>
  <si>
    <t>VRN3</t>
  </si>
  <si>
    <t>Zařízení staveniště</t>
  </si>
  <si>
    <t>VRN4</t>
  </si>
  <si>
    <t>Užívání veřejných ploch a prostranství - neobsazeno</t>
  </si>
  <si>
    <t>VRN5</t>
  </si>
  <si>
    <t>Inženýrská činnost</t>
  </si>
  <si>
    <t>VRN6</t>
  </si>
  <si>
    <t>Provozní vlivy</t>
  </si>
  <si>
    <t>VRN8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</si>
  <si>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</si>
  <si>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</si>
  <si>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</si>
  <si>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</si>
  <si>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</si>
  <si>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</si>
  <si>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</si>
  <si>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</si>
  <si>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</si>
  <si>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</si>
  <si>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</si>
  <si>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</si>
  <si>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</si>
  <si>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</si>
  <si>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</si>
  <si>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</si>
  <si>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</si>
  <si>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</si>
  <si>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</si>
  <si>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</si>
  <si>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</si>
  <si>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</si>
  <si>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</si>
  <si>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</si>
  <si>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</si>
  <si>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</si>
  <si>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</si>
  <si>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</si>
  <si>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</si>
  <si>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</si>
  <si>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Pol__0001</t>
  </si>
  <si>
    <t>Dokumentace skutečného provedení (2 vyhotovení)</t>
  </si>
  <si>
    <t>kpl</t>
  </si>
  <si>
    <t>Vlastní</t>
  </si>
  <si>
    <t>Indiv</t>
  </si>
  <si>
    <t>Práce</t>
  </si>
  <si>
    <t>Běžná</t>
  </si>
  <si>
    <t>POL1_1</t>
  </si>
  <si>
    <t>Pol__0002</t>
  </si>
  <si>
    <t>Pol__0003</t>
  </si>
  <si>
    <t>V rámci nákladů na zařízení staveniště ocení zhotovitel veškeré náklady spojené s vybudováním, provozem a odstraněním zařízení staveniště, a to ve fázích:</t>
  </si>
  <si>
    <t>Pol__0004</t>
  </si>
  <si>
    <t>Náklady a poplatky spojené s užíváním veřejných ploch a prostranství, pokud jsou stavebními pracemi nebo souvisejícími činnostmi dotčeny, a to včetně užívání ploch v souvislosti s uložením stavebního</t>
  </si>
  <si>
    <t>POP</t>
  </si>
  <si>
    <t>Poplatek za zábory komunikace by neměl být účtován, bude řešeno formou zápůjčky na základě žádosti o prominutí záborů. Naceněny budou jen náklady spojené s projednáním záborů vč. úhrady správních poplatků.</t>
  </si>
  <si>
    <t>Pol__0005</t>
  </si>
  <si>
    <t>Náklady spojené s dohledem v prostorách a místech, ve kterých bylo prováděno svařování a řezání - dohled bude prováděn minimálně po dobu 8 hodin od ukončení prací (ČSN 050601)</t>
  </si>
  <si>
    <t>Pol__0006</t>
  </si>
  <si>
    <t>Náklady na předání dokladové části  o vlastnostech materiálů, o provedených zkouškách a měření, o výchozích kontrolách provozuschopnosti,  o zaškolení obsluhy, revizní zprávy s výsledkem-bez závad,</t>
  </si>
  <si>
    <t>doklady o oprávnění k provádění prací, doklady o likvidaci odpadů, návody k obsluze, kopie záručních listů   - 2x tištěně a 1x v elektronické podobě</t>
  </si>
  <si>
    <t>Pol__0007</t>
  </si>
  <si>
    <t>Náklady na součinnost při kolaudaci v rámci plánované etapizace výstavby</t>
  </si>
  <si>
    <t>Pol__0008</t>
  </si>
  <si>
    <t>Nákladů na ztížené podmínky provádění tam, kde jsou stavební práce zcela nebo zčásti omezovány provozem jiných osob. Jedná se zejména o zvýšené náklady související s omezením provozem v objektu,</t>
  </si>
  <si>
    <t>náklady v důsledku nezbytného respektování stávající dopravy v okolí stavby ovlivňující stavební práce (ochrana kolem vstupů do budovy). Náklady na ztížené provádění stavebních prací v důsledku provozu budovy po dobu stavby (nutnost ochranných konstrukcí, ochranných zábradlí a hrazení, apod.). Bytový dům bude investorem užíván po celou dobu stavby ke svému obvyklému účelu a náklady s tím spojené jsou součástí této položky.</t>
  </si>
  <si>
    <t>Pol__0009</t>
  </si>
  <si>
    <t>Ostatní materiály, práce, dodávky, služby a výkony jinde neuvedené</t>
  </si>
  <si>
    <t>Pol__0010</t>
  </si>
  <si>
    <t>Zabezpečení stávajících zařízení a vybavení</t>
  </si>
  <si>
    <t>Pol__0011</t>
  </si>
  <si>
    <t>Vyvěšení dřevěných dveřních křídel pl. do 2 m2</t>
  </si>
  <si>
    <t>ks</t>
  </si>
  <si>
    <t>Pol__0012</t>
  </si>
  <si>
    <t>Vyvěšení kovových křídel dveří pl. 2 m2</t>
  </si>
  <si>
    <t>Pol__0013</t>
  </si>
  <si>
    <t>Vybourání kovových dveřních zárubní pl. do 2 m2 a mříží</t>
  </si>
  <si>
    <t>m2</t>
  </si>
  <si>
    <t>Pol__0014</t>
  </si>
  <si>
    <t>Demontáž vestavěné skříňky</t>
  </si>
  <si>
    <t>Pol__0015</t>
  </si>
  <si>
    <t>Demontáž krytů rozvodů</t>
  </si>
  <si>
    <t>Pol__0016</t>
  </si>
  <si>
    <t>Demontáž dřezů 1dílných v kuchyňské sestavě</t>
  </si>
  <si>
    <t>Pol__0017</t>
  </si>
  <si>
    <t>Demontáž kuchyňské linky</t>
  </si>
  <si>
    <t>Pol__0018</t>
  </si>
  <si>
    <t>Demontáž sporáku</t>
  </si>
  <si>
    <t>Pol__0019</t>
  </si>
  <si>
    <t>Odstranění nesoudržných štukových omítek (odhad 10% z plochy stěn)</t>
  </si>
  <si>
    <t>Pol__0020</t>
  </si>
  <si>
    <t>Odsekání vnitřních obkladů stěn nad 2 m2</t>
  </si>
  <si>
    <t>Pol__0021</t>
  </si>
  <si>
    <t>Otlučení omítek vnitřních stěn v rozsahu do 100 % v místech stávajících obkladů mimo plochy s novými přizdívkami</t>
  </si>
  <si>
    <t>Pol__0022</t>
  </si>
  <si>
    <t>Odstranění nátěrů z omítek stěn, opálením</t>
  </si>
  <si>
    <t>Pol__0023</t>
  </si>
  <si>
    <t>Odstranění stávajících maleb oškrábáním (STĚNY+STROP) H do 3,8m, mimo přizdívky a pohledy. (označení místností dle stávajícího stavu)</t>
  </si>
  <si>
    <t>Pol__0024</t>
  </si>
  <si>
    <t>Bourání příček z cihel pálených děrovan. tl.140 mm vč. omítky</t>
  </si>
  <si>
    <t>Pol__0025</t>
  </si>
  <si>
    <t>Bourání příček z cihel pálených děrovan. tl.115 mm</t>
  </si>
  <si>
    <t>Pol__0026</t>
  </si>
  <si>
    <t>Demontáž SDK příčky, 1x kov.kce., 1x opláštěné 12,5 mm</t>
  </si>
  <si>
    <t>Pol__0027</t>
  </si>
  <si>
    <t>Demontáž sdk podhledů</t>
  </si>
  <si>
    <t>Pol__0028</t>
  </si>
  <si>
    <t>Vysekání kapes zeď cih. MVC pl. 0,25 m2, hl. do 30 cm pro uložení ocel. nosníků</t>
  </si>
  <si>
    <t>Pol__0029</t>
  </si>
  <si>
    <t>Vrtání jádrové do zdiva cihelného do D 130 mm</t>
  </si>
  <si>
    <t>m</t>
  </si>
  <si>
    <t>Pol__0030</t>
  </si>
  <si>
    <t>Vrtání jádrové do zdiva cihelného do D 200 mm</t>
  </si>
  <si>
    <t>Pol__0031</t>
  </si>
  <si>
    <t>Bourání dlažeb keramických do tl.10 mm, nad 1 m2, sbíječka, dlaždice keramické</t>
  </si>
  <si>
    <t>Pol__0032</t>
  </si>
  <si>
    <t>Demontáž podlah lamelových se zámk.spojem vč. lišt</t>
  </si>
  <si>
    <t>Pol__0033</t>
  </si>
  <si>
    <t>Odstranění PVC a koberců lepených bez podložky z ploch do 10 m2</t>
  </si>
  <si>
    <t>Pol__0034</t>
  </si>
  <si>
    <t>Bourání podkladů bet., potěr tl. 10 cm, nad 4 m2, sbíječka mazanina tl. 8 - 10 cm s potěrem</t>
  </si>
  <si>
    <t>m3</t>
  </si>
  <si>
    <t>Pol__0035</t>
  </si>
  <si>
    <t>Odstranění izolace proti vlhkosti na ploše vodorovné, asfaltové pásy přitavením, 2 vrstvy</t>
  </si>
  <si>
    <t>Pol__0036</t>
  </si>
  <si>
    <t>Bourání podkladů bet., potěr tl. 10 cm, nad 4 m2, sbíječka mazanina tl. 8 - 10 cm s potěrem (podkladní beton cca 90 mm)</t>
  </si>
  <si>
    <t>Pol__0037</t>
  </si>
  <si>
    <t>Odkopávky nezapažené v hor. 3 do 100 m3, plošné odebrání zeminy tl. cca 110 mm</t>
  </si>
  <si>
    <t>Pol__0038</t>
  </si>
  <si>
    <t>Vodorovné přemíst.výkopku, kolečko hor.1-4, do 10m</t>
  </si>
  <si>
    <t>Pol__0039</t>
  </si>
  <si>
    <t>Příplatek za dalš.10 m, kolečko, výkop. z hor.1- 4</t>
  </si>
  <si>
    <t>Pol__0040</t>
  </si>
  <si>
    <t>Vodorovné přemístění výkopku z hor.1-4 do 10000 m, kontejner 12t</t>
  </si>
  <si>
    <t>Pol__0041</t>
  </si>
  <si>
    <t>Broušení betonových povrchů do tl. 10 mm; uveden odhad v rozsahu 100%, bude fakturováno dle skutečnosti dle plochy a tl.</t>
  </si>
  <si>
    <t>Pol__0042</t>
  </si>
  <si>
    <t>Zakrytí okenních výplní a parapetů v obytných místnostech PE folií vč. dodání</t>
  </si>
  <si>
    <t>Pol__0043</t>
  </si>
  <si>
    <t>Vnitrostaveništní doprava suti a vybouraných hmot do 10 m</t>
  </si>
  <si>
    <t>t</t>
  </si>
  <si>
    <t>Pol__0044</t>
  </si>
  <si>
    <t>Nakládání nebo překládání vybourané suti</t>
  </si>
  <si>
    <t>Pol__0045</t>
  </si>
  <si>
    <t>Odvoz suti a vybour. hmot na skládku do 1 km kontejnerem 4t</t>
  </si>
  <si>
    <t>Pol__0046</t>
  </si>
  <si>
    <t>Příplatek k odvozu za každý další 1 km (uvažováno 9km)</t>
  </si>
  <si>
    <t>Pol__0047</t>
  </si>
  <si>
    <t>Poplatek za uložení směsi betonu a cihel skupina 170101 a 170102</t>
  </si>
  <si>
    <t>Pol__0048</t>
  </si>
  <si>
    <t>Poplatek za uložení suti - sádrokartonové desky, skupina odpadu 170802</t>
  </si>
  <si>
    <t>Pol__0049</t>
  </si>
  <si>
    <t>Poplatek za uložení suti - asfaltové pásy, skupina odpadu 170302</t>
  </si>
  <si>
    <t>Pol__0050</t>
  </si>
  <si>
    <t>Poplatek za uložení suti - PVC podlahová krytina, skupina odpadu 200307</t>
  </si>
  <si>
    <t>Pol__0051</t>
  </si>
  <si>
    <t>Poplatek za uložení - dřevo, skupina odpadu 200201</t>
  </si>
  <si>
    <t>Pol__0052</t>
  </si>
  <si>
    <t>Výkup kovů - železný šrot tl. do 4 mm</t>
  </si>
  <si>
    <t>DS1</t>
  </si>
  <si>
    <t>Příčka z SDK s jednoduchým opláštěním, tl.100mm, vč. osazení izolace 50mm (15kg/m3), dodávky nosných profilů CW 75, tmelení, dle specifikace v PD</t>
  </si>
  <si>
    <t>Příplatek za použití impregnované sdk desky 12,5 mm</t>
  </si>
  <si>
    <t>R-položka</t>
  </si>
  <si>
    <t>POL12_1</t>
  </si>
  <si>
    <t>DS1*</t>
  </si>
  <si>
    <t>Příčka z SDK s jednoduchým opláštěním, tl.125mm, vč. osazení izolace 50mm (15kg/m3), dodávky nosných profilů CW 100, tmelení, dle specifikace v PD</t>
  </si>
  <si>
    <t xml:space="preserve">Příplatek za rozteč 400 mm u profilů R-CW 75 : </t>
  </si>
  <si>
    <t>VV</t>
  </si>
  <si>
    <t xml:space="preserve">Příplatek za rozteč 400 mm u profilů R-CW 100 : </t>
  </si>
  <si>
    <t>6,1776</t>
  </si>
  <si>
    <t>Úprava SDK příčky pro zřízení dveří 1kř do 25 kg, profily CW 75, 1x opláštěné</t>
  </si>
  <si>
    <t>Pol__0057</t>
  </si>
  <si>
    <t>Obezdění instalací z tvárnic porobet. tl. 150 mm hlad. tvárnice 600 x 250 x 150 mm, P2 - 500, vč. spražení se zděnou stěnou (navrtané trny nebo pásovina do každé třetí spáry po cca 1,0 m</t>
  </si>
  <si>
    <t>Pol__0058</t>
  </si>
  <si>
    <t>Přizdívka z tvárnic porobet. tl. 125 mm hlad. tvárnice 600 x 250 x 1250 mm, P2 - 500, vč. spražení se zděnou stěnou (navrtané trny nebo pásovina do každé třetí spáry po cca 1,0 m</t>
  </si>
  <si>
    <t>Pol__0059</t>
  </si>
  <si>
    <t>Připojení zdí ke stávající konstrukci kotvou z nerez oceli na hmoždinku</t>
  </si>
  <si>
    <t>Pol__0060</t>
  </si>
  <si>
    <t>Dozdívky z cihel pálených 290 mm P15 na maltu vápenocementovou 2,5 Mpa, tloušťka zdiva 450 mm, vč. zakapsování a vyklínování (v místě osazení překladu)</t>
  </si>
  <si>
    <t>V7a</t>
  </si>
  <si>
    <t>Montáž revizních dvířek, mřížek</t>
  </si>
  <si>
    <t>V2a</t>
  </si>
  <si>
    <t>Revizní dvířka pro obkladání keramickým obkladem, sdk GKBi, 300/300mm otvírání na námáčknutí dle PD (u uzávěru vody a vodoměru), včetně kotvícího materiálu</t>
  </si>
  <si>
    <t>Specifikace</t>
  </si>
  <si>
    <t>POL3_0</t>
  </si>
  <si>
    <t>Pol__0063</t>
  </si>
  <si>
    <t>Přesun hmot, doprava, režie - stanovený procentní sazbou</t>
  </si>
  <si>
    <t>SK1</t>
  </si>
  <si>
    <t>Montáž SDK podhledu do suchého prostředí jednoduše opláštěného ocel. rošt, vč dodávky nosných profilů a zatmelení návazností na zděné stěny (akrylátovým tmelem) dle PD</t>
  </si>
  <si>
    <t>SK2</t>
  </si>
  <si>
    <t>Montáž SDK podhledu do vlhkého prostředí jednoduše opláštěného ocel. rošt, vč dodávky nosných profilů a zatmelení návazností na zděné stěny (akrylátovým tmelem) dle PD</t>
  </si>
  <si>
    <t xml:space="preserve">Příplatek k podhledu sádrokart. za plochu do 10 m2 : </t>
  </si>
  <si>
    <t>5,4</t>
  </si>
  <si>
    <t>Pol__0066</t>
  </si>
  <si>
    <t>Opláštění z SDK,2.str.,do 200x200 mm,RB tl.12,5 mm (sdk kastlík)</t>
  </si>
  <si>
    <t>V7b</t>
  </si>
  <si>
    <t>Osazení reviz. dvířek do SDK podhledu, do 0,25 m2</t>
  </si>
  <si>
    <t>Dvířka do SDK podhledu 400/400mm, s tlačným zámkem  včetně kotvícího materiálu</t>
  </si>
  <si>
    <t xml:space="preserve">Přesun hmot, doprava, režie - stanovený procentní sazbou : </t>
  </si>
  <si>
    <t>DU1</t>
  </si>
  <si>
    <t>Oprava vápen.omítek stěn do 5 % pl. - hrubých</t>
  </si>
  <si>
    <t>Oprava váp. omítek stropů do 5% plochy - hrubých</t>
  </si>
  <si>
    <t>Penetrace podkladu v místech vyrovnání plochy v místech stávajících obkladů (mimo nové přizdívky z porobetonových tvárnic a sdk, DU1)</t>
  </si>
  <si>
    <t>Omítka vnitřních stěn vápenocem. do tl. 20 mm,  pro vyrovnání rovinnosti stávajícíh stěn a v místě oprav (odhad 3,0 m2)</t>
  </si>
  <si>
    <t>DU4</t>
  </si>
  <si>
    <t>Penetrace podkladu (před štukováním stěn DU4)</t>
  </si>
  <si>
    <t>Omítka stěn vnitřní tenkovrstvá vápenná - jemný štuk, Položka obsahuje nátěr podkladu spojovacím můstkem a štukovou omítku tl. 5 mm. Ruční provedení.</t>
  </si>
  <si>
    <t>DU2</t>
  </si>
  <si>
    <t>Montáž výztužné sítě (perlinky) do stěrky - vnit.stěny včetně výztužné sítě, stěrkového tmelu</t>
  </si>
  <si>
    <t>DU3</t>
  </si>
  <si>
    <t>Penetrace podkladu (před stěrkováním stěn DU3)</t>
  </si>
  <si>
    <t>Stěrka na stěnách sádrová, ručně, tloušťka vrstvy 3 mm</t>
  </si>
  <si>
    <t>POL12_0</t>
  </si>
  <si>
    <t>Omítka vápenná vnitřního ostění - hladká</t>
  </si>
  <si>
    <t>Penetrace podkladu (před stěrkováním stropů DU3)</t>
  </si>
  <si>
    <t>Stěrka na stropech/podhledech sádrová ručně, tloušťka vrstvy 3 mm</t>
  </si>
  <si>
    <t>Penetrace podkladu (před štukováním stropů DU4)</t>
  </si>
  <si>
    <t>Omítka stropu klasická, se štukem ze suché směsi</t>
  </si>
  <si>
    <t>Pol__0083</t>
  </si>
  <si>
    <t>Tmelení akrylátovým tmelem (návaznosti na zárubně, rámy oken, sdk stěny,..)</t>
  </si>
  <si>
    <t>DU5</t>
  </si>
  <si>
    <t>Penetrace podkladu pod obklady, položka obsahuje provedení penetračního nátěru včetně dodávky materiálu.</t>
  </si>
  <si>
    <t>DU5-M</t>
  </si>
  <si>
    <t>Obkládání stěn vnitř.keram. do tmele do 200x200 mm, položka obsahuje lepící a spárovací tmel</t>
  </si>
  <si>
    <t>Obkládání stěn vnitř.keram. do tmele 600x600mm, položka obsahuje lepící a spárovací tmel</t>
  </si>
  <si>
    <t>Příplatek k obkladu stěn keram.,za plochu do 10 m2</t>
  </si>
  <si>
    <t>Lišta ve tvaru "L" z přírodního hliníku. Délka 250 cm, výška 10 mm</t>
  </si>
  <si>
    <t>Oblá lišta z přírodního hliníku. Délka 250 mm, pro zl. obkladu 7 mm</t>
  </si>
  <si>
    <t>DU5-D</t>
  </si>
  <si>
    <t>Keramický obklad 200/200/7mm dle specifikace v PD, vč. prořezu 10%, modrá</t>
  </si>
  <si>
    <t>Keramický obklad 200/200/7mm dle specifikace v PD, vč. prořezu 10%, světle modrá</t>
  </si>
  <si>
    <t>Keramický obklad 200/200/7mm dle specifikace v PD, vč. prořezu 10%, bílá</t>
  </si>
  <si>
    <t>Keramický obklad 600/600/10mm dle specifikace v PD, vč. prořezu 10% - béžová</t>
  </si>
  <si>
    <t>Hydroizolační stěrka dvouvrstvá, pod obklady a dlažbu vč. penetrace</t>
  </si>
  <si>
    <t>Těsnící stěrka, předpokládaná spotřeba 1,5 kg/m2 pro jednu vrstvu, celkem 2 vrstvy, jedn. cena stanovena pro dvě vrstvy</t>
  </si>
  <si>
    <t>kg</t>
  </si>
  <si>
    <t xml:space="preserve">Bandáž koutů - provedení (svislé a vodorovné rohy) : </t>
  </si>
  <si>
    <t>39,5505</t>
  </si>
  <si>
    <t>Hydroizolační koutová těsnící páska vč. rohových tvarovek (svislé a vodorovné stěny) vč. prořezu</t>
  </si>
  <si>
    <t>Pol__0097</t>
  </si>
  <si>
    <t>Zakrytí předmětů včetně dodávky fólie tl. 0,04 mm a maskovací pásky (dveře, záruvně, rozvaděče, okna , parapety, podlahy, povrchová elektroinstalace)</t>
  </si>
  <si>
    <t xml:space="preserve">Oprášení/ometení podkladu maleb stěn a stropů : </t>
  </si>
  <si>
    <t>Pol__0098</t>
  </si>
  <si>
    <t>Penetrace podkladu nátěrem stěny a strop</t>
  </si>
  <si>
    <t>Pol__0099</t>
  </si>
  <si>
    <t>Malba standard, bílá, bez penetr.,min. 2x stěny a stropy</t>
  </si>
  <si>
    <t>Pol__0100</t>
  </si>
  <si>
    <t>D3-D4-M</t>
  </si>
  <si>
    <t>Montáž dřevěné obložkové zárubně a dřevěného křídla dveří</t>
  </si>
  <si>
    <t>D1-D7</t>
  </si>
  <si>
    <t>Montáž kliky a štítku</t>
  </si>
  <si>
    <t>D1, D5, D6</t>
  </si>
  <si>
    <t>Montáž samozavírače na ocelovou zárubeň vč. seřízení</t>
  </si>
  <si>
    <t>D1-D</t>
  </si>
  <si>
    <t>Vstupní dveře plné lakované, s požární odolností, 1kř. 900x1970cm, včetně příslušenství dle specifikace v PD</t>
  </si>
  <si>
    <t>D2-D</t>
  </si>
  <si>
    <t>Dveře dřevěné vnitřní 1křídlové 800x1970mm plné lakované vč. zárubně obložkové, dle specifikace v PD</t>
  </si>
  <si>
    <t>D3-D</t>
  </si>
  <si>
    <t>Dveře dřevěné vnitřní 1křídlové 800x1970 mm plné vč. zárubně obložkové lakované, dle specifikace v PD</t>
  </si>
  <si>
    <t>D4-D</t>
  </si>
  <si>
    <t>Dveře dřevěné vnitřní 1křídlové 700x1970 mm plné vč. zárubně obložkové lakované, dle specifikace v PD</t>
  </si>
  <si>
    <t>D5-D</t>
  </si>
  <si>
    <t>Dveře plné, s požární a akustickou odolností, 1kř. 80x1970cm, včetně příslušenství dle specifikace v PD</t>
  </si>
  <si>
    <t>D6-D</t>
  </si>
  <si>
    <t>Dveře dřevěné vnitřní 1křídlové 700x1970 mm plné, včetně příslušenství dle specifikace v PD</t>
  </si>
  <si>
    <t>D7-D</t>
  </si>
  <si>
    <t>Dveře dřevěné vnitřní 1křídlové 800x1970 mm plné, včetně příslušenství dle specifikace v PD</t>
  </si>
  <si>
    <t>D+M</t>
  </si>
  <si>
    <t>Výměna zámku u dveří na volné prostranství za panikový zámek - typ dle kompatibility dveřních křídel</t>
  </si>
  <si>
    <t>T1-M</t>
  </si>
  <si>
    <t>Montáž prahů dveří jednokřídlových š. nad 10 cm</t>
  </si>
  <si>
    <t>T1-D</t>
  </si>
  <si>
    <t>Práh dřevěný dubový (dubová spárovka) d. 900 mm, š.410mm, vč. povrchové úpravy - lakování a kotvení (lepeno), tl.20mm (dveře D1)</t>
  </si>
  <si>
    <t>Práh dřevěný dubový d. 800 mm, š.150mm, vč. povrchové úpravy - lakování a kotvení (lepeno), tl.20mm (dveře D5)</t>
  </si>
  <si>
    <t>Práh dřevěný dubový (dubová spárovka) d. 700 mm, š.340mm, vč. povrchové úpravy - lakování a kotvení (lepeno), tl.20mm (dveře D6)</t>
  </si>
  <si>
    <t>M</t>
  </si>
  <si>
    <t>Montáž kuchyňské linké linky, vč. úpravy pracovní desky a montáže spotřebičů</t>
  </si>
  <si>
    <t>D</t>
  </si>
  <si>
    <t>Kuchyňská linka vč. pracovní desky, bez spotřebičů dle specifikace v PD</t>
  </si>
  <si>
    <t>V4 - D+M</t>
  </si>
  <si>
    <t>Dávkovač na tekuté mýdlo 0,35l</t>
  </si>
  <si>
    <t>V5 - D+M</t>
  </si>
  <si>
    <t>Zrcadlo nad umyvadlo 400/600 mm</t>
  </si>
  <si>
    <t>V6 - D+M</t>
  </si>
  <si>
    <t>Zásobník na papírové ručníky, 275x133x330mm, nerez</t>
  </si>
  <si>
    <t>Pol__0121</t>
  </si>
  <si>
    <t>Osazení ocelových válcovaných nosníků do č.12</t>
  </si>
  <si>
    <t>Z01</t>
  </si>
  <si>
    <t>Tyč průřezu IPE 100, střední, jakost oceli S235</t>
  </si>
  <si>
    <t>Pol__0124</t>
  </si>
  <si>
    <t>Základní nátěr ocelového nosníku</t>
  </si>
  <si>
    <t>Pol__0125</t>
  </si>
  <si>
    <t>Podbetonování zhlaví nosníků, zdivo šířky do 400 mm</t>
  </si>
  <si>
    <t>D1,D5,D6,D7</t>
  </si>
  <si>
    <t>Osazení ocelových zárubní dodatečně do 2,5 m2</t>
  </si>
  <si>
    <t>D1</t>
  </si>
  <si>
    <t>ocelová skládaná zárubeň pro zděnou stěnu tl. 410 mm, šířky 900 mm, pro požární dveře, vč. nátěru</t>
  </si>
  <si>
    <t>D5</t>
  </si>
  <si>
    <t>ocelová skládaná zárubeň pro zděnou stěnu tl. 150 mm, šířky 800 mm, pro požární dveře, vč. nátěru</t>
  </si>
  <si>
    <t>D6</t>
  </si>
  <si>
    <t>ocelová skládaná zárubeň pro zděnou stěnu tl. 410 mm, šířky 700 mm, pro požární dveře, vč. nátěru</t>
  </si>
  <si>
    <t>D7</t>
  </si>
  <si>
    <t>ocelová skládaná zárubeň pro zděnou stěnu tl. 150 mm, šířky 800 mm, vč. nátěru</t>
  </si>
  <si>
    <t>ocelová skládaná zárubeň pro sdk stěnu tl. 100 mm, šířky 800 mm, vč. nátěru</t>
  </si>
  <si>
    <t>Pol__0132</t>
  </si>
  <si>
    <t>Dodatečné vyřezání otvoru v SDK stěně pl.0,25 m2</t>
  </si>
  <si>
    <t>Pol__0133</t>
  </si>
  <si>
    <t>Montáž mřížky větrací nebo ventilační do 0,20 m2</t>
  </si>
  <si>
    <t>Pol__0134</t>
  </si>
  <si>
    <t>Mřížka 800/200 mm sobou stran nad dveřmi do m.č. 102 a 104 vprovedení Al</t>
  </si>
  <si>
    <t>Pol__0135</t>
  </si>
  <si>
    <t>Pol__0136</t>
  </si>
  <si>
    <t>Mazanina betonová tl. 5 - 8 cm C 16/20</t>
  </si>
  <si>
    <t>Pol__0137</t>
  </si>
  <si>
    <t>Výztuž mazanin svařovanou sítí průměr drátu  4,0, oka 150/150 mm KA17 (1m2=1,35kg)</t>
  </si>
  <si>
    <t>Pol__0138</t>
  </si>
  <si>
    <t>Provedení izolace proti vlhkosti na ploše vodorovné, 1x asfaltovým penetračním nátěrem, včetně dodávky asfaltového penetračního laku</t>
  </si>
  <si>
    <t>Pol__0139</t>
  </si>
  <si>
    <t>Provedení izolace proti vlhkosti na ploše svislé, 1x asfaltovým penetračním nátěr, včetně dodávky asfaltového laku</t>
  </si>
  <si>
    <t>Pol__0140</t>
  </si>
  <si>
    <t>Provedení izolace proti vlhkosti na ploše vodorovné, asfaltovými pásy přitavením, 1 vrstva - pásy ve specifikaci</t>
  </si>
  <si>
    <t>Pol__0141</t>
  </si>
  <si>
    <t>Provedení izolace proti vlhkosti na ploše svislé, asfaltovými pásy přitavením, 1 vrstva - pásy ve specifikaci</t>
  </si>
  <si>
    <t>Pol__0142</t>
  </si>
  <si>
    <t>živičný modifikovaný pás s hliníkovou vložkou Ref. výrobek GLASTEK AL 40 MINERAL</t>
  </si>
  <si>
    <t>Pol__0143</t>
  </si>
  <si>
    <t>Montáž tepelné izolace podlah na sucho, dvouvrstvá, materiál ve specifikaci</t>
  </si>
  <si>
    <t>Pol__0144</t>
  </si>
  <si>
    <t>Tepelná izolace EPS 100 120 mm</t>
  </si>
  <si>
    <t>Pol__0145</t>
  </si>
  <si>
    <t>Systémová deska pro podlahové vytápění tl. cca 20 mm</t>
  </si>
  <si>
    <t>Pol__0146</t>
  </si>
  <si>
    <t>Položení podložky</t>
  </si>
  <si>
    <t>Pol__0147</t>
  </si>
  <si>
    <t>Separační podložka</t>
  </si>
  <si>
    <t>Pol__0148</t>
  </si>
  <si>
    <t>Potěr CemFlow® CF 20, plocha do 100 m2, tl. 50 mm</t>
  </si>
  <si>
    <t>Pol__0149</t>
  </si>
  <si>
    <t>Potěr CemFlow® CF 20, do 100 m2, přípl. zkd 5 mm</t>
  </si>
  <si>
    <t>Pol__0150</t>
  </si>
  <si>
    <t>Dilatační pásek podél stěn výšky 100 mm včetně dodávky</t>
  </si>
  <si>
    <t>34,5</t>
  </si>
  <si>
    <t>KDi1</t>
  </si>
  <si>
    <t>Penetrace podkladu pod hydroizolační hmoty, včetně dodávky</t>
  </si>
  <si>
    <t>KD1</t>
  </si>
  <si>
    <t>Broušení betonových povrchů do tl. 5 mm (odhad 50% celkové plochy)</t>
  </si>
  <si>
    <t>KD1 - rezerva</t>
  </si>
  <si>
    <t>Příplatek za každý další 1 mm broušení bet.povrchu (dalších 5mm)</t>
  </si>
  <si>
    <t>KD1-rezerva</t>
  </si>
  <si>
    <t>Vyrovnání podkladů samonivelační hmotou tloušťky do 10 mm</t>
  </si>
  <si>
    <t>KDi1, KD1</t>
  </si>
  <si>
    <t>Vysávání podlah prům.vysavačem pro pokládku dlažby</t>
  </si>
  <si>
    <t>Provedení penetrace podkladu pod dlažby, vč. materiálu</t>
  </si>
  <si>
    <t>KDi1-M</t>
  </si>
  <si>
    <t>Montáž podlah keram.dl, hladké, včetně lepícího tmelu, 20/20 cm</t>
  </si>
  <si>
    <t>Pol__0158</t>
  </si>
  <si>
    <t>Příplatek za plochu do 5 m2 jednotlivě</t>
  </si>
  <si>
    <t>Keramická dlažba slinutá, glazovaná, 200/200 mm,tmavě modrá, R10B, dle specifikace v PD (celý karton)</t>
  </si>
  <si>
    <t>Keramická dlažba slinutá, glazovaná, 200/200 mm,světle modrá, R10B, dle specifikace v PD, vč. prořezu 10%</t>
  </si>
  <si>
    <t>KD1-M</t>
  </si>
  <si>
    <t>Montáž podlah keram. dl, hladké, včetně lepícího tmelu, 45/45 cm</t>
  </si>
  <si>
    <t>Keramická dlažba 4 slinutá, neglazovaná, 450/450 mm,béžová, dle specifikace v PD vč. prořezu 10%</t>
  </si>
  <si>
    <t>Pol__0163</t>
  </si>
  <si>
    <t>Montáž podlahových lišt přechodových</t>
  </si>
  <si>
    <t>V3 - D</t>
  </si>
  <si>
    <t>Lišta přechodová nerez kartáčovaná, nalepovací, Podrobně viz tabulka prvků PSV</t>
  </si>
  <si>
    <t>Pol__0165</t>
  </si>
  <si>
    <t>Obklad soklíků rovných do tmele výšky do 100 mm vč. úpravy horní hrany v návaznosti na omítku</t>
  </si>
  <si>
    <t>Pol__0166</t>
  </si>
  <si>
    <t>Řezání dlaždic keramických pro soklíky</t>
  </si>
  <si>
    <t>SOK1-D</t>
  </si>
  <si>
    <t>Keramická dlažba 450/450 dle specifikace v PD (sokl - proveden pásky 80 mm z řezané dlažby, 2 ks z dlaždice)</t>
  </si>
  <si>
    <t>M+D</t>
  </si>
  <si>
    <t>Tmelení spár silikonem, obklad, sokl - dlažba, obklad vnitřní rohy, tmelení návazností na zárubně, zařizovací předměty</t>
  </si>
  <si>
    <t>Pol__0169</t>
  </si>
  <si>
    <t>MA1, P1</t>
  </si>
  <si>
    <t>Vysávání podlah prům.vysavačem pod povlak.podlahy</t>
  </si>
  <si>
    <t>Lepení povlakových podlah z dílců PVC a CV (vinyl), pouze položení - PVC ve specifikaci</t>
  </si>
  <si>
    <t>MA1</t>
  </si>
  <si>
    <t>Vinyl s textilní podložkou tl. 2,8, tl. nášlapné vrstvy 0,35 mm, vč. prořezu 15%,specifikace dle PD (uvažována šířka 4,0m)</t>
  </si>
  <si>
    <t>P1</t>
  </si>
  <si>
    <t>PVC krytina pro střední zátěž, tl. 2,0, tl. nášlapné vrstvy 0,8 mm vč. prořezu 10%,specifikace dle PD</t>
  </si>
  <si>
    <t>SOK3-M</t>
  </si>
  <si>
    <t>Lepení podlahových soklíků z PVC a vinylu, včetně dodávky soklíku PVC</t>
  </si>
  <si>
    <t>SOK2-M</t>
  </si>
  <si>
    <t>Lepení podlahových soklíku z PVC a vinylu</t>
  </si>
  <si>
    <t>Tmelení návazností soklu na omítku akrylátovým tmelem</t>
  </si>
  <si>
    <t>Pol__0177</t>
  </si>
  <si>
    <t>Pol__0178</t>
  </si>
  <si>
    <t>Demontáž uzávěrek zápachových jednoduchých</t>
  </si>
  <si>
    <t>Pol__0179</t>
  </si>
  <si>
    <t>Demontáž připojovacího potrubí kanalizace</t>
  </si>
  <si>
    <t>Pol__0180</t>
  </si>
  <si>
    <t>Demontáž klozetu včetně splachovací nádrže</t>
  </si>
  <si>
    <t>Pol__0181</t>
  </si>
  <si>
    <t>Demontáž umyvadla, dřezu, vč. baterií a konzol</t>
  </si>
  <si>
    <t>Pol__0182</t>
  </si>
  <si>
    <t>Demontáž van včetně vybourání obezdezdívky</t>
  </si>
  <si>
    <t>Pol__0183</t>
  </si>
  <si>
    <t>Demontáž ventilu výtokového nástěnného</t>
  </si>
  <si>
    <t>Pol__0184</t>
  </si>
  <si>
    <t>Přesun vybouraných hmot, vnitřní kanalizace, v objektech výšky do 6 m, vodorovně do 100 m</t>
  </si>
  <si>
    <t>Pol__0185</t>
  </si>
  <si>
    <t>Pol__0186</t>
  </si>
  <si>
    <t>Pol__0187</t>
  </si>
  <si>
    <t>Naložení a složení suti</t>
  </si>
  <si>
    <t>Pol__0188</t>
  </si>
  <si>
    <t>Poplatek za skládku materiálu</t>
  </si>
  <si>
    <t>Pol__0189</t>
  </si>
  <si>
    <t>Potrubí HT připojovací D 40 x 1,8 mm, vč. nezbytných kolen, odboček, redukcí a montáže</t>
  </si>
  <si>
    <t>Pol__0190</t>
  </si>
  <si>
    <t>Potrubí HT připojovací D 50 x 1,8 mm, vč. nezbytných kolen, odboček, redukcí a montáže</t>
  </si>
  <si>
    <t>Pol__0191</t>
  </si>
  <si>
    <t>Potrubí HT připojovací D 75 x 1,9 mm, vč. nezbytných kolen, odboček, redukcí a montáže</t>
  </si>
  <si>
    <t>Pol__0192</t>
  </si>
  <si>
    <t>Potrubí HT připojovací DN 110 x 2,3mm, vč. nezbytných kolen, odboček, redukcí a montáže</t>
  </si>
  <si>
    <t>REZERVA</t>
  </si>
  <si>
    <t>Vsazení odbočky na litinovém potrubí cca DN 100</t>
  </si>
  <si>
    <t>Provedení opravy vnitřní kanalizace, potrubí litinové, přechod z plastových trub na litinu, DN 100 mm</t>
  </si>
  <si>
    <t>Pol__0195</t>
  </si>
  <si>
    <t>Vyvedení odpadních výpustek D 32 x 1,8 (pro myčku, kondenzát)</t>
  </si>
  <si>
    <t>Pol__0196</t>
  </si>
  <si>
    <t>Vyvedení odpadních výpustek D 40 x 1,8 (pro dřez, umyvadlo, pračku)</t>
  </si>
  <si>
    <t>Pol__0197</t>
  </si>
  <si>
    <t>Vyvedení odpadních výpustek D 50 x 1,8 (sprcha, vana)</t>
  </si>
  <si>
    <t>Pol__0198</t>
  </si>
  <si>
    <t>Vyvedení odpadních výpustek D 110 x 2,3 (wc)</t>
  </si>
  <si>
    <t>Pol__0199</t>
  </si>
  <si>
    <t>Obetonování stoupaček kanalizace průměru  110 mm</t>
  </si>
  <si>
    <t>Pol__0200</t>
  </si>
  <si>
    <t>Vysekání rýh ve zdi cihelné 15 x 15 cm</t>
  </si>
  <si>
    <t>Pol__0201</t>
  </si>
  <si>
    <t>Vysekání rýh ve zdi cihelné 10 x 10 cm</t>
  </si>
  <si>
    <t>Pol__0202</t>
  </si>
  <si>
    <t>Začištění drážky, konečná úprava</t>
  </si>
  <si>
    <t>Pol__0203</t>
  </si>
  <si>
    <t>Zkouška těsnosti potrubí kanalizace vodou do DN 125</t>
  </si>
  <si>
    <t>Pol__0204</t>
  </si>
  <si>
    <t>Zazátkování stávajícího vývodu kanalizace pod nášlapnou vrstvou</t>
  </si>
  <si>
    <t>Pol__0205</t>
  </si>
  <si>
    <t>izolace na potrubí DN100 tl. 16mm</t>
  </si>
  <si>
    <t>Pol__0206</t>
  </si>
  <si>
    <t>Potrubí KG (PVC), d110mm, SN8, vč. tvarovek</t>
  </si>
  <si>
    <t>Pol__0207</t>
  </si>
  <si>
    <t>Revizní dvířka, pod obklad, otvírání na tlačný zámek</t>
  </si>
  <si>
    <t>Pol__0208</t>
  </si>
  <si>
    <t>Napojení na stávající prostup střechou DN100</t>
  </si>
  <si>
    <t>Pol__0209</t>
  </si>
  <si>
    <t>Hadice PVC pro odvod kondenzátu</t>
  </si>
  <si>
    <t>Pol__0210</t>
  </si>
  <si>
    <t>Větrací hlavice DN100</t>
  </si>
  <si>
    <t>Pol__0211</t>
  </si>
  <si>
    <t>Čistící kus DN100</t>
  </si>
  <si>
    <t>Pol__0212</t>
  </si>
  <si>
    <t>Potrubí vícevrstvé vodov.PP-RCT/PP-RCT+CF/PP-RCT CARBO Instaplast, polyfuzně svařené, D 20 x 2,8 mm</t>
  </si>
  <si>
    <t>Pol__0213</t>
  </si>
  <si>
    <t>Potrubí vícevrstvé vodov.PP-RCT/PP-RCT+CF/PP-RCT CARBO Instaplast, polyfuzně svařené, D 25 x 3,5 mm</t>
  </si>
  <si>
    <t>Pol__0214</t>
  </si>
  <si>
    <t>Potrubí vícevrstvé vodov.PP-RCT/PP-RCT+CF/PP-RCT CARBO Instaplast, polyfuzně svařené, D 32 x 4,4 mm</t>
  </si>
  <si>
    <t>SV</t>
  </si>
  <si>
    <t>Izolace návleková  tl. stěny 13 mm vnitřní průměr 20 mm</t>
  </si>
  <si>
    <t>Izolace návleková  tl. stěny 13 mm vnitřní průměr 25 mm</t>
  </si>
  <si>
    <t>Izolace návleková  tl. stěny 13 mm vnitřní průměr 32 mm</t>
  </si>
  <si>
    <t>TV</t>
  </si>
  <si>
    <t>Izolace návleková  tl. stěny 20 mm vnitřní průměr 20 mm</t>
  </si>
  <si>
    <t>Izolace návleková  tl. stěny 20 mm vnitřní průměr 25 mm</t>
  </si>
  <si>
    <t>Izolace návleková  tl. stěny 25 mm vnitřní průměr 32 mm</t>
  </si>
  <si>
    <t>Pol__0221</t>
  </si>
  <si>
    <t>Vyvedení a upevnění výpustek DN 15</t>
  </si>
  <si>
    <t>Pol__0222</t>
  </si>
  <si>
    <t>Komplet nástěnný MZD PP-R INSTAPLAST, D 20 mm x R 1/2" (Nástěnka dvojitá závitová plastová)</t>
  </si>
  <si>
    <t>Pol__0223</t>
  </si>
  <si>
    <t>Kohout kulový nerozebíratelný PP-R D 15</t>
  </si>
  <si>
    <t>Pol__0224</t>
  </si>
  <si>
    <t>Kohout kulový nerozebíratelný PP-R D 25</t>
  </si>
  <si>
    <t>Pol__0225</t>
  </si>
  <si>
    <t>Vysekání rýh ve zdi cihelné 7 x 15 cm</t>
  </si>
  <si>
    <t>Pol__0226</t>
  </si>
  <si>
    <t>Pol__0227</t>
  </si>
  <si>
    <t>Tlaková zkouška vodovodního potrubí DN32</t>
  </si>
  <si>
    <t>Pol__0228</t>
  </si>
  <si>
    <t>Proplach a dezinfekce vodovod.potrubí</t>
  </si>
  <si>
    <t>Pol__0229</t>
  </si>
  <si>
    <t>Napojení na stávající potrubí</t>
  </si>
  <si>
    <t>Pol__0230</t>
  </si>
  <si>
    <t>Kompaktní trojcestný směšovací ventil DN15 nastavený na teplotu 40°C, vyroben z mosazi typu DZR s ochranou proti vyluhování zinku s možností použití pro aplikace rozvodů pitné vody.</t>
  </si>
  <si>
    <t>Pol__0231</t>
  </si>
  <si>
    <t>Kompaktní trojcestný směšovací ventil DN20 nastavený na teplotu 40°C, vyroben z mosazi typu DZR s ochranou proti vyluhování zinku s možností použití pro aplikace rozvodů pitné vody.</t>
  </si>
  <si>
    <t>Pol__0232</t>
  </si>
  <si>
    <t>Pol__0233</t>
  </si>
  <si>
    <t>Hloubení rýh 50x80 cm, v hor.3, ruční výkop rýhy</t>
  </si>
  <si>
    <t>bm</t>
  </si>
  <si>
    <t>Pol__0234</t>
  </si>
  <si>
    <t>Zásyp ruční se zhutněním. Položka obsahuje přemístění materiálu pro zásyp ze vzdálenosti do 15 m od hrany zasypávaného prostoru - bez použití strojů.</t>
  </si>
  <si>
    <t>Pol__0235</t>
  </si>
  <si>
    <t>Prostup stěnami (vybourání + následné utěsnění) - pro potrubí do d32</t>
  </si>
  <si>
    <t>Pol__0236</t>
  </si>
  <si>
    <t>Nika pro suchý sifon 150x150mm + revizní dvířka</t>
  </si>
  <si>
    <t>Pol__0237</t>
  </si>
  <si>
    <t>Nika pro trojcestný směšovací ventil 200x200mm + revizní dvířka</t>
  </si>
  <si>
    <t>Pol__0238</t>
  </si>
  <si>
    <t>Přemístění vodoměru a uzávěru vody a úpravy potrubí</t>
  </si>
  <si>
    <t>Pol__0239</t>
  </si>
  <si>
    <t>Zaslepení přípojky vč. demontáže vodoměru a uzávěru</t>
  </si>
  <si>
    <t>Pol__0240</t>
  </si>
  <si>
    <t>Montáž umyvadel na šrouby do zdiva, vč. výztuhy v sdk pro upevnění</t>
  </si>
  <si>
    <t>Umyvadlo Geberit Bambini pro děti, 60x40x15,5, bílé</t>
  </si>
  <si>
    <t>Montáž uzávěrek zápach. umyvadlových D32</t>
  </si>
  <si>
    <t>MULTI sifon umyv.baňk. bez vtoku 5/4 CR</t>
  </si>
  <si>
    <t>Pol__0245</t>
  </si>
  <si>
    <t>Umyvadlový vtok Optima 5/4, clic-clac s malou zátkou CR</t>
  </si>
  <si>
    <t>Montáž uzávěrek zápach.dřez.jednoduchý D 40</t>
  </si>
  <si>
    <t>Sifon dřezový s nerezovou mřížkou d115 a flexi přepadem</t>
  </si>
  <si>
    <t>Montáž baterie umyv.a dřezové stojánkové</t>
  </si>
  <si>
    <t>Umyvadlová armatura GeberitBambini</t>
  </si>
  <si>
    <t>Baterie dřezová stojánková páková směšovací,  vč.připojovacích hadiček - specifikace dle PD, (ref vyrobek pro nacenění Grohe Eurosmart Cosmopolitan)</t>
  </si>
  <si>
    <t>Montáž sprchových koutů (vanička vč. napojení na sifon, zástěna)</t>
  </si>
  <si>
    <t>Pol__0252</t>
  </si>
  <si>
    <t>Sprchová vanička čtvrtkruhová, specifikace dle PD, ref. výrobek pro nacenění Roth</t>
  </si>
  <si>
    <t>Pol__0253</t>
  </si>
  <si>
    <t>Vaničkový sifon DN 40, vnější O 116 mm,specifikace dle PD, (ref. výrobek pro nacenění Roth 90 mm</t>
  </si>
  <si>
    <t>Montáž baterií sprchových, pevná výška</t>
  </si>
  <si>
    <t>Montáž držáku sprchy a hlavice</t>
  </si>
  <si>
    <t>Pol__0256</t>
  </si>
  <si>
    <t>Baterie sprchová nástěnná páková  bez sprchového setu 150 mm chrom,  ref. vyrobek Grohe Eurosmart Cosmopolitan</t>
  </si>
  <si>
    <t>Pol__0257</t>
  </si>
  <si>
    <t>Srchový set (ruční sprcha, sprchová tyč 600 mm, sprchová hadice  prum.200mm + ruční) včetně výtoku do vany a příslušenství -</t>
  </si>
  <si>
    <t>Montáž dřezů jednoduchých</t>
  </si>
  <si>
    <t>Dřez jednoduchý 455x435 mm, vnitřní rozměr 355x360 mm, hloubka 140 mm, nerez, sítkový ventil s přepadem, specifikace dle PD, ref. vyrobek pro nacenění Franke ETN 610)</t>
  </si>
  <si>
    <t>Montáž klozetu závěsného</t>
  </si>
  <si>
    <t>Montáž předstěnových systémů pro zazdění</t>
  </si>
  <si>
    <t>Klozet závěsný s hlubokým splachováním odpad zadní, ref. výrobek pro nacenění Geberit Bambini</t>
  </si>
  <si>
    <t>Pol__0263</t>
  </si>
  <si>
    <t>WC sedátko pro děti bez poklopu, s funkcí podpory, duroplast, závěsy nerez, design želva, žlutá dopravní (ref. výrobek Geberit Bambini)</t>
  </si>
  <si>
    <t>Modul pro závěsné WC pro zazdívání, pro dětské závěsné wc, vč. soupravy pro tlumení hluku, se sníženou polohou ovládacího tlačítka</t>
  </si>
  <si>
    <t>Ovládací tlačítko Geberit Sigma01 pro 2množství splachování, pro dětské WC, Ovládací tlačítko velkého spláchnutí: modréOvládací tlačítko malého spáchnutí: červené</t>
  </si>
  <si>
    <t>Montáž uzávěrek zápach.</t>
  </si>
  <si>
    <t>Uzávěrka zápachová pračková (myčka) podomítková,nerez krytka</t>
  </si>
  <si>
    <t>Plastový podtlakový sifon s kuličkovým uzávěrem, pro připojení odvodu kondenzátu DN32 (podomítkové provedení. (ref. v. SF-P 138)</t>
  </si>
  <si>
    <t>Montáž ventilu rohového bez trubičky G 1/2</t>
  </si>
  <si>
    <t>Pol__0270</t>
  </si>
  <si>
    <t>Ventil rohový DN 15</t>
  </si>
  <si>
    <t>Pol__0271</t>
  </si>
  <si>
    <t>Ventil pračkový se zpět.kl. IVAR.08101 DN15 (pro napojení myčky)</t>
  </si>
  <si>
    <t>Pol__0272</t>
  </si>
  <si>
    <t>Montáž potrubí plastového kruhového do d 200 mm</t>
  </si>
  <si>
    <t>Pol__0274</t>
  </si>
  <si>
    <t>Demontáž stávajícího ventilátoru + ekologická likvidace</t>
  </si>
  <si>
    <t>Pol__0275</t>
  </si>
  <si>
    <t>Montáž potrubí plechového kruhového do d 100 mm</t>
  </si>
  <si>
    <t>Spiro průměr 100 mm, 30% tvarovek</t>
  </si>
  <si>
    <t>Pol__0277</t>
  </si>
  <si>
    <t>Montáž potrubí plechového kruhového do d 200 mm</t>
  </si>
  <si>
    <t>Spiro průměr 125 mm, 30% tvarovek</t>
  </si>
  <si>
    <t>Spiro průměr 160 mm, 30% tvarovek</t>
  </si>
  <si>
    <t>Montáž potrubí ohebného izolovaného z AL do d 200 mm</t>
  </si>
  <si>
    <t>Pol__0281</t>
  </si>
  <si>
    <t>Hadice ohebná tepelně izolovaná Sonovac25, 127 mm</t>
  </si>
  <si>
    <t>Pol__0282</t>
  </si>
  <si>
    <t>Montáž ventilátoru axiálního nízkotlakového potrubního do d 200 mm</t>
  </si>
  <si>
    <t>Pol__0283</t>
  </si>
  <si>
    <t>Podstropní ventilátor, axiální(230V, 50Hz, 20W)- se zpětnou klapkou- spínání s čidlem CO2</t>
  </si>
  <si>
    <t>Pol__0284</t>
  </si>
  <si>
    <t>Montáž ventilátoru diagonálního nízkotlakého potrubního do d 200 mm</t>
  </si>
  <si>
    <t>Pol__0285</t>
  </si>
  <si>
    <t>Ultra tichý diagonální ventilátor do kruhového potrubí s doběhem-	Např. TD 350/125 SILENT IP44 ultra tichý ventilátor</t>
  </si>
  <si>
    <t>Pol__0286</t>
  </si>
  <si>
    <t>Tichý diagonální ventilátor do kruhového potrubí s doběhem-	Např. TD Mixvent 350/125</t>
  </si>
  <si>
    <t>Čidlo CO2 vč. montáže</t>
  </si>
  <si>
    <t>Pol__0288</t>
  </si>
  <si>
    <t>Montáž tlumiče vibrací nad d 60 mm</t>
  </si>
  <si>
    <t>Pol__0289</t>
  </si>
  <si>
    <t>Tlumič hluku do kruhového potrubí pr. 125mm, délka 600mm</t>
  </si>
  <si>
    <t>Pol__0290</t>
  </si>
  <si>
    <t>Těsná zpětná klapky s dvoubřitým těsněním do kruhového potrubí DN125, ref. výrobek RSKW 125 vč. montáže</t>
  </si>
  <si>
    <t>Pol__0291</t>
  </si>
  <si>
    <t>Napojení na stávající prostup střechou DN125 (nutno ověřit velikost průduchu)</t>
  </si>
  <si>
    <t>Pol__0292</t>
  </si>
  <si>
    <t>Montáž mřížky větrací nebo ventilační do d 200 mm</t>
  </si>
  <si>
    <t>Pol__0293</t>
  </si>
  <si>
    <t>Protidešťová degnová mřížka s integrovanou síťkou proti hmyzu na potrubí 160mm, ref. výrobek KMK-G 160</t>
  </si>
  <si>
    <t>Pol__0294</t>
  </si>
  <si>
    <t>Kondenzační vpusť na potrubí d125</t>
  </si>
  <si>
    <t>Pol__0295</t>
  </si>
  <si>
    <t>Montáž talířového ventilu kruhového do d 100 mm</t>
  </si>
  <si>
    <t>Pol__0296</t>
  </si>
  <si>
    <t>Kovový talířový ventil, montáž na stěnu, velikost 100mm</t>
  </si>
  <si>
    <t>Pol__0297</t>
  </si>
  <si>
    <t>Kovový talířový ventil, montáž na do podhledu, velikost 100mm</t>
  </si>
  <si>
    <t>Pol__0298</t>
  </si>
  <si>
    <t>Montáž talířového ventilu kruhového do d 200 mm</t>
  </si>
  <si>
    <t>Pol__0299</t>
  </si>
  <si>
    <t>Talířový ventil, montáž na do podhledu, velikost 160mm</t>
  </si>
  <si>
    <t>Izolace K-Flex ST Pás 19mm (spiro d125 dl. 1,3m)</t>
  </si>
  <si>
    <t>Pol__0301</t>
  </si>
  <si>
    <t>Namontování a zaregulování soustavy + uvedení do provozu</t>
  </si>
  <si>
    <t>hod</t>
  </si>
  <si>
    <t>Pol__0302</t>
  </si>
  <si>
    <t>Protipožární trubní ucpávka, ve stěně, požární odolnost EI 90, průměr do D 108 mm</t>
  </si>
  <si>
    <t>Pol__0303</t>
  </si>
  <si>
    <t>Protipožární trubní ucpávka, ve stěně, požární odolnost EI 90, průměr do D 160 mm</t>
  </si>
  <si>
    <t>Pol__0304</t>
  </si>
  <si>
    <t>Prostor kolem prostupu potrubí obvodovou stěnou vyplnit PU pěnou prostup potrubí opatřit parotěsnící páskou</t>
  </si>
  <si>
    <t>Pol__0305</t>
  </si>
  <si>
    <t>Závěsy potrubí, objímky, těsnění</t>
  </si>
  <si>
    <t>Pol__0306</t>
  </si>
  <si>
    <t>Montážní a těsnící materiál</t>
  </si>
  <si>
    <t>Pol__0307</t>
  </si>
  <si>
    <t>Pol__0308</t>
  </si>
  <si>
    <t>Demontáž stávajícího otopného tělesa + ekologická likvidace</t>
  </si>
  <si>
    <t>Pol__0309</t>
  </si>
  <si>
    <t>Demontáž stávajícího potrubí + ekologická likvidace</t>
  </si>
  <si>
    <t>Pol__0310</t>
  </si>
  <si>
    <t>Demontáž kotle plyn, do 25 kW</t>
  </si>
  <si>
    <t>Pol__0311</t>
  </si>
  <si>
    <t>Demontáž stávajícího odkouření + ekologická likvidace</t>
  </si>
  <si>
    <t>Pol__0312</t>
  </si>
  <si>
    <t>Potrubí z měděných trubek vytápění D 15 x 1,0 mm, dle ČSN EN 1057, montáž pájením. V položkách jsou započteny náklady na dodávku potrubí a tvarovek včetně montáže.</t>
  </si>
  <si>
    <t>Pol__0313</t>
  </si>
  <si>
    <t>Potrubí z měděných trubek vytápění D 22 x 1,0 mm, dle ČSN EN 1057, montáž pájením. V položkách jsou započteny náklady na dodávku potrubí a tvarovek včetně montáže.</t>
  </si>
  <si>
    <t>Pol__0314</t>
  </si>
  <si>
    <t>Potrubí z měděných trubek vytápění D 28 x 1,5 mm, dle ČSN EN 1057, montáž pájením. V položkách jsou započteny náklady na dodávku potrubí a tvarovek včetně montáže.</t>
  </si>
  <si>
    <t>Pol__0315</t>
  </si>
  <si>
    <t>Tlaková zkouška Cu potrubí do D 35</t>
  </si>
  <si>
    <t>Pol__0316</t>
  </si>
  <si>
    <t>Napojení na stávající potrubí d32 (měď)</t>
  </si>
  <si>
    <t>Pol__0317</t>
  </si>
  <si>
    <t>Izolace návleková pružná, ?=0,038, tl. stěny 6 mm, vnitřní průměr 15 mm. V položce je kalkulována dodávka izolační trubice, spon a lepicí pásky.</t>
  </si>
  <si>
    <t>Pol__0318</t>
  </si>
  <si>
    <t>Izolace návleková pružná, ?=0,038, tl. stěny 20 mm, vnitřní průměr 22 mm. V položce je kalkulována dodávka izolační trubice, spon a lepicí pásky.</t>
  </si>
  <si>
    <t>Pol__0319</t>
  </si>
  <si>
    <t>Izolace návleková pružná, ?=0,038, tl. stěny 20 mm, vnitřní průměr 28 mm. V položce je kalkulována dodávka izolační trubice, spon a lepicí pásky.</t>
  </si>
  <si>
    <t>Pol__0320</t>
  </si>
  <si>
    <t>Připojovací šroubení, rohové s krytkou, Rp 1/2" pro tělesa VK s termostatickou hlavicí Heimeier K</t>
  </si>
  <si>
    <t>Pol__0321</t>
  </si>
  <si>
    <t>Svorné šroubení DN15</t>
  </si>
  <si>
    <t>Pol__0322</t>
  </si>
  <si>
    <t>Rohová připojovací armatura HM bílá vč. krytky</t>
  </si>
  <si>
    <t>Čerpadlová skupina (směšovaný okruh) DN25trojcestný T-směšovač s plynule nastavitelným obtokem+	Clona pro změnu Kvs-Čerpadlo Grundfos Alpha2 25-60-	kompletní sestava s oběhovým</t>
  </si>
  <si>
    <t>teploměry v rukojeti kulového kohoutu, směšovač, izolace EPP, propojovací díly, mo</t>
  </si>
  <si>
    <t>Montáž panelových těles Radik do délky 1600 mm vč. uchycení do stěny</t>
  </si>
  <si>
    <t>Pol__0325</t>
  </si>
  <si>
    <t>Deskové otopné těleso dvouřadé, VK 21, 500/700ocelový deskový radiátor, s pravým spodním připojením 2x 1/2", provedení ventil kompakt s integrovanou 8-stupňovou ventilovou vložkou, typ 21</t>
  </si>
  <si>
    <t>(dvoudeskovýse 2 přídavnými přestupnými plochami), výška 500 mm, délka 700 mm, včetně odvzdušňovacího ventilku.  Instalace tělesa na stěnu pomocí konzol, součást dodávky. Spodní připojovací rozteč 50 mm, v pohledu na těleso přívod vlevo, vratná vpravo.</t>
  </si>
  <si>
    <t>Pol__0326</t>
  </si>
  <si>
    <t>Deskové otopné těleso dvouřadé, VK 21, 900/700ocelový deskový radiátor, s pravým spodním připojením 2x 1/2", provedení ventil kompakt s integrovanou 8-stupňovou ventilovou vložkou, typ 21</t>
  </si>
  <si>
    <t>(dvoudeskovýse 2 přídavnými přestupnými plochami), výška 900 mm, délka 700 mm, včetně odvzdušňovacího ventilku.  Instalace tělesa na stěnu pomocí konzol, součást dodávky. Spodní připojovací rozteč 50 mm, v pohledu na těleso přívod vlevo, vratná vpravo.</t>
  </si>
  <si>
    <t>Pol__0327</t>
  </si>
  <si>
    <t>Deskové otopné těleso dvouřadé, VK 21, 900/1200ocelový deskový radiátor, s pravým spodním připojením 2x 1/2", provedení ventil kompakt s integrovanou 8-stupňovou ventilovou vložkou, typ 21</t>
  </si>
  <si>
    <t>(dvoudeskovýse 2 přídavnými přestupnými plochami), výška 900 mm, délka 1200 mm, včetně odvzdušňovacího ventilku.  Instalace tělesa na stěnu pomocí konzol, součást dodávky. Spodní připojovací rozteč 50 mm, v pohledu na těleso přívod vlevo, vratná vpravo.</t>
  </si>
  <si>
    <t>Pol__0328</t>
  </si>
  <si>
    <t>Deskové otopné těleso dvouřadé, VK 22, 500/900ocelový deskový radiátor, s pravým spodním připojením 2x 1/2", provedení ventil kompakt s integrovanou 8-stupňovou ventilovou vložkou, typ 21</t>
  </si>
  <si>
    <t>(dvoudeskovýse 2 přídavnými přestupnými plochami), výška 500 mm, délka 900 mm, včetně odvzdušňovacího ventilku.  Instalace tělesa na stěnu pomocí konzol, součást dodávky. Spodní připojovací rozteč 50 mm, v pohledu na těleso přívod vlevo, vratná vpravo.</t>
  </si>
  <si>
    <t>Pol__0329</t>
  </si>
  <si>
    <t>Kombinované trubkové otopné těleso s elektropatronou (výkon 300W), 1500x450mm</t>
  </si>
  <si>
    <t>Pol__0330</t>
  </si>
  <si>
    <t>Výpustný kohout DN 15</t>
  </si>
  <si>
    <t>Pol__0331</t>
  </si>
  <si>
    <t>Montáž armatur závitových, G 1/2 (DN15)</t>
  </si>
  <si>
    <t>Pol__0332</t>
  </si>
  <si>
    <t>Odvzdušnění ut těles</t>
  </si>
  <si>
    <t>Pol__0333</t>
  </si>
  <si>
    <t>Stavební přípomoce - drážky, prostupy, zapravení</t>
  </si>
  <si>
    <t>Pol__0334</t>
  </si>
  <si>
    <t>Montáž potrub.plast. 17x2 mm, podlah. vytápění do desky, rozteč 50 mm</t>
  </si>
  <si>
    <t>Pol__0335</t>
  </si>
  <si>
    <t>Montáž potrub.plast. 17x2 mm, podlah. vytápění do desky, rozteč 150 mm</t>
  </si>
  <si>
    <t>Pol__0336</t>
  </si>
  <si>
    <t>Montáž potrub.plast. 17x2 mm, podlah. vytápění do desky, rozteč 250 mm</t>
  </si>
  <si>
    <t>Pol__0337</t>
  </si>
  <si>
    <t>Trubka PE-X R996 (podlahové vytápění) 17x2,0 ( 100 m; 240 m; 600 m )</t>
  </si>
  <si>
    <t>Pol__0338</t>
  </si>
  <si>
    <t>Montáž rozdělovače pro ÚT</t>
  </si>
  <si>
    <t>Pol__0339</t>
  </si>
  <si>
    <t>Kompletní rozdělovač R553F, s kulovými kohouty s teploměry, vypouštěním a odvzdušněním, nízký držák 1" x18/5</t>
  </si>
  <si>
    <t>Pol__0340</t>
  </si>
  <si>
    <t>Skříň rozdělovače na zeď R500Y 600x730x160</t>
  </si>
  <si>
    <t>Pol__0341</t>
  </si>
  <si>
    <t>Izolační a dilatační pás K369 15 x 0,8 cm ( 50 m )</t>
  </si>
  <si>
    <t>Pol__0342</t>
  </si>
  <si>
    <t>Adaptér pro trubky PEX-AL-PEX R179AM (M 18) ( pro rozdělovače ) 18x(16x2)</t>
  </si>
  <si>
    <t>Pol__0343</t>
  </si>
  <si>
    <t>Ochranná trubka červená 25x20 ( 100 )</t>
  </si>
  <si>
    <t>Pol__0344</t>
  </si>
  <si>
    <t>Pol__0345</t>
  </si>
  <si>
    <t>Napuštění topného systému</t>
  </si>
  <si>
    <t>Pol__0346</t>
  </si>
  <si>
    <t>Zaregulování soustavy</t>
  </si>
  <si>
    <t>prostorový termostat - vlhkost, teplota, bus-kabel, bílý</t>
  </si>
  <si>
    <t>Pol__0348</t>
  </si>
  <si>
    <t>rozvadeč pro regulaci 24 V hybrid=bus+bezdrátový</t>
  </si>
  <si>
    <t>Pol__0349</t>
  </si>
  <si>
    <t>Topná zkouška trvající 72 hod. Zhotovení protokolu o uskutečnění topné zkoušky. Zhotovení grafů průběhů sledovaných veličin ve fomátu XLS. Vyhotovení aktuálního schématu zapojení MaR. Zhotovení</t>
  </si>
  <si>
    <t>popisu funkce technologie. Provedení korekce regulace systému</t>
  </si>
  <si>
    <t>Pol__0350</t>
  </si>
  <si>
    <t>Dilatační zkouška a zkouška těsnosti</t>
  </si>
  <si>
    <t>Pol__0351</t>
  </si>
  <si>
    <t>Chránička pro průchod stěnou, do dn28</t>
  </si>
  <si>
    <t>Pol__0352</t>
  </si>
  <si>
    <t>Prostup vnitřní nostnou stěnou s potrubím d15, tl. Stěny 150mm + protipožární zapravení EI30</t>
  </si>
  <si>
    <t>Pol__0353</t>
  </si>
  <si>
    <t>Prostup vnitřní nostnou stěnou s potrubím d28, tl. Stěny 500mm + protipožární zapravení EI30</t>
  </si>
  <si>
    <t>Pol__0354</t>
  </si>
  <si>
    <t>Pol__0355</t>
  </si>
  <si>
    <t>Materiál + montáž silnoproudých rozvodů celkem</t>
  </si>
  <si>
    <t>soubor</t>
  </si>
  <si>
    <t>Pol__0356</t>
  </si>
  <si>
    <t>Rozvodnice RB celkem</t>
  </si>
  <si>
    <t>Pol__0357</t>
  </si>
  <si>
    <t>V2</t>
  </si>
  <si>
    <t>Autonomní hlásič detekce kouře a oxidu uhelnatého, vč. montáže</t>
  </si>
  <si>
    <t>V1</t>
  </si>
  <si>
    <t>Autonomní hlásič detekce kouře, vč. montáže</t>
  </si>
  <si>
    <t>Pol__0360</t>
  </si>
  <si>
    <t>Revize požárního hasicího přístroje do 5 ks</t>
  </si>
  <si>
    <t>Pol__0361</t>
  </si>
  <si>
    <t>Osazení požárního hasicího přístroje na stěnu</t>
  </si>
  <si>
    <t>Pol__0362</t>
  </si>
  <si>
    <t>PHP práškový s hasící schopností 21A</t>
  </si>
  <si>
    <t>SUM</t>
  </si>
  <si>
    <t>Poznámky uchazeče k zadání</t>
  </si>
  <si>
    <t>POPUZIV</t>
  </si>
  <si>
    <t>materiálu nebo stavebního odpadu.</t>
  </si>
  <si>
    <t>čerpadlem (180mm), dvěma kulovými kohouty,</t>
  </si>
  <si>
    <t>zpětnou klapkou vč. vzduchové propusti ve zpětném vedení, 2 integrované kontaktní</t>
  </si>
  <si>
    <t>END</t>
  </si>
  <si>
    <t>210201511R00</t>
  </si>
  <si>
    <t>C – svítidlo stropní čtverec 8xLED 830 mikroprosmatický kryt</t>
  </si>
  <si>
    <t>B - svítidlo stropní  LED,830,opálový kryt KX2600-4200lm</t>
  </si>
  <si>
    <t>A – svítidlo stropní LED 16W, IP20</t>
  </si>
  <si>
    <t>R</t>
  </si>
  <si>
    <t>čidlo pohybu 180 st.</t>
  </si>
  <si>
    <t>650052711R00</t>
  </si>
  <si>
    <t>zásuvka 230V vč. Ochranného víčka</t>
  </si>
  <si>
    <t>nouzové svítidlo s vlastním zdrojem, 11W, udávající směr úniku</t>
  </si>
  <si>
    <t>650052411R00</t>
  </si>
  <si>
    <t>zvonkové tlačítko</t>
  </si>
  <si>
    <t>vypínač na povrch (123)</t>
  </si>
  <si>
    <t>650051311R00</t>
  </si>
  <si>
    <t>spínač č.1 – jednopólový (strojek,kryt)</t>
  </si>
  <si>
    <t>650051341R00</t>
  </si>
  <si>
    <t>spínač č. 6 – střídavý (strojek,kryt)</t>
  </si>
  <si>
    <t>650051331R00</t>
  </si>
  <si>
    <t>spínač řaz. 5</t>
  </si>
  <si>
    <t>650051361R00</t>
  </si>
  <si>
    <t>spínače řaz. 7</t>
  </si>
  <si>
    <t>rámeček 1x - jednoduchý</t>
  </si>
  <si>
    <t>rámeček 2x, dvojrámeček</t>
  </si>
  <si>
    <t>rámeček 3x, trojrámeček</t>
  </si>
  <si>
    <t>rámeček 2x, svislý</t>
  </si>
  <si>
    <t>210220321RT1</t>
  </si>
  <si>
    <t>svorka Bernard vč.Cu pásku</t>
  </si>
  <si>
    <t>210010327R00</t>
  </si>
  <si>
    <t>krabice přístrojová KR 68 do zdiva se zapojením</t>
  </si>
  <si>
    <t>Krabice přístrojová KP 67/2, instalace ve sdružených rámečcích</t>
  </si>
  <si>
    <t>krabice přístrojová KPL do sdk jednoduchá</t>
  </si>
  <si>
    <t>krabice přístrojová KPL do sdk dvojitá</t>
  </si>
  <si>
    <t>210800115R00</t>
  </si>
  <si>
    <t>CYKY 5Cx1,5 uložený pod omítkou</t>
  </si>
  <si>
    <t>210800106R00</t>
  </si>
  <si>
    <t>CYKY 3Cx2,5 vč.prořezu</t>
  </si>
  <si>
    <t>210800023R00</t>
  </si>
  <si>
    <t>CYKYLo 3Cx1,5 vč.prořezu</t>
  </si>
  <si>
    <t>CYKYLo 3Ax1,5 vč.prořezu</t>
  </si>
  <si>
    <t>210800021R00</t>
  </si>
  <si>
    <t>CYKYLo 2Ax1,5 vč.prořezu</t>
  </si>
  <si>
    <t>210800546RT1</t>
  </si>
  <si>
    <t>vodič CY 4 - zel.žl.</t>
  </si>
  <si>
    <t>222290804R00</t>
  </si>
  <si>
    <t>kabel F/UTP Cat5e vč.prořezu</t>
  </si>
  <si>
    <t>210010001R00</t>
  </si>
  <si>
    <t>Trubka ohebná pod omítku, vnější průměr 16 mm</t>
  </si>
  <si>
    <t>sestava video,zámek,dom.telefon vč.síť.napaječe</t>
  </si>
  <si>
    <t>soub</t>
  </si>
  <si>
    <t>210160011R00</t>
  </si>
  <si>
    <t>spínací hodiny</t>
  </si>
  <si>
    <t>Tlačítko CENTRAL STOP</t>
  </si>
  <si>
    <t>zapojení ventilátoru, el. patrony žebříku út, čidlo CO</t>
  </si>
  <si>
    <t>210292041</t>
  </si>
  <si>
    <t>přezkoušení světel./zásuv. okruhu, prozvoněním</t>
  </si>
  <si>
    <t>974051313R00</t>
  </si>
  <si>
    <t>Frézování drážky do 30x30 mm, zdivo,cihel.tvárnice</t>
  </si>
  <si>
    <t>974052513R00</t>
  </si>
  <si>
    <t>Frézování drážky do 30x30 mm, strop beton</t>
  </si>
  <si>
    <t>973045121R00</t>
  </si>
  <si>
    <t>sekání průrazů</t>
  </si>
  <si>
    <t>974054308R00</t>
  </si>
  <si>
    <t>Vyvrtání otvoru pro krabici pr.80 mm, cih.tvárnic</t>
  </si>
  <si>
    <t>práce neoceněné položkami ceníku (drobný pomocný materiál)</t>
  </si>
  <si>
    <t>HZS</t>
  </si>
  <si>
    <t>demontážní práce</t>
  </si>
  <si>
    <t>revize el.zařízení</t>
  </si>
  <si>
    <t>650031121R00</t>
  </si>
  <si>
    <t>rozvaděč provedení na povrch, 3x12 modulů</t>
  </si>
  <si>
    <t>650063611R00</t>
  </si>
  <si>
    <t>proudový chránič 16/1N/0,03</t>
  </si>
  <si>
    <t>proudový chránič 25/2/0,03</t>
  </si>
  <si>
    <t>proudový chránič 10/1N/0,03</t>
  </si>
  <si>
    <t>650061611R00</t>
  </si>
  <si>
    <t>Jistič 10/1-B, 10kA</t>
  </si>
  <si>
    <t>Jistič 16/1-B, 10kA</t>
  </si>
  <si>
    <t>Jistič 6/1-B, 10kA</t>
  </si>
  <si>
    <t>Jistič 20/1-B + vyp.cívka</t>
  </si>
  <si>
    <t>650041121R00</t>
  </si>
  <si>
    <t>svorkovnice KLM</t>
  </si>
  <si>
    <t>zásuvka 230V v rozvaděči</t>
  </si>
  <si>
    <t>210100001R00</t>
  </si>
  <si>
    <t>Ukončení vodičů v rozvaděči + zapojení do 2,5 mm2</t>
  </si>
  <si>
    <t>pom.materiál</t>
  </si>
  <si>
    <t>zapojení rozvaděče vč. popisu</t>
  </si>
  <si>
    <t>přirážka za podružný materiál</t>
  </si>
  <si>
    <t>podíl přidružených výkonů</t>
  </si>
  <si>
    <t>přesun hmot, doprava</t>
  </si>
  <si>
    <t>Městská část Praha 5, zast. Firmou Centra a.s.</t>
  </si>
  <si>
    <t>Martina Kratochvílová, Bratronice</t>
  </si>
  <si>
    <t>000 63 631</t>
  </si>
  <si>
    <t>Stavební úpravy - změna užívání Dětská skupina, Na Hřebenkách 3a, 15000 Praha 5</t>
  </si>
  <si>
    <t>005</t>
  </si>
  <si>
    <t>Praze</t>
  </si>
  <si>
    <t>Do této položky patří náklady spojené s přípravou staveniště: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</si>
</sst>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 shrinkToFit="1"/>
    </xf>
    <xf numFmtId="4" fontId="5" fillId="0" borderId="34" xfId="0" applyNumberFormat="1" applyFont="1" applyBorder="1" applyAlignment="1">
      <alignment vertical="center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38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2" borderId="38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2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3" borderId="0" xfId="0" applyNumberFormat="1" applyFont="1" applyFill="1" applyAlignment="1" applyProtection="1">
      <alignment vertical="top" shrinkToFit="1"/>
      <protection locked="0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5" fillId="2" borderId="0" xfId="0" applyNumberFormat="1" applyFont="1" applyFill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9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2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7" fillId="0" borderId="44" xfId="0" applyNumberFormat="1" applyFont="1" applyFill="1" applyBorder="1" applyAlignment="1" applyProtection="1">
      <alignment vertical="top" shrinkToFit="1"/>
      <protection locked="0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  <pageSetUpPr fitToPage="1"/>
  </sheetPr>
  <dimension ref="A1:O76"/>
  <sheetViews>
    <sheetView showGridLines="0" topLeftCell="A74" zoomScaleNormal="100" zoomScaleSheetLayoutView="75" workbookViewId="0">
      <selection activeCell="N49" sqref="N49"/>
    </sheetView>
  </sheetViews>
  <sheetFormatPr defaultColWidth="9" defaultRowHeight="12.75" x14ac:dyDescent="0.2"/>
  <cols>
    <col min="1" max="1" width="8.42578125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6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4" t="s">
        <v>24</v>
      </c>
      <c r="C2" s="75"/>
      <c r="D2" s="76" t="s">
        <v>909</v>
      </c>
      <c r="E2" s="233" t="s">
        <v>908</v>
      </c>
      <c r="F2" s="234"/>
      <c r="G2" s="234"/>
      <c r="H2" s="234"/>
      <c r="I2" s="234"/>
      <c r="J2" s="235"/>
      <c r="O2" s="1"/>
    </row>
    <row r="3" spans="1:15" ht="27" hidden="1" customHeight="1" x14ac:dyDescent="0.2">
      <c r="A3" s="2"/>
      <c r="B3" s="77"/>
      <c r="C3" s="75"/>
      <c r="D3" s="78"/>
      <c r="E3" s="236"/>
      <c r="F3" s="237"/>
      <c r="G3" s="237"/>
      <c r="H3" s="237"/>
      <c r="I3" s="237"/>
      <c r="J3" s="238"/>
    </row>
    <row r="4" spans="1:15" ht="23.25" customHeight="1" x14ac:dyDescent="0.2">
      <c r="A4" s="2"/>
      <c r="B4" s="79"/>
      <c r="C4" s="80"/>
      <c r="D4" s="81"/>
      <c r="E4" s="216"/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 t="s">
        <v>905</v>
      </c>
      <c r="E5" s="221"/>
      <c r="F5" s="221"/>
      <c r="G5" s="221"/>
      <c r="H5" s="18" t="s">
        <v>40</v>
      </c>
      <c r="I5" s="22" t="s">
        <v>907</v>
      </c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0"/>
      <c r="E11" s="240"/>
      <c r="F11" s="240"/>
      <c r="G11" s="240"/>
      <c r="H11" s="18" t="s">
        <v>40</v>
      </c>
      <c r="I11" s="83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36</v>
      </c>
      <c r="I12" s="83"/>
      <c r="J12" s="8"/>
    </row>
    <row r="13" spans="1:15" ht="15.75" customHeight="1" x14ac:dyDescent="0.2">
      <c r="A13" s="2"/>
      <c r="B13" s="29"/>
      <c r="C13" s="56"/>
      <c r="D13" s="82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226" t="s">
        <v>906</v>
      </c>
      <c r="E14" s="226"/>
      <c r="F14" s="226"/>
      <c r="G14" s="226"/>
      <c r="H14" s="45"/>
      <c r="I14" s="44"/>
      <c r="J14" s="46"/>
    </row>
    <row r="15" spans="1:15" ht="32.25" customHeight="1" x14ac:dyDescent="0.2">
      <c r="A15" s="2"/>
      <c r="B15" s="35" t="s">
        <v>34</v>
      </c>
      <c r="C15" s="59"/>
      <c r="D15" s="54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">
      <c r="A16" s="140" t="s">
        <v>26</v>
      </c>
      <c r="B16" s="38" t="s">
        <v>26</v>
      </c>
      <c r="C16" s="60"/>
      <c r="D16" s="61"/>
      <c r="E16" s="204"/>
      <c r="F16" s="205"/>
      <c r="G16" s="204"/>
      <c r="H16" s="205"/>
      <c r="I16" s="204">
        <f>I49+I50+I51+I52+I55+I65</f>
        <v>0</v>
      </c>
      <c r="J16" s="206"/>
    </row>
    <row r="17" spans="1:10" ht="23.25" customHeight="1" x14ac:dyDescent="0.2">
      <c r="A17" s="140" t="s">
        <v>27</v>
      </c>
      <c r="B17" s="38" t="s">
        <v>27</v>
      </c>
      <c r="C17" s="60"/>
      <c r="D17" s="61"/>
      <c r="E17" s="204"/>
      <c r="F17" s="205"/>
      <c r="G17" s="204"/>
      <c r="H17" s="205"/>
      <c r="I17" s="204">
        <f>I53+I54+I56+I57+I58+I59+I60+I61+I62+I63</f>
        <v>0</v>
      </c>
      <c r="J17" s="206"/>
    </row>
    <row r="18" spans="1:10" ht="23.25" customHeight="1" x14ac:dyDescent="0.2">
      <c r="A18" s="140" t="s">
        <v>28</v>
      </c>
      <c r="B18" s="38" t="s">
        <v>28</v>
      </c>
      <c r="C18" s="60"/>
      <c r="D18" s="61"/>
      <c r="E18" s="204"/>
      <c r="F18" s="205"/>
      <c r="G18" s="204"/>
      <c r="H18" s="205"/>
      <c r="I18" s="204">
        <f>I64</f>
        <v>0</v>
      </c>
      <c r="J18" s="206"/>
    </row>
    <row r="19" spans="1:10" ht="23.25" customHeight="1" x14ac:dyDescent="0.2">
      <c r="A19" s="140" t="s">
        <v>103</v>
      </c>
      <c r="B19" s="38" t="s">
        <v>29</v>
      </c>
      <c r="C19" s="60"/>
      <c r="D19" s="61"/>
      <c r="E19" s="204"/>
      <c r="F19" s="205"/>
      <c r="G19" s="204"/>
      <c r="H19" s="205"/>
      <c r="I19" s="204">
        <f>I66+I67+I68+I69+I70+I71</f>
        <v>0</v>
      </c>
      <c r="J19" s="206"/>
    </row>
    <row r="20" spans="1:10" ht="23.25" customHeight="1" x14ac:dyDescent="0.2">
      <c r="A20" s="140" t="s">
        <v>104</v>
      </c>
      <c r="B20" s="38" t="s">
        <v>30</v>
      </c>
      <c r="C20" s="60"/>
      <c r="D20" s="61"/>
      <c r="E20" s="204"/>
      <c r="F20" s="205"/>
      <c r="G20" s="204"/>
      <c r="H20" s="205"/>
      <c r="I20" s="204">
        <f>I72</f>
        <v>0</v>
      </c>
      <c r="J20" s="206"/>
    </row>
    <row r="21" spans="1:10" ht="23.25" customHeight="1" x14ac:dyDescent="0.2">
      <c r="A21" s="2"/>
      <c r="B21" s="48" t="s">
        <v>31</v>
      </c>
      <c r="C21" s="62"/>
      <c r="D21" s="63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0"/>
      <c r="D23" s="61"/>
      <c r="E23" s="65">
        <v>12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0.25" customHeight="1" x14ac:dyDescent="0.2">
      <c r="A24" s="2"/>
      <c r="B24" s="38" t="s">
        <v>14</v>
      </c>
      <c r="C24" s="60"/>
      <c r="D24" s="61"/>
      <c r="E24" s="65">
        <f>SazbaDPH1</f>
        <v>12</v>
      </c>
      <c r="F24" s="39" t="s">
        <v>0</v>
      </c>
      <c r="G24" s="200">
        <f>ZakladDPHSni*12/100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0"/>
      <c r="D25" s="61"/>
      <c r="E25" s="65">
        <v>21</v>
      </c>
      <c r="F25" s="39" t="s">
        <v>0</v>
      </c>
      <c r="G25" s="202">
        <f>I21</f>
        <v>0</v>
      </c>
      <c r="H25" s="203"/>
      <c r="I25" s="203"/>
      <c r="J25" s="40" t="str">
        <f t="shared" si="0"/>
        <v>CZK</v>
      </c>
    </row>
    <row r="26" spans="1:10" ht="24.75" customHeight="1" x14ac:dyDescent="0.2">
      <c r="A26" s="2"/>
      <c r="B26" s="32" t="s">
        <v>16</v>
      </c>
      <c r="C26" s="66"/>
      <c r="D26" s="54"/>
      <c r="E26" s="67">
        <f>SazbaDPH2</f>
        <v>21</v>
      </c>
      <c r="F26" s="30" t="s">
        <v>0</v>
      </c>
      <c r="G26" s="230">
        <f>ZakladDPHZakl*21/100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68"/>
      <c r="D27" s="69"/>
      <c r="E27" s="68"/>
      <c r="F27" s="16"/>
      <c r="G27" s="232">
        <f>CenaCelkemBezDPH-(ZakladDPHSni+ZakladDPHZakl)</f>
        <v>0</v>
      </c>
      <c r="H27" s="232"/>
      <c r="I27" s="23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3" t="s">
        <v>25</v>
      </c>
      <c r="C28" s="114"/>
      <c r="D28" s="114"/>
      <c r="E28" s="115"/>
      <c r="F28" s="116"/>
      <c r="G28" s="209">
        <f>A27</f>
        <v>0</v>
      </c>
      <c r="H28" s="210"/>
      <c r="I28" s="210"/>
      <c r="J28" s="117" t="str">
        <f t="shared" si="0"/>
        <v>CZK</v>
      </c>
    </row>
    <row r="29" spans="1:10" ht="30.75" customHeight="1" thickBot="1" x14ac:dyDescent="0.25">
      <c r="A29" s="2"/>
      <c r="B29" s="113" t="s">
        <v>37</v>
      </c>
      <c r="C29" s="118"/>
      <c r="D29" s="118"/>
      <c r="E29" s="118"/>
      <c r="F29" s="119"/>
      <c r="G29" s="209">
        <f>ZakladDPHSni+DPHSni+ZakladDPHZakl+DPHZakl+Zaokrouhleni</f>
        <v>0</v>
      </c>
      <c r="H29" s="209"/>
      <c r="I29" s="209"/>
      <c r="J29" s="120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 t="s">
        <v>910</v>
      </c>
      <c r="E32" s="71"/>
      <c r="F32" s="15" t="s">
        <v>11</v>
      </c>
      <c r="G32" s="26"/>
      <c r="H32" s="27">
        <v>45371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86" t="s">
        <v>17</v>
      </c>
      <c r="C37" s="87"/>
      <c r="D37" s="87"/>
      <c r="E37" s="87"/>
      <c r="F37" s="88"/>
      <c r="G37" s="88"/>
      <c r="H37" s="88"/>
      <c r="I37" s="88"/>
      <c r="J37" s="89"/>
    </row>
    <row r="38" spans="1:10" ht="25.5" customHeight="1" x14ac:dyDescent="0.2">
      <c r="A38" s="85" t="s">
        <v>39</v>
      </c>
      <c r="B38" s="90" t="s">
        <v>18</v>
      </c>
      <c r="C38" s="91" t="s">
        <v>6</v>
      </c>
      <c r="D38" s="91"/>
      <c r="E38" s="91"/>
      <c r="F38" s="92" t="str">
        <f>B23</f>
        <v>Základ pro sníženou DPH</v>
      </c>
      <c r="G38" s="92" t="str">
        <f>B25</f>
        <v>Základ pro základní DPH</v>
      </c>
      <c r="H38" s="93" t="s">
        <v>19</v>
      </c>
      <c r="I38" s="94" t="s">
        <v>1</v>
      </c>
      <c r="J38" s="95" t="s">
        <v>0</v>
      </c>
    </row>
    <row r="39" spans="1:10" ht="18.75" hidden="1" customHeight="1" x14ac:dyDescent="0.2">
      <c r="A39" s="85">
        <v>1</v>
      </c>
      <c r="B39" s="96" t="s">
        <v>42</v>
      </c>
      <c r="C39" s="197"/>
      <c r="D39" s="197"/>
      <c r="E39" s="197"/>
      <c r="F39" s="97">
        <f>'1 1 Pol'!AE422+'2 2 Pol'!AE69</f>
        <v>0</v>
      </c>
      <c r="G39" s="98">
        <f>'1 1 Pol'!AF422+'2 2 Pol'!AF69</f>
        <v>0</v>
      </c>
      <c r="H39" s="99"/>
      <c r="I39" s="100">
        <f>F39+G39+H39</f>
        <v>0</v>
      </c>
      <c r="J39" s="101" t="e">
        <f ca="1">IF(_xlfn.SINGLE(CenaCelkemVypocet)=0,"",I39/_xlfn.SINGLE(CenaCelkemVypocet)*100)</f>
        <v>#NAME?</v>
      </c>
    </row>
    <row r="40" spans="1:10" ht="25.5" customHeight="1" x14ac:dyDescent="0.2">
      <c r="A40" s="85">
        <v>2</v>
      </c>
      <c r="B40" s="102" t="s">
        <v>43</v>
      </c>
      <c r="C40" s="198" t="s">
        <v>42</v>
      </c>
      <c r="D40" s="198"/>
      <c r="E40" s="198"/>
      <c r="F40" s="103">
        <f>'1 1 Pol'!AE422</f>
        <v>0</v>
      </c>
      <c r="G40" s="104">
        <f>'1 1 Pol'!AF422</f>
        <v>0</v>
      </c>
      <c r="H40" s="104"/>
      <c r="I40" s="105">
        <f>F40+G40+H40</f>
        <v>0</v>
      </c>
      <c r="J40" s="106"/>
    </row>
    <row r="41" spans="1:10" ht="25.5" customHeight="1" x14ac:dyDescent="0.2">
      <c r="A41" s="85">
        <v>3</v>
      </c>
      <c r="B41" s="107" t="s">
        <v>43</v>
      </c>
      <c r="C41" s="197" t="s">
        <v>44</v>
      </c>
      <c r="D41" s="197"/>
      <c r="E41" s="197"/>
      <c r="F41" s="108">
        <f>'1 1 Pol'!AE422</f>
        <v>0</v>
      </c>
      <c r="G41" s="99">
        <f>'1 1 Pol'!AF422</f>
        <v>0</v>
      </c>
      <c r="H41" s="99"/>
      <c r="I41" s="100">
        <f>F41+G41+H41</f>
        <v>0</v>
      </c>
      <c r="J41" s="101"/>
    </row>
    <row r="42" spans="1:10" ht="25.5" customHeight="1" x14ac:dyDescent="0.2">
      <c r="A42" s="85"/>
      <c r="B42" s="195" t="s">
        <v>48</v>
      </c>
      <c r="C42" s="196"/>
      <c r="D42" s="196"/>
      <c r="E42" s="196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1">
        <f>SUMIF(A39:A41,"=1",I39:I41)</f>
        <v>0</v>
      </c>
      <c r="J42" s="112"/>
    </row>
    <row r="46" spans="1:10" ht="15.75" x14ac:dyDescent="0.25">
      <c r="B46" s="121" t="s">
        <v>50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51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43</v>
      </c>
      <c r="C49" s="193" t="s">
        <v>57</v>
      </c>
      <c r="D49" s="194"/>
      <c r="E49" s="194"/>
      <c r="F49" s="138" t="s">
        <v>26</v>
      </c>
      <c r="G49" s="130"/>
      <c r="H49" s="130"/>
      <c r="I49" s="130">
        <f>'1 1 Pol'!G29</f>
        <v>0</v>
      </c>
      <c r="J49" s="135" t="str">
        <f>IF(I73=0,"",I49/I73*100)</f>
        <v/>
      </c>
    </row>
    <row r="50" spans="1:10" ht="36.75" customHeight="1" x14ac:dyDescent="0.2">
      <c r="A50" s="124"/>
      <c r="B50" s="129" t="s">
        <v>58</v>
      </c>
      <c r="C50" s="193" t="s">
        <v>59</v>
      </c>
      <c r="D50" s="194"/>
      <c r="E50" s="194"/>
      <c r="F50" s="138" t="s">
        <v>26</v>
      </c>
      <c r="G50" s="130"/>
      <c r="H50" s="130"/>
      <c r="I50" s="130">
        <f>'1 1 Pol'!G72</f>
        <v>0</v>
      </c>
      <c r="J50" s="135" t="str">
        <f>IF(I73=0,"",I50/I73*100)</f>
        <v/>
      </c>
    </row>
    <row r="51" spans="1:10" ht="36.75" customHeight="1" x14ac:dyDescent="0.2">
      <c r="A51" s="124"/>
      <c r="B51" s="129" t="s">
        <v>60</v>
      </c>
      <c r="C51" s="193" t="s">
        <v>61</v>
      </c>
      <c r="D51" s="194"/>
      <c r="E51" s="194"/>
      <c r="F51" s="138" t="s">
        <v>26</v>
      </c>
      <c r="G51" s="130"/>
      <c r="H51" s="130"/>
      <c r="I51" s="130">
        <f>'1 1 Pol'!G87</f>
        <v>0</v>
      </c>
      <c r="J51" s="135" t="str">
        <f>IF(I73=0,"",I51/I73*100)</f>
        <v/>
      </c>
    </row>
    <row r="52" spans="1:10" ht="36.75" customHeight="1" x14ac:dyDescent="0.2">
      <c r="A52" s="124"/>
      <c r="B52" s="129" t="s">
        <v>62</v>
      </c>
      <c r="C52" s="193" t="s">
        <v>63</v>
      </c>
      <c r="D52" s="194"/>
      <c r="E52" s="194"/>
      <c r="F52" s="138" t="s">
        <v>26</v>
      </c>
      <c r="G52" s="130"/>
      <c r="H52" s="130"/>
      <c r="I52" s="130">
        <f>'1 1 Pol'!G97</f>
        <v>0</v>
      </c>
      <c r="J52" s="135" t="str">
        <f>IF(I73=0,"",I52/I73*100)</f>
        <v/>
      </c>
    </row>
    <row r="53" spans="1:10" ht="36.75" customHeight="1" x14ac:dyDescent="0.2">
      <c r="A53" s="124"/>
      <c r="B53" s="129" t="s">
        <v>64</v>
      </c>
      <c r="C53" s="193" t="s">
        <v>65</v>
      </c>
      <c r="D53" s="194"/>
      <c r="E53" s="194"/>
      <c r="F53" s="138" t="s">
        <v>27</v>
      </c>
      <c r="G53" s="130"/>
      <c r="H53" s="130"/>
      <c r="I53" s="130">
        <f>'1 1 Pol'!G134</f>
        <v>0</v>
      </c>
      <c r="J53" s="135" t="str">
        <f>IF(I73=0,"",I53/I73*100)</f>
        <v/>
      </c>
    </row>
    <row r="54" spans="1:10" ht="36.75" customHeight="1" x14ac:dyDescent="0.2">
      <c r="A54" s="124"/>
      <c r="B54" s="129" t="s">
        <v>66</v>
      </c>
      <c r="C54" s="193" t="s">
        <v>67</v>
      </c>
      <c r="D54" s="194"/>
      <c r="E54" s="194"/>
      <c r="F54" s="138" t="s">
        <v>27</v>
      </c>
      <c r="G54" s="130"/>
      <c r="H54" s="130"/>
      <c r="I54" s="130">
        <f>'1 1 Pol'!G156</f>
        <v>0</v>
      </c>
      <c r="J54" s="135" t="str">
        <f>IF(I73=0,"",I54/I73*100)</f>
        <v/>
      </c>
    </row>
    <row r="55" spans="1:10" ht="36.75" customHeight="1" x14ac:dyDescent="0.2">
      <c r="A55" s="124"/>
      <c r="B55" s="129" t="s">
        <v>68</v>
      </c>
      <c r="C55" s="193" t="s">
        <v>69</v>
      </c>
      <c r="D55" s="194"/>
      <c r="E55" s="194"/>
      <c r="F55" s="138" t="s">
        <v>26</v>
      </c>
      <c r="G55" s="130"/>
      <c r="H55" s="130"/>
      <c r="I55" s="130">
        <f>'1 1 Pol'!G171</f>
        <v>0</v>
      </c>
      <c r="J55" s="135" t="str">
        <f>IF(I73=0,"",I55/I73*100)</f>
        <v/>
      </c>
    </row>
    <row r="56" spans="1:10" ht="36.75" customHeight="1" x14ac:dyDescent="0.2">
      <c r="A56" s="124"/>
      <c r="B56" s="129" t="s">
        <v>70</v>
      </c>
      <c r="C56" s="193" t="s">
        <v>71</v>
      </c>
      <c r="D56" s="194"/>
      <c r="E56" s="194"/>
      <c r="F56" s="138" t="s">
        <v>27</v>
      </c>
      <c r="G56" s="130"/>
      <c r="H56" s="130"/>
      <c r="I56" s="130">
        <f>'1 1 Pol'!G189</f>
        <v>0</v>
      </c>
      <c r="J56" s="135" t="str">
        <f>IF(I73=0,"",I56/I73*100)</f>
        <v/>
      </c>
    </row>
    <row r="57" spans="1:10" ht="36.75" customHeight="1" x14ac:dyDescent="0.2">
      <c r="A57" s="124"/>
      <c r="B57" s="129" t="s">
        <v>72</v>
      </c>
      <c r="C57" s="193" t="s">
        <v>73</v>
      </c>
      <c r="D57" s="194"/>
      <c r="E57" s="194"/>
      <c r="F57" s="138" t="s">
        <v>27</v>
      </c>
      <c r="G57" s="130"/>
      <c r="H57" s="130"/>
      <c r="I57" s="130">
        <f>'1 1 Pol'!G209</f>
        <v>0</v>
      </c>
      <c r="J57" s="135" t="str">
        <f>IF(I73=0,"",I57/I73*100)</f>
        <v/>
      </c>
    </row>
    <row r="58" spans="1:10" ht="36.75" customHeight="1" x14ac:dyDescent="0.2">
      <c r="A58" s="124"/>
      <c r="B58" s="129" t="s">
        <v>74</v>
      </c>
      <c r="C58" s="193" t="s">
        <v>75</v>
      </c>
      <c r="D58" s="194"/>
      <c r="E58" s="194"/>
      <c r="F58" s="138" t="s">
        <v>27</v>
      </c>
      <c r="G58" s="130"/>
      <c r="H58" s="130"/>
      <c r="I58" s="130">
        <f>'1 1 Pol'!G218</f>
        <v>0</v>
      </c>
      <c r="J58" s="135" t="str">
        <f>IF(I73=0,"",I58/I73*100)</f>
        <v/>
      </c>
    </row>
    <row r="59" spans="1:10" ht="36.75" customHeight="1" x14ac:dyDescent="0.2">
      <c r="A59" s="124"/>
      <c r="B59" s="129" t="s">
        <v>76</v>
      </c>
      <c r="C59" s="193" t="s">
        <v>77</v>
      </c>
      <c r="D59" s="194"/>
      <c r="E59" s="194"/>
      <c r="F59" s="138" t="s">
        <v>27</v>
      </c>
      <c r="G59" s="130"/>
      <c r="H59" s="130"/>
      <c r="I59" s="130">
        <f>'1 1 Pol'!G230</f>
        <v>0</v>
      </c>
      <c r="J59" s="135" t="str">
        <f>IF(I73=0,"",I59/I73*100)</f>
        <v/>
      </c>
    </row>
    <row r="60" spans="1:10" ht="36.75" customHeight="1" x14ac:dyDescent="0.2">
      <c r="A60" s="124"/>
      <c r="B60" s="129" t="s">
        <v>78</v>
      </c>
      <c r="C60" s="193" t="s">
        <v>79</v>
      </c>
      <c r="D60" s="194"/>
      <c r="E60" s="194"/>
      <c r="F60" s="138" t="s">
        <v>27</v>
      </c>
      <c r="G60" s="130"/>
      <c r="H60" s="130"/>
      <c r="I60" s="130">
        <f>'1 1 Pol'!G256</f>
        <v>0</v>
      </c>
      <c r="J60" s="135" t="str">
        <f>IF(I73=0,"",I60/I73*100)</f>
        <v/>
      </c>
    </row>
    <row r="61" spans="1:10" ht="36.75" customHeight="1" x14ac:dyDescent="0.2">
      <c r="A61" s="124"/>
      <c r="B61" s="129" t="s">
        <v>80</v>
      </c>
      <c r="C61" s="193" t="s">
        <v>81</v>
      </c>
      <c r="D61" s="194"/>
      <c r="E61" s="194"/>
      <c r="F61" s="138" t="s">
        <v>27</v>
      </c>
      <c r="G61" s="130"/>
      <c r="H61" s="130"/>
      <c r="I61" s="130">
        <f>'1 1 Pol'!G286</f>
        <v>0</v>
      </c>
      <c r="J61" s="135" t="str">
        <f>IF(I73=0,"",I61/I73*100)</f>
        <v/>
      </c>
    </row>
    <row r="62" spans="1:10" ht="36.75" customHeight="1" x14ac:dyDescent="0.2">
      <c r="A62" s="124"/>
      <c r="B62" s="129" t="s">
        <v>82</v>
      </c>
      <c r="C62" s="193" t="s">
        <v>83</v>
      </c>
      <c r="D62" s="194"/>
      <c r="E62" s="194"/>
      <c r="F62" s="138" t="s">
        <v>27</v>
      </c>
      <c r="G62" s="130"/>
      <c r="H62" s="130"/>
      <c r="I62" s="130">
        <f>'1 1 Pol'!G319</f>
        <v>0</v>
      </c>
      <c r="J62" s="135" t="str">
        <f>IF(I73=0,"",I62/I73*100)</f>
        <v/>
      </c>
    </row>
    <row r="63" spans="1:10" ht="36.75" customHeight="1" x14ac:dyDescent="0.2">
      <c r="A63" s="124"/>
      <c r="B63" s="129" t="s">
        <v>84</v>
      </c>
      <c r="C63" s="193" t="s">
        <v>85</v>
      </c>
      <c r="D63" s="194"/>
      <c r="E63" s="194"/>
      <c r="F63" s="138" t="s">
        <v>27</v>
      </c>
      <c r="G63" s="130"/>
      <c r="H63" s="130"/>
      <c r="I63" s="130">
        <f>'1 1 Pol'!G355</f>
        <v>0</v>
      </c>
      <c r="J63" s="135" t="str">
        <f>IF(I73=0,"",I63/I73*100)</f>
        <v/>
      </c>
    </row>
    <row r="64" spans="1:10" ht="36.75" customHeight="1" x14ac:dyDescent="0.2">
      <c r="A64" s="124"/>
      <c r="B64" s="129" t="s">
        <v>86</v>
      </c>
      <c r="C64" s="193" t="s">
        <v>87</v>
      </c>
      <c r="D64" s="194"/>
      <c r="E64" s="194"/>
      <c r="F64" s="138" t="s">
        <v>28</v>
      </c>
      <c r="G64" s="130"/>
      <c r="H64" s="130"/>
      <c r="I64" s="130">
        <f>'1 1 Pol'!G411</f>
        <v>0</v>
      </c>
      <c r="J64" s="135" t="str">
        <f>IF(I73=0,"",I64/I73*100)</f>
        <v/>
      </c>
    </row>
    <row r="65" spans="1:10" ht="36.75" customHeight="1" x14ac:dyDescent="0.2">
      <c r="A65" s="124"/>
      <c r="B65" s="129" t="s">
        <v>88</v>
      </c>
      <c r="C65" s="193" t="s">
        <v>89</v>
      </c>
      <c r="D65" s="194"/>
      <c r="E65" s="194"/>
      <c r="F65" s="138" t="s">
        <v>26</v>
      </c>
      <c r="G65" s="130"/>
      <c r="H65" s="130"/>
      <c r="I65" s="130">
        <f>'1 1 Pol'!G415</f>
        <v>0</v>
      </c>
      <c r="J65" s="135" t="str">
        <f>IF(I73=0,"",I65/I73*100)</f>
        <v/>
      </c>
    </row>
    <row r="66" spans="1:10" ht="36.75" customHeight="1" x14ac:dyDescent="0.2">
      <c r="A66" s="124"/>
      <c r="B66" s="129" t="s">
        <v>90</v>
      </c>
      <c r="C66" s="193" t="s">
        <v>91</v>
      </c>
      <c r="D66" s="194"/>
      <c r="E66" s="194"/>
      <c r="F66" s="138" t="s">
        <v>103</v>
      </c>
      <c r="G66" s="130"/>
      <c r="H66" s="130"/>
      <c r="I66" s="130">
        <f>'1 1 Pol'!G8</f>
        <v>0</v>
      </c>
      <c r="J66" s="135" t="str">
        <f>IF(I73=0,"",I66/I73*100)</f>
        <v/>
      </c>
    </row>
    <row r="67" spans="1:10" ht="36.75" customHeight="1" x14ac:dyDescent="0.2">
      <c r="A67" s="124"/>
      <c r="B67" s="129" t="s">
        <v>92</v>
      </c>
      <c r="C67" s="193" t="s">
        <v>93</v>
      </c>
      <c r="D67" s="194"/>
      <c r="E67" s="194"/>
      <c r="F67" s="138" t="s">
        <v>103</v>
      </c>
      <c r="G67" s="130"/>
      <c r="H67" s="130"/>
      <c r="I67" s="130">
        <f>'1 1 Pol'!G10</f>
        <v>0</v>
      </c>
      <c r="J67" s="135" t="str">
        <f>IF(I73=0,"",I67/I73*100)</f>
        <v/>
      </c>
    </row>
    <row r="68" spans="1:10" ht="36.75" customHeight="1" x14ac:dyDescent="0.2">
      <c r="A68" s="124"/>
      <c r="B68" s="129" t="s">
        <v>94</v>
      </c>
      <c r="C68" s="193" t="s">
        <v>95</v>
      </c>
      <c r="D68" s="194"/>
      <c r="E68" s="194"/>
      <c r="F68" s="138" t="s">
        <v>103</v>
      </c>
      <c r="G68" s="130"/>
      <c r="H68" s="130"/>
      <c r="I68" s="130">
        <f>'1 1 Pol'!G12</f>
        <v>0</v>
      </c>
      <c r="J68" s="135" t="str">
        <f>IF(I73=0,"",I68/I73*100)</f>
        <v/>
      </c>
    </row>
    <row r="69" spans="1:10" ht="36.75" customHeight="1" x14ac:dyDescent="0.2">
      <c r="A69" s="124"/>
      <c r="B69" s="129" t="s">
        <v>96</v>
      </c>
      <c r="C69" s="193" t="s">
        <v>97</v>
      </c>
      <c r="D69" s="194"/>
      <c r="E69" s="194"/>
      <c r="F69" s="138" t="s">
        <v>103</v>
      </c>
      <c r="G69" s="130"/>
      <c r="H69" s="130"/>
      <c r="I69" s="130">
        <f>'1 1 Pol'!G14</f>
        <v>0</v>
      </c>
      <c r="J69" s="135" t="str">
        <f>IF(I73=0,"",I69/I73*100)</f>
        <v/>
      </c>
    </row>
    <row r="70" spans="1:10" ht="36.75" customHeight="1" x14ac:dyDescent="0.2">
      <c r="A70" s="124"/>
      <c r="B70" s="129" t="s">
        <v>98</v>
      </c>
      <c r="C70" s="193" t="s">
        <v>99</v>
      </c>
      <c r="D70" s="194"/>
      <c r="E70" s="194"/>
      <c r="F70" s="138" t="s">
        <v>103</v>
      </c>
      <c r="G70" s="130"/>
      <c r="H70" s="130"/>
      <c r="I70" s="130">
        <f>'1 1 Pol'!G18</f>
        <v>0</v>
      </c>
      <c r="J70" s="135" t="str">
        <f>IF(I73=0,"",I70/I73*100)</f>
        <v/>
      </c>
    </row>
    <row r="71" spans="1:10" ht="36.75" customHeight="1" x14ac:dyDescent="0.2">
      <c r="A71" s="124"/>
      <c r="B71" s="129" t="s">
        <v>100</v>
      </c>
      <c r="C71" s="193" t="s">
        <v>101</v>
      </c>
      <c r="D71" s="194"/>
      <c r="E71" s="194"/>
      <c r="F71" s="138" t="s">
        <v>103</v>
      </c>
      <c r="G71" s="130"/>
      <c r="H71" s="130"/>
      <c r="I71" s="130">
        <f>'1 1 Pol'!G23</f>
        <v>0</v>
      </c>
      <c r="J71" s="135" t="str">
        <f>IF(I73=0,"",I71/I73*100)</f>
        <v/>
      </c>
    </row>
    <row r="72" spans="1:10" ht="36.75" customHeight="1" x14ac:dyDescent="0.2">
      <c r="A72" s="124"/>
      <c r="B72" s="129" t="s">
        <v>102</v>
      </c>
      <c r="C72" s="193" t="s">
        <v>30</v>
      </c>
      <c r="D72" s="194"/>
      <c r="E72" s="194"/>
      <c r="F72" s="138" t="s">
        <v>104</v>
      </c>
      <c r="G72" s="130"/>
      <c r="H72" s="130"/>
      <c r="I72" s="130">
        <f>'1 1 Pol'!G26</f>
        <v>0</v>
      </c>
      <c r="J72" s="135" t="str">
        <f>IF(I73=0,"",I72/I73*100)</f>
        <v/>
      </c>
    </row>
    <row r="73" spans="1:10" ht="25.5" customHeight="1" x14ac:dyDescent="0.2">
      <c r="A73" s="125"/>
      <c r="B73" s="131" t="s">
        <v>1</v>
      </c>
      <c r="C73" s="132"/>
      <c r="D73" s="133"/>
      <c r="E73" s="133"/>
      <c r="F73" s="139"/>
      <c r="G73" s="134"/>
      <c r="H73" s="134"/>
      <c r="I73" s="134">
        <f>SUM(I49:I72)</f>
        <v>0</v>
      </c>
      <c r="J73" s="136">
        <f>SUM(J49:J72)</f>
        <v>0</v>
      </c>
    </row>
    <row r="74" spans="1:10" x14ac:dyDescent="0.2">
      <c r="F74" s="84"/>
      <c r="G74" s="84"/>
      <c r="H74" s="84"/>
      <c r="I74" s="84"/>
      <c r="J74" s="137"/>
    </row>
    <row r="75" spans="1:10" x14ac:dyDescent="0.2">
      <c r="F75" s="84"/>
      <c r="G75" s="84"/>
      <c r="H75" s="84"/>
      <c r="I75" s="84"/>
      <c r="J75" s="137"/>
    </row>
    <row r="76" spans="1:10" x14ac:dyDescent="0.2">
      <c r="F76" s="84"/>
      <c r="G76" s="84"/>
      <c r="H76" s="84"/>
      <c r="I76" s="84"/>
      <c r="J76" s="13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G1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42:E42"/>
    <mergeCell ref="C49:E49"/>
    <mergeCell ref="C39:E39"/>
    <mergeCell ref="C40:E40"/>
    <mergeCell ref="C41:E41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tabSelected="1" workbookViewId="0">
      <pane ySplit="7" topLeftCell="A20" activePane="bottomLeft" state="frozen"/>
      <selection pane="bottomLeft" activeCell="E13" sqref="E13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105</v>
      </c>
    </row>
    <row r="2" spans="1:60" ht="25.15" customHeight="1" x14ac:dyDescent="0.2">
      <c r="A2" s="141" t="s">
        <v>8</v>
      </c>
      <c r="B2" s="49" t="s">
        <v>909</v>
      </c>
      <c r="C2" s="249" t="s">
        <v>908</v>
      </c>
      <c r="D2" s="250"/>
      <c r="E2" s="250"/>
      <c r="F2" s="250"/>
      <c r="G2" s="251"/>
      <c r="AG2" t="s">
        <v>106</v>
      </c>
    </row>
    <row r="3" spans="1:60" ht="25.15" customHeight="1" x14ac:dyDescent="0.2">
      <c r="A3" s="141" t="s">
        <v>9</v>
      </c>
      <c r="B3" s="49" t="s">
        <v>43</v>
      </c>
      <c r="C3" s="249" t="s">
        <v>42</v>
      </c>
      <c r="D3" s="250"/>
      <c r="E3" s="250"/>
      <c r="F3" s="250"/>
      <c r="G3" s="251"/>
      <c r="AC3" s="122" t="s">
        <v>106</v>
      </c>
      <c r="AG3" t="s">
        <v>107</v>
      </c>
    </row>
    <row r="4" spans="1:60" ht="25.15" customHeight="1" x14ac:dyDescent="0.2">
      <c r="A4" s="142" t="s">
        <v>10</v>
      </c>
      <c r="B4" s="143" t="s">
        <v>43</v>
      </c>
      <c r="C4" s="252" t="s">
        <v>44</v>
      </c>
      <c r="D4" s="253"/>
      <c r="E4" s="253"/>
      <c r="F4" s="253"/>
      <c r="G4" s="254"/>
      <c r="AG4" t="s">
        <v>108</v>
      </c>
    </row>
    <row r="5" spans="1:60" x14ac:dyDescent="0.2">
      <c r="D5" s="10"/>
    </row>
    <row r="6" spans="1:60" ht="38.25" x14ac:dyDescent="0.2">
      <c r="A6" s="145" t="s">
        <v>109</v>
      </c>
      <c r="B6" s="147" t="s">
        <v>110</v>
      </c>
      <c r="C6" s="147" t="s">
        <v>111</v>
      </c>
      <c r="D6" s="146" t="s">
        <v>112</v>
      </c>
      <c r="E6" s="145" t="s">
        <v>113</v>
      </c>
      <c r="F6" s="144" t="s">
        <v>114</v>
      </c>
      <c r="G6" s="145" t="s">
        <v>31</v>
      </c>
      <c r="H6" s="148" t="s">
        <v>32</v>
      </c>
      <c r="I6" s="148" t="s">
        <v>115</v>
      </c>
      <c r="J6" s="148" t="s">
        <v>33</v>
      </c>
      <c r="K6" s="148" t="s">
        <v>116</v>
      </c>
      <c r="L6" s="148" t="s">
        <v>117</v>
      </c>
      <c r="M6" s="148" t="s">
        <v>118</v>
      </c>
      <c r="N6" s="148" t="s">
        <v>119</v>
      </c>
      <c r="O6" s="148" t="s">
        <v>120</v>
      </c>
      <c r="P6" s="148" t="s">
        <v>121</v>
      </c>
      <c r="Q6" s="148" t="s">
        <v>122</v>
      </c>
      <c r="R6" s="148" t="s">
        <v>123</v>
      </c>
      <c r="S6" s="148" t="s">
        <v>124</v>
      </c>
      <c r="T6" s="148" t="s">
        <v>125</v>
      </c>
      <c r="U6" s="148" t="s">
        <v>126</v>
      </c>
      <c r="V6" s="148" t="s">
        <v>127</v>
      </c>
      <c r="W6" s="148" t="s">
        <v>128</v>
      </c>
      <c r="X6" s="148" t="s">
        <v>129</v>
      </c>
      <c r="Y6" s="148" t="s">
        <v>130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131</v>
      </c>
      <c r="B8" s="166" t="s">
        <v>90</v>
      </c>
      <c r="C8" s="185" t="s">
        <v>91</v>
      </c>
      <c r="D8" s="167"/>
      <c r="E8" s="168"/>
      <c r="F8" s="169"/>
      <c r="G8" s="170">
        <f>SUMIF(AG9:AG9,"&lt;&gt;NOR",G9:G9)</f>
        <v>0</v>
      </c>
      <c r="H8" s="164"/>
      <c r="I8" s="164">
        <f>SUM(I9:I9)</f>
        <v>0</v>
      </c>
      <c r="J8" s="164"/>
      <c r="K8" s="164">
        <f>SUM(K9:K9)</f>
        <v>15000</v>
      </c>
      <c r="L8" s="164"/>
      <c r="M8" s="164">
        <f>SUM(M9:M9)</f>
        <v>0</v>
      </c>
      <c r="N8" s="163"/>
      <c r="O8" s="163">
        <f>SUM(O9:O9)</f>
        <v>0</v>
      </c>
      <c r="P8" s="163"/>
      <c r="Q8" s="163">
        <f>SUM(Q9:Q9)</f>
        <v>0</v>
      </c>
      <c r="R8" s="164"/>
      <c r="S8" s="164"/>
      <c r="T8" s="164"/>
      <c r="U8" s="164"/>
      <c r="V8" s="164">
        <f>SUM(V9:V9)</f>
        <v>0</v>
      </c>
      <c r="W8" s="164"/>
      <c r="X8" s="164"/>
      <c r="Y8" s="164"/>
      <c r="AG8" t="s">
        <v>132</v>
      </c>
    </row>
    <row r="9" spans="1:60" outlineLevel="1" x14ac:dyDescent="0.2">
      <c r="A9" s="178">
        <v>1</v>
      </c>
      <c r="B9" s="179" t="s">
        <v>133</v>
      </c>
      <c r="C9" s="186" t="s">
        <v>134</v>
      </c>
      <c r="D9" s="180" t="s">
        <v>135</v>
      </c>
      <c r="E9" s="181">
        <v>1</v>
      </c>
      <c r="F9" s="182"/>
      <c r="G9" s="183">
        <f>ROUND(E9*F9,2)</f>
        <v>0</v>
      </c>
      <c r="H9" s="160">
        <v>0</v>
      </c>
      <c r="I9" s="159">
        <f>ROUND(E9*H9,2)</f>
        <v>0</v>
      </c>
      <c r="J9" s="160">
        <v>15000</v>
      </c>
      <c r="K9" s="159">
        <f>ROUND(E9*J9,2)</f>
        <v>15000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136</v>
      </c>
      <c r="T9" s="159" t="s">
        <v>137</v>
      </c>
      <c r="U9" s="159">
        <v>0</v>
      </c>
      <c r="V9" s="159">
        <f>ROUND(E9*U9,2)</f>
        <v>0</v>
      </c>
      <c r="W9" s="159"/>
      <c r="X9" s="159" t="s">
        <v>138</v>
      </c>
      <c r="Y9" s="159" t="s">
        <v>139</v>
      </c>
      <c r="Z9" s="149"/>
      <c r="AA9" s="149"/>
      <c r="AB9" s="149"/>
      <c r="AC9" s="149"/>
      <c r="AD9" s="149"/>
      <c r="AE9" s="149"/>
      <c r="AF9" s="149"/>
      <c r="AG9" s="149" t="s">
        <v>140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5" t="s">
        <v>131</v>
      </c>
      <c r="B10" s="166" t="s">
        <v>92</v>
      </c>
      <c r="C10" s="185" t="s">
        <v>93</v>
      </c>
      <c r="D10" s="167"/>
      <c r="E10" s="168"/>
      <c r="F10" s="169"/>
      <c r="G10" s="170">
        <f>SUMIF(AG11:AG11,"&lt;&gt;NOR",G11:G11)</f>
        <v>0</v>
      </c>
      <c r="H10" s="164"/>
      <c r="I10" s="164">
        <f>SUM(I11:I11)</f>
        <v>0</v>
      </c>
      <c r="J10" s="164"/>
      <c r="K10" s="164">
        <f>SUM(K11:K11)</f>
        <v>4200</v>
      </c>
      <c r="L10" s="164"/>
      <c r="M10" s="164">
        <f>SUM(M11:M11)</f>
        <v>0</v>
      </c>
      <c r="N10" s="163"/>
      <c r="O10" s="163">
        <f>SUM(O11:O11)</f>
        <v>0</v>
      </c>
      <c r="P10" s="163"/>
      <c r="Q10" s="163">
        <f>SUM(Q11:Q11)</f>
        <v>0</v>
      </c>
      <c r="R10" s="164"/>
      <c r="S10" s="164"/>
      <c r="T10" s="164"/>
      <c r="U10" s="164"/>
      <c r="V10" s="164">
        <f>SUM(V11:V11)</f>
        <v>0</v>
      </c>
      <c r="W10" s="164"/>
      <c r="X10" s="164"/>
      <c r="Y10" s="164"/>
      <c r="AG10" t="s">
        <v>132</v>
      </c>
    </row>
    <row r="11" spans="1:60" ht="22.5" outlineLevel="1" x14ac:dyDescent="0.2">
      <c r="A11" s="178">
        <v>2</v>
      </c>
      <c r="B11" s="179" t="s">
        <v>141</v>
      </c>
      <c r="C11" s="186" t="s">
        <v>911</v>
      </c>
      <c r="D11" s="180" t="s">
        <v>135</v>
      </c>
      <c r="E11" s="181">
        <v>1</v>
      </c>
      <c r="F11" s="182"/>
      <c r="G11" s="183">
        <f>ROUND(E11*F11,2)</f>
        <v>0</v>
      </c>
      <c r="H11" s="160">
        <v>0</v>
      </c>
      <c r="I11" s="159">
        <f>ROUND(E11*H11,2)</f>
        <v>0</v>
      </c>
      <c r="J11" s="160">
        <v>4200</v>
      </c>
      <c r="K11" s="159">
        <f>ROUND(E11*J11,2)</f>
        <v>4200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136</v>
      </c>
      <c r="T11" s="159" t="s">
        <v>137</v>
      </c>
      <c r="U11" s="159">
        <v>0</v>
      </c>
      <c r="V11" s="159">
        <f>ROUND(E11*U11,2)</f>
        <v>0</v>
      </c>
      <c r="W11" s="159"/>
      <c r="X11" s="159" t="s">
        <v>138</v>
      </c>
      <c r="Y11" s="159" t="s">
        <v>139</v>
      </c>
      <c r="Z11" s="149"/>
      <c r="AA11" s="149"/>
      <c r="AB11" s="149"/>
      <c r="AC11" s="149"/>
      <c r="AD11" s="149"/>
      <c r="AE11" s="149"/>
      <c r="AF11" s="149"/>
      <c r="AG11" s="149" t="s">
        <v>140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65" t="s">
        <v>131</v>
      </c>
      <c r="B12" s="166" t="s">
        <v>94</v>
      </c>
      <c r="C12" s="185" t="s">
        <v>95</v>
      </c>
      <c r="D12" s="167"/>
      <c r="E12" s="168"/>
      <c r="F12" s="169"/>
      <c r="G12" s="170">
        <f>SUMIF(AG13:AG13,"&lt;&gt;NOR",G13:G13)</f>
        <v>0</v>
      </c>
      <c r="H12" s="164"/>
      <c r="I12" s="164">
        <f>SUM(I13:I13)</f>
        <v>0</v>
      </c>
      <c r="J12" s="164"/>
      <c r="K12" s="164">
        <f>SUM(K13:K13)</f>
        <v>12000</v>
      </c>
      <c r="L12" s="164"/>
      <c r="M12" s="164">
        <f>SUM(M13:M13)</f>
        <v>0</v>
      </c>
      <c r="N12" s="163"/>
      <c r="O12" s="163">
        <f>SUM(O13:O13)</f>
        <v>0</v>
      </c>
      <c r="P12" s="163"/>
      <c r="Q12" s="163">
        <f>SUM(Q13:Q13)</f>
        <v>0</v>
      </c>
      <c r="R12" s="164"/>
      <c r="S12" s="164"/>
      <c r="T12" s="164"/>
      <c r="U12" s="164"/>
      <c r="V12" s="164">
        <f>SUM(V13:V13)</f>
        <v>0</v>
      </c>
      <c r="W12" s="164"/>
      <c r="X12" s="164"/>
      <c r="Y12" s="164"/>
      <c r="AG12" t="s">
        <v>132</v>
      </c>
    </row>
    <row r="13" spans="1:60" ht="45" outlineLevel="1" x14ac:dyDescent="0.2">
      <c r="A13" s="178">
        <v>3</v>
      </c>
      <c r="B13" s="179" t="s">
        <v>142</v>
      </c>
      <c r="C13" s="186" t="s">
        <v>143</v>
      </c>
      <c r="D13" s="180" t="s">
        <v>135</v>
      </c>
      <c r="E13" s="181">
        <v>1</v>
      </c>
      <c r="F13" s="182"/>
      <c r="G13" s="183">
        <f>ROUND(E13*F13,2)</f>
        <v>0</v>
      </c>
      <c r="H13" s="160">
        <v>0</v>
      </c>
      <c r="I13" s="159">
        <f>ROUND(E13*H13,2)</f>
        <v>0</v>
      </c>
      <c r="J13" s="160">
        <v>12000</v>
      </c>
      <c r="K13" s="159">
        <f>ROUND(E13*J13,2)</f>
        <v>12000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136</v>
      </c>
      <c r="T13" s="159" t="s">
        <v>137</v>
      </c>
      <c r="U13" s="159">
        <v>0</v>
      </c>
      <c r="V13" s="159">
        <f>ROUND(E13*U13,2)</f>
        <v>0</v>
      </c>
      <c r="W13" s="159"/>
      <c r="X13" s="159" t="s">
        <v>138</v>
      </c>
      <c r="Y13" s="159" t="s">
        <v>139</v>
      </c>
      <c r="Z13" s="149"/>
      <c r="AA13" s="149"/>
      <c r="AB13" s="149"/>
      <c r="AC13" s="149"/>
      <c r="AD13" s="149"/>
      <c r="AE13" s="149"/>
      <c r="AF13" s="149"/>
      <c r="AG13" s="149" t="s">
        <v>140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5.5" x14ac:dyDescent="0.2">
      <c r="A14" s="165" t="s">
        <v>131</v>
      </c>
      <c r="B14" s="166" t="s">
        <v>96</v>
      </c>
      <c r="C14" s="185" t="s">
        <v>97</v>
      </c>
      <c r="D14" s="167"/>
      <c r="E14" s="168"/>
      <c r="F14" s="169"/>
      <c r="G14" s="170">
        <f>SUMIF(AG15:AG17,"&lt;&gt;NOR",G15:G17)</f>
        <v>0</v>
      </c>
      <c r="H14" s="164"/>
      <c r="I14" s="164">
        <f>SUM(I15:I17)</f>
        <v>0</v>
      </c>
      <c r="J14" s="164"/>
      <c r="K14" s="164">
        <f>SUM(K15:K17)</f>
        <v>0</v>
      </c>
      <c r="L14" s="164"/>
      <c r="M14" s="164">
        <f>SUM(M15:M17)</f>
        <v>0</v>
      </c>
      <c r="N14" s="163"/>
      <c r="O14" s="163">
        <f>SUM(O15:O17)</f>
        <v>0</v>
      </c>
      <c r="P14" s="163"/>
      <c r="Q14" s="163">
        <f>SUM(Q15:Q17)</f>
        <v>0</v>
      </c>
      <c r="R14" s="164"/>
      <c r="S14" s="164"/>
      <c r="T14" s="164"/>
      <c r="U14" s="164"/>
      <c r="V14" s="164">
        <f>SUM(V15:V17)</f>
        <v>0</v>
      </c>
      <c r="W14" s="164"/>
      <c r="X14" s="164"/>
      <c r="Y14" s="164"/>
      <c r="AG14" t="s">
        <v>132</v>
      </c>
    </row>
    <row r="15" spans="1:60" ht="45" outlineLevel="1" x14ac:dyDescent="0.2">
      <c r="A15" s="172">
        <v>4</v>
      </c>
      <c r="B15" s="173" t="s">
        <v>144</v>
      </c>
      <c r="C15" s="187" t="s">
        <v>145</v>
      </c>
      <c r="D15" s="174" t="s">
        <v>135</v>
      </c>
      <c r="E15" s="175">
        <v>0</v>
      </c>
      <c r="F15" s="176"/>
      <c r="G15" s="177">
        <f>ROUND(E15*F15,2)</f>
        <v>0</v>
      </c>
      <c r="H15" s="160">
        <v>0</v>
      </c>
      <c r="I15" s="159">
        <f>ROUND(E15*H15,2)</f>
        <v>0</v>
      </c>
      <c r="J15" s="160">
        <v>18000</v>
      </c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136</v>
      </c>
      <c r="T15" s="159" t="s">
        <v>137</v>
      </c>
      <c r="U15" s="159">
        <v>0</v>
      </c>
      <c r="V15" s="159">
        <f>ROUND(E15*U15,2)</f>
        <v>0</v>
      </c>
      <c r="W15" s="159"/>
      <c r="X15" s="159" t="s">
        <v>138</v>
      </c>
      <c r="Y15" s="159" t="s">
        <v>139</v>
      </c>
      <c r="Z15" s="149"/>
      <c r="AA15" s="149"/>
      <c r="AB15" s="149"/>
      <c r="AC15" s="149"/>
      <c r="AD15" s="149"/>
      <c r="AE15" s="149"/>
      <c r="AF15" s="149"/>
      <c r="AG15" s="149" t="s">
        <v>140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257" t="s">
        <v>814</v>
      </c>
      <c r="D16" s="258"/>
      <c r="E16" s="258"/>
      <c r="F16" s="258"/>
      <c r="G16" s="258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146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33.75" outlineLevel="3" x14ac:dyDescent="0.2">
      <c r="A17" s="156"/>
      <c r="B17" s="157"/>
      <c r="C17" s="259" t="s">
        <v>147</v>
      </c>
      <c r="D17" s="260"/>
      <c r="E17" s="260"/>
      <c r="F17" s="260"/>
      <c r="G17" s="260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146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84" t="str">
        <f>C17</f>
        <v>Poplatek za zábory komunikace by neměl být účtován, bude řešeno formou zápůjčky na základě žádosti o prominutí záborů. Naceněny budou jen náklady spojené s projednáním záborů vč. úhrady správních poplatků.</v>
      </c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5" t="s">
        <v>131</v>
      </c>
      <c r="B18" s="166" t="s">
        <v>98</v>
      </c>
      <c r="C18" s="185" t="s">
        <v>99</v>
      </c>
      <c r="D18" s="167"/>
      <c r="E18" s="168"/>
      <c r="F18" s="169"/>
      <c r="G18" s="170">
        <f>SUMIF(AG19:AG22,"&lt;&gt;NOR",G19:G22)</f>
        <v>0</v>
      </c>
      <c r="H18" s="164"/>
      <c r="I18" s="164">
        <f>SUM(I19:I22)</f>
        <v>0</v>
      </c>
      <c r="J18" s="164"/>
      <c r="K18" s="164">
        <f>SUM(K19:K22)</f>
        <v>4200</v>
      </c>
      <c r="L18" s="164"/>
      <c r="M18" s="164">
        <f>SUM(M19:M22)</f>
        <v>0</v>
      </c>
      <c r="N18" s="163"/>
      <c r="O18" s="163">
        <f>SUM(O19:O22)</f>
        <v>0</v>
      </c>
      <c r="P18" s="163"/>
      <c r="Q18" s="163">
        <f>SUM(Q19:Q22)</f>
        <v>0</v>
      </c>
      <c r="R18" s="164"/>
      <c r="S18" s="164"/>
      <c r="T18" s="164"/>
      <c r="U18" s="164"/>
      <c r="V18" s="164">
        <f>SUM(V19:V22)</f>
        <v>0</v>
      </c>
      <c r="W18" s="164"/>
      <c r="X18" s="164"/>
      <c r="Y18" s="164"/>
      <c r="AG18" t="s">
        <v>132</v>
      </c>
    </row>
    <row r="19" spans="1:60" ht="45" outlineLevel="1" x14ac:dyDescent="0.2">
      <c r="A19" s="178">
        <v>5</v>
      </c>
      <c r="B19" s="179" t="s">
        <v>148</v>
      </c>
      <c r="C19" s="186" t="s">
        <v>149</v>
      </c>
      <c r="D19" s="180" t="s">
        <v>135</v>
      </c>
      <c r="E19" s="181">
        <v>1</v>
      </c>
      <c r="F19" s="182"/>
      <c r="G19" s="183">
        <f>ROUND(E19*F19,2)</f>
        <v>0</v>
      </c>
      <c r="H19" s="160">
        <v>0</v>
      </c>
      <c r="I19" s="159">
        <f>ROUND(E19*H19,2)</f>
        <v>0</v>
      </c>
      <c r="J19" s="160">
        <v>0</v>
      </c>
      <c r="K19" s="159">
        <f>ROUND(E19*J19,2)</f>
        <v>0</v>
      </c>
      <c r="L19" s="159">
        <v>21</v>
      </c>
      <c r="M19" s="159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9"/>
      <c r="S19" s="159" t="s">
        <v>136</v>
      </c>
      <c r="T19" s="159" t="s">
        <v>137</v>
      </c>
      <c r="U19" s="159">
        <v>0</v>
      </c>
      <c r="V19" s="159">
        <f>ROUND(E19*U19,2)</f>
        <v>0</v>
      </c>
      <c r="W19" s="159"/>
      <c r="X19" s="159" t="s">
        <v>138</v>
      </c>
      <c r="Y19" s="159" t="s">
        <v>139</v>
      </c>
      <c r="Z19" s="149"/>
      <c r="AA19" s="149"/>
      <c r="AB19" s="149"/>
      <c r="AC19" s="149"/>
      <c r="AD19" s="149"/>
      <c r="AE19" s="149"/>
      <c r="AF19" s="149"/>
      <c r="AG19" s="149" t="s">
        <v>140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56.25" outlineLevel="1" x14ac:dyDescent="0.2">
      <c r="A20" s="172">
        <v>6</v>
      </c>
      <c r="B20" s="173" t="s">
        <v>150</v>
      </c>
      <c r="C20" s="187" t="s">
        <v>151</v>
      </c>
      <c r="D20" s="174" t="s">
        <v>135</v>
      </c>
      <c r="E20" s="175">
        <v>1</v>
      </c>
      <c r="F20" s="176"/>
      <c r="G20" s="177">
        <f>ROUND(E20*F20,2)</f>
        <v>0</v>
      </c>
      <c r="H20" s="160">
        <v>0</v>
      </c>
      <c r="I20" s="159">
        <f>ROUND(E20*H20,2)</f>
        <v>0</v>
      </c>
      <c r="J20" s="160">
        <v>4200</v>
      </c>
      <c r="K20" s="159">
        <f>ROUND(E20*J20,2)</f>
        <v>4200</v>
      </c>
      <c r="L20" s="159">
        <v>21</v>
      </c>
      <c r="M20" s="159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9"/>
      <c r="S20" s="159" t="s">
        <v>136</v>
      </c>
      <c r="T20" s="159" t="s">
        <v>137</v>
      </c>
      <c r="U20" s="159">
        <v>0</v>
      </c>
      <c r="V20" s="159">
        <f>ROUND(E20*U20,2)</f>
        <v>0</v>
      </c>
      <c r="W20" s="159"/>
      <c r="X20" s="159" t="s">
        <v>138</v>
      </c>
      <c r="Y20" s="159" t="s">
        <v>139</v>
      </c>
      <c r="Z20" s="149"/>
      <c r="AA20" s="149"/>
      <c r="AB20" s="149"/>
      <c r="AC20" s="149"/>
      <c r="AD20" s="149"/>
      <c r="AE20" s="149"/>
      <c r="AF20" s="149"/>
      <c r="AG20" s="149" t="s">
        <v>140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2" x14ac:dyDescent="0.2">
      <c r="A21" s="156"/>
      <c r="B21" s="157"/>
      <c r="C21" s="257" t="s">
        <v>152</v>
      </c>
      <c r="D21" s="258"/>
      <c r="E21" s="258"/>
      <c r="F21" s="258"/>
      <c r="G21" s="258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146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84" t="str">
        <f>C21</f>
        <v>doklady o oprávnění k provádění prací, doklady o likvidaci odpadů, návody k obsluze, kopie záručních listů   - 2x tištěně a 1x v elektronické podobě</v>
      </c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8">
        <v>7</v>
      </c>
      <c r="B22" s="179" t="s">
        <v>153</v>
      </c>
      <c r="C22" s="186" t="s">
        <v>154</v>
      </c>
      <c r="D22" s="180" t="s">
        <v>135</v>
      </c>
      <c r="E22" s="181">
        <v>1</v>
      </c>
      <c r="F22" s="182">
        <v>0</v>
      </c>
      <c r="G22" s="183">
        <f>ROUND(E22*F22,2)</f>
        <v>0</v>
      </c>
      <c r="H22" s="160">
        <v>0</v>
      </c>
      <c r="I22" s="159">
        <f>ROUND(E22*H22,2)</f>
        <v>0</v>
      </c>
      <c r="J22" s="160">
        <v>0</v>
      </c>
      <c r="K22" s="159">
        <f>ROUND(E22*J22,2)</f>
        <v>0</v>
      </c>
      <c r="L22" s="159">
        <v>21</v>
      </c>
      <c r="M22" s="159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9"/>
      <c r="S22" s="159" t="s">
        <v>136</v>
      </c>
      <c r="T22" s="159" t="s">
        <v>137</v>
      </c>
      <c r="U22" s="159">
        <v>0</v>
      </c>
      <c r="V22" s="159">
        <f>ROUND(E22*U22,2)</f>
        <v>0</v>
      </c>
      <c r="W22" s="159"/>
      <c r="X22" s="159" t="s">
        <v>138</v>
      </c>
      <c r="Y22" s="159" t="s">
        <v>139</v>
      </c>
      <c r="Z22" s="149"/>
      <c r="AA22" s="149"/>
      <c r="AB22" s="149"/>
      <c r="AC22" s="149"/>
      <c r="AD22" s="149"/>
      <c r="AE22" s="149"/>
      <c r="AF22" s="149"/>
      <c r="AG22" s="149" t="s">
        <v>140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5" t="s">
        <v>131</v>
      </c>
      <c r="B23" s="166" t="s">
        <v>100</v>
      </c>
      <c r="C23" s="185" t="s">
        <v>101</v>
      </c>
      <c r="D23" s="167"/>
      <c r="E23" s="168"/>
      <c r="F23" s="169"/>
      <c r="G23" s="170">
        <f>SUMIF(AG24:AG25,"&lt;&gt;NOR",G24:G25)</f>
        <v>0</v>
      </c>
      <c r="H23" s="164"/>
      <c r="I23" s="164">
        <f>SUM(I24:I25)</f>
        <v>0</v>
      </c>
      <c r="J23" s="164"/>
      <c r="K23" s="164">
        <f>SUM(K24:K25)</f>
        <v>17000</v>
      </c>
      <c r="L23" s="164"/>
      <c r="M23" s="164">
        <f>SUM(M24:M25)</f>
        <v>0</v>
      </c>
      <c r="N23" s="163"/>
      <c r="O23" s="163">
        <f>SUM(O24:O25)</f>
        <v>0</v>
      </c>
      <c r="P23" s="163"/>
      <c r="Q23" s="163">
        <f>SUM(Q24:Q25)</f>
        <v>0</v>
      </c>
      <c r="R23" s="164"/>
      <c r="S23" s="164"/>
      <c r="T23" s="164"/>
      <c r="U23" s="164"/>
      <c r="V23" s="164">
        <f>SUM(V24:V25)</f>
        <v>0</v>
      </c>
      <c r="W23" s="164"/>
      <c r="X23" s="164"/>
      <c r="Y23" s="164"/>
      <c r="AG23" t="s">
        <v>132</v>
      </c>
    </row>
    <row r="24" spans="1:60" ht="45" outlineLevel="1" x14ac:dyDescent="0.2">
      <c r="A24" s="172">
        <v>8</v>
      </c>
      <c r="B24" s="173" t="s">
        <v>155</v>
      </c>
      <c r="C24" s="187" t="s">
        <v>156</v>
      </c>
      <c r="D24" s="174" t="s">
        <v>135</v>
      </c>
      <c r="E24" s="175">
        <v>1</v>
      </c>
      <c r="F24" s="176"/>
      <c r="G24" s="177">
        <f>ROUND(E24*F24,2)</f>
        <v>0</v>
      </c>
      <c r="H24" s="160">
        <v>0</v>
      </c>
      <c r="I24" s="159">
        <f>ROUND(E24*H24,2)</f>
        <v>0</v>
      </c>
      <c r="J24" s="160">
        <v>17000</v>
      </c>
      <c r="K24" s="159">
        <f>ROUND(E24*J24,2)</f>
        <v>17000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9"/>
      <c r="S24" s="159" t="s">
        <v>136</v>
      </c>
      <c r="T24" s="159" t="s">
        <v>137</v>
      </c>
      <c r="U24" s="159">
        <v>0</v>
      </c>
      <c r="V24" s="159">
        <f>ROUND(E24*U24,2)</f>
        <v>0</v>
      </c>
      <c r="W24" s="159"/>
      <c r="X24" s="159" t="s">
        <v>138</v>
      </c>
      <c r="Y24" s="159" t="s">
        <v>139</v>
      </c>
      <c r="Z24" s="149"/>
      <c r="AA24" s="149"/>
      <c r="AB24" s="149"/>
      <c r="AC24" s="149"/>
      <c r="AD24" s="149"/>
      <c r="AE24" s="149"/>
      <c r="AF24" s="149"/>
      <c r="AG24" s="149" t="s">
        <v>140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56.25" outlineLevel="2" x14ac:dyDescent="0.2">
      <c r="A25" s="156"/>
      <c r="B25" s="157"/>
      <c r="C25" s="257" t="s">
        <v>157</v>
      </c>
      <c r="D25" s="258"/>
      <c r="E25" s="258"/>
      <c r="F25" s="258"/>
      <c r="G25" s="258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146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84" t="str">
        <f>C25</f>
        <v>náklady v důsledku nezbytného respektování stávající dopravy v okolí stavby ovlivňující stavební práce (ochrana kolem vstupů do budovy). Náklady na ztížené provádění stavebních prací v důsledku provozu budovy po dobu stavby (nutnost ochranných konstrukcí, ochranných zábradlí a hrazení, apod.). Bytový dům bude investorem užíván po celou dobu stavby ke svému obvyklému účelu a náklady s tím spojené jsou součástí této položky.</v>
      </c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5" t="s">
        <v>131</v>
      </c>
      <c r="B26" s="166" t="s">
        <v>102</v>
      </c>
      <c r="C26" s="185" t="s">
        <v>30</v>
      </c>
      <c r="D26" s="167"/>
      <c r="E26" s="168"/>
      <c r="F26" s="169"/>
      <c r="G26" s="170">
        <f>SUMIF(AG27:AG28,"&lt;&gt;NOR",G27:G28)</f>
        <v>0</v>
      </c>
      <c r="H26" s="164"/>
      <c r="I26" s="164">
        <f>SUM(I27:I28)</f>
        <v>0</v>
      </c>
      <c r="J26" s="164"/>
      <c r="K26" s="164">
        <f>SUM(K27:K28)</f>
        <v>36000</v>
      </c>
      <c r="L26" s="164"/>
      <c r="M26" s="164">
        <f>SUM(M27:M28)</f>
        <v>0</v>
      </c>
      <c r="N26" s="163"/>
      <c r="O26" s="163">
        <f>SUM(O27:O28)</f>
        <v>0</v>
      </c>
      <c r="P26" s="163"/>
      <c r="Q26" s="163">
        <f>SUM(Q27:Q28)</f>
        <v>0</v>
      </c>
      <c r="R26" s="164"/>
      <c r="S26" s="164"/>
      <c r="T26" s="164"/>
      <c r="U26" s="164"/>
      <c r="V26" s="164">
        <f>SUM(V27:V28)</f>
        <v>0</v>
      </c>
      <c r="W26" s="164"/>
      <c r="X26" s="164"/>
      <c r="Y26" s="164"/>
      <c r="AG26" t="s">
        <v>132</v>
      </c>
    </row>
    <row r="27" spans="1:60" ht="22.5" outlineLevel="1" x14ac:dyDescent="0.2">
      <c r="A27" s="178">
        <v>9</v>
      </c>
      <c r="B27" s="179" t="s">
        <v>158</v>
      </c>
      <c r="C27" s="186" t="s">
        <v>159</v>
      </c>
      <c r="D27" s="180" t="s">
        <v>135</v>
      </c>
      <c r="E27" s="181">
        <v>1</v>
      </c>
      <c r="F27" s="182"/>
      <c r="G27" s="183">
        <f>ROUND(E27*F27,2)</f>
        <v>0</v>
      </c>
      <c r="H27" s="160">
        <v>0</v>
      </c>
      <c r="I27" s="159">
        <f>ROUND(E27*H27,2)</f>
        <v>0</v>
      </c>
      <c r="J27" s="160">
        <v>15000</v>
      </c>
      <c r="K27" s="159">
        <f>ROUND(E27*J27,2)</f>
        <v>15000</v>
      </c>
      <c r="L27" s="159">
        <v>21</v>
      </c>
      <c r="M27" s="159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9"/>
      <c r="S27" s="159" t="s">
        <v>136</v>
      </c>
      <c r="T27" s="159" t="s">
        <v>137</v>
      </c>
      <c r="U27" s="159">
        <v>0</v>
      </c>
      <c r="V27" s="159">
        <f>ROUND(E27*U27,2)</f>
        <v>0</v>
      </c>
      <c r="W27" s="159"/>
      <c r="X27" s="159" t="s">
        <v>138</v>
      </c>
      <c r="Y27" s="159" t="s">
        <v>139</v>
      </c>
      <c r="Z27" s="149"/>
      <c r="AA27" s="149"/>
      <c r="AB27" s="149"/>
      <c r="AC27" s="149"/>
      <c r="AD27" s="149"/>
      <c r="AE27" s="149"/>
      <c r="AF27" s="149"/>
      <c r="AG27" s="149" t="s">
        <v>140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8">
        <v>10</v>
      </c>
      <c r="B28" s="179" t="s">
        <v>160</v>
      </c>
      <c r="C28" s="186" t="s">
        <v>161</v>
      </c>
      <c r="D28" s="180" t="s">
        <v>135</v>
      </c>
      <c r="E28" s="181">
        <v>1</v>
      </c>
      <c r="F28" s="182"/>
      <c r="G28" s="183">
        <f>ROUND(E28*F28,2)</f>
        <v>0</v>
      </c>
      <c r="H28" s="160">
        <v>0</v>
      </c>
      <c r="I28" s="159">
        <f>ROUND(E28*H28,2)</f>
        <v>0</v>
      </c>
      <c r="J28" s="160">
        <v>21000</v>
      </c>
      <c r="K28" s="159">
        <f>ROUND(E28*J28,2)</f>
        <v>21000</v>
      </c>
      <c r="L28" s="159">
        <v>21</v>
      </c>
      <c r="M28" s="159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59"/>
      <c r="S28" s="159" t="s">
        <v>136</v>
      </c>
      <c r="T28" s="159" t="s">
        <v>137</v>
      </c>
      <c r="U28" s="159">
        <v>0</v>
      </c>
      <c r="V28" s="159">
        <f>ROUND(E28*U28,2)</f>
        <v>0</v>
      </c>
      <c r="W28" s="159"/>
      <c r="X28" s="159" t="s">
        <v>138</v>
      </c>
      <c r="Y28" s="159" t="s">
        <v>139</v>
      </c>
      <c r="Z28" s="149"/>
      <c r="AA28" s="149"/>
      <c r="AB28" s="149"/>
      <c r="AC28" s="149"/>
      <c r="AD28" s="149"/>
      <c r="AE28" s="149"/>
      <c r="AF28" s="149"/>
      <c r="AG28" s="149" t="s">
        <v>140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5" t="s">
        <v>131</v>
      </c>
      <c r="B29" s="166" t="s">
        <v>43</v>
      </c>
      <c r="C29" s="185" t="s">
        <v>57</v>
      </c>
      <c r="D29" s="167"/>
      <c r="E29" s="168"/>
      <c r="F29" s="169"/>
      <c r="G29" s="170">
        <f>SUMIF(AG30:AG71,"&lt;&gt;NOR",G30:G71)</f>
        <v>0</v>
      </c>
      <c r="H29" s="164"/>
      <c r="I29" s="164">
        <f>SUM(I30:I71)</f>
        <v>0</v>
      </c>
      <c r="J29" s="164"/>
      <c r="K29" s="164">
        <f>SUM(K30:K71)</f>
        <v>380782.3899999999</v>
      </c>
      <c r="L29" s="164"/>
      <c r="M29" s="164">
        <f>SUM(M30:M71)</f>
        <v>0</v>
      </c>
      <c r="N29" s="163"/>
      <c r="O29" s="163">
        <f>SUM(O30:O71)</f>
        <v>0</v>
      </c>
      <c r="P29" s="163"/>
      <c r="Q29" s="163">
        <f>SUM(Q30:Q71)</f>
        <v>0</v>
      </c>
      <c r="R29" s="164"/>
      <c r="S29" s="164"/>
      <c r="T29" s="164"/>
      <c r="U29" s="164"/>
      <c r="V29" s="164">
        <f>SUM(V30:V71)</f>
        <v>0</v>
      </c>
      <c r="W29" s="164"/>
      <c r="X29" s="164"/>
      <c r="Y29" s="164"/>
      <c r="AG29" t="s">
        <v>132</v>
      </c>
    </row>
    <row r="30" spans="1:60" outlineLevel="1" x14ac:dyDescent="0.2">
      <c r="A30" s="178">
        <v>11</v>
      </c>
      <c r="B30" s="179" t="s">
        <v>162</v>
      </c>
      <c r="C30" s="186" t="s">
        <v>163</v>
      </c>
      <c r="D30" s="180" t="s">
        <v>164</v>
      </c>
      <c r="E30" s="181">
        <v>8</v>
      </c>
      <c r="F30" s="182"/>
      <c r="G30" s="183">
        <f t="shared" ref="G30:G71" si="0">ROUND(E30*F30,2)</f>
        <v>0</v>
      </c>
      <c r="H30" s="160">
        <v>0</v>
      </c>
      <c r="I30" s="159">
        <f t="shared" ref="I30:I71" si="1">ROUND(E30*H30,2)</f>
        <v>0</v>
      </c>
      <c r="J30" s="160">
        <v>24.6</v>
      </c>
      <c r="K30" s="159">
        <f t="shared" ref="K30:K71" si="2">ROUND(E30*J30,2)</f>
        <v>196.8</v>
      </c>
      <c r="L30" s="159">
        <v>21</v>
      </c>
      <c r="M30" s="159">
        <f t="shared" ref="M30:M71" si="3">G30*(1+L30/100)</f>
        <v>0</v>
      </c>
      <c r="N30" s="158">
        <v>0</v>
      </c>
      <c r="O30" s="158">
        <f t="shared" ref="O30:O71" si="4">ROUND(E30*N30,2)</f>
        <v>0</v>
      </c>
      <c r="P30" s="158">
        <v>0</v>
      </c>
      <c r="Q30" s="158">
        <f t="shared" ref="Q30:Q71" si="5">ROUND(E30*P30,2)</f>
        <v>0</v>
      </c>
      <c r="R30" s="159"/>
      <c r="S30" s="159" t="s">
        <v>136</v>
      </c>
      <c r="T30" s="159" t="s">
        <v>137</v>
      </c>
      <c r="U30" s="159">
        <v>0</v>
      </c>
      <c r="V30" s="159">
        <f t="shared" ref="V30:V71" si="6">ROUND(E30*U30,2)</f>
        <v>0</v>
      </c>
      <c r="W30" s="159"/>
      <c r="X30" s="159" t="s">
        <v>138</v>
      </c>
      <c r="Y30" s="159" t="s">
        <v>139</v>
      </c>
      <c r="Z30" s="149"/>
      <c r="AA30" s="149"/>
      <c r="AB30" s="149"/>
      <c r="AC30" s="149"/>
      <c r="AD30" s="149"/>
      <c r="AE30" s="149"/>
      <c r="AF30" s="149"/>
      <c r="AG30" s="149" t="s">
        <v>140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8">
        <v>12</v>
      </c>
      <c r="B31" s="179" t="s">
        <v>165</v>
      </c>
      <c r="C31" s="186" t="s">
        <v>166</v>
      </c>
      <c r="D31" s="180" t="s">
        <v>164</v>
      </c>
      <c r="E31" s="181">
        <v>2</v>
      </c>
      <c r="F31" s="182"/>
      <c r="G31" s="183">
        <f t="shared" si="0"/>
        <v>0</v>
      </c>
      <c r="H31" s="160">
        <v>0</v>
      </c>
      <c r="I31" s="159">
        <f t="shared" si="1"/>
        <v>0</v>
      </c>
      <c r="J31" s="160">
        <v>30.8</v>
      </c>
      <c r="K31" s="159">
        <f t="shared" si="2"/>
        <v>61.6</v>
      </c>
      <c r="L31" s="159">
        <v>21</v>
      </c>
      <c r="M31" s="159">
        <f t="shared" si="3"/>
        <v>0</v>
      </c>
      <c r="N31" s="158">
        <v>0</v>
      </c>
      <c r="O31" s="158">
        <f t="shared" si="4"/>
        <v>0</v>
      </c>
      <c r="P31" s="158">
        <v>0</v>
      </c>
      <c r="Q31" s="158">
        <f t="shared" si="5"/>
        <v>0</v>
      </c>
      <c r="R31" s="159"/>
      <c r="S31" s="159" t="s">
        <v>136</v>
      </c>
      <c r="T31" s="159" t="s">
        <v>137</v>
      </c>
      <c r="U31" s="159">
        <v>0</v>
      </c>
      <c r="V31" s="159">
        <f t="shared" si="6"/>
        <v>0</v>
      </c>
      <c r="W31" s="159"/>
      <c r="X31" s="159" t="s">
        <v>138</v>
      </c>
      <c r="Y31" s="159" t="s">
        <v>139</v>
      </c>
      <c r="Z31" s="149"/>
      <c r="AA31" s="149"/>
      <c r="AB31" s="149"/>
      <c r="AC31" s="149"/>
      <c r="AD31" s="149"/>
      <c r="AE31" s="149"/>
      <c r="AF31" s="149"/>
      <c r="AG31" s="149" t="s">
        <v>140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8">
        <v>13</v>
      </c>
      <c r="B32" s="179" t="s">
        <v>167</v>
      </c>
      <c r="C32" s="186" t="s">
        <v>168</v>
      </c>
      <c r="D32" s="180" t="s">
        <v>169</v>
      </c>
      <c r="E32" s="181">
        <v>26.7408</v>
      </c>
      <c r="F32" s="182"/>
      <c r="G32" s="183">
        <f t="shared" si="0"/>
        <v>0</v>
      </c>
      <c r="H32" s="160">
        <v>0</v>
      </c>
      <c r="I32" s="159">
        <f t="shared" si="1"/>
        <v>0</v>
      </c>
      <c r="J32" s="160">
        <v>516</v>
      </c>
      <c r="K32" s="159">
        <f t="shared" si="2"/>
        <v>13798.25</v>
      </c>
      <c r="L32" s="159">
        <v>21</v>
      </c>
      <c r="M32" s="159">
        <f t="shared" si="3"/>
        <v>0</v>
      </c>
      <c r="N32" s="158">
        <v>0</v>
      </c>
      <c r="O32" s="158">
        <f t="shared" si="4"/>
        <v>0</v>
      </c>
      <c r="P32" s="158">
        <v>0</v>
      </c>
      <c r="Q32" s="158">
        <f t="shared" si="5"/>
        <v>0</v>
      </c>
      <c r="R32" s="159"/>
      <c r="S32" s="159" t="s">
        <v>136</v>
      </c>
      <c r="T32" s="159" t="s">
        <v>137</v>
      </c>
      <c r="U32" s="159">
        <v>0</v>
      </c>
      <c r="V32" s="159">
        <f t="shared" si="6"/>
        <v>0</v>
      </c>
      <c r="W32" s="159"/>
      <c r="X32" s="159" t="s">
        <v>138</v>
      </c>
      <c r="Y32" s="159" t="s">
        <v>139</v>
      </c>
      <c r="Z32" s="149"/>
      <c r="AA32" s="149"/>
      <c r="AB32" s="149"/>
      <c r="AC32" s="149"/>
      <c r="AD32" s="149"/>
      <c r="AE32" s="149"/>
      <c r="AF32" s="149"/>
      <c r="AG32" s="149" t="s">
        <v>140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8">
        <v>14</v>
      </c>
      <c r="B33" s="179" t="s">
        <v>170</v>
      </c>
      <c r="C33" s="186" t="s">
        <v>171</v>
      </c>
      <c r="D33" s="180" t="s">
        <v>135</v>
      </c>
      <c r="E33" s="181">
        <v>1</v>
      </c>
      <c r="F33" s="182"/>
      <c r="G33" s="183">
        <f t="shared" si="0"/>
        <v>0</v>
      </c>
      <c r="H33" s="160">
        <v>0</v>
      </c>
      <c r="I33" s="159">
        <f t="shared" si="1"/>
        <v>0</v>
      </c>
      <c r="J33" s="160">
        <v>435</v>
      </c>
      <c r="K33" s="159">
        <f t="shared" si="2"/>
        <v>435</v>
      </c>
      <c r="L33" s="159">
        <v>21</v>
      </c>
      <c r="M33" s="159">
        <f t="shared" si="3"/>
        <v>0</v>
      </c>
      <c r="N33" s="158">
        <v>0</v>
      </c>
      <c r="O33" s="158">
        <f t="shared" si="4"/>
        <v>0</v>
      </c>
      <c r="P33" s="158">
        <v>0</v>
      </c>
      <c r="Q33" s="158">
        <f t="shared" si="5"/>
        <v>0</v>
      </c>
      <c r="R33" s="159"/>
      <c r="S33" s="159" t="s">
        <v>136</v>
      </c>
      <c r="T33" s="159" t="s">
        <v>137</v>
      </c>
      <c r="U33" s="159">
        <v>0</v>
      </c>
      <c r="V33" s="159">
        <f t="shared" si="6"/>
        <v>0</v>
      </c>
      <c r="W33" s="159"/>
      <c r="X33" s="159" t="s">
        <v>138</v>
      </c>
      <c r="Y33" s="159" t="s">
        <v>139</v>
      </c>
      <c r="Z33" s="149"/>
      <c r="AA33" s="149"/>
      <c r="AB33" s="149"/>
      <c r="AC33" s="149"/>
      <c r="AD33" s="149"/>
      <c r="AE33" s="149"/>
      <c r="AF33" s="149"/>
      <c r="AG33" s="149" t="s">
        <v>140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8">
        <v>15</v>
      </c>
      <c r="B34" s="179" t="s">
        <v>172</v>
      </c>
      <c r="C34" s="186" t="s">
        <v>173</v>
      </c>
      <c r="D34" s="180" t="s">
        <v>135</v>
      </c>
      <c r="E34" s="181">
        <v>2</v>
      </c>
      <c r="F34" s="182"/>
      <c r="G34" s="183">
        <f t="shared" si="0"/>
        <v>0</v>
      </c>
      <c r="H34" s="160">
        <v>0</v>
      </c>
      <c r="I34" s="159">
        <f t="shared" si="1"/>
        <v>0</v>
      </c>
      <c r="J34" s="160">
        <v>195</v>
      </c>
      <c r="K34" s="159">
        <f t="shared" si="2"/>
        <v>390</v>
      </c>
      <c r="L34" s="159">
        <v>21</v>
      </c>
      <c r="M34" s="159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59"/>
      <c r="S34" s="159" t="s">
        <v>136</v>
      </c>
      <c r="T34" s="159" t="s">
        <v>137</v>
      </c>
      <c r="U34" s="159">
        <v>0</v>
      </c>
      <c r="V34" s="159">
        <f t="shared" si="6"/>
        <v>0</v>
      </c>
      <c r="W34" s="159"/>
      <c r="X34" s="159" t="s">
        <v>138</v>
      </c>
      <c r="Y34" s="159" t="s">
        <v>139</v>
      </c>
      <c r="Z34" s="149"/>
      <c r="AA34" s="149"/>
      <c r="AB34" s="149"/>
      <c r="AC34" s="149"/>
      <c r="AD34" s="149"/>
      <c r="AE34" s="149"/>
      <c r="AF34" s="149"/>
      <c r="AG34" s="149" t="s">
        <v>140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8">
        <v>16</v>
      </c>
      <c r="B35" s="179" t="s">
        <v>174</v>
      </c>
      <c r="C35" s="186" t="s">
        <v>175</v>
      </c>
      <c r="D35" s="180" t="s">
        <v>164</v>
      </c>
      <c r="E35" s="181">
        <v>1</v>
      </c>
      <c r="F35" s="182"/>
      <c r="G35" s="183">
        <f t="shared" si="0"/>
        <v>0</v>
      </c>
      <c r="H35" s="160">
        <v>0</v>
      </c>
      <c r="I35" s="159">
        <f t="shared" si="1"/>
        <v>0</v>
      </c>
      <c r="J35" s="160">
        <v>245</v>
      </c>
      <c r="K35" s="159">
        <f t="shared" si="2"/>
        <v>245</v>
      </c>
      <c r="L35" s="159">
        <v>21</v>
      </c>
      <c r="M35" s="159">
        <f t="shared" si="3"/>
        <v>0</v>
      </c>
      <c r="N35" s="158">
        <v>0</v>
      </c>
      <c r="O35" s="158">
        <f t="shared" si="4"/>
        <v>0</v>
      </c>
      <c r="P35" s="158">
        <v>0</v>
      </c>
      <c r="Q35" s="158">
        <f t="shared" si="5"/>
        <v>0</v>
      </c>
      <c r="R35" s="159"/>
      <c r="S35" s="159" t="s">
        <v>136</v>
      </c>
      <c r="T35" s="159" t="s">
        <v>137</v>
      </c>
      <c r="U35" s="159">
        <v>0</v>
      </c>
      <c r="V35" s="159">
        <f t="shared" si="6"/>
        <v>0</v>
      </c>
      <c r="W35" s="159"/>
      <c r="X35" s="159" t="s">
        <v>138</v>
      </c>
      <c r="Y35" s="159" t="s">
        <v>139</v>
      </c>
      <c r="Z35" s="149"/>
      <c r="AA35" s="149"/>
      <c r="AB35" s="149"/>
      <c r="AC35" s="149"/>
      <c r="AD35" s="149"/>
      <c r="AE35" s="149"/>
      <c r="AF35" s="149"/>
      <c r="AG35" s="149" t="s">
        <v>140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8">
        <v>17</v>
      </c>
      <c r="B36" s="179" t="s">
        <v>176</v>
      </c>
      <c r="C36" s="186" t="s">
        <v>177</v>
      </c>
      <c r="D36" s="180" t="s">
        <v>164</v>
      </c>
      <c r="E36" s="181">
        <v>4</v>
      </c>
      <c r="F36" s="182"/>
      <c r="G36" s="183">
        <f t="shared" si="0"/>
        <v>0</v>
      </c>
      <c r="H36" s="160">
        <v>0</v>
      </c>
      <c r="I36" s="159">
        <f t="shared" si="1"/>
        <v>0</v>
      </c>
      <c r="J36" s="160">
        <v>268</v>
      </c>
      <c r="K36" s="159">
        <f t="shared" si="2"/>
        <v>1072</v>
      </c>
      <c r="L36" s="159">
        <v>21</v>
      </c>
      <c r="M36" s="159">
        <f t="shared" si="3"/>
        <v>0</v>
      </c>
      <c r="N36" s="158">
        <v>0</v>
      </c>
      <c r="O36" s="158">
        <f t="shared" si="4"/>
        <v>0</v>
      </c>
      <c r="P36" s="158">
        <v>0</v>
      </c>
      <c r="Q36" s="158">
        <f t="shared" si="5"/>
        <v>0</v>
      </c>
      <c r="R36" s="159"/>
      <c r="S36" s="159" t="s">
        <v>136</v>
      </c>
      <c r="T36" s="159" t="s">
        <v>137</v>
      </c>
      <c r="U36" s="159">
        <v>0</v>
      </c>
      <c r="V36" s="159">
        <f t="shared" si="6"/>
        <v>0</v>
      </c>
      <c r="W36" s="159"/>
      <c r="X36" s="159" t="s">
        <v>138</v>
      </c>
      <c r="Y36" s="159" t="s">
        <v>139</v>
      </c>
      <c r="Z36" s="149"/>
      <c r="AA36" s="149"/>
      <c r="AB36" s="149"/>
      <c r="AC36" s="149"/>
      <c r="AD36" s="149"/>
      <c r="AE36" s="149"/>
      <c r="AF36" s="149"/>
      <c r="AG36" s="149" t="s">
        <v>140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8">
        <v>18</v>
      </c>
      <c r="B37" s="179" t="s">
        <v>178</v>
      </c>
      <c r="C37" s="186" t="s">
        <v>179</v>
      </c>
      <c r="D37" s="180" t="s">
        <v>164</v>
      </c>
      <c r="E37" s="181">
        <v>1</v>
      </c>
      <c r="F37" s="182"/>
      <c r="G37" s="183">
        <f t="shared" si="0"/>
        <v>0</v>
      </c>
      <c r="H37" s="160">
        <v>0</v>
      </c>
      <c r="I37" s="159">
        <f t="shared" si="1"/>
        <v>0</v>
      </c>
      <c r="J37" s="160">
        <v>166</v>
      </c>
      <c r="K37" s="159">
        <f t="shared" si="2"/>
        <v>166</v>
      </c>
      <c r="L37" s="159">
        <v>21</v>
      </c>
      <c r="M37" s="159">
        <f t="shared" si="3"/>
        <v>0</v>
      </c>
      <c r="N37" s="158">
        <v>0</v>
      </c>
      <c r="O37" s="158">
        <f t="shared" si="4"/>
        <v>0</v>
      </c>
      <c r="P37" s="158">
        <v>0</v>
      </c>
      <c r="Q37" s="158">
        <f t="shared" si="5"/>
        <v>0</v>
      </c>
      <c r="R37" s="159"/>
      <c r="S37" s="159" t="s">
        <v>136</v>
      </c>
      <c r="T37" s="159" t="s">
        <v>137</v>
      </c>
      <c r="U37" s="159">
        <v>0</v>
      </c>
      <c r="V37" s="159">
        <f t="shared" si="6"/>
        <v>0</v>
      </c>
      <c r="W37" s="159"/>
      <c r="X37" s="159" t="s">
        <v>138</v>
      </c>
      <c r="Y37" s="159" t="s">
        <v>139</v>
      </c>
      <c r="Z37" s="149"/>
      <c r="AA37" s="149"/>
      <c r="AB37" s="149"/>
      <c r="AC37" s="149"/>
      <c r="AD37" s="149"/>
      <c r="AE37" s="149"/>
      <c r="AF37" s="149"/>
      <c r="AG37" s="149" t="s">
        <v>140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78">
        <v>19</v>
      </c>
      <c r="B38" s="179" t="s">
        <v>180</v>
      </c>
      <c r="C38" s="186" t="s">
        <v>181</v>
      </c>
      <c r="D38" s="180" t="s">
        <v>169</v>
      </c>
      <c r="E38" s="181">
        <v>111.12479999999999</v>
      </c>
      <c r="F38" s="182"/>
      <c r="G38" s="183">
        <f t="shared" si="0"/>
        <v>0</v>
      </c>
      <c r="H38" s="160">
        <v>0</v>
      </c>
      <c r="I38" s="159">
        <f t="shared" si="1"/>
        <v>0</v>
      </c>
      <c r="J38" s="160">
        <v>15.9</v>
      </c>
      <c r="K38" s="159">
        <f t="shared" si="2"/>
        <v>1766.88</v>
      </c>
      <c r="L38" s="159">
        <v>21</v>
      </c>
      <c r="M38" s="159">
        <f t="shared" si="3"/>
        <v>0</v>
      </c>
      <c r="N38" s="158">
        <v>0</v>
      </c>
      <c r="O38" s="158">
        <f t="shared" si="4"/>
        <v>0</v>
      </c>
      <c r="P38" s="158">
        <v>0</v>
      </c>
      <c r="Q38" s="158">
        <f t="shared" si="5"/>
        <v>0</v>
      </c>
      <c r="R38" s="159"/>
      <c r="S38" s="159" t="s">
        <v>136</v>
      </c>
      <c r="T38" s="159" t="s">
        <v>137</v>
      </c>
      <c r="U38" s="159">
        <v>0</v>
      </c>
      <c r="V38" s="159">
        <f t="shared" si="6"/>
        <v>0</v>
      </c>
      <c r="W38" s="159"/>
      <c r="X38" s="159" t="s">
        <v>138</v>
      </c>
      <c r="Y38" s="159" t="s">
        <v>139</v>
      </c>
      <c r="Z38" s="149"/>
      <c r="AA38" s="149"/>
      <c r="AB38" s="149"/>
      <c r="AC38" s="149"/>
      <c r="AD38" s="149"/>
      <c r="AE38" s="149"/>
      <c r="AF38" s="149"/>
      <c r="AG38" s="149" t="s">
        <v>140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8">
        <v>20</v>
      </c>
      <c r="B39" s="179" t="s">
        <v>182</v>
      </c>
      <c r="C39" s="186" t="s">
        <v>183</v>
      </c>
      <c r="D39" s="180" t="s">
        <v>169</v>
      </c>
      <c r="E39" s="181">
        <v>45.323700000000002</v>
      </c>
      <c r="F39" s="182"/>
      <c r="G39" s="183">
        <f t="shared" si="0"/>
        <v>0</v>
      </c>
      <c r="H39" s="160">
        <v>0</v>
      </c>
      <c r="I39" s="159">
        <f t="shared" si="1"/>
        <v>0</v>
      </c>
      <c r="J39" s="160">
        <v>160</v>
      </c>
      <c r="K39" s="159">
        <f t="shared" si="2"/>
        <v>7251.79</v>
      </c>
      <c r="L39" s="159">
        <v>21</v>
      </c>
      <c r="M39" s="159">
        <f t="shared" si="3"/>
        <v>0</v>
      </c>
      <c r="N39" s="158">
        <v>0</v>
      </c>
      <c r="O39" s="158">
        <f t="shared" si="4"/>
        <v>0</v>
      </c>
      <c r="P39" s="158">
        <v>0</v>
      </c>
      <c r="Q39" s="158">
        <f t="shared" si="5"/>
        <v>0</v>
      </c>
      <c r="R39" s="159"/>
      <c r="S39" s="159" t="s">
        <v>136</v>
      </c>
      <c r="T39" s="159" t="s">
        <v>137</v>
      </c>
      <c r="U39" s="159">
        <v>0</v>
      </c>
      <c r="V39" s="159">
        <f t="shared" si="6"/>
        <v>0</v>
      </c>
      <c r="W39" s="159"/>
      <c r="X39" s="159" t="s">
        <v>138</v>
      </c>
      <c r="Y39" s="159" t="s">
        <v>139</v>
      </c>
      <c r="Z39" s="149"/>
      <c r="AA39" s="149"/>
      <c r="AB39" s="149"/>
      <c r="AC39" s="149"/>
      <c r="AD39" s="149"/>
      <c r="AE39" s="149"/>
      <c r="AF39" s="149"/>
      <c r="AG39" s="149" t="s">
        <v>140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33.75" outlineLevel="1" x14ac:dyDescent="0.2">
      <c r="A40" s="178">
        <v>21</v>
      </c>
      <c r="B40" s="179" t="s">
        <v>184</v>
      </c>
      <c r="C40" s="186" t="s">
        <v>185</v>
      </c>
      <c r="D40" s="180" t="s">
        <v>169</v>
      </c>
      <c r="E40" s="181">
        <v>13.960050000000001</v>
      </c>
      <c r="F40" s="182"/>
      <c r="G40" s="183">
        <f t="shared" si="0"/>
        <v>0</v>
      </c>
      <c r="H40" s="160">
        <v>0</v>
      </c>
      <c r="I40" s="159">
        <f t="shared" si="1"/>
        <v>0</v>
      </c>
      <c r="J40" s="160">
        <v>133</v>
      </c>
      <c r="K40" s="159">
        <f t="shared" si="2"/>
        <v>1856.69</v>
      </c>
      <c r="L40" s="159">
        <v>21</v>
      </c>
      <c r="M40" s="159">
        <f t="shared" si="3"/>
        <v>0</v>
      </c>
      <c r="N40" s="158">
        <v>0</v>
      </c>
      <c r="O40" s="158">
        <f t="shared" si="4"/>
        <v>0</v>
      </c>
      <c r="P40" s="158">
        <v>0</v>
      </c>
      <c r="Q40" s="158">
        <f t="shared" si="5"/>
        <v>0</v>
      </c>
      <c r="R40" s="159"/>
      <c r="S40" s="159" t="s">
        <v>136</v>
      </c>
      <c r="T40" s="159" t="s">
        <v>137</v>
      </c>
      <c r="U40" s="159">
        <v>0</v>
      </c>
      <c r="V40" s="159">
        <f t="shared" si="6"/>
        <v>0</v>
      </c>
      <c r="W40" s="159"/>
      <c r="X40" s="159" t="s">
        <v>138</v>
      </c>
      <c r="Y40" s="159" t="s">
        <v>139</v>
      </c>
      <c r="Z40" s="149"/>
      <c r="AA40" s="149"/>
      <c r="AB40" s="149"/>
      <c r="AC40" s="149"/>
      <c r="AD40" s="149"/>
      <c r="AE40" s="149"/>
      <c r="AF40" s="149"/>
      <c r="AG40" s="149" t="s">
        <v>140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8">
        <v>22</v>
      </c>
      <c r="B41" s="179" t="s">
        <v>186</v>
      </c>
      <c r="C41" s="186" t="s">
        <v>187</v>
      </c>
      <c r="D41" s="180" t="s">
        <v>169</v>
      </c>
      <c r="E41" s="181">
        <v>41.3</v>
      </c>
      <c r="F41" s="182"/>
      <c r="G41" s="183">
        <f t="shared" si="0"/>
        <v>0</v>
      </c>
      <c r="H41" s="160">
        <v>0</v>
      </c>
      <c r="I41" s="159">
        <f t="shared" si="1"/>
        <v>0</v>
      </c>
      <c r="J41" s="160">
        <v>301</v>
      </c>
      <c r="K41" s="159">
        <f t="shared" si="2"/>
        <v>12431.3</v>
      </c>
      <c r="L41" s="159">
        <v>21</v>
      </c>
      <c r="M41" s="159">
        <f t="shared" si="3"/>
        <v>0</v>
      </c>
      <c r="N41" s="158">
        <v>0</v>
      </c>
      <c r="O41" s="158">
        <f t="shared" si="4"/>
        <v>0</v>
      </c>
      <c r="P41" s="158">
        <v>0</v>
      </c>
      <c r="Q41" s="158">
        <f t="shared" si="5"/>
        <v>0</v>
      </c>
      <c r="R41" s="159"/>
      <c r="S41" s="159" t="s">
        <v>136</v>
      </c>
      <c r="T41" s="159" t="s">
        <v>137</v>
      </c>
      <c r="U41" s="159">
        <v>0</v>
      </c>
      <c r="V41" s="159">
        <f t="shared" si="6"/>
        <v>0</v>
      </c>
      <c r="W41" s="159"/>
      <c r="X41" s="159" t="s">
        <v>138</v>
      </c>
      <c r="Y41" s="159" t="s">
        <v>139</v>
      </c>
      <c r="Z41" s="149"/>
      <c r="AA41" s="149"/>
      <c r="AB41" s="149"/>
      <c r="AC41" s="149"/>
      <c r="AD41" s="149"/>
      <c r="AE41" s="149"/>
      <c r="AF41" s="149"/>
      <c r="AG41" s="149" t="s">
        <v>140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33.75" outlineLevel="1" x14ac:dyDescent="0.2">
      <c r="A42" s="178">
        <v>23</v>
      </c>
      <c r="B42" s="179" t="s">
        <v>188</v>
      </c>
      <c r="C42" s="186" t="s">
        <v>189</v>
      </c>
      <c r="D42" s="180" t="s">
        <v>169</v>
      </c>
      <c r="E42" s="181">
        <v>208.94</v>
      </c>
      <c r="F42" s="182"/>
      <c r="G42" s="183">
        <f t="shared" si="0"/>
        <v>0</v>
      </c>
      <c r="H42" s="160">
        <v>0</v>
      </c>
      <c r="I42" s="159">
        <f t="shared" si="1"/>
        <v>0</v>
      </c>
      <c r="J42" s="160">
        <v>48.5</v>
      </c>
      <c r="K42" s="159">
        <f t="shared" si="2"/>
        <v>10133.59</v>
      </c>
      <c r="L42" s="159">
        <v>21</v>
      </c>
      <c r="M42" s="159">
        <f t="shared" si="3"/>
        <v>0</v>
      </c>
      <c r="N42" s="158">
        <v>0</v>
      </c>
      <c r="O42" s="158">
        <f t="shared" si="4"/>
        <v>0</v>
      </c>
      <c r="P42" s="158">
        <v>0</v>
      </c>
      <c r="Q42" s="158">
        <f t="shared" si="5"/>
        <v>0</v>
      </c>
      <c r="R42" s="159"/>
      <c r="S42" s="159" t="s">
        <v>136</v>
      </c>
      <c r="T42" s="159" t="s">
        <v>137</v>
      </c>
      <c r="U42" s="159">
        <v>0</v>
      </c>
      <c r="V42" s="159">
        <f t="shared" si="6"/>
        <v>0</v>
      </c>
      <c r="W42" s="159"/>
      <c r="X42" s="159" t="s">
        <v>138</v>
      </c>
      <c r="Y42" s="159" t="s">
        <v>139</v>
      </c>
      <c r="Z42" s="149"/>
      <c r="AA42" s="149"/>
      <c r="AB42" s="149"/>
      <c r="AC42" s="149"/>
      <c r="AD42" s="149"/>
      <c r="AE42" s="149"/>
      <c r="AF42" s="149"/>
      <c r="AG42" s="149" t="s">
        <v>140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8">
        <v>24</v>
      </c>
      <c r="B43" s="179" t="s">
        <v>190</v>
      </c>
      <c r="C43" s="186" t="s">
        <v>191</v>
      </c>
      <c r="D43" s="180" t="s">
        <v>169</v>
      </c>
      <c r="E43" s="181">
        <v>54.6999</v>
      </c>
      <c r="F43" s="182"/>
      <c r="G43" s="183">
        <f t="shared" si="0"/>
        <v>0</v>
      </c>
      <c r="H43" s="160">
        <v>0</v>
      </c>
      <c r="I43" s="159">
        <f t="shared" si="1"/>
        <v>0</v>
      </c>
      <c r="J43" s="160">
        <v>190</v>
      </c>
      <c r="K43" s="159">
        <f t="shared" si="2"/>
        <v>10392.98</v>
      </c>
      <c r="L43" s="159">
        <v>21</v>
      </c>
      <c r="M43" s="159">
        <f t="shared" si="3"/>
        <v>0</v>
      </c>
      <c r="N43" s="158">
        <v>0</v>
      </c>
      <c r="O43" s="158">
        <f t="shared" si="4"/>
        <v>0</v>
      </c>
      <c r="P43" s="158">
        <v>0</v>
      </c>
      <c r="Q43" s="158">
        <f t="shared" si="5"/>
        <v>0</v>
      </c>
      <c r="R43" s="159"/>
      <c r="S43" s="159" t="s">
        <v>136</v>
      </c>
      <c r="T43" s="159" t="s">
        <v>137</v>
      </c>
      <c r="U43" s="159">
        <v>0</v>
      </c>
      <c r="V43" s="159">
        <f t="shared" si="6"/>
        <v>0</v>
      </c>
      <c r="W43" s="159"/>
      <c r="X43" s="159" t="s">
        <v>138</v>
      </c>
      <c r="Y43" s="159" t="s">
        <v>139</v>
      </c>
      <c r="Z43" s="149"/>
      <c r="AA43" s="149"/>
      <c r="AB43" s="149"/>
      <c r="AC43" s="149"/>
      <c r="AD43" s="149"/>
      <c r="AE43" s="149"/>
      <c r="AF43" s="149"/>
      <c r="AG43" s="149" t="s">
        <v>140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8">
        <v>25</v>
      </c>
      <c r="B44" s="179" t="s">
        <v>192</v>
      </c>
      <c r="C44" s="186" t="s">
        <v>193</v>
      </c>
      <c r="D44" s="180" t="s">
        <v>169</v>
      </c>
      <c r="E44" s="181">
        <v>2.5527000000000002</v>
      </c>
      <c r="F44" s="182"/>
      <c r="G44" s="183">
        <f t="shared" si="0"/>
        <v>0</v>
      </c>
      <c r="H44" s="160">
        <v>0</v>
      </c>
      <c r="I44" s="159">
        <f t="shared" si="1"/>
        <v>0</v>
      </c>
      <c r="J44" s="160">
        <v>175</v>
      </c>
      <c r="K44" s="159">
        <f t="shared" si="2"/>
        <v>446.72</v>
      </c>
      <c r="L44" s="159">
        <v>21</v>
      </c>
      <c r="M44" s="159">
        <f t="shared" si="3"/>
        <v>0</v>
      </c>
      <c r="N44" s="158">
        <v>0</v>
      </c>
      <c r="O44" s="158">
        <f t="shared" si="4"/>
        <v>0</v>
      </c>
      <c r="P44" s="158">
        <v>0</v>
      </c>
      <c r="Q44" s="158">
        <f t="shared" si="5"/>
        <v>0</v>
      </c>
      <c r="R44" s="159"/>
      <c r="S44" s="159" t="s">
        <v>136</v>
      </c>
      <c r="T44" s="159" t="s">
        <v>137</v>
      </c>
      <c r="U44" s="159">
        <v>0</v>
      </c>
      <c r="V44" s="159">
        <f t="shared" si="6"/>
        <v>0</v>
      </c>
      <c r="W44" s="159"/>
      <c r="X44" s="159" t="s">
        <v>138</v>
      </c>
      <c r="Y44" s="159" t="s">
        <v>139</v>
      </c>
      <c r="Z44" s="149"/>
      <c r="AA44" s="149"/>
      <c r="AB44" s="149"/>
      <c r="AC44" s="149"/>
      <c r="AD44" s="149"/>
      <c r="AE44" s="149"/>
      <c r="AF44" s="149"/>
      <c r="AG44" s="149" t="s">
        <v>140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8">
        <v>26</v>
      </c>
      <c r="B45" s="179" t="s">
        <v>194</v>
      </c>
      <c r="C45" s="186" t="s">
        <v>195</v>
      </c>
      <c r="D45" s="180" t="s">
        <v>169</v>
      </c>
      <c r="E45" s="181">
        <v>5.2640000000000002</v>
      </c>
      <c r="F45" s="182"/>
      <c r="G45" s="183">
        <f t="shared" si="0"/>
        <v>0</v>
      </c>
      <c r="H45" s="160">
        <v>0</v>
      </c>
      <c r="I45" s="159">
        <f t="shared" si="1"/>
        <v>0</v>
      </c>
      <c r="J45" s="160">
        <v>181</v>
      </c>
      <c r="K45" s="159">
        <f t="shared" si="2"/>
        <v>952.78</v>
      </c>
      <c r="L45" s="159">
        <v>21</v>
      </c>
      <c r="M45" s="159">
        <f t="shared" si="3"/>
        <v>0</v>
      </c>
      <c r="N45" s="158">
        <v>0</v>
      </c>
      <c r="O45" s="158">
        <f t="shared" si="4"/>
        <v>0</v>
      </c>
      <c r="P45" s="158">
        <v>0</v>
      </c>
      <c r="Q45" s="158">
        <f t="shared" si="5"/>
        <v>0</v>
      </c>
      <c r="R45" s="159"/>
      <c r="S45" s="159" t="s">
        <v>136</v>
      </c>
      <c r="T45" s="159" t="s">
        <v>137</v>
      </c>
      <c r="U45" s="159">
        <v>0</v>
      </c>
      <c r="V45" s="159">
        <f t="shared" si="6"/>
        <v>0</v>
      </c>
      <c r="W45" s="159"/>
      <c r="X45" s="159" t="s">
        <v>138</v>
      </c>
      <c r="Y45" s="159" t="s">
        <v>139</v>
      </c>
      <c r="Z45" s="149"/>
      <c r="AA45" s="149"/>
      <c r="AB45" s="149"/>
      <c r="AC45" s="149"/>
      <c r="AD45" s="149"/>
      <c r="AE45" s="149"/>
      <c r="AF45" s="149"/>
      <c r="AG45" s="149" t="s">
        <v>140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8">
        <v>27</v>
      </c>
      <c r="B46" s="179" t="s">
        <v>196</v>
      </c>
      <c r="C46" s="186" t="s">
        <v>197</v>
      </c>
      <c r="D46" s="180" t="s">
        <v>169</v>
      </c>
      <c r="E46" s="181">
        <v>18.809999999999999</v>
      </c>
      <c r="F46" s="182"/>
      <c r="G46" s="183">
        <f t="shared" si="0"/>
        <v>0</v>
      </c>
      <c r="H46" s="160">
        <v>0</v>
      </c>
      <c r="I46" s="159">
        <f t="shared" si="1"/>
        <v>0</v>
      </c>
      <c r="J46" s="160">
        <v>200</v>
      </c>
      <c r="K46" s="159">
        <f t="shared" si="2"/>
        <v>3762</v>
      </c>
      <c r="L46" s="159">
        <v>21</v>
      </c>
      <c r="M46" s="159">
        <f t="shared" si="3"/>
        <v>0</v>
      </c>
      <c r="N46" s="158">
        <v>0</v>
      </c>
      <c r="O46" s="158">
        <f t="shared" si="4"/>
        <v>0</v>
      </c>
      <c r="P46" s="158">
        <v>0</v>
      </c>
      <c r="Q46" s="158">
        <f t="shared" si="5"/>
        <v>0</v>
      </c>
      <c r="R46" s="159"/>
      <c r="S46" s="159" t="s">
        <v>136</v>
      </c>
      <c r="T46" s="159" t="s">
        <v>137</v>
      </c>
      <c r="U46" s="159">
        <v>0</v>
      </c>
      <c r="V46" s="159">
        <f t="shared" si="6"/>
        <v>0</v>
      </c>
      <c r="W46" s="159"/>
      <c r="X46" s="159" t="s">
        <v>138</v>
      </c>
      <c r="Y46" s="159" t="s">
        <v>139</v>
      </c>
      <c r="Z46" s="149"/>
      <c r="AA46" s="149"/>
      <c r="AB46" s="149"/>
      <c r="AC46" s="149"/>
      <c r="AD46" s="149"/>
      <c r="AE46" s="149"/>
      <c r="AF46" s="149"/>
      <c r="AG46" s="149" t="s">
        <v>140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8">
        <v>28</v>
      </c>
      <c r="B47" s="179" t="s">
        <v>198</v>
      </c>
      <c r="C47" s="186" t="s">
        <v>199</v>
      </c>
      <c r="D47" s="180" t="s">
        <v>164</v>
      </c>
      <c r="E47" s="181">
        <v>2</v>
      </c>
      <c r="F47" s="182"/>
      <c r="G47" s="183">
        <f t="shared" si="0"/>
        <v>0</v>
      </c>
      <c r="H47" s="160">
        <v>0</v>
      </c>
      <c r="I47" s="159">
        <f t="shared" si="1"/>
        <v>0</v>
      </c>
      <c r="J47" s="160">
        <v>610</v>
      </c>
      <c r="K47" s="159">
        <f t="shared" si="2"/>
        <v>1220</v>
      </c>
      <c r="L47" s="159">
        <v>21</v>
      </c>
      <c r="M47" s="159">
        <f t="shared" si="3"/>
        <v>0</v>
      </c>
      <c r="N47" s="158">
        <v>0</v>
      </c>
      <c r="O47" s="158">
        <f t="shared" si="4"/>
        <v>0</v>
      </c>
      <c r="P47" s="158">
        <v>0</v>
      </c>
      <c r="Q47" s="158">
        <f t="shared" si="5"/>
        <v>0</v>
      </c>
      <c r="R47" s="159"/>
      <c r="S47" s="159" t="s">
        <v>136</v>
      </c>
      <c r="T47" s="159" t="s">
        <v>137</v>
      </c>
      <c r="U47" s="159">
        <v>0</v>
      </c>
      <c r="V47" s="159">
        <f t="shared" si="6"/>
        <v>0</v>
      </c>
      <c r="W47" s="159"/>
      <c r="X47" s="159" t="s">
        <v>138</v>
      </c>
      <c r="Y47" s="159" t="s">
        <v>139</v>
      </c>
      <c r="Z47" s="149"/>
      <c r="AA47" s="149"/>
      <c r="AB47" s="149"/>
      <c r="AC47" s="149"/>
      <c r="AD47" s="149"/>
      <c r="AE47" s="149"/>
      <c r="AF47" s="149"/>
      <c r="AG47" s="149" t="s">
        <v>140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8">
        <v>29</v>
      </c>
      <c r="B48" s="179" t="s">
        <v>200</v>
      </c>
      <c r="C48" s="186" t="s">
        <v>201</v>
      </c>
      <c r="D48" s="180" t="s">
        <v>202</v>
      </c>
      <c r="E48" s="181">
        <v>1.1399999999999999</v>
      </c>
      <c r="F48" s="182"/>
      <c r="G48" s="183">
        <f t="shared" si="0"/>
        <v>0</v>
      </c>
      <c r="H48" s="160">
        <v>0</v>
      </c>
      <c r="I48" s="159">
        <f t="shared" si="1"/>
        <v>0</v>
      </c>
      <c r="J48" s="160">
        <v>3970</v>
      </c>
      <c r="K48" s="159">
        <f t="shared" si="2"/>
        <v>4525.8</v>
      </c>
      <c r="L48" s="159">
        <v>21</v>
      </c>
      <c r="M48" s="159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9"/>
      <c r="S48" s="159" t="s">
        <v>136</v>
      </c>
      <c r="T48" s="159" t="s">
        <v>137</v>
      </c>
      <c r="U48" s="159">
        <v>0</v>
      </c>
      <c r="V48" s="159">
        <f t="shared" si="6"/>
        <v>0</v>
      </c>
      <c r="W48" s="159"/>
      <c r="X48" s="159" t="s">
        <v>138</v>
      </c>
      <c r="Y48" s="159" t="s">
        <v>139</v>
      </c>
      <c r="Z48" s="149"/>
      <c r="AA48" s="149"/>
      <c r="AB48" s="149"/>
      <c r="AC48" s="149"/>
      <c r="AD48" s="149"/>
      <c r="AE48" s="149"/>
      <c r="AF48" s="149"/>
      <c r="AG48" s="149" t="s">
        <v>140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8">
        <v>30</v>
      </c>
      <c r="B49" s="179" t="s">
        <v>203</v>
      </c>
      <c r="C49" s="186" t="s">
        <v>204</v>
      </c>
      <c r="D49" s="180" t="s">
        <v>202</v>
      </c>
      <c r="E49" s="181">
        <v>0.6</v>
      </c>
      <c r="F49" s="182"/>
      <c r="G49" s="183">
        <f t="shared" si="0"/>
        <v>0</v>
      </c>
      <c r="H49" s="160">
        <v>0</v>
      </c>
      <c r="I49" s="159">
        <f t="shared" si="1"/>
        <v>0</v>
      </c>
      <c r="J49" s="160">
        <v>6650</v>
      </c>
      <c r="K49" s="159">
        <f t="shared" si="2"/>
        <v>3990</v>
      </c>
      <c r="L49" s="159">
        <v>21</v>
      </c>
      <c r="M49" s="159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9"/>
      <c r="S49" s="159" t="s">
        <v>136</v>
      </c>
      <c r="T49" s="159" t="s">
        <v>137</v>
      </c>
      <c r="U49" s="159">
        <v>0</v>
      </c>
      <c r="V49" s="159">
        <f t="shared" si="6"/>
        <v>0</v>
      </c>
      <c r="W49" s="159"/>
      <c r="X49" s="159" t="s">
        <v>138</v>
      </c>
      <c r="Y49" s="159" t="s">
        <v>139</v>
      </c>
      <c r="Z49" s="149"/>
      <c r="AA49" s="149"/>
      <c r="AB49" s="149"/>
      <c r="AC49" s="149"/>
      <c r="AD49" s="149"/>
      <c r="AE49" s="149"/>
      <c r="AF49" s="149"/>
      <c r="AG49" s="149" t="s">
        <v>140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8">
        <v>31</v>
      </c>
      <c r="B50" s="179" t="s">
        <v>205</v>
      </c>
      <c r="C50" s="186" t="s">
        <v>206</v>
      </c>
      <c r="D50" s="180" t="s">
        <v>169</v>
      </c>
      <c r="E50" s="181">
        <v>6.1410999999999998</v>
      </c>
      <c r="F50" s="182"/>
      <c r="G50" s="183">
        <f t="shared" si="0"/>
        <v>0</v>
      </c>
      <c r="H50" s="160">
        <v>0</v>
      </c>
      <c r="I50" s="159">
        <f t="shared" si="1"/>
        <v>0</v>
      </c>
      <c r="J50" s="160">
        <v>112</v>
      </c>
      <c r="K50" s="159">
        <f t="shared" si="2"/>
        <v>687.8</v>
      </c>
      <c r="L50" s="159">
        <v>21</v>
      </c>
      <c r="M50" s="159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9"/>
      <c r="S50" s="159" t="s">
        <v>136</v>
      </c>
      <c r="T50" s="159" t="s">
        <v>137</v>
      </c>
      <c r="U50" s="159">
        <v>0</v>
      </c>
      <c r="V50" s="159">
        <f t="shared" si="6"/>
        <v>0</v>
      </c>
      <c r="W50" s="159"/>
      <c r="X50" s="159" t="s">
        <v>138</v>
      </c>
      <c r="Y50" s="159" t="s">
        <v>139</v>
      </c>
      <c r="Z50" s="149"/>
      <c r="AA50" s="149"/>
      <c r="AB50" s="149"/>
      <c r="AC50" s="149"/>
      <c r="AD50" s="149"/>
      <c r="AE50" s="149"/>
      <c r="AF50" s="149"/>
      <c r="AG50" s="149" t="s">
        <v>140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8">
        <v>32</v>
      </c>
      <c r="B51" s="179" t="s">
        <v>207</v>
      </c>
      <c r="C51" s="186" t="s">
        <v>208</v>
      </c>
      <c r="D51" s="180" t="s">
        <v>169</v>
      </c>
      <c r="E51" s="181">
        <v>38.58</v>
      </c>
      <c r="F51" s="182"/>
      <c r="G51" s="183">
        <f t="shared" si="0"/>
        <v>0</v>
      </c>
      <c r="H51" s="160">
        <v>0</v>
      </c>
      <c r="I51" s="159">
        <f t="shared" si="1"/>
        <v>0</v>
      </c>
      <c r="J51" s="160">
        <v>80</v>
      </c>
      <c r="K51" s="159">
        <f t="shared" si="2"/>
        <v>3086.4</v>
      </c>
      <c r="L51" s="159">
        <v>21</v>
      </c>
      <c r="M51" s="159">
        <f t="shared" si="3"/>
        <v>0</v>
      </c>
      <c r="N51" s="158">
        <v>0</v>
      </c>
      <c r="O51" s="158">
        <f t="shared" si="4"/>
        <v>0</v>
      </c>
      <c r="P51" s="158">
        <v>0</v>
      </c>
      <c r="Q51" s="158">
        <f t="shared" si="5"/>
        <v>0</v>
      </c>
      <c r="R51" s="159"/>
      <c r="S51" s="159" t="s">
        <v>136</v>
      </c>
      <c r="T51" s="159" t="s">
        <v>137</v>
      </c>
      <c r="U51" s="159">
        <v>0</v>
      </c>
      <c r="V51" s="159">
        <f t="shared" si="6"/>
        <v>0</v>
      </c>
      <c r="W51" s="159"/>
      <c r="X51" s="159" t="s">
        <v>138</v>
      </c>
      <c r="Y51" s="159" t="s">
        <v>139</v>
      </c>
      <c r="Z51" s="149"/>
      <c r="AA51" s="149"/>
      <c r="AB51" s="149"/>
      <c r="AC51" s="149"/>
      <c r="AD51" s="149"/>
      <c r="AE51" s="149"/>
      <c r="AF51" s="149"/>
      <c r="AG51" s="149" t="s">
        <v>140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78">
        <v>33</v>
      </c>
      <c r="B52" s="179" t="s">
        <v>209</v>
      </c>
      <c r="C52" s="186" t="s">
        <v>210</v>
      </c>
      <c r="D52" s="180" t="s">
        <v>169</v>
      </c>
      <c r="E52" s="181">
        <v>7.45</v>
      </c>
      <c r="F52" s="182"/>
      <c r="G52" s="183">
        <f t="shared" si="0"/>
        <v>0</v>
      </c>
      <c r="H52" s="160">
        <v>0</v>
      </c>
      <c r="I52" s="159">
        <f t="shared" si="1"/>
        <v>0</v>
      </c>
      <c r="J52" s="160">
        <v>122</v>
      </c>
      <c r="K52" s="159">
        <f t="shared" si="2"/>
        <v>908.9</v>
      </c>
      <c r="L52" s="159">
        <v>21</v>
      </c>
      <c r="M52" s="159">
        <f t="shared" si="3"/>
        <v>0</v>
      </c>
      <c r="N52" s="158">
        <v>0</v>
      </c>
      <c r="O52" s="158">
        <f t="shared" si="4"/>
        <v>0</v>
      </c>
      <c r="P52" s="158">
        <v>0</v>
      </c>
      <c r="Q52" s="158">
        <f t="shared" si="5"/>
        <v>0</v>
      </c>
      <c r="R52" s="159"/>
      <c r="S52" s="159" t="s">
        <v>136</v>
      </c>
      <c r="T52" s="159" t="s">
        <v>137</v>
      </c>
      <c r="U52" s="159">
        <v>0</v>
      </c>
      <c r="V52" s="159">
        <f t="shared" si="6"/>
        <v>0</v>
      </c>
      <c r="W52" s="159"/>
      <c r="X52" s="159" t="s">
        <v>138</v>
      </c>
      <c r="Y52" s="159" t="s">
        <v>139</v>
      </c>
      <c r="Z52" s="149"/>
      <c r="AA52" s="149"/>
      <c r="AB52" s="149"/>
      <c r="AC52" s="149"/>
      <c r="AD52" s="149"/>
      <c r="AE52" s="149"/>
      <c r="AF52" s="149"/>
      <c r="AG52" s="149" t="s">
        <v>140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78">
        <v>34</v>
      </c>
      <c r="B53" s="179" t="s">
        <v>211</v>
      </c>
      <c r="C53" s="186" t="s">
        <v>212</v>
      </c>
      <c r="D53" s="180" t="s">
        <v>213</v>
      </c>
      <c r="E53" s="181">
        <v>4.9275000000000002</v>
      </c>
      <c r="F53" s="182"/>
      <c r="G53" s="183">
        <f t="shared" si="0"/>
        <v>0</v>
      </c>
      <c r="H53" s="160">
        <v>0</v>
      </c>
      <c r="I53" s="159">
        <f t="shared" si="1"/>
        <v>0</v>
      </c>
      <c r="J53" s="160">
        <v>5390</v>
      </c>
      <c r="K53" s="159">
        <f t="shared" si="2"/>
        <v>26559.23</v>
      </c>
      <c r="L53" s="159">
        <v>21</v>
      </c>
      <c r="M53" s="159">
        <f t="shared" si="3"/>
        <v>0</v>
      </c>
      <c r="N53" s="158">
        <v>0</v>
      </c>
      <c r="O53" s="158">
        <f t="shared" si="4"/>
        <v>0</v>
      </c>
      <c r="P53" s="158">
        <v>0</v>
      </c>
      <c r="Q53" s="158">
        <f t="shared" si="5"/>
        <v>0</v>
      </c>
      <c r="R53" s="159"/>
      <c r="S53" s="159" t="s">
        <v>136</v>
      </c>
      <c r="T53" s="159" t="s">
        <v>137</v>
      </c>
      <c r="U53" s="159">
        <v>0</v>
      </c>
      <c r="V53" s="159">
        <f t="shared" si="6"/>
        <v>0</v>
      </c>
      <c r="W53" s="159"/>
      <c r="X53" s="159" t="s">
        <v>138</v>
      </c>
      <c r="Y53" s="159" t="s">
        <v>139</v>
      </c>
      <c r="Z53" s="149"/>
      <c r="AA53" s="149"/>
      <c r="AB53" s="149"/>
      <c r="AC53" s="149"/>
      <c r="AD53" s="149"/>
      <c r="AE53" s="149"/>
      <c r="AF53" s="149"/>
      <c r="AG53" s="149" t="s">
        <v>140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78">
        <v>35</v>
      </c>
      <c r="B54" s="179" t="s">
        <v>214</v>
      </c>
      <c r="C54" s="186" t="s">
        <v>215</v>
      </c>
      <c r="D54" s="180" t="s">
        <v>169</v>
      </c>
      <c r="E54" s="181">
        <v>54.75</v>
      </c>
      <c r="F54" s="182"/>
      <c r="G54" s="183">
        <f t="shared" si="0"/>
        <v>0</v>
      </c>
      <c r="H54" s="160">
        <v>0</v>
      </c>
      <c r="I54" s="159">
        <f t="shared" si="1"/>
        <v>0</v>
      </c>
      <c r="J54" s="160">
        <v>30.7</v>
      </c>
      <c r="K54" s="159">
        <f t="shared" si="2"/>
        <v>1680.83</v>
      </c>
      <c r="L54" s="159">
        <v>21</v>
      </c>
      <c r="M54" s="159">
        <f t="shared" si="3"/>
        <v>0</v>
      </c>
      <c r="N54" s="158">
        <v>0</v>
      </c>
      <c r="O54" s="158">
        <f t="shared" si="4"/>
        <v>0</v>
      </c>
      <c r="P54" s="158">
        <v>0</v>
      </c>
      <c r="Q54" s="158">
        <f t="shared" si="5"/>
        <v>0</v>
      </c>
      <c r="R54" s="159"/>
      <c r="S54" s="159" t="s">
        <v>136</v>
      </c>
      <c r="T54" s="159" t="s">
        <v>137</v>
      </c>
      <c r="U54" s="159">
        <v>0</v>
      </c>
      <c r="V54" s="159">
        <f t="shared" si="6"/>
        <v>0</v>
      </c>
      <c r="W54" s="159"/>
      <c r="X54" s="159" t="s">
        <v>138</v>
      </c>
      <c r="Y54" s="159" t="s">
        <v>139</v>
      </c>
      <c r="Z54" s="149"/>
      <c r="AA54" s="149"/>
      <c r="AB54" s="149"/>
      <c r="AC54" s="149"/>
      <c r="AD54" s="149"/>
      <c r="AE54" s="149"/>
      <c r="AF54" s="149"/>
      <c r="AG54" s="149" t="s">
        <v>140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3.75" outlineLevel="1" x14ac:dyDescent="0.2">
      <c r="A55" s="178">
        <v>36</v>
      </c>
      <c r="B55" s="179" t="s">
        <v>216</v>
      </c>
      <c r="C55" s="186" t="s">
        <v>217</v>
      </c>
      <c r="D55" s="180" t="s">
        <v>213</v>
      </c>
      <c r="E55" s="181">
        <v>4.9275000000000002</v>
      </c>
      <c r="F55" s="182"/>
      <c r="G55" s="183">
        <f t="shared" si="0"/>
        <v>0</v>
      </c>
      <c r="H55" s="160">
        <v>0</v>
      </c>
      <c r="I55" s="159">
        <f t="shared" si="1"/>
        <v>0</v>
      </c>
      <c r="J55" s="160">
        <v>5390</v>
      </c>
      <c r="K55" s="159">
        <f t="shared" si="2"/>
        <v>26559.23</v>
      </c>
      <c r="L55" s="159">
        <v>21</v>
      </c>
      <c r="M55" s="159">
        <f t="shared" si="3"/>
        <v>0</v>
      </c>
      <c r="N55" s="158">
        <v>0</v>
      </c>
      <c r="O55" s="158">
        <f t="shared" si="4"/>
        <v>0</v>
      </c>
      <c r="P55" s="158">
        <v>0</v>
      </c>
      <c r="Q55" s="158">
        <f t="shared" si="5"/>
        <v>0</v>
      </c>
      <c r="R55" s="159"/>
      <c r="S55" s="159" t="s">
        <v>136</v>
      </c>
      <c r="T55" s="159" t="s">
        <v>137</v>
      </c>
      <c r="U55" s="159">
        <v>0</v>
      </c>
      <c r="V55" s="159">
        <f t="shared" si="6"/>
        <v>0</v>
      </c>
      <c r="W55" s="159"/>
      <c r="X55" s="159" t="s">
        <v>138</v>
      </c>
      <c r="Y55" s="159" t="s">
        <v>139</v>
      </c>
      <c r="Z55" s="149"/>
      <c r="AA55" s="149"/>
      <c r="AB55" s="149"/>
      <c r="AC55" s="149"/>
      <c r="AD55" s="149"/>
      <c r="AE55" s="149"/>
      <c r="AF55" s="149"/>
      <c r="AG55" s="149" t="s">
        <v>140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78">
        <v>37</v>
      </c>
      <c r="B56" s="179" t="s">
        <v>218</v>
      </c>
      <c r="C56" s="186" t="s">
        <v>219</v>
      </c>
      <c r="D56" s="180" t="s">
        <v>213</v>
      </c>
      <c r="E56" s="181">
        <v>6.6247499999999997</v>
      </c>
      <c r="F56" s="182"/>
      <c r="G56" s="183">
        <f t="shared" si="0"/>
        <v>0</v>
      </c>
      <c r="H56" s="160">
        <v>0</v>
      </c>
      <c r="I56" s="159">
        <f t="shared" si="1"/>
        <v>0</v>
      </c>
      <c r="J56" s="160">
        <v>2400</v>
      </c>
      <c r="K56" s="159">
        <f t="shared" si="2"/>
        <v>15899.4</v>
      </c>
      <c r="L56" s="159">
        <v>21</v>
      </c>
      <c r="M56" s="159">
        <f t="shared" si="3"/>
        <v>0</v>
      </c>
      <c r="N56" s="158">
        <v>0</v>
      </c>
      <c r="O56" s="158">
        <f t="shared" si="4"/>
        <v>0</v>
      </c>
      <c r="P56" s="158">
        <v>0</v>
      </c>
      <c r="Q56" s="158">
        <f t="shared" si="5"/>
        <v>0</v>
      </c>
      <c r="R56" s="159"/>
      <c r="S56" s="159" t="s">
        <v>136</v>
      </c>
      <c r="T56" s="159" t="s">
        <v>137</v>
      </c>
      <c r="U56" s="159">
        <v>0</v>
      </c>
      <c r="V56" s="159">
        <f t="shared" si="6"/>
        <v>0</v>
      </c>
      <c r="W56" s="159"/>
      <c r="X56" s="159" t="s">
        <v>138</v>
      </c>
      <c r="Y56" s="159" t="s">
        <v>139</v>
      </c>
      <c r="Z56" s="149"/>
      <c r="AA56" s="149"/>
      <c r="AB56" s="149"/>
      <c r="AC56" s="149"/>
      <c r="AD56" s="149"/>
      <c r="AE56" s="149"/>
      <c r="AF56" s="149"/>
      <c r="AG56" s="149" t="s">
        <v>140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8">
        <v>38</v>
      </c>
      <c r="B57" s="179" t="s">
        <v>220</v>
      </c>
      <c r="C57" s="186" t="s">
        <v>221</v>
      </c>
      <c r="D57" s="180" t="s">
        <v>213</v>
      </c>
      <c r="E57" s="181">
        <v>6.6247499999999997</v>
      </c>
      <c r="F57" s="182"/>
      <c r="G57" s="183">
        <f t="shared" si="0"/>
        <v>0</v>
      </c>
      <c r="H57" s="160">
        <v>0</v>
      </c>
      <c r="I57" s="159">
        <f t="shared" si="1"/>
        <v>0</v>
      </c>
      <c r="J57" s="160">
        <v>357</v>
      </c>
      <c r="K57" s="159">
        <f t="shared" si="2"/>
        <v>2365.04</v>
      </c>
      <c r="L57" s="159">
        <v>21</v>
      </c>
      <c r="M57" s="159">
        <f t="shared" si="3"/>
        <v>0</v>
      </c>
      <c r="N57" s="158">
        <v>0</v>
      </c>
      <c r="O57" s="158">
        <f t="shared" si="4"/>
        <v>0</v>
      </c>
      <c r="P57" s="158">
        <v>0</v>
      </c>
      <c r="Q57" s="158">
        <f t="shared" si="5"/>
        <v>0</v>
      </c>
      <c r="R57" s="159"/>
      <c r="S57" s="159" t="s">
        <v>136</v>
      </c>
      <c r="T57" s="159" t="s">
        <v>137</v>
      </c>
      <c r="U57" s="159">
        <v>0</v>
      </c>
      <c r="V57" s="159">
        <f t="shared" si="6"/>
        <v>0</v>
      </c>
      <c r="W57" s="159"/>
      <c r="X57" s="159" t="s">
        <v>138</v>
      </c>
      <c r="Y57" s="159" t="s">
        <v>139</v>
      </c>
      <c r="Z57" s="149"/>
      <c r="AA57" s="149"/>
      <c r="AB57" s="149"/>
      <c r="AC57" s="149"/>
      <c r="AD57" s="149"/>
      <c r="AE57" s="149"/>
      <c r="AF57" s="149"/>
      <c r="AG57" s="149" t="s">
        <v>140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8">
        <v>39</v>
      </c>
      <c r="B58" s="179" t="s">
        <v>222</v>
      </c>
      <c r="C58" s="186" t="s">
        <v>223</v>
      </c>
      <c r="D58" s="180" t="s">
        <v>213</v>
      </c>
      <c r="E58" s="181">
        <v>6.6247499999999997</v>
      </c>
      <c r="F58" s="182"/>
      <c r="G58" s="183">
        <f t="shared" si="0"/>
        <v>0</v>
      </c>
      <c r="H58" s="160">
        <v>0</v>
      </c>
      <c r="I58" s="159">
        <f t="shared" si="1"/>
        <v>0</v>
      </c>
      <c r="J58" s="160">
        <v>315</v>
      </c>
      <c r="K58" s="159">
        <f t="shared" si="2"/>
        <v>2086.8000000000002</v>
      </c>
      <c r="L58" s="159">
        <v>21</v>
      </c>
      <c r="M58" s="159">
        <f t="shared" si="3"/>
        <v>0</v>
      </c>
      <c r="N58" s="158">
        <v>0</v>
      </c>
      <c r="O58" s="158">
        <f t="shared" si="4"/>
        <v>0</v>
      </c>
      <c r="P58" s="158">
        <v>0</v>
      </c>
      <c r="Q58" s="158">
        <f t="shared" si="5"/>
        <v>0</v>
      </c>
      <c r="R58" s="159"/>
      <c r="S58" s="159" t="s">
        <v>136</v>
      </c>
      <c r="T58" s="159" t="s">
        <v>137</v>
      </c>
      <c r="U58" s="159">
        <v>0</v>
      </c>
      <c r="V58" s="159">
        <f t="shared" si="6"/>
        <v>0</v>
      </c>
      <c r="W58" s="159"/>
      <c r="X58" s="159" t="s">
        <v>138</v>
      </c>
      <c r="Y58" s="159" t="s">
        <v>139</v>
      </c>
      <c r="Z58" s="149"/>
      <c r="AA58" s="149"/>
      <c r="AB58" s="149"/>
      <c r="AC58" s="149"/>
      <c r="AD58" s="149"/>
      <c r="AE58" s="149"/>
      <c r="AF58" s="149"/>
      <c r="AG58" s="149" t="s">
        <v>140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8">
        <v>40</v>
      </c>
      <c r="B59" s="179" t="s">
        <v>224</v>
      </c>
      <c r="C59" s="186" t="s">
        <v>225</v>
      </c>
      <c r="D59" s="180" t="s">
        <v>213</v>
      </c>
      <c r="E59" s="181">
        <v>6.6247499999999997</v>
      </c>
      <c r="F59" s="182"/>
      <c r="G59" s="183">
        <f t="shared" si="0"/>
        <v>0</v>
      </c>
      <c r="H59" s="160">
        <v>0</v>
      </c>
      <c r="I59" s="159">
        <f t="shared" si="1"/>
        <v>0</v>
      </c>
      <c r="J59" s="160">
        <v>426</v>
      </c>
      <c r="K59" s="159">
        <f t="shared" si="2"/>
        <v>2822.14</v>
      </c>
      <c r="L59" s="159">
        <v>21</v>
      </c>
      <c r="M59" s="159">
        <f t="shared" si="3"/>
        <v>0</v>
      </c>
      <c r="N59" s="158">
        <v>0</v>
      </c>
      <c r="O59" s="158">
        <f t="shared" si="4"/>
        <v>0</v>
      </c>
      <c r="P59" s="158">
        <v>0</v>
      </c>
      <c r="Q59" s="158">
        <f t="shared" si="5"/>
        <v>0</v>
      </c>
      <c r="R59" s="159"/>
      <c r="S59" s="159" t="s">
        <v>136</v>
      </c>
      <c r="T59" s="159" t="s">
        <v>137</v>
      </c>
      <c r="U59" s="159">
        <v>0</v>
      </c>
      <c r="V59" s="159">
        <f t="shared" si="6"/>
        <v>0</v>
      </c>
      <c r="W59" s="159"/>
      <c r="X59" s="159" t="s">
        <v>138</v>
      </c>
      <c r="Y59" s="159" t="s">
        <v>139</v>
      </c>
      <c r="Z59" s="149"/>
      <c r="AA59" s="149"/>
      <c r="AB59" s="149"/>
      <c r="AC59" s="149"/>
      <c r="AD59" s="149"/>
      <c r="AE59" s="149"/>
      <c r="AF59" s="149"/>
      <c r="AG59" s="149" t="s">
        <v>140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33.75" outlineLevel="1" x14ac:dyDescent="0.2">
      <c r="A60" s="178">
        <v>41</v>
      </c>
      <c r="B60" s="179" t="s">
        <v>226</v>
      </c>
      <c r="C60" s="186" t="s">
        <v>227</v>
      </c>
      <c r="D60" s="180" t="s">
        <v>169</v>
      </c>
      <c r="E60" s="181">
        <v>35.96</v>
      </c>
      <c r="F60" s="182"/>
      <c r="G60" s="183">
        <f t="shared" si="0"/>
        <v>0</v>
      </c>
      <c r="H60" s="160">
        <v>0</v>
      </c>
      <c r="I60" s="159">
        <f t="shared" si="1"/>
        <v>0</v>
      </c>
      <c r="J60" s="160">
        <v>858</v>
      </c>
      <c r="K60" s="159">
        <f t="shared" si="2"/>
        <v>30853.68</v>
      </c>
      <c r="L60" s="159">
        <v>21</v>
      </c>
      <c r="M60" s="159">
        <f t="shared" si="3"/>
        <v>0</v>
      </c>
      <c r="N60" s="158">
        <v>0</v>
      </c>
      <c r="O60" s="158">
        <f t="shared" si="4"/>
        <v>0</v>
      </c>
      <c r="P60" s="158">
        <v>0</v>
      </c>
      <c r="Q60" s="158">
        <f t="shared" si="5"/>
        <v>0</v>
      </c>
      <c r="R60" s="159"/>
      <c r="S60" s="159" t="s">
        <v>136</v>
      </c>
      <c r="T60" s="159" t="s">
        <v>137</v>
      </c>
      <c r="U60" s="159">
        <v>0</v>
      </c>
      <c r="V60" s="159">
        <f t="shared" si="6"/>
        <v>0</v>
      </c>
      <c r="W60" s="159"/>
      <c r="X60" s="159" t="s">
        <v>138</v>
      </c>
      <c r="Y60" s="159" t="s">
        <v>139</v>
      </c>
      <c r="Z60" s="149"/>
      <c r="AA60" s="149"/>
      <c r="AB60" s="149"/>
      <c r="AC60" s="149"/>
      <c r="AD60" s="149"/>
      <c r="AE60" s="149"/>
      <c r="AF60" s="149"/>
      <c r="AG60" s="149" t="s">
        <v>140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8">
        <v>42</v>
      </c>
      <c r="B61" s="179" t="s">
        <v>228</v>
      </c>
      <c r="C61" s="186" t="s">
        <v>229</v>
      </c>
      <c r="D61" s="180" t="s">
        <v>135</v>
      </c>
      <c r="E61" s="181">
        <v>1</v>
      </c>
      <c r="F61" s="182"/>
      <c r="G61" s="183">
        <f t="shared" si="0"/>
        <v>0</v>
      </c>
      <c r="H61" s="160">
        <v>0</v>
      </c>
      <c r="I61" s="159">
        <f t="shared" si="1"/>
        <v>0</v>
      </c>
      <c r="J61" s="160">
        <v>1650</v>
      </c>
      <c r="K61" s="159">
        <f t="shared" si="2"/>
        <v>1650</v>
      </c>
      <c r="L61" s="159">
        <v>21</v>
      </c>
      <c r="M61" s="159">
        <f t="shared" si="3"/>
        <v>0</v>
      </c>
      <c r="N61" s="158">
        <v>0</v>
      </c>
      <c r="O61" s="158">
        <f t="shared" si="4"/>
        <v>0</v>
      </c>
      <c r="P61" s="158">
        <v>0</v>
      </c>
      <c r="Q61" s="158">
        <f t="shared" si="5"/>
        <v>0</v>
      </c>
      <c r="R61" s="159"/>
      <c r="S61" s="159" t="s">
        <v>136</v>
      </c>
      <c r="T61" s="159" t="s">
        <v>137</v>
      </c>
      <c r="U61" s="159">
        <v>0</v>
      </c>
      <c r="V61" s="159">
        <f t="shared" si="6"/>
        <v>0</v>
      </c>
      <c r="W61" s="159"/>
      <c r="X61" s="159" t="s">
        <v>138</v>
      </c>
      <c r="Y61" s="159" t="s">
        <v>139</v>
      </c>
      <c r="Z61" s="149"/>
      <c r="AA61" s="149"/>
      <c r="AB61" s="149"/>
      <c r="AC61" s="149"/>
      <c r="AD61" s="149"/>
      <c r="AE61" s="149"/>
      <c r="AF61" s="149"/>
      <c r="AG61" s="149" t="s">
        <v>140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78">
        <v>43</v>
      </c>
      <c r="B62" s="179" t="s">
        <v>230</v>
      </c>
      <c r="C62" s="186" t="s">
        <v>231</v>
      </c>
      <c r="D62" s="180" t="s">
        <v>232</v>
      </c>
      <c r="E62" s="181">
        <v>45.413110000000003</v>
      </c>
      <c r="F62" s="182"/>
      <c r="G62" s="183">
        <f t="shared" si="0"/>
        <v>0</v>
      </c>
      <c r="H62" s="160">
        <v>0</v>
      </c>
      <c r="I62" s="159">
        <f t="shared" si="1"/>
        <v>0</v>
      </c>
      <c r="J62" s="160">
        <v>768</v>
      </c>
      <c r="K62" s="159">
        <f t="shared" si="2"/>
        <v>34877.269999999997</v>
      </c>
      <c r="L62" s="159">
        <v>21</v>
      </c>
      <c r="M62" s="159">
        <f t="shared" si="3"/>
        <v>0</v>
      </c>
      <c r="N62" s="158">
        <v>0</v>
      </c>
      <c r="O62" s="158">
        <f t="shared" si="4"/>
        <v>0</v>
      </c>
      <c r="P62" s="158">
        <v>0</v>
      </c>
      <c r="Q62" s="158">
        <f t="shared" si="5"/>
        <v>0</v>
      </c>
      <c r="R62" s="159"/>
      <c r="S62" s="159" t="s">
        <v>136</v>
      </c>
      <c r="T62" s="159" t="s">
        <v>137</v>
      </c>
      <c r="U62" s="159">
        <v>0</v>
      </c>
      <c r="V62" s="159">
        <f t="shared" si="6"/>
        <v>0</v>
      </c>
      <c r="W62" s="159"/>
      <c r="X62" s="159" t="s">
        <v>138</v>
      </c>
      <c r="Y62" s="159" t="s">
        <v>139</v>
      </c>
      <c r="Z62" s="149"/>
      <c r="AA62" s="149"/>
      <c r="AB62" s="149"/>
      <c r="AC62" s="149"/>
      <c r="AD62" s="149"/>
      <c r="AE62" s="149"/>
      <c r="AF62" s="149"/>
      <c r="AG62" s="149" t="s">
        <v>140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8">
        <v>44</v>
      </c>
      <c r="B63" s="179" t="s">
        <v>233</v>
      </c>
      <c r="C63" s="186" t="s">
        <v>234</v>
      </c>
      <c r="D63" s="180" t="s">
        <v>232</v>
      </c>
      <c r="E63" s="181">
        <v>45.413110000000003</v>
      </c>
      <c r="F63" s="182"/>
      <c r="G63" s="183">
        <f t="shared" si="0"/>
        <v>0</v>
      </c>
      <c r="H63" s="160">
        <v>0</v>
      </c>
      <c r="I63" s="159">
        <f t="shared" si="1"/>
        <v>0</v>
      </c>
      <c r="J63" s="160">
        <v>397</v>
      </c>
      <c r="K63" s="159">
        <f t="shared" si="2"/>
        <v>18029</v>
      </c>
      <c r="L63" s="159">
        <v>21</v>
      </c>
      <c r="M63" s="159">
        <f t="shared" si="3"/>
        <v>0</v>
      </c>
      <c r="N63" s="158">
        <v>0</v>
      </c>
      <c r="O63" s="158">
        <f t="shared" si="4"/>
        <v>0</v>
      </c>
      <c r="P63" s="158">
        <v>0</v>
      </c>
      <c r="Q63" s="158">
        <f t="shared" si="5"/>
        <v>0</v>
      </c>
      <c r="R63" s="159"/>
      <c r="S63" s="159" t="s">
        <v>136</v>
      </c>
      <c r="T63" s="159" t="s">
        <v>137</v>
      </c>
      <c r="U63" s="159">
        <v>0</v>
      </c>
      <c r="V63" s="159">
        <f t="shared" si="6"/>
        <v>0</v>
      </c>
      <c r="W63" s="159"/>
      <c r="X63" s="159" t="s">
        <v>138</v>
      </c>
      <c r="Y63" s="159" t="s">
        <v>139</v>
      </c>
      <c r="Z63" s="149"/>
      <c r="AA63" s="149"/>
      <c r="AB63" s="149"/>
      <c r="AC63" s="149"/>
      <c r="AD63" s="149"/>
      <c r="AE63" s="149"/>
      <c r="AF63" s="149"/>
      <c r="AG63" s="149" t="s">
        <v>140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78">
        <v>45</v>
      </c>
      <c r="B64" s="179" t="s">
        <v>235</v>
      </c>
      <c r="C64" s="186" t="s">
        <v>236</v>
      </c>
      <c r="D64" s="180" t="s">
        <v>232</v>
      </c>
      <c r="E64" s="181">
        <v>45.413110000000003</v>
      </c>
      <c r="F64" s="182"/>
      <c r="G64" s="183">
        <f t="shared" si="0"/>
        <v>0</v>
      </c>
      <c r="H64" s="160">
        <v>0</v>
      </c>
      <c r="I64" s="159">
        <f t="shared" si="1"/>
        <v>0</v>
      </c>
      <c r="J64" s="160">
        <v>385</v>
      </c>
      <c r="K64" s="159">
        <f t="shared" si="2"/>
        <v>17484.05</v>
      </c>
      <c r="L64" s="159">
        <v>21</v>
      </c>
      <c r="M64" s="159">
        <f t="shared" si="3"/>
        <v>0</v>
      </c>
      <c r="N64" s="158">
        <v>0</v>
      </c>
      <c r="O64" s="158">
        <f t="shared" si="4"/>
        <v>0</v>
      </c>
      <c r="P64" s="158">
        <v>0</v>
      </c>
      <c r="Q64" s="158">
        <f t="shared" si="5"/>
        <v>0</v>
      </c>
      <c r="R64" s="159"/>
      <c r="S64" s="159" t="s">
        <v>136</v>
      </c>
      <c r="T64" s="159" t="s">
        <v>137</v>
      </c>
      <c r="U64" s="159">
        <v>0</v>
      </c>
      <c r="V64" s="159">
        <f t="shared" si="6"/>
        <v>0</v>
      </c>
      <c r="W64" s="159"/>
      <c r="X64" s="159" t="s">
        <v>138</v>
      </c>
      <c r="Y64" s="159" t="s">
        <v>139</v>
      </c>
      <c r="Z64" s="149"/>
      <c r="AA64" s="149"/>
      <c r="AB64" s="149"/>
      <c r="AC64" s="149"/>
      <c r="AD64" s="149"/>
      <c r="AE64" s="149"/>
      <c r="AF64" s="149"/>
      <c r="AG64" s="149" t="s">
        <v>140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8">
        <v>46</v>
      </c>
      <c r="B65" s="179" t="s">
        <v>237</v>
      </c>
      <c r="C65" s="186" t="s">
        <v>238</v>
      </c>
      <c r="D65" s="180" t="s">
        <v>232</v>
      </c>
      <c r="E65" s="181">
        <v>45.413110000000003</v>
      </c>
      <c r="F65" s="182"/>
      <c r="G65" s="183">
        <f t="shared" si="0"/>
        <v>0</v>
      </c>
      <c r="H65" s="160">
        <v>0</v>
      </c>
      <c r="I65" s="159">
        <f t="shared" si="1"/>
        <v>0</v>
      </c>
      <c r="J65" s="160">
        <v>225</v>
      </c>
      <c r="K65" s="159">
        <f t="shared" si="2"/>
        <v>10217.950000000001</v>
      </c>
      <c r="L65" s="159">
        <v>21</v>
      </c>
      <c r="M65" s="159">
        <f t="shared" si="3"/>
        <v>0</v>
      </c>
      <c r="N65" s="158">
        <v>0</v>
      </c>
      <c r="O65" s="158">
        <f t="shared" si="4"/>
        <v>0</v>
      </c>
      <c r="P65" s="158">
        <v>0</v>
      </c>
      <c r="Q65" s="158">
        <f t="shared" si="5"/>
        <v>0</v>
      </c>
      <c r="R65" s="159"/>
      <c r="S65" s="159" t="s">
        <v>136</v>
      </c>
      <c r="T65" s="159" t="s">
        <v>137</v>
      </c>
      <c r="U65" s="159">
        <v>0</v>
      </c>
      <c r="V65" s="159">
        <f t="shared" si="6"/>
        <v>0</v>
      </c>
      <c r="W65" s="159"/>
      <c r="X65" s="159" t="s">
        <v>138</v>
      </c>
      <c r="Y65" s="159" t="s">
        <v>139</v>
      </c>
      <c r="Z65" s="149"/>
      <c r="AA65" s="149"/>
      <c r="AB65" s="149"/>
      <c r="AC65" s="149"/>
      <c r="AD65" s="149"/>
      <c r="AE65" s="149"/>
      <c r="AF65" s="149"/>
      <c r="AG65" s="149" t="s">
        <v>140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78">
        <v>47</v>
      </c>
      <c r="B66" s="179" t="s">
        <v>239</v>
      </c>
      <c r="C66" s="186" t="s">
        <v>240</v>
      </c>
      <c r="D66" s="180" t="s">
        <v>232</v>
      </c>
      <c r="E66" s="181">
        <v>43.391159999999999</v>
      </c>
      <c r="F66" s="182"/>
      <c r="G66" s="183">
        <f t="shared" si="0"/>
        <v>0</v>
      </c>
      <c r="H66" s="160">
        <v>0</v>
      </c>
      <c r="I66" s="159">
        <f t="shared" si="1"/>
        <v>0</v>
      </c>
      <c r="J66" s="160">
        <v>2420</v>
      </c>
      <c r="K66" s="159">
        <f t="shared" si="2"/>
        <v>105006.61</v>
      </c>
      <c r="L66" s="159">
        <v>21</v>
      </c>
      <c r="M66" s="159">
        <f t="shared" si="3"/>
        <v>0</v>
      </c>
      <c r="N66" s="158">
        <v>0</v>
      </c>
      <c r="O66" s="158">
        <f t="shared" si="4"/>
        <v>0</v>
      </c>
      <c r="P66" s="158">
        <v>0</v>
      </c>
      <c r="Q66" s="158">
        <f t="shared" si="5"/>
        <v>0</v>
      </c>
      <c r="R66" s="159"/>
      <c r="S66" s="159" t="s">
        <v>136</v>
      </c>
      <c r="T66" s="159" t="s">
        <v>137</v>
      </c>
      <c r="U66" s="159">
        <v>0</v>
      </c>
      <c r="V66" s="159">
        <f t="shared" si="6"/>
        <v>0</v>
      </c>
      <c r="W66" s="159"/>
      <c r="X66" s="159" t="s">
        <v>138</v>
      </c>
      <c r="Y66" s="159" t="s">
        <v>139</v>
      </c>
      <c r="Z66" s="149"/>
      <c r="AA66" s="149"/>
      <c r="AB66" s="149"/>
      <c r="AC66" s="149"/>
      <c r="AD66" s="149"/>
      <c r="AE66" s="149"/>
      <c r="AF66" s="149"/>
      <c r="AG66" s="149" t="s">
        <v>140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8">
        <v>48</v>
      </c>
      <c r="B67" s="179" t="s">
        <v>241</v>
      </c>
      <c r="C67" s="186" t="s">
        <v>242</v>
      </c>
      <c r="D67" s="180" t="s">
        <v>232</v>
      </c>
      <c r="E67" s="181">
        <v>0.34616999999999998</v>
      </c>
      <c r="F67" s="182"/>
      <c r="G67" s="183">
        <f t="shared" si="0"/>
        <v>0</v>
      </c>
      <c r="H67" s="160">
        <v>0</v>
      </c>
      <c r="I67" s="159">
        <f t="shared" si="1"/>
        <v>0</v>
      </c>
      <c r="J67" s="160">
        <v>4250</v>
      </c>
      <c r="K67" s="159">
        <f t="shared" si="2"/>
        <v>1471.22</v>
      </c>
      <c r="L67" s="159">
        <v>21</v>
      </c>
      <c r="M67" s="159">
        <f t="shared" si="3"/>
        <v>0</v>
      </c>
      <c r="N67" s="158">
        <v>0</v>
      </c>
      <c r="O67" s="158">
        <f t="shared" si="4"/>
        <v>0</v>
      </c>
      <c r="P67" s="158">
        <v>0</v>
      </c>
      <c r="Q67" s="158">
        <f t="shared" si="5"/>
        <v>0</v>
      </c>
      <c r="R67" s="159"/>
      <c r="S67" s="159" t="s">
        <v>136</v>
      </c>
      <c r="T67" s="159" t="s">
        <v>137</v>
      </c>
      <c r="U67" s="159">
        <v>0</v>
      </c>
      <c r="V67" s="159">
        <f t="shared" si="6"/>
        <v>0</v>
      </c>
      <c r="W67" s="159"/>
      <c r="X67" s="159" t="s">
        <v>138</v>
      </c>
      <c r="Y67" s="159" t="s">
        <v>139</v>
      </c>
      <c r="Z67" s="149"/>
      <c r="AA67" s="149"/>
      <c r="AB67" s="149"/>
      <c r="AC67" s="149"/>
      <c r="AD67" s="149"/>
      <c r="AE67" s="149"/>
      <c r="AF67" s="149"/>
      <c r="AG67" s="149" t="s">
        <v>140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8">
        <v>49</v>
      </c>
      <c r="B68" s="179" t="s">
        <v>243</v>
      </c>
      <c r="C68" s="186" t="s">
        <v>244</v>
      </c>
      <c r="D68" s="180" t="s">
        <v>232</v>
      </c>
      <c r="E68" s="181">
        <v>0.53327000000000002</v>
      </c>
      <c r="F68" s="182"/>
      <c r="G68" s="183">
        <f t="shared" si="0"/>
        <v>0</v>
      </c>
      <c r="H68" s="160">
        <v>0</v>
      </c>
      <c r="I68" s="159">
        <f t="shared" si="1"/>
        <v>0</v>
      </c>
      <c r="J68" s="160">
        <v>4050</v>
      </c>
      <c r="K68" s="159">
        <f t="shared" si="2"/>
        <v>2159.7399999999998</v>
      </c>
      <c r="L68" s="159">
        <v>21</v>
      </c>
      <c r="M68" s="159">
        <f t="shared" si="3"/>
        <v>0</v>
      </c>
      <c r="N68" s="158">
        <v>0</v>
      </c>
      <c r="O68" s="158">
        <f t="shared" si="4"/>
        <v>0</v>
      </c>
      <c r="P68" s="158">
        <v>0</v>
      </c>
      <c r="Q68" s="158">
        <f t="shared" si="5"/>
        <v>0</v>
      </c>
      <c r="R68" s="159"/>
      <c r="S68" s="159" t="s">
        <v>136</v>
      </c>
      <c r="T68" s="159" t="s">
        <v>137</v>
      </c>
      <c r="U68" s="159">
        <v>0</v>
      </c>
      <c r="V68" s="159">
        <f t="shared" si="6"/>
        <v>0</v>
      </c>
      <c r="W68" s="159"/>
      <c r="X68" s="159" t="s">
        <v>138</v>
      </c>
      <c r="Y68" s="159" t="s">
        <v>139</v>
      </c>
      <c r="Z68" s="149"/>
      <c r="AA68" s="149"/>
      <c r="AB68" s="149"/>
      <c r="AC68" s="149"/>
      <c r="AD68" s="149"/>
      <c r="AE68" s="149"/>
      <c r="AF68" s="149"/>
      <c r="AG68" s="149" t="s">
        <v>140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8">
        <v>50</v>
      </c>
      <c r="B69" s="179" t="s">
        <v>245</v>
      </c>
      <c r="C69" s="186" t="s">
        <v>246</v>
      </c>
      <c r="D69" s="180" t="s">
        <v>232</v>
      </c>
      <c r="E69" s="181">
        <v>7.45E-3</v>
      </c>
      <c r="F69" s="182"/>
      <c r="G69" s="183">
        <f t="shared" si="0"/>
        <v>0</v>
      </c>
      <c r="H69" s="160">
        <v>0</v>
      </c>
      <c r="I69" s="159">
        <f t="shared" si="1"/>
        <v>0</v>
      </c>
      <c r="J69" s="160">
        <v>4050</v>
      </c>
      <c r="K69" s="159">
        <f t="shared" si="2"/>
        <v>30.17</v>
      </c>
      <c r="L69" s="159">
        <v>21</v>
      </c>
      <c r="M69" s="159">
        <f t="shared" si="3"/>
        <v>0</v>
      </c>
      <c r="N69" s="158">
        <v>0</v>
      </c>
      <c r="O69" s="158">
        <f t="shared" si="4"/>
        <v>0</v>
      </c>
      <c r="P69" s="158">
        <v>0</v>
      </c>
      <c r="Q69" s="158">
        <f t="shared" si="5"/>
        <v>0</v>
      </c>
      <c r="R69" s="159"/>
      <c r="S69" s="159" t="s">
        <v>136</v>
      </c>
      <c r="T69" s="159" t="s">
        <v>137</v>
      </c>
      <c r="U69" s="159">
        <v>0</v>
      </c>
      <c r="V69" s="159">
        <f t="shared" si="6"/>
        <v>0</v>
      </c>
      <c r="W69" s="159"/>
      <c r="X69" s="159" t="s">
        <v>138</v>
      </c>
      <c r="Y69" s="159" t="s">
        <v>139</v>
      </c>
      <c r="Z69" s="149"/>
      <c r="AA69" s="149"/>
      <c r="AB69" s="149"/>
      <c r="AC69" s="149"/>
      <c r="AD69" s="149"/>
      <c r="AE69" s="149"/>
      <c r="AF69" s="149"/>
      <c r="AG69" s="149" t="s">
        <v>140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8">
        <v>51</v>
      </c>
      <c r="B70" s="179" t="s">
        <v>247</v>
      </c>
      <c r="C70" s="186" t="s">
        <v>248</v>
      </c>
      <c r="D70" s="180" t="s">
        <v>232</v>
      </c>
      <c r="E70" s="181">
        <v>0.70387</v>
      </c>
      <c r="F70" s="182"/>
      <c r="G70" s="183">
        <f t="shared" si="0"/>
        <v>0</v>
      </c>
      <c r="H70" s="160">
        <v>0</v>
      </c>
      <c r="I70" s="159">
        <f t="shared" si="1"/>
        <v>0</v>
      </c>
      <c r="J70" s="160">
        <v>3800</v>
      </c>
      <c r="K70" s="159">
        <f t="shared" si="2"/>
        <v>2674.71</v>
      </c>
      <c r="L70" s="159">
        <v>21</v>
      </c>
      <c r="M70" s="159">
        <f t="shared" si="3"/>
        <v>0</v>
      </c>
      <c r="N70" s="158">
        <v>0</v>
      </c>
      <c r="O70" s="158">
        <f t="shared" si="4"/>
        <v>0</v>
      </c>
      <c r="P70" s="158">
        <v>0</v>
      </c>
      <c r="Q70" s="158">
        <f t="shared" si="5"/>
        <v>0</v>
      </c>
      <c r="R70" s="159"/>
      <c r="S70" s="159" t="s">
        <v>136</v>
      </c>
      <c r="T70" s="159" t="s">
        <v>137</v>
      </c>
      <c r="U70" s="159">
        <v>0</v>
      </c>
      <c r="V70" s="159">
        <f t="shared" si="6"/>
        <v>0</v>
      </c>
      <c r="W70" s="159"/>
      <c r="X70" s="159" t="s">
        <v>138</v>
      </c>
      <c r="Y70" s="159" t="s">
        <v>139</v>
      </c>
      <c r="Z70" s="149"/>
      <c r="AA70" s="149"/>
      <c r="AB70" s="149"/>
      <c r="AC70" s="149"/>
      <c r="AD70" s="149"/>
      <c r="AE70" s="149"/>
      <c r="AF70" s="149"/>
      <c r="AG70" s="149" t="s">
        <v>140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8">
        <v>52</v>
      </c>
      <c r="B71" s="179" t="s">
        <v>249</v>
      </c>
      <c r="C71" s="186" t="s">
        <v>250</v>
      </c>
      <c r="D71" s="180" t="s">
        <v>232</v>
      </c>
      <c r="E71" s="181">
        <v>0.43120000000000003</v>
      </c>
      <c r="F71" s="182"/>
      <c r="G71" s="183">
        <f t="shared" si="0"/>
        <v>0</v>
      </c>
      <c r="H71" s="160">
        <v>0</v>
      </c>
      <c r="I71" s="159">
        <f t="shared" si="1"/>
        <v>0</v>
      </c>
      <c r="J71" s="160">
        <v>-3300</v>
      </c>
      <c r="K71" s="159">
        <f t="shared" si="2"/>
        <v>-1422.96</v>
      </c>
      <c r="L71" s="159">
        <v>21</v>
      </c>
      <c r="M71" s="159">
        <f t="shared" si="3"/>
        <v>0</v>
      </c>
      <c r="N71" s="158">
        <v>0</v>
      </c>
      <c r="O71" s="158">
        <f t="shared" si="4"/>
        <v>0</v>
      </c>
      <c r="P71" s="158">
        <v>0</v>
      </c>
      <c r="Q71" s="158">
        <f t="shared" si="5"/>
        <v>0</v>
      </c>
      <c r="R71" s="159"/>
      <c r="S71" s="159" t="s">
        <v>136</v>
      </c>
      <c r="T71" s="159" t="s">
        <v>137</v>
      </c>
      <c r="U71" s="159">
        <v>0</v>
      </c>
      <c r="V71" s="159">
        <f t="shared" si="6"/>
        <v>0</v>
      </c>
      <c r="W71" s="159"/>
      <c r="X71" s="159" t="s">
        <v>138</v>
      </c>
      <c r="Y71" s="159" t="s">
        <v>139</v>
      </c>
      <c r="Z71" s="149"/>
      <c r="AA71" s="149"/>
      <c r="AB71" s="149"/>
      <c r="AC71" s="149"/>
      <c r="AD71" s="149"/>
      <c r="AE71" s="149"/>
      <c r="AF71" s="149"/>
      <c r="AG71" s="149" t="s">
        <v>140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65" t="s">
        <v>131</v>
      </c>
      <c r="B72" s="166" t="s">
        <v>58</v>
      </c>
      <c r="C72" s="185" t="s">
        <v>59</v>
      </c>
      <c r="D72" s="167"/>
      <c r="E72" s="168"/>
      <c r="F72" s="169"/>
      <c r="G72" s="170">
        <f>SUMIF(AG73:AG86,"&lt;&gt;NOR",G73:G86)</f>
        <v>0</v>
      </c>
      <c r="H72" s="164"/>
      <c r="I72" s="164">
        <f>SUM(I73:I86)</f>
        <v>1060</v>
      </c>
      <c r="J72" s="164"/>
      <c r="K72" s="164">
        <f>SUM(K73:K86)</f>
        <v>104827.21999999999</v>
      </c>
      <c r="L72" s="164"/>
      <c r="M72" s="164">
        <f>SUM(M73:M86)</f>
        <v>0</v>
      </c>
      <c r="N72" s="163"/>
      <c r="O72" s="163">
        <f>SUM(O73:O86)</f>
        <v>0</v>
      </c>
      <c r="P72" s="163"/>
      <c r="Q72" s="163">
        <f>SUM(Q73:Q86)</f>
        <v>0</v>
      </c>
      <c r="R72" s="164"/>
      <c r="S72" s="164"/>
      <c r="T72" s="164"/>
      <c r="U72" s="164"/>
      <c r="V72" s="164">
        <f>SUM(V73:V86)</f>
        <v>0</v>
      </c>
      <c r="W72" s="164"/>
      <c r="X72" s="164"/>
      <c r="Y72" s="164"/>
      <c r="AG72" t="s">
        <v>132</v>
      </c>
    </row>
    <row r="73" spans="1:60" ht="33.75" outlineLevel="1" x14ac:dyDescent="0.2">
      <c r="A73" s="178">
        <v>53</v>
      </c>
      <c r="B73" s="179" t="s">
        <v>251</v>
      </c>
      <c r="C73" s="186" t="s">
        <v>252</v>
      </c>
      <c r="D73" s="180" t="s">
        <v>169</v>
      </c>
      <c r="E73" s="181">
        <v>46.302199999999999</v>
      </c>
      <c r="F73" s="182"/>
      <c r="G73" s="183">
        <f>ROUND(E73*F73,2)</f>
        <v>0</v>
      </c>
      <c r="H73" s="160">
        <v>0</v>
      </c>
      <c r="I73" s="159">
        <f>ROUND(E73*H73,2)</f>
        <v>0</v>
      </c>
      <c r="J73" s="160">
        <v>1364</v>
      </c>
      <c r="K73" s="159">
        <f>ROUND(E73*J73,2)</f>
        <v>63156.2</v>
      </c>
      <c r="L73" s="159">
        <v>21</v>
      </c>
      <c r="M73" s="159">
        <f>G73*(1+L73/100)</f>
        <v>0</v>
      </c>
      <c r="N73" s="158">
        <v>0</v>
      </c>
      <c r="O73" s="158">
        <f>ROUND(E73*N73,2)</f>
        <v>0</v>
      </c>
      <c r="P73" s="158">
        <v>0</v>
      </c>
      <c r="Q73" s="158">
        <f>ROUND(E73*P73,2)</f>
        <v>0</v>
      </c>
      <c r="R73" s="159"/>
      <c r="S73" s="159" t="s">
        <v>136</v>
      </c>
      <c r="T73" s="159" t="s">
        <v>137</v>
      </c>
      <c r="U73" s="159">
        <v>0</v>
      </c>
      <c r="V73" s="159">
        <f>ROUND(E73*U73,2)</f>
        <v>0</v>
      </c>
      <c r="W73" s="159"/>
      <c r="X73" s="159" t="s">
        <v>138</v>
      </c>
      <c r="Y73" s="159" t="s">
        <v>139</v>
      </c>
      <c r="Z73" s="149"/>
      <c r="AA73" s="149"/>
      <c r="AB73" s="149"/>
      <c r="AC73" s="149"/>
      <c r="AD73" s="149"/>
      <c r="AE73" s="149"/>
      <c r="AF73" s="149"/>
      <c r="AG73" s="149" t="s">
        <v>140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8">
        <v>54</v>
      </c>
      <c r="B74" s="179" t="s">
        <v>251</v>
      </c>
      <c r="C74" s="186" t="s">
        <v>253</v>
      </c>
      <c r="D74" s="180" t="s">
        <v>169</v>
      </c>
      <c r="E74" s="181">
        <v>11.74</v>
      </c>
      <c r="F74" s="182"/>
      <c r="G74" s="183">
        <f>ROUND(E74*F74,2)</f>
        <v>0</v>
      </c>
      <c r="H74" s="160">
        <v>0</v>
      </c>
      <c r="I74" s="159">
        <f>ROUND(E74*H74,2)</f>
        <v>0</v>
      </c>
      <c r="J74" s="160">
        <v>165</v>
      </c>
      <c r="K74" s="159">
        <f>ROUND(E74*J74,2)</f>
        <v>1937.1</v>
      </c>
      <c r="L74" s="159">
        <v>21</v>
      </c>
      <c r="M74" s="159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9"/>
      <c r="S74" s="159" t="s">
        <v>136</v>
      </c>
      <c r="T74" s="159" t="s">
        <v>137</v>
      </c>
      <c r="U74" s="159">
        <v>0</v>
      </c>
      <c r="V74" s="159">
        <f>ROUND(E74*U74,2)</f>
        <v>0</v>
      </c>
      <c r="W74" s="159"/>
      <c r="X74" s="159" t="s">
        <v>254</v>
      </c>
      <c r="Y74" s="159" t="s">
        <v>139</v>
      </c>
      <c r="Z74" s="149"/>
      <c r="AA74" s="149"/>
      <c r="AB74" s="149"/>
      <c r="AC74" s="149"/>
      <c r="AD74" s="149"/>
      <c r="AE74" s="149"/>
      <c r="AF74" s="149"/>
      <c r="AG74" s="149" t="s">
        <v>255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45" outlineLevel="1" collapsed="1" x14ac:dyDescent="0.2">
      <c r="A75" s="172">
        <v>55</v>
      </c>
      <c r="B75" s="173" t="s">
        <v>256</v>
      </c>
      <c r="C75" s="187" t="s">
        <v>257</v>
      </c>
      <c r="D75" s="174" t="s">
        <v>169</v>
      </c>
      <c r="E75" s="175">
        <v>6.1776</v>
      </c>
      <c r="F75" s="176"/>
      <c r="G75" s="177">
        <f>ROUND(E75*F75,2)</f>
        <v>0</v>
      </c>
      <c r="H75" s="160">
        <v>0</v>
      </c>
      <c r="I75" s="159">
        <f>ROUND(E75*H75,2)</f>
        <v>0</v>
      </c>
      <c r="J75" s="160">
        <v>1440</v>
      </c>
      <c r="K75" s="159">
        <f>ROUND(E75*J75,2)</f>
        <v>8895.74</v>
      </c>
      <c r="L75" s="159">
        <v>21</v>
      </c>
      <c r="M75" s="159">
        <f>G75*(1+L75/100)</f>
        <v>0</v>
      </c>
      <c r="N75" s="158">
        <v>0</v>
      </c>
      <c r="O75" s="158">
        <f>ROUND(E75*N75,2)</f>
        <v>0</v>
      </c>
      <c r="P75" s="158">
        <v>0</v>
      </c>
      <c r="Q75" s="158">
        <f>ROUND(E75*P75,2)</f>
        <v>0</v>
      </c>
      <c r="R75" s="159"/>
      <c r="S75" s="159" t="s">
        <v>136</v>
      </c>
      <c r="T75" s="159" t="s">
        <v>137</v>
      </c>
      <c r="U75" s="159">
        <v>0</v>
      </c>
      <c r="V75" s="159">
        <f>ROUND(E75*U75,2)</f>
        <v>0</v>
      </c>
      <c r="W75" s="159"/>
      <c r="X75" s="159" t="s">
        <v>138</v>
      </c>
      <c r="Y75" s="159" t="s">
        <v>139</v>
      </c>
      <c r="Z75" s="149"/>
      <c r="AA75" s="149"/>
      <c r="AB75" s="149"/>
      <c r="AC75" s="149"/>
      <c r="AD75" s="149"/>
      <c r="AE75" s="149"/>
      <c r="AF75" s="149"/>
      <c r="AG75" s="149" t="s">
        <v>140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idden="1" outlineLevel="2" collapsed="1" x14ac:dyDescent="0.2">
      <c r="A76" s="156"/>
      <c r="B76" s="157"/>
      <c r="C76" s="188" t="s">
        <v>258</v>
      </c>
      <c r="D76" s="161"/>
      <c r="E76" s="162"/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259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idden="1" outlineLevel="3" x14ac:dyDescent="0.2">
      <c r="A77" s="156"/>
      <c r="B77" s="157"/>
      <c r="C77" s="188" t="s">
        <v>260</v>
      </c>
      <c r="D77" s="161"/>
      <c r="E77" s="162"/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259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idden="1" outlineLevel="3" x14ac:dyDescent="0.2">
      <c r="A78" s="156"/>
      <c r="B78" s="157"/>
      <c r="C78" s="188" t="s">
        <v>261</v>
      </c>
      <c r="D78" s="161"/>
      <c r="E78" s="162">
        <v>6.18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259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78">
        <v>56</v>
      </c>
      <c r="B79" s="179" t="s">
        <v>251</v>
      </c>
      <c r="C79" s="186" t="s">
        <v>262</v>
      </c>
      <c r="D79" s="180" t="s">
        <v>164</v>
      </c>
      <c r="E79" s="181">
        <v>4</v>
      </c>
      <c r="F79" s="182"/>
      <c r="G79" s="183">
        <f t="shared" ref="G79:G86" si="7">ROUND(E79*F79,2)</f>
        <v>0</v>
      </c>
      <c r="H79" s="160">
        <v>0</v>
      </c>
      <c r="I79" s="159">
        <f t="shared" ref="I79:I86" si="8">ROUND(E79*H79,2)</f>
        <v>0</v>
      </c>
      <c r="J79" s="160">
        <v>1280</v>
      </c>
      <c r="K79" s="159">
        <f t="shared" ref="K79:K86" si="9">ROUND(E79*J79,2)</f>
        <v>5120</v>
      </c>
      <c r="L79" s="159">
        <v>21</v>
      </c>
      <c r="M79" s="159">
        <f t="shared" ref="M79:M86" si="10">G79*(1+L79/100)</f>
        <v>0</v>
      </c>
      <c r="N79" s="158">
        <v>0</v>
      </c>
      <c r="O79" s="158">
        <f t="shared" ref="O79:O86" si="11">ROUND(E79*N79,2)</f>
        <v>0</v>
      </c>
      <c r="P79" s="158">
        <v>0</v>
      </c>
      <c r="Q79" s="158">
        <f t="shared" ref="Q79:Q86" si="12">ROUND(E79*P79,2)</f>
        <v>0</v>
      </c>
      <c r="R79" s="159"/>
      <c r="S79" s="159" t="s">
        <v>136</v>
      </c>
      <c r="T79" s="159" t="s">
        <v>137</v>
      </c>
      <c r="U79" s="159">
        <v>0</v>
      </c>
      <c r="V79" s="159">
        <f t="shared" ref="V79:V86" si="13">ROUND(E79*U79,2)</f>
        <v>0</v>
      </c>
      <c r="W79" s="159"/>
      <c r="X79" s="159" t="s">
        <v>254</v>
      </c>
      <c r="Y79" s="159" t="s">
        <v>139</v>
      </c>
      <c r="Z79" s="149"/>
      <c r="AA79" s="149"/>
      <c r="AB79" s="149"/>
      <c r="AC79" s="149"/>
      <c r="AD79" s="149"/>
      <c r="AE79" s="149"/>
      <c r="AF79" s="149"/>
      <c r="AG79" s="149" t="s">
        <v>255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45" outlineLevel="1" x14ac:dyDescent="0.2">
      <c r="A80" s="178">
        <v>57</v>
      </c>
      <c r="B80" s="179" t="s">
        <v>263</v>
      </c>
      <c r="C80" s="186" t="s">
        <v>264</v>
      </c>
      <c r="D80" s="180" t="s">
        <v>169</v>
      </c>
      <c r="E80" s="181">
        <v>4.24</v>
      </c>
      <c r="F80" s="182"/>
      <c r="G80" s="183">
        <f t="shared" si="7"/>
        <v>0</v>
      </c>
      <c r="H80" s="160">
        <v>0</v>
      </c>
      <c r="I80" s="159">
        <f t="shared" si="8"/>
        <v>0</v>
      </c>
      <c r="J80" s="160">
        <v>1495</v>
      </c>
      <c r="K80" s="159">
        <f t="shared" si="9"/>
        <v>6338.8</v>
      </c>
      <c r="L80" s="159">
        <v>21</v>
      </c>
      <c r="M80" s="159">
        <f t="shared" si="10"/>
        <v>0</v>
      </c>
      <c r="N80" s="158">
        <v>0</v>
      </c>
      <c r="O80" s="158">
        <f t="shared" si="11"/>
        <v>0</v>
      </c>
      <c r="P80" s="158">
        <v>0</v>
      </c>
      <c r="Q80" s="158">
        <f t="shared" si="12"/>
        <v>0</v>
      </c>
      <c r="R80" s="159"/>
      <c r="S80" s="159" t="s">
        <v>136</v>
      </c>
      <c r="T80" s="159" t="s">
        <v>137</v>
      </c>
      <c r="U80" s="159">
        <v>0</v>
      </c>
      <c r="V80" s="159">
        <f t="shared" si="13"/>
        <v>0</v>
      </c>
      <c r="W80" s="159"/>
      <c r="X80" s="159" t="s">
        <v>138</v>
      </c>
      <c r="Y80" s="159" t="s">
        <v>139</v>
      </c>
      <c r="Z80" s="149"/>
      <c r="AA80" s="149"/>
      <c r="AB80" s="149"/>
      <c r="AC80" s="149"/>
      <c r="AD80" s="149"/>
      <c r="AE80" s="149"/>
      <c r="AF80" s="149"/>
      <c r="AG80" s="149" t="s">
        <v>140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45" outlineLevel="1" x14ac:dyDescent="0.2">
      <c r="A81" s="178">
        <v>58</v>
      </c>
      <c r="B81" s="179" t="s">
        <v>265</v>
      </c>
      <c r="C81" s="186" t="s">
        <v>266</v>
      </c>
      <c r="D81" s="180" t="s">
        <v>169</v>
      </c>
      <c r="E81" s="181">
        <v>0.84</v>
      </c>
      <c r="F81" s="182"/>
      <c r="G81" s="183">
        <f t="shared" si="7"/>
        <v>0</v>
      </c>
      <c r="H81" s="160">
        <v>0</v>
      </c>
      <c r="I81" s="159">
        <f t="shared" si="8"/>
        <v>0</v>
      </c>
      <c r="J81" s="160">
        <v>1510</v>
      </c>
      <c r="K81" s="159">
        <f t="shared" si="9"/>
        <v>1268.4000000000001</v>
      </c>
      <c r="L81" s="159">
        <v>21</v>
      </c>
      <c r="M81" s="159">
        <f t="shared" si="10"/>
        <v>0</v>
      </c>
      <c r="N81" s="158">
        <v>0</v>
      </c>
      <c r="O81" s="158">
        <f t="shared" si="11"/>
        <v>0</v>
      </c>
      <c r="P81" s="158">
        <v>0</v>
      </c>
      <c r="Q81" s="158">
        <f t="shared" si="12"/>
        <v>0</v>
      </c>
      <c r="R81" s="159"/>
      <c r="S81" s="159" t="s">
        <v>136</v>
      </c>
      <c r="T81" s="159" t="s">
        <v>137</v>
      </c>
      <c r="U81" s="159">
        <v>0</v>
      </c>
      <c r="V81" s="159">
        <f t="shared" si="13"/>
        <v>0</v>
      </c>
      <c r="W81" s="159"/>
      <c r="X81" s="159" t="s">
        <v>138</v>
      </c>
      <c r="Y81" s="159" t="s">
        <v>139</v>
      </c>
      <c r="Z81" s="149"/>
      <c r="AA81" s="149"/>
      <c r="AB81" s="149"/>
      <c r="AC81" s="149"/>
      <c r="AD81" s="149"/>
      <c r="AE81" s="149"/>
      <c r="AF81" s="149"/>
      <c r="AG81" s="149" t="s">
        <v>140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78">
        <v>59</v>
      </c>
      <c r="B82" s="179" t="s">
        <v>267</v>
      </c>
      <c r="C82" s="186" t="s">
        <v>268</v>
      </c>
      <c r="D82" s="180" t="s">
        <v>202</v>
      </c>
      <c r="E82" s="181">
        <v>1.7</v>
      </c>
      <c r="F82" s="182"/>
      <c r="G82" s="183">
        <f t="shared" si="7"/>
        <v>0</v>
      </c>
      <c r="H82" s="160">
        <v>0</v>
      </c>
      <c r="I82" s="159">
        <f t="shared" si="8"/>
        <v>0</v>
      </c>
      <c r="J82" s="160">
        <v>355</v>
      </c>
      <c r="K82" s="159">
        <f t="shared" si="9"/>
        <v>603.5</v>
      </c>
      <c r="L82" s="159">
        <v>21</v>
      </c>
      <c r="M82" s="159">
        <f t="shared" si="10"/>
        <v>0</v>
      </c>
      <c r="N82" s="158">
        <v>0</v>
      </c>
      <c r="O82" s="158">
        <f t="shared" si="11"/>
        <v>0</v>
      </c>
      <c r="P82" s="158">
        <v>0</v>
      </c>
      <c r="Q82" s="158">
        <f t="shared" si="12"/>
        <v>0</v>
      </c>
      <c r="R82" s="159"/>
      <c r="S82" s="159" t="s">
        <v>136</v>
      </c>
      <c r="T82" s="159" t="s">
        <v>137</v>
      </c>
      <c r="U82" s="159">
        <v>0</v>
      </c>
      <c r="V82" s="159">
        <f t="shared" si="13"/>
        <v>0</v>
      </c>
      <c r="W82" s="159"/>
      <c r="X82" s="159" t="s">
        <v>138</v>
      </c>
      <c r="Y82" s="159" t="s">
        <v>139</v>
      </c>
      <c r="Z82" s="149"/>
      <c r="AA82" s="149"/>
      <c r="AB82" s="149"/>
      <c r="AC82" s="149"/>
      <c r="AD82" s="149"/>
      <c r="AE82" s="149"/>
      <c r="AF82" s="149"/>
      <c r="AG82" s="149" t="s">
        <v>140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45" outlineLevel="1" x14ac:dyDescent="0.2">
      <c r="A83" s="178">
        <v>60</v>
      </c>
      <c r="B83" s="179" t="s">
        <v>269</v>
      </c>
      <c r="C83" s="186" t="s">
        <v>270</v>
      </c>
      <c r="D83" s="180" t="s">
        <v>135</v>
      </c>
      <c r="E83" s="181">
        <v>1</v>
      </c>
      <c r="F83" s="182"/>
      <c r="G83" s="183">
        <f t="shared" si="7"/>
        <v>0</v>
      </c>
      <c r="H83" s="160">
        <v>0</v>
      </c>
      <c r="I83" s="159">
        <f t="shared" si="8"/>
        <v>0</v>
      </c>
      <c r="J83" s="160">
        <v>1830</v>
      </c>
      <c r="K83" s="159">
        <f t="shared" si="9"/>
        <v>1830</v>
      </c>
      <c r="L83" s="159">
        <v>21</v>
      </c>
      <c r="M83" s="159">
        <f t="shared" si="10"/>
        <v>0</v>
      </c>
      <c r="N83" s="158">
        <v>0</v>
      </c>
      <c r="O83" s="158">
        <f t="shared" si="11"/>
        <v>0</v>
      </c>
      <c r="P83" s="158">
        <v>0</v>
      </c>
      <c r="Q83" s="158">
        <f t="shared" si="12"/>
        <v>0</v>
      </c>
      <c r="R83" s="159"/>
      <c r="S83" s="159" t="s">
        <v>136</v>
      </c>
      <c r="T83" s="159" t="s">
        <v>137</v>
      </c>
      <c r="U83" s="159">
        <v>0</v>
      </c>
      <c r="V83" s="159">
        <f t="shared" si="13"/>
        <v>0</v>
      </c>
      <c r="W83" s="159"/>
      <c r="X83" s="159" t="s">
        <v>138</v>
      </c>
      <c r="Y83" s="159" t="s">
        <v>139</v>
      </c>
      <c r="Z83" s="149"/>
      <c r="AA83" s="149"/>
      <c r="AB83" s="149"/>
      <c r="AC83" s="149"/>
      <c r="AD83" s="149"/>
      <c r="AE83" s="149"/>
      <c r="AF83" s="149"/>
      <c r="AG83" s="149" t="s">
        <v>140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8">
        <v>61</v>
      </c>
      <c r="B84" s="179" t="s">
        <v>271</v>
      </c>
      <c r="C84" s="186" t="s">
        <v>272</v>
      </c>
      <c r="D84" s="180" t="s">
        <v>164</v>
      </c>
      <c r="E84" s="181">
        <v>1</v>
      </c>
      <c r="F84" s="182"/>
      <c r="G84" s="183">
        <f t="shared" si="7"/>
        <v>0</v>
      </c>
      <c r="H84" s="160">
        <v>0</v>
      </c>
      <c r="I84" s="159">
        <f t="shared" si="8"/>
        <v>0</v>
      </c>
      <c r="J84" s="160">
        <v>710</v>
      </c>
      <c r="K84" s="159">
        <f t="shared" si="9"/>
        <v>710</v>
      </c>
      <c r="L84" s="159">
        <v>21</v>
      </c>
      <c r="M84" s="159">
        <f t="shared" si="10"/>
        <v>0</v>
      </c>
      <c r="N84" s="158">
        <v>0</v>
      </c>
      <c r="O84" s="158">
        <f t="shared" si="11"/>
        <v>0</v>
      </c>
      <c r="P84" s="158">
        <v>0</v>
      </c>
      <c r="Q84" s="158">
        <f t="shared" si="12"/>
        <v>0</v>
      </c>
      <c r="R84" s="159"/>
      <c r="S84" s="159" t="s">
        <v>136</v>
      </c>
      <c r="T84" s="159" t="s">
        <v>137</v>
      </c>
      <c r="U84" s="159">
        <v>0</v>
      </c>
      <c r="V84" s="159">
        <f t="shared" si="13"/>
        <v>0</v>
      </c>
      <c r="W84" s="159"/>
      <c r="X84" s="159" t="s">
        <v>138</v>
      </c>
      <c r="Y84" s="159" t="s">
        <v>139</v>
      </c>
      <c r="Z84" s="149"/>
      <c r="AA84" s="149"/>
      <c r="AB84" s="149"/>
      <c r="AC84" s="149"/>
      <c r="AD84" s="149"/>
      <c r="AE84" s="149"/>
      <c r="AF84" s="149"/>
      <c r="AG84" s="149" t="s">
        <v>140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45" outlineLevel="1" x14ac:dyDescent="0.2">
      <c r="A85" s="178">
        <v>62</v>
      </c>
      <c r="B85" s="179" t="s">
        <v>273</v>
      </c>
      <c r="C85" s="186" t="s">
        <v>274</v>
      </c>
      <c r="D85" s="180" t="s">
        <v>164</v>
      </c>
      <c r="E85" s="181">
        <v>1</v>
      </c>
      <c r="F85" s="182"/>
      <c r="G85" s="183">
        <f t="shared" si="7"/>
        <v>0</v>
      </c>
      <c r="H85" s="160">
        <v>1060</v>
      </c>
      <c r="I85" s="159">
        <f t="shared" si="8"/>
        <v>1060</v>
      </c>
      <c r="J85" s="160">
        <v>0</v>
      </c>
      <c r="K85" s="159">
        <f t="shared" si="9"/>
        <v>0</v>
      </c>
      <c r="L85" s="159">
        <v>21</v>
      </c>
      <c r="M85" s="159">
        <f t="shared" si="10"/>
        <v>0</v>
      </c>
      <c r="N85" s="158">
        <v>0</v>
      </c>
      <c r="O85" s="158">
        <f t="shared" si="11"/>
        <v>0</v>
      </c>
      <c r="P85" s="158">
        <v>0</v>
      </c>
      <c r="Q85" s="158">
        <f t="shared" si="12"/>
        <v>0</v>
      </c>
      <c r="R85" s="159"/>
      <c r="S85" s="159" t="s">
        <v>136</v>
      </c>
      <c r="T85" s="159" t="s">
        <v>137</v>
      </c>
      <c r="U85" s="159">
        <v>0</v>
      </c>
      <c r="V85" s="159">
        <f t="shared" si="13"/>
        <v>0</v>
      </c>
      <c r="W85" s="159"/>
      <c r="X85" s="159" t="s">
        <v>275</v>
      </c>
      <c r="Y85" s="159" t="s">
        <v>139</v>
      </c>
      <c r="Z85" s="149"/>
      <c r="AA85" s="149"/>
      <c r="AB85" s="149"/>
      <c r="AC85" s="149"/>
      <c r="AD85" s="149"/>
      <c r="AE85" s="149"/>
      <c r="AF85" s="149"/>
      <c r="AG85" s="149" t="s">
        <v>276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78">
        <v>63</v>
      </c>
      <c r="B86" s="179" t="s">
        <v>277</v>
      </c>
      <c r="C86" s="186" t="s">
        <v>278</v>
      </c>
      <c r="D86" s="180" t="s">
        <v>0</v>
      </c>
      <c r="E86" s="181">
        <v>83152.644799999995</v>
      </c>
      <c r="F86" s="182"/>
      <c r="G86" s="183">
        <f t="shared" si="7"/>
        <v>0</v>
      </c>
      <c r="H86" s="160">
        <v>0</v>
      </c>
      <c r="I86" s="159">
        <f t="shared" si="8"/>
        <v>0</v>
      </c>
      <c r="J86" s="160">
        <v>0.18</v>
      </c>
      <c r="K86" s="159">
        <f t="shared" si="9"/>
        <v>14967.48</v>
      </c>
      <c r="L86" s="159">
        <v>21</v>
      </c>
      <c r="M86" s="159">
        <f t="shared" si="10"/>
        <v>0</v>
      </c>
      <c r="N86" s="158">
        <v>0</v>
      </c>
      <c r="O86" s="158">
        <f t="shared" si="11"/>
        <v>0</v>
      </c>
      <c r="P86" s="158">
        <v>0</v>
      </c>
      <c r="Q86" s="158">
        <f t="shared" si="12"/>
        <v>0</v>
      </c>
      <c r="R86" s="159"/>
      <c r="S86" s="159" t="s">
        <v>136</v>
      </c>
      <c r="T86" s="159" t="s">
        <v>137</v>
      </c>
      <c r="U86" s="159">
        <v>0</v>
      </c>
      <c r="V86" s="159">
        <f t="shared" si="13"/>
        <v>0</v>
      </c>
      <c r="W86" s="159"/>
      <c r="X86" s="159" t="s">
        <v>138</v>
      </c>
      <c r="Y86" s="159" t="s">
        <v>139</v>
      </c>
      <c r="Z86" s="149"/>
      <c r="AA86" s="149"/>
      <c r="AB86" s="149"/>
      <c r="AC86" s="149"/>
      <c r="AD86" s="149"/>
      <c r="AE86" s="149"/>
      <c r="AF86" s="149"/>
      <c r="AG86" s="149" t="s">
        <v>140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">
      <c r="A87" s="165" t="s">
        <v>131</v>
      </c>
      <c r="B87" s="166" t="s">
        <v>60</v>
      </c>
      <c r="C87" s="185" t="s">
        <v>61</v>
      </c>
      <c r="D87" s="167"/>
      <c r="E87" s="168"/>
      <c r="F87" s="169"/>
      <c r="G87" s="170">
        <f>SUMIF(AG88:AG96,"&lt;&gt;NOR",G88:G96)</f>
        <v>0</v>
      </c>
      <c r="H87" s="164"/>
      <c r="I87" s="164">
        <f>SUM(I88:I96)</f>
        <v>690</v>
      </c>
      <c r="J87" s="164"/>
      <c r="K87" s="164">
        <f>SUM(K88:K96)</f>
        <v>39138.6</v>
      </c>
      <c r="L87" s="164"/>
      <c r="M87" s="164">
        <f>SUM(M88:M96)</f>
        <v>0</v>
      </c>
      <c r="N87" s="163"/>
      <c r="O87" s="163">
        <f>SUM(O88:O96)</f>
        <v>0</v>
      </c>
      <c r="P87" s="163"/>
      <c r="Q87" s="163">
        <f>SUM(Q88:Q96)</f>
        <v>0</v>
      </c>
      <c r="R87" s="164"/>
      <c r="S87" s="164"/>
      <c r="T87" s="164"/>
      <c r="U87" s="164"/>
      <c r="V87" s="164">
        <f>SUM(V88:V96)</f>
        <v>0</v>
      </c>
      <c r="W87" s="164"/>
      <c r="X87" s="164"/>
      <c r="Y87" s="164"/>
      <c r="AG87" t="s">
        <v>132</v>
      </c>
    </row>
    <row r="88" spans="1:60" ht="45" outlineLevel="1" x14ac:dyDescent="0.2">
      <c r="A88" s="178">
        <v>64</v>
      </c>
      <c r="B88" s="179" t="s">
        <v>279</v>
      </c>
      <c r="C88" s="186" t="s">
        <v>280</v>
      </c>
      <c r="D88" s="180" t="s">
        <v>169</v>
      </c>
      <c r="E88" s="181">
        <v>22.19</v>
      </c>
      <c r="F88" s="182"/>
      <c r="G88" s="183">
        <f>ROUND(E88*F88,2)</f>
        <v>0</v>
      </c>
      <c r="H88" s="160">
        <v>0</v>
      </c>
      <c r="I88" s="159">
        <f>ROUND(E88*H88,2)</f>
        <v>0</v>
      </c>
      <c r="J88" s="160">
        <v>1180</v>
      </c>
      <c r="K88" s="159">
        <f>ROUND(E88*J88,2)</f>
        <v>26184.2</v>
      </c>
      <c r="L88" s="159">
        <v>21</v>
      </c>
      <c r="M88" s="159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9"/>
      <c r="S88" s="159" t="s">
        <v>136</v>
      </c>
      <c r="T88" s="159" t="s">
        <v>137</v>
      </c>
      <c r="U88" s="159">
        <v>0</v>
      </c>
      <c r="V88" s="159">
        <f>ROUND(E88*U88,2)</f>
        <v>0</v>
      </c>
      <c r="W88" s="159"/>
      <c r="X88" s="159" t="s">
        <v>138</v>
      </c>
      <c r="Y88" s="159" t="s">
        <v>139</v>
      </c>
      <c r="Z88" s="149"/>
      <c r="AA88" s="149"/>
      <c r="AB88" s="149"/>
      <c r="AC88" s="149"/>
      <c r="AD88" s="149"/>
      <c r="AE88" s="149"/>
      <c r="AF88" s="149"/>
      <c r="AG88" s="149" t="s">
        <v>140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45" outlineLevel="1" x14ac:dyDescent="0.2">
      <c r="A89" s="172">
        <v>65</v>
      </c>
      <c r="B89" s="173" t="s">
        <v>281</v>
      </c>
      <c r="C89" s="187" t="s">
        <v>282</v>
      </c>
      <c r="D89" s="174" t="s">
        <v>169</v>
      </c>
      <c r="E89" s="175">
        <v>5.4</v>
      </c>
      <c r="F89" s="176"/>
      <c r="G89" s="177">
        <f>ROUND(E89*F89,2)</f>
        <v>0</v>
      </c>
      <c r="H89" s="160">
        <v>0</v>
      </c>
      <c r="I89" s="159">
        <f>ROUND(E89*H89,2)</f>
        <v>0</v>
      </c>
      <c r="J89" s="160">
        <v>1230</v>
      </c>
      <c r="K89" s="159">
        <f>ROUND(E89*J89,2)</f>
        <v>6642</v>
      </c>
      <c r="L89" s="159">
        <v>21</v>
      </c>
      <c r="M89" s="159">
        <f>G89*(1+L89/100)</f>
        <v>0</v>
      </c>
      <c r="N89" s="158">
        <v>0</v>
      </c>
      <c r="O89" s="158">
        <f>ROUND(E89*N89,2)</f>
        <v>0</v>
      </c>
      <c r="P89" s="158">
        <v>0</v>
      </c>
      <c r="Q89" s="158">
        <f>ROUND(E89*P89,2)</f>
        <v>0</v>
      </c>
      <c r="R89" s="159"/>
      <c r="S89" s="159" t="s">
        <v>136</v>
      </c>
      <c r="T89" s="159" t="s">
        <v>137</v>
      </c>
      <c r="U89" s="159">
        <v>0</v>
      </c>
      <c r="V89" s="159">
        <f>ROUND(E89*U89,2)</f>
        <v>0</v>
      </c>
      <c r="W89" s="159"/>
      <c r="X89" s="159" t="s">
        <v>138</v>
      </c>
      <c r="Y89" s="159" t="s">
        <v>139</v>
      </c>
      <c r="Z89" s="149"/>
      <c r="AA89" s="149"/>
      <c r="AB89" s="149"/>
      <c r="AC89" s="149"/>
      <c r="AD89" s="149"/>
      <c r="AE89" s="149"/>
      <c r="AF89" s="149"/>
      <c r="AG89" s="149" t="s">
        <v>140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88" t="s">
        <v>283</v>
      </c>
      <c r="D90" s="161"/>
      <c r="E90" s="162"/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259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3" x14ac:dyDescent="0.2">
      <c r="A91" s="156"/>
      <c r="B91" s="157"/>
      <c r="C91" s="188" t="s">
        <v>284</v>
      </c>
      <c r="D91" s="161"/>
      <c r="E91" s="162">
        <v>5.4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259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78">
        <v>66</v>
      </c>
      <c r="B92" s="179" t="s">
        <v>285</v>
      </c>
      <c r="C92" s="186" t="s">
        <v>286</v>
      </c>
      <c r="D92" s="180" t="s">
        <v>202</v>
      </c>
      <c r="E92" s="181">
        <v>8.85</v>
      </c>
      <c r="F92" s="182"/>
      <c r="G92" s="183">
        <f>ROUND(E92*F92,2)</f>
        <v>0</v>
      </c>
      <c r="H92" s="160">
        <v>0</v>
      </c>
      <c r="I92" s="159">
        <f>ROUND(E92*H92,2)</f>
        <v>0</v>
      </c>
      <c r="J92" s="160">
        <v>624</v>
      </c>
      <c r="K92" s="159">
        <f>ROUND(E92*J92,2)</f>
        <v>5522.4</v>
      </c>
      <c r="L92" s="159">
        <v>21</v>
      </c>
      <c r="M92" s="159">
        <f>G92*(1+L92/100)</f>
        <v>0</v>
      </c>
      <c r="N92" s="158">
        <v>0</v>
      </c>
      <c r="O92" s="158">
        <f>ROUND(E92*N92,2)</f>
        <v>0</v>
      </c>
      <c r="P92" s="158">
        <v>0</v>
      </c>
      <c r="Q92" s="158">
        <f>ROUND(E92*P92,2)</f>
        <v>0</v>
      </c>
      <c r="R92" s="159"/>
      <c r="S92" s="159" t="s">
        <v>136</v>
      </c>
      <c r="T92" s="159" t="s">
        <v>137</v>
      </c>
      <c r="U92" s="159">
        <v>0</v>
      </c>
      <c r="V92" s="159">
        <f>ROUND(E92*U92,2)</f>
        <v>0</v>
      </c>
      <c r="W92" s="159"/>
      <c r="X92" s="159" t="s">
        <v>138</v>
      </c>
      <c r="Y92" s="159" t="s">
        <v>139</v>
      </c>
      <c r="Z92" s="149"/>
      <c r="AA92" s="149"/>
      <c r="AB92" s="149"/>
      <c r="AC92" s="149"/>
      <c r="AD92" s="149"/>
      <c r="AE92" s="149"/>
      <c r="AF92" s="149"/>
      <c r="AG92" s="149" t="s">
        <v>140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8">
        <v>67</v>
      </c>
      <c r="B93" s="179" t="s">
        <v>287</v>
      </c>
      <c r="C93" s="186" t="s">
        <v>288</v>
      </c>
      <c r="D93" s="180" t="s">
        <v>164</v>
      </c>
      <c r="E93" s="181">
        <v>1</v>
      </c>
      <c r="F93" s="182"/>
      <c r="G93" s="183">
        <f>ROUND(E93*F93,2)</f>
        <v>0</v>
      </c>
      <c r="H93" s="160">
        <v>0</v>
      </c>
      <c r="I93" s="159">
        <f>ROUND(E93*H93,2)</f>
        <v>0</v>
      </c>
      <c r="J93" s="160">
        <v>790</v>
      </c>
      <c r="K93" s="159">
        <f>ROUND(E93*J93,2)</f>
        <v>790</v>
      </c>
      <c r="L93" s="159">
        <v>21</v>
      </c>
      <c r="M93" s="159">
        <f>G93*(1+L93/100)</f>
        <v>0</v>
      </c>
      <c r="N93" s="158">
        <v>0</v>
      </c>
      <c r="O93" s="158">
        <f>ROUND(E93*N93,2)</f>
        <v>0</v>
      </c>
      <c r="P93" s="158">
        <v>0</v>
      </c>
      <c r="Q93" s="158">
        <f>ROUND(E93*P93,2)</f>
        <v>0</v>
      </c>
      <c r="R93" s="159"/>
      <c r="S93" s="159" t="s">
        <v>136</v>
      </c>
      <c r="T93" s="159" t="s">
        <v>137</v>
      </c>
      <c r="U93" s="159">
        <v>0</v>
      </c>
      <c r="V93" s="159">
        <f>ROUND(E93*U93,2)</f>
        <v>0</v>
      </c>
      <c r="W93" s="159"/>
      <c r="X93" s="159" t="s">
        <v>138</v>
      </c>
      <c r="Y93" s="159" t="s">
        <v>139</v>
      </c>
      <c r="Z93" s="149"/>
      <c r="AA93" s="149"/>
      <c r="AB93" s="149"/>
      <c r="AC93" s="149"/>
      <c r="AD93" s="149"/>
      <c r="AE93" s="149"/>
      <c r="AF93" s="149"/>
      <c r="AG93" s="149" t="s">
        <v>140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collapsed="1" x14ac:dyDescent="0.2">
      <c r="A94" s="172">
        <v>68</v>
      </c>
      <c r="B94" s="173" t="s">
        <v>287</v>
      </c>
      <c r="C94" s="187" t="s">
        <v>289</v>
      </c>
      <c r="D94" s="174" t="s">
        <v>164</v>
      </c>
      <c r="E94" s="175">
        <v>1</v>
      </c>
      <c r="F94" s="176"/>
      <c r="G94" s="177">
        <f>ROUND(E94*F94,2)</f>
        <v>0</v>
      </c>
      <c r="H94" s="160">
        <v>690</v>
      </c>
      <c r="I94" s="159">
        <f>ROUND(E94*H94,2)</f>
        <v>690</v>
      </c>
      <c r="J94" s="160">
        <v>0</v>
      </c>
      <c r="K94" s="159">
        <f>ROUND(E94*J94,2)</f>
        <v>0</v>
      </c>
      <c r="L94" s="159">
        <v>21</v>
      </c>
      <c r="M94" s="159">
        <f>G94*(1+L94/100)</f>
        <v>0</v>
      </c>
      <c r="N94" s="158">
        <v>0</v>
      </c>
      <c r="O94" s="158">
        <f>ROUND(E94*N94,2)</f>
        <v>0</v>
      </c>
      <c r="P94" s="158">
        <v>0</v>
      </c>
      <c r="Q94" s="158">
        <f>ROUND(E94*P94,2)</f>
        <v>0</v>
      </c>
      <c r="R94" s="159"/>
      <c r="S94" s="159" t="s">
        <v>136</v>
      </c>
      <c r="T94" s="159" t="s">
        <v>137</v>
      </c>
      <c r="U94" s="159">
        <v>0</v>
      </c>
      <c r="V94" s="159">
        <f>ROUND(E94*U94,2)</f>
        <v>0</v>
      </c>
      <c r="W94" s="159"/>
      <c r="X94" s="159" t="s">
        <v>275</v>
      </c>
      <c r="Y94" s="159" t="s">
        <v>139</v>
      </c>
      <c r="Z94" s="149"/>
      <c r="AA94" s="149"/>
      <c r="AB94" s="149"/>
      <c r="AC94" s="149"/>
      <c r="AD94" s="149"/>
      <c r="AE94" s="149"/>
      <c r="AF94" s="149"/>
      <c r="AG94" s="149" t="s">
        <v>276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hidden="1" outlineLevel="2" collapsed="1" x14ac:dyDescent="0.2">
      <c r="A95" s="156"/>
      <c r="B95" s="157"/>
      <c r="C95" s="188" t="s">
        <v>290</v>
      </c>
      <c r="D95" s="161"/>
      <c r="E95" s="162"/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259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idden="1" outlineLevel="3" x14ac:dyDescent="0.2">
      <c r="A96" s="156"/>
      <c r="B96" s="157"/>
      <c r="C96" s="188" t="s">
        <v>43</v>
      </c>
      <c r="D96" s="161"/>
      <c r="E96" s="162">
        <v>1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259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">
      <c r="A97" s="165" t="s">
        <v>131</v>
      </c>
      <c r="B97" s="166" t="s">
        <v>62</v>
      </c>
      <c r="C97" s="185" t="s">
        <v>63</v>
      </c>
      <c r="D97" s="167"/>
      <c r="E97" s="168"/>
      <c r="F97" s="169"/>
      <c r="G97" s="170">
        <f>SUMIF(AG98:AG133,"&lt;&gt;NOR",G98:G133)</f>
        <v>0</v>
      </c>
      <c r="H97" s="164"/>
      <c r="I97" s="164">
        <f>SUM(I98:I133)</f>
        <v>102203.98</v>
      </c>
      <c r="J97" s="164"/>
      <c r="K97" s="164">
        <f>SUM(K98:K133)</f>
        <v>175533.2</v>
      </c>
      <c r="L97" s="164"/>
      <c r="M97" s="164">
        <f>SUM(M98:M133)</f>
        <v>0</v>
      </c>
      <c r="N97" s="163"/>
      <c r="O97" s="163">
        <f>SUM(O98:O133)</f>
        <v>0</v>
      </c>
      <c r="P97" s="163"/>
      <c r="Q97" s="163">
        <f>SUM(Q98:Q133)</f>
        <v>0</v>
      </c>
      <c r="R97" s="164"/>
      <c r="S97" s="164"/>
      <c r="T97" s="164"/>
      <c r="U97" s="164"/>
      <c r="V97" s="164">
        <f>SUM(V98:V133)</f>
        <v>0</v>
      </c>
      <c r="W97" s="164"/>
      <c r="X97" s="164"/>
      <c r="Y97" s="164"/>
      <c r="AG97" t="s">
        <v>132</v>
      </c>
    </row>
    <row r="98" spans="1:60" outlineLevel="1" x14ac:dyDescent="0.2">
      <c r="A98" s="178">
        <v>69</v>
      </c>
      <c r="B98" s="179" t="s">
        <v>291</v>
      </c>
      <c r="C98" s="186" t="s">
        <v>292</v>
      </c>
      <c r="D98" s="180" t="s">
        <v>169</v>
      </c>
      <c r="E98" s="181">
        <v>176.83</v>
      </c>
      <c r="F98" s="182"/>
      <c r="G98" s="183">
        <f t="shared" ref="G98:G124" si="14">ROUND(E98*F98,2)</f>
        <v>0</v>
      </c>
      <c r="H98" s="160">
        <v>0</v>
      </c>
      <c r="I98" s="159">
        <f t="shared" ref="I98:I124" si="15">ROUND(E98*H98,2)</f>
        <v>0</v>
      </c>
      <c r="J98" s="160">
        <v>40.200000000000003</v>
      </c>
      <c r="K98" s="159">
        <f t="shared" ref="K98:K124" si="16">ROUND(E98*J98,2)</f>
        <v>7108.57</v>
      </c>
      <c r="L98" s="159">
        <v>21</v>
      </c>
      <c r="M98" s="159">
        <f t="shared" ref="M98:M124" si="17">G98*(1+L98/100)</f>
        <v>0</v>
      </c>
      <c r="N98" s="158">
        <v>0</v>
      </c>
      <c r="O98" s="158">
        <f t="shared" ref="O98:O124" si="18">ROUND(E98*N98,2)</f>
        <v>0</v>
      </c>
      <c r="P98" s="158">
        <v>0</v>
      </c>
      <c r="Q98" s="158">
        <f t="shared" ref="Q98:Q124" si="19">ROUND(E98*P98,2)</f>
        <v>0</v>
      </c>
      <c r="R98" s="159"/>
      <c r="S98" s="159" t="s">
        <v>136</v>
      </c>
      <c r="T98" s="159" t="s">
        <v>137</v>
      </c>
      <c r="U98" s="159">
        <v>0</v>
      </c>
      <c r="V98" s="159">
        <f t="shared" ref="V98:V124" si="20">ROUND(E98*U98,2)</f>
        <v>0</v>
      </c>
      <c r="W98" s="159"/>
      <c r="X98" s="159" t="s">
        <v>138</v>
      </c>
      <c r="Y98" s="159" t="s">
        <v>139</v>
      </c>
      <c r="Z98" s="149"/>
      <c r="AA98" s="149"/>
      <c r="AB98" s="149"/>
      <c r="AC98" s="149"/>
      <c r="AD98" s="149"/>
      <c r="AE98" s="149"/>
      <c r="AF98" s="149"/>
      <c r="AG98" s="149" t="s">
        <v>140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8">
        <v>70</v>
      </c>
      <c r="B99" s="179" t="s">
        <v>291</v>
      </c>
      <c r="C99" s="186" t="s">
        <v>293</v>
      </c>
      <c r="D99" s="180" t="s">
        <v>169</v>
      </c>
      <c r="E99" s="181">
        <v>50.24</v>
      </c>
      <c r="F99" s="182"/>
      <c r="G99" s="183">
        <f t="shared" si="14"/>
        <v>0</v>
      </c>
      <c r="H99" s="160">
        <v>0</v>
      </c>
      <c r="I99" s="159">
        <f t="shared" si="15"/>
        <v>0</v>
      </c>
      <c r="J99" s="160">
        <v>80</v>
      </c>
      <c r="K99" s="159">
        <f t="shared" si="16"/>
        <v>4019.2</v>
      </c>
      <c r="L99" s="159">
        <v>21</v>
      </c>
      <c r="M99" s="159">
        <f t="shared" si="17"/>
        <v>0</v>
      </c>
      <c r="N99" s="158">
        <v>0</v>
      </c>
      <c r="O99" s="158">
        <f t="shared" si="18"/>
        <v>0</v>
      </c>
      <c r="P99" s="158">
        <v>0</v>
      </c>
      <c r="Q99" s="158">
        <f t="shared" si="19"/>
        <v>0</v>
      </c>
      <c r="R99" s="159"/>
      <c r="S99" s="159" t="s">
        <v>136</v>
      </c>
      <c r="T99" s="159" t="s">
        <v>137</v>
      </c>
      <c r="U99" s="159">
        <v>0</v>
      </c>
      <c r="V99" s="159">
        <f t="shared" si="20"/>
        <v>0</v>
      </c>
      <c r="W99" s="159"/>
      <c r="X99" s="159" t="s">
        <v>254</v>
      </c>
      <c r="Y99" s="159" t="s">
        <v>139</v>
      </c>
      <c r="Z99" s="149"/>
      <c r="AA99" s="149"/>
      <c r="AB99" s="149"/>
      <c r="AC99" s="149"/>
      <c r="AD99" s="149"/>
      <c r="AE99" s="149"/>
      <c r="AF99" s="149"/>
      <c r="AG99" s="149" t="s">
        <v>255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33.75" outlineLevel="1" x14ac:dyDescent="0.2">
      <c r="A100" s="178">
        <v>71</v>
      </c>
      <c r="B100" s="179" t="s">
        <v>291</v>
      </c>
      <c r="C100" s="186" t="s">
        <v>294</v>
      </c>
      <c r="D100" s="180" t="s">
        <v>169</v>
      </c>
      <c r="E100" s="181">
        <v>16.960049999999999</v>
      </c>
      <c r="F100" s="182"/>
      <c r="G100" s="183">
        <f t="shared" si="14"/>
        <v>0</v>
      </c>
      <c r="H100" s="160">
        <v>60.1</v>
      </c>
      <c r="I100" s="159">
        <f t="shared" si="15"/>
        <v>1019.3</v>
      </c>
      <c r="J100" s="160">
        <v>0</v>
      </c>
      <c r="K100" s="159">
        <f t="shared" si="16"/>
        <v>0</v>
      </c>
      <c r="L100" s="159">
        <v>21</v>
      </c>
      <c r="M100" s="159">
        <f t="shared" si="17"/>
        <v>0</v>
      </c>
      <c r="N100" s="158">
        <v>0</v>
      </c>
      <c r="O100" s="158">
        <f t="shared" si="18"/>
        <v>0</v>
      </c>
      <c r="P100" s="158">
        <v>0</v>
      </c>
      <c r="Q100" s="158">
        <f t="shared" si="19"/>
        <v>0</v>
      </c>
      <c r="R100" s="159"/>
      <c r="S100" s="159" t="s">
        <v>136</v>
      </c>
      <c r="T100" s="159" t="s">
        <v>137</v>
      </c>
      <c r="U100" s="159">
        <v>0</v>
      </c>
      <c r="V100" s="159">
        <f t="shared" si="20"/>
        <v>0</v>
      </c>
      <c r="W100" s="159"/>
      <c r="X100" s="159" t="s">
        <v>275</v>
      </c>
      <c r="Y100" s="159" t="s">
        <v>139</v>
      </c>
      <c r="Z100" s="149"/>
      <c r="AA100" s="149"/>
      <c r="AB100" s="149"/>
      <c r="AC100" s="149"/>
      <c r="AD100" s="149"/>
      <c r="AE100" s="149"/>
      <c r="AF100" s="149"/>
      <c r="AG100" s="149" t="s">
        <v>276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33.75" outlineLevel="1" x14ac:dyDescent="0.2">
      <c r="A101" s="178">
        <v>72</v>
      </c>
      <c r="B101" s="179" t="s">
        <v>291</v>
      </c>
      <c r="C101" s="186" t="s">
        <v>295</v>
      </c>
      <c r="D101" s="180" t="s">
        <v>169</v>
      </c>
      <c r="E101" s="181">
        <v>16.960049999999999</v>
      </c>
      <c r="F101" s="182"/>
      <c r="G101" s="183">
        <f t="shared" si="14"/>
        <v>0</v>
      </c>
      <c r="H101" s="160">
        <v>0</v>
      </c>
      <c r="I101" s="159">
        <f t="shared" si="15"/>
        <v>0</v>
      </c>
      <c r="J101" s="160">
        <v>345</v>
      </c>
      <c r="K101" s="159">
        <f t="shared" si="16"/>
        <v>5851.22</v>
      </c>
      <c r="L101" s="159">
        <v>21</v>
      </c>
      <c r="M101" s="159">
        <f t="shared" si="17"/>
        <v>0</v>
      </c>
      <c r="N101" s="158">
        <v>0</v>
      </c>
      <c r="O101" s="158">
        <f t="shared" si="18"/>
        <v>0</v>
      </c>
      <c r="P101" s="158">
        <v>0</v>
      </c>
      <c r="Q101" s="158">
        <f t="shared" si="19"/>
        <v>0</v>
      </c>
      <c r="R101" s="159"/>
      <c r="S101" s="159" t="s">
        <v>136</v>
      </c>
      <c r="T101" s="159" t="s">
        <v>137</v>
      </c>
      <c r="U101" s="159">
        <v>0</v>
      </c>
      <c r="V101" s="159">
        <f t="shared" si="20"/>
        <v>0</v>
      </c>
      <c r="W101" s="159"/>
      <c r="X101" s="159" t="s">
        <v>254</v>
      </c>
      <c r="Y101" s="159" t="s">
        <v>139</v>
      </c>
      <c r="Z101" s="149"/>
      <c r="AA101" s="149"/>
      <c r="AB101" s="149"/>
      <c r="AC101" s="149"/>
      <c r="AD101" s="149"/>
      <c r="AE101" s="149"/>
      <c r="AF101" s="149"/>
      <c r="AG101" s="149" t="s">
        <v>255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8">
        <v>73</v>
      </c>
      <c r="B102" s="179" t="s">
        <v>296</v>
      </c>
      <c r="C102" s="186" t="s">
        <v>297</v>
      </c>
      <c r="D102" s="180" t="s">
        <v>169</v>
      </c>
      <c r="E102" s="181">
        <v>130.88749999999999</v>
      </c>
      <c r="F102" s="182"/>
      <c r="G102" s="183">
        <f t="shared" si="14"/>
        <v>0</v>
      </c>
      <c r="H102" s="160">
        <v>60.1</v>
      </c>
      <c r="I102" s="159">
        <f t="shared" si="15"/>
        <v>7866.34</v>
      </c>
      <c r="J102" s="160">
        <v>0</v>
      </c>
      <c r="K102" s="159">
        <f t="shared" si="16"/>
        <v>0</v>
      </c>
      <c r="L102" s="159">
        <v>21</v>
      </c>
      <c r="M102" s="159">
        <f t="shared" si="17"/>
        <v>0</v>
      </c>
      <c r="N102" s="158">
        <v>0</v>
      </c>
      <c r="O102" s="158">
        <f t="shared" si="18"/>
        <v>0</v>
      </c>
      <c r="P102" s="158">
        <v>0</v>
      </c>
      <c r="Q102" s="158">
        <f t="shared" si="19"/>
        <v>0</v>
      </c>
      <c r="R102" s="159"/>
      <c r="S102" s="159" t="s">
        <v>136</v>
      </c>
      <c r="T102" s="159" t="s">
        <v>137</v>
      </c>
      <c r="U102" s="159">
        <v>0</v>
      </c>
      <c r="V102" s="159">
        <f t="shared" si="20"/>
        <v>0</v>
      </c>
      <c r="W102" s="159"/>
      <c r="X102" s="159" t="s">
        <v>275</v>
      </c>
      <c r="Y102" s="159" t="s">
        <v>139</v>
      </c>
      <c r="Z102" s="149"/>
      <c r="AA102" s="149"/>
      <c r="AB102" s="149"/>
      <c r="AC102" s="149"/>
      <c r="AD102" s="149"/>
      <c r="AE102" s="149"/>
      <c r="AF102" s="149"/>
      <c r="AG102" s="149" t="s">
        <v>276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45" outlineLevel="1" x14ac:dyDescent="0.2">
      <c r="A103" s="178">
        <v>74</v>
      </c>
      <c r="B103" s="179" t="s">
        <v>296</v>
      </c>
      <c r="C103" s="186" t="s">
        <v>298</v>
      </c>
      <c r="D103" s="180" t="s">
        <v>169</v>
      </c>
      <c r="E103" s="181">
        <v>130.88749999999999</v>
      </c>
      <c r="F103" s="182"/>
      <c r="G103" s="183">
        <f t="shared" si="14"/>
        <v>0</v>
      </c>
      <c r="H103" s="160">
        <v>0</v>
      </c>
      <c r="I103" s="159">
        <f t="shared" si="15"/>
        <v>0</v>
      </c>
      <c r="J103" s="160">
        <v>325</v>
      </c>
      <c r="K103" s="159">
        <f t="shared" si="16"/>
        <v>42538.44</v>
      </c>
      <c r="L103" s="159">
        <v>21</v>
      </c>
      <c r="M103" s="159">
        <f t="shared" si="17"/>
        <v>0</v>
      </c>
      <c r="N103" s="158">
        <v>0</v>
      </c>
      <c r="O103" s="158">
        <f t="shared" si="18"/>
        <v>0</v>
      </c>
      <c r="P103" s="158">
        <v>0</v>
      </c>
      <c r="Q103" s="158">
        <f t="shared" si="19"/>
        <v>0</v>
      </c>
      <c r="R103" s="159"/>
      <c r="S103" s="159" t="s">
        <v>136</v>
      </c>
      <c r="T103" s="159" t="s">
        <v>137</v>
      </c>
      <c r="U103" s="159">
        <v>0</v>
      </c>
      <c r="V103" s="159">
        <f t="shared" si="20"/>
        <v>0</v>
      </c>
      <c r="W103" s="159"/>
      <c r="X103" s="159" t="s">
        <v>138</v>
      </c>
      <c r="Y103" s="159" t="s">
        <v>139</v>
      </c>
      <c r="Z103" s="149"/>
      <c r="AA103" s="149"/>
      <c r="AB103" s="149"/>
      <c r="AC103" s="149"/>
      <c r="AD103" s="149"/>
      <c r="AE103" s="149"/>
      <c r="AF103" s="149"/>
      <c r="AG103" s="149" t="s">
        <v>140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8">
        <v>75</v>
      </c>
      <c r="B104" s="179" t="s">
        <v>299</v>
      </c>
      <c r="C104" s="186" t="s">
        <v>300</v>
      </c>
      <c r="D104" s="180" t="s">
        <v>169</v>
      </c>
      <c r="E104" s="181">
        <v>5.8959999999999999</v>
      </c>
      <c r="F104" s="182"/>
      <c r="G104" s="183">
        <f t="shared" si="14"/>
        <v>0</v>
      </c>
      <c r="H104" s="160">
        <v>0</v>
      </c>
      <c r="I104" s="159">
        <f t="shared" si="15"/>
        <v>0</v>
      </c>
      <c r="J104" s="160">
        <v>356</v>
      </c>
      <c r="K104" s="159">
        <f t="shared" si="16"/>
        <v>2098.98</v>
      </c>
      <c r="L104" s="159">
        <v>21</v>
      </c>
      <c r="M104" s="159">
        <f t="shared" si="17"/>
        <v>0</v>
      </c>
      <c r="N104" s="158">
        <v>0</v>
      </c>
      <c r="O104" s="158">
        <f t="shared" si="18"/>
        <v>0</v>
      </c>
      <c r="P104" s="158">
        <v>0</v>
      </c>
      <c r="Q104" s="158">
        <f t="shared" si="19"/>
        <v>0</v>
      </c>
      <c r="R104" s="159"/>
      <c r="S104" s="159" t="s">
        <v>136</v>
      </c>
      <c r="T104" s="159" t="s">
        <v>137</v>
      </c>
      <c r="U104" s="159">
        <v>0</v>
      </c>
      <c r="V104" s="159">
        <f t="shared" si="20"/>
        <v>0</v>
      </c>
      <c r="W104" s="159"/>
      <c r="X104" s="159" t="s">
        <v>138</v>
      </c>
      <c r="Y104" s="159" t="s">
        <v>139</v>
      </c>
      <c r="Z104" s="149"/>
      <c r="AA104" s="149"/>
      <c r="AB104" s="149"/>
      <c r="AC104" s="149"/>
      <c r="AD104" s="149"/>
      <c r="AE104" s="149"/>
      <c r="AF104" s="149"/>
      <c r="AG104" s="149" t="s">
        <v>140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8">
        <v>76</v>
      </c>
      <c r="B105" s="179" t="s">
        <v>301</v>
      </c>
      <c r="C105" s="186" t="s">
        <v>302</v>
      </c>
      <c r="D105" s="180" t="s">
        <v>169</v>
      </c>
      <c r="E105" s="181">
        <v>65.3489</v>
      </c>
      <c r="F105" s="182"/>
      <c r="G105" s="183">
        <f t="shared" si="14"/>
        <v>0</v>
      </c>
      <c r="H105" s="160">
        <v>60.1</v>
      </c>
      <c r="I105" s="159">
        <f t="shared" si="15"/>
        <v>3927.47</v>
      </c>
      <c r="J105" s="160">
        <v>0</v>
      </c>
      <c r="K105" s="159">
        <f t="shared" si="16"/>
        <v>0</v>
      </c>
      <c r="L105" s="159">
        <v>21</v>
      </c>
      <c r="M105" s="159">
        <f t="shared" si="17"/>
        <v>0</v>
      </c>
      <c r="N105" s="158">
        <v>0</v>
      </c>
      <c r="O105" s="158">
        <f t="shared" si="18"/>
        <v>0</v>
      </c>
      <c r="P105" s="158">
        <v>0</v>
      </c>
      <c r="Q105" s="158">
        <f t="shared" si="19"/>
        <v>0</v>
      </c>
      <c r="R105" s="159"/>
      <c r="S105" s="159" t="s">
        <v>136</v>
      </c>
      <c r="T105" s="159" t="s">
        <v>137</v>
      </c>
      <c r="U105" s="159">
        <v>0</v>
      </c>
      <c r="V105" s="159">
        <f t="shared" si="20"/>
        <v>0</v>
      </c>
      <c r="W105" s="159"/>
      <c r="X105" s="159" t="s">
        <v>275</v>
      </c>
      <c r="Y105" s="159" t="s">
        <v>139</v>
      </c>
      <c r="Z105" s="149"/>
      <c r="AA105" s="149"/>
      <c r="AB105" s="149"/>
      <c r="AC105" s="149"/>
      <c r="AD105" s="149"/>
      <c r="AE105" s="149"/>
      <c r="AF105" s="149"/>
      <c r="AG105" s="149" t="s">
        <v>276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78">
        <v>77</v>
      </c>
      <c r="B106" s="179" t="s">
        <v>301</v>
      </c>
      <c r="C106" s="186" t="s">
        <v>303</v>
      </c>
      <c r="D106" s="180" t="s">
        <v>169</v>
      </c>
      <c r="E106" s="181">
        <v>65.3489</v>
      </c>
      <c r="F106" s="182"/>
      <c r="G106" s="183">
        <f t="shared" si="14"/>
        <v>0</v>
      </c>
      <c r="H106" s="160">
        <v>225</v>
      </c>
      <c r="I106" s="159">
        <f t="shared" si="15"/>
        <v>14703.5</v>
      </c>
      <c r="J106" s="160">
        <v>0</v>
      </c>
      <c r="K106" s="159">
        <f t="shared" si="16"/>
        <v>0</v>
      </c>
      <c r="L106" s="159">
        <v>21</v>
      </c>
      <c r="M106" s="159">
        <f t="shared" si="17"/>
        <v>0</v>
      </c>
      <c r="N106" s="158">
        <v>0</v>
      </c>
      <c r="O106" s="158">
        <f t="shared" si="18"/>
        <v>0</v>
      </c>
      <c r="P106" s="158">
        <v>0</v>
      </c>
      <c r="Q106" s="158">
        <f t="shared" si="19"/>
        <v>0</v>
      </c>
      <c r="R106" s="159"/>
      <c r="S106" s="159" t="s">
        <v>136</v>
      </c>
      <c r="T106" s="159" t="s">
        <v>137</v>
      </c>
      <c r="U106" s="159">
        <v>0</v>
      </c>
      <c r="V106" s="159">
        <f t="shared" si="20"/>
        <v>0</v>
      </c>
      <c r="W106" s="159"/>
      <c r="X106" s="159" t="s">
        <v>254</v>
      </c>
      <c r="Y106" s="159" t="s">
        <v>139</v>
      </c>
      <c r="Z106" s="149"/>
      <c r="AA106" s="149"/>
      <c r="AB106" s="149"/>
      <c r="AC106" s="149"/>
      <c r="AD106" s="149"/>
      <c r="AE106" s="149"/>
      <c r="AF106" s="149"/>
      <c r="AG106" s="149" t="s">
        <v>304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8">
        <v>78</v>
      </c>
      <c r="B107" s="179" t="s">
        <v>301</v>
      </c>
      <c r="C107" s="186" t="s">
        <v>305</v>
      </c>
      <c r="D107" s="180" t="s">
        <v>169</v>
      </c>
      <c r="E107" s="181">
        <v>3.5960000000000001</v>
      </c>
      <c r="F107" s="182"/>
      <c r="G107" s="183">
        <f t="shared" si="14"/>
        <v>0</v>
      </c>
      <c r="H107" s="160">
        <v>0</v>
      </c>
      <c r="I107" s="159">
        <f t="shared" si="15"/>
        <v>0</v>
      </c>
      <c r="J107" s="160">
        <v>959</v>
      </c>
      <c r="K107" s="159">
        <f t="shared" si="16"/>
        <v>3448.56</v>
      </c>
      <c r="L107" s="159">
        <v>21</v>
      </c>
      <c r="M107" s="159">
        <f t="shared" si="17"/>
        <v>0</v>
      </c>
      <c r="N107" s="158">
        <v>0</v>
      </c>
      <c r="O107" s="158">
        <f t="shared" si="18"/>
        <v>0</v>
      </c>
      <c r="P107" s="158">
        <v>0</v>
      </c>
      <c r="Q107" s="158">
        <f t="shared" si="19"/>
        <v>0</v>
      </c>
      <c r="R107" s="159"/>
      <c r="S107" s="159" t="s">
        <v>136</v>
      </c>
      <c r="T107" s="159" t="s">
        <v>137</v>
      </c>
      <c r="U107" s="159">
        <v>0</v>
      </c>
      <c r="V107" s="159">
        <f t="shared" si="20"/>
        <v>0</v>
      </c>
      <c r="W107" s="159"/>
      <c r="X107" s="159" t="s">
        <v>138</v>
      </c>
      <c r="Y107" s="159" t="s">
        <v>139</v>
      </c>
      <c r="Z107" s="149"/>
      <c r="AA107" s="149"/>
      <c r="AB107" s="149"/>
      <c r="AC107" s="149"/>
      <c r="AD107" s="149"/>
      <c r="AE107" s="149"/>
      <c r="AF107" s="149"/>
      <c r="AG107" s="149" t="s">
        <v>140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8">
        <v>79</v>
      </c>
      <c r="B108" s="179" t="s">
        <v>301</v>
      </c>
      <c r="C108" s="186" t="s">
        <v>306</v>
      </c>
      <c r="D108" s="180" t="s">
        <v>169</v>
      </c>
      <c r="E108" s="181">
        <v>41.2</v>
      </c>
      <c r="F108" s="182"/>
      <c r="G108" s="183">
        <f t="shared" si="14"/>
        <v>0</v>
      </c>
      <c r="H108" s="160">
        <v>76.099999999999994</v>
      </c>
      <c r="I108" s="159">
        <f t="shared" si="15"/>
        <v>3135.32</v>
      </c>
      <c r="J108" s="160">
        <v>0</v>
      </c>
      <c r="K108" s="159">
        <f t="shared" si="16"/>
        <v>0</v>
      </c>
      <c r="L108" s="159">
        <v>21</v>
      </c>
      <c r="M108" s="159">
        <f t="shared" si="17"/>
        <v>0</v>
      </c>
      <c r="N108" s="158">
        <v>0</v>
      </c>
      <c r="O108" s="158">
        <f t="shared" si="18"/>
        <v>0</v>
      </c>
      <c r="P108" s="158">
        <v>0</v>
      </c>
      <c r="Q108" s="158">
        <f t="shared" si="19"/>
        <v>0</v>
      </c>
      <c r="R108" s="159"/>
      <c r="S108" s="159" t="s">
        <v>136</v>
      </c>
      <c r="T108" s="159" t="s">
        <v>137</v>
      </c>
      <c r="U108" s="159">
        <v>0</v>
      </c>
      <c r="V108" s="159">
        <f t="shared" si="20"/>
        <v>0</v>
      </c>
      <c r="W108" s="159"/>
      <c r="X108" s="159" t="s">
        <v>254</v>
      </c>
      <c r="Y108" s="159" t="s">
        <v>139</v>
      </c>
      <c r="Z108" s="149"/>
      <c r="AA108" s="149"/>
      <c r="AB108" s="149"/>
      <c r="AC108" s="149"/>
      <c r="AD108" s="149"/>
      <c r="AE108" s="149"/>
      <c r="AF108" s="149"/>
      <c r="AG108" s="149" t="s">
        <v>304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 x14ac:dyDescent="0.2">
      <c r="A109" s="178">
        <v>80</v>
      </c>
      <c r="B109" s="179" t="s">
        <v>301</v>
      </c>
      <c r="C109" s="186" t="s">
        <v>307</v>
      </c>
      <c r="D109" s="180" t="s">
        <v>169</v>
      </c>
      <c r="E109" s="181">
        <v>41.2</v>
      </c>
      <c r="F109" s="182"/>
      <c r="G109" s="183">
        <f t="shared" si="14"/>
        <v>0</v>
      </c>
      <c r="H109" s="160">
        <v>277.2</v>
      </c>
      <c r="I109" s="159">
        <f t="shared" si="15"/>
        <v>11420.64</v>
      </c>
      <c r="J109" s="160">
        <v>0</v>
      </c>
      <c r="K109" s="159">
        <f t="shared" si="16"/>
        <v>0</v>
      </c>
      <c r="L109" s="159">
        <v>21</v>
      </c>
      <c r="M109" s="159">
        <f t="shared" si="17"/>
        <v>0</v>
      </c>
      <c r="N109" s="158">
        <v>0</v>
      </c>
      <c r="O109" s="158">
        <f t="shared" si="18"/>
        <v>0</v>
      </c>
      <c r="P109" s="158">
        <v>0</v>
      </c>
      <c r="Q109" s="158">
        <f t="shared" si="19"/>
        <v>0</v>
      </c>
      <c r="R109" s="159"/>
      <c r="S109" s="159" t="s">
        <v>136</v>
      </c>
      <c r="T109" s="159" t="s">
        <v>137</v>
      </c>
      <c r="U109" s="159">
        <v>0</v>
      </c>
      <c r="V109" s="159">
        <f t="shared" si="20"/>
        <v>0</v>
      </c>
      <c r="W109" s="159"/>
      <c r="X109" s="159" t="s">
        <v>254</v>
      </c>
      <c r="Y109" s="159" t="s">
        <v>139</v>
      </c>
      <c r="Z109" s="149"/>
      <c r="AA109" s="149"/>
      <c r="AB109" s="149"/>
      <c r="AC109" s="149"/>
      <c r="AD109" s="149"/>
      <c r="AE109" s="149"/>
      <c r="AF109" s="149"/>
      <c r="AG109" s="149" t="s">
        <v>304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8">
        <v>81</v>
      </c>
      <c r="B110" s="179" t="s">
        <v>296</v>
      </c>
      <c r="C110" s="186" t="s">
        <v>308</v>
      </c>
      <c r="D110" s="180" t="s">
        <v>169</v>
      </c>
      <c r="E110" s="181">
        <v>30.06</v>
      </c>
      <c r="F110" s="182"/>
      <c r="G110" s="183">
        <f t="shared" si="14"/>
        <v>0</v>
      </c>
      <c r="H110" s="160">
        <v>76.099999999999994</v>
      </c>
      <c r="I110" s="159">
        <f t="shared" si="15"/>
        <v>2287.5700000000002</v>
      </c>
      <c r="J110" s="160">
        <v>0</v>
      </c>
      <c r="K110" s="159">
        <f t="shared" si="16"/>
        <v>0</v>
      </c>
      <c r="L110" s="159">
        <v>21</v>
      </c>
      <c r="M110" s="159">
        <f t="shared" si="17"/>
        <v>0</v>
      </c>
      <c r="N110" s="158">
        <v>0</v>
      </c>
      <c r="O110" s="158">
        <f t="shared" si="18"/>
        <v>0</v>
      </c>
      <c r="P110" s="158">
        <v>0</v>
      </c>
      <c r="Q110" s="158">
        <f t="shared" si="19"/>
        <v>0</v>
      </c>
      <c r="R110" s="159"/>
      <c r="S110" s="159" t="s">
        <v>136</v>
      </c>
      <c r="T110" s="159" t="s">
        <v>137</v>
      </c>
      <c r="U110" s="159">
        <v>0</v>
      </c>
      <c r="V110" s="159">
        <f t="shared" si="20"/>
        <v>0</v>
      </c>
      <c r="W110" s="159"/>
      <c r="X110" s="159" t="s">
        <v>254</v>
      </c>
      <c r="Y110" s="159" t="s">
        <v>139</v>
      </c>
      <c r="Z110" s="149"/>
      <c r="AA110" s="149"/>
      <c r="AB110" s="149"/>
      <c r="AC110" s="149"/>
      <c r="AD110" s="149"/>
      <c r="AE110" s="149"/>
      <c r="AF110" s="149"/>
      <c r="AG110" s="149" t="s">
        <v>304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8">
        <v>82</v>
      </c>
      <c r="B111" s="179" t="s">
        <v>296</v>
      </c>
      <c r="C111" s="186" t="s">
        <v>309</v>
      </c>
      <c r="D111" s="180" t="s">
        <v>169</v>
      </c>
      <c r="E111" s="181">
        <v>30.06</v>
      </c>
      <c r="F111" s="182"/>
      <c r="G111" s="183">
        <f t="shared" si="14"/>
        <v>0</v>
      </c>
      <c r="H111" s="160">
        <v>0</v>
      </c>
      <c r="I111" s="159">
        <f t="shared" si="15"/>
        <v>0</v>
      </c>
      <c r="J111" s="160">
        <v>720</v>
      </c>
      <c r="K111" s="159">
        <f t="shared" si="16"/>
        <v>21643.200000000001</v>
      </c>
      <c r="L111" s="159">
        <v>21</v>
      </c>
      <c r="M111" s="159">
        <f t="shared" si="17"/>
        <v>0</v>
      </c>
      <c r="N111" s="158">
        <v>0</v>
      </c>
      <c r="O111" s="158">
        <f t="shared" si="18"/>
        <v>0</v>
      </c>
      <c r="P111" s="158">
        <v>0</v>
      </c>
      <c r="Q111" s="158">
        <f t="shared" si="19"/>
        <v>0</v>
      </c>
      <c r="R111" s="159"/>
      <c r="S111" s="159" t="s">
        <v>136</v>
      </c>
      <c r="T111" s="159" t="s">
        <v>137</v>
      </c>
      <c r="U111" s="159">
        <v>0</v>
      </c>
      <c r="V111" s="159">
        <f t="shared" si="20"/>
        <v>0</v>
      </c>
      <c r="W111" s="159"/>
      <c r="X111" s="159" t="s">
        <v>254</v>
      </c>
      <c r="Y111" s="159" t="s">
        <v>139</v>
      </c>
      <c r="Z111" s="149"/>
      <c r="AA111" s="149"/>
      <c r="AB111" s="149"/>
      <c r="AC111" s="149"/>
      <c r="AD111" s="149"/>
      <c r="AE111" s="149"/>
      <c r="AF111" s="149"/>
      <c r="AG111" s="149" t="s">
        <v>255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78">
        <v>83</v>
      </c>
      <c r="B112" s="179" t="s">
        <v>310</v>
      </c>
      <c r="C112" s="186" t="s">
        <v>311</v>
      </c>
      <c r="D112" s="180" t="s">
        <v>135</v>
      </c>
      <c r="E112" s="181">
        <v>1</v>
      </c>
      <c r="F112" s="182"/>
      <c r="G112" s="183">
        <f t="shared" si="14"/>
        <v>0</v>
      </c>
      <c r="H112" s="160">
        <v>0</v>
      </c>
      <c r="I112" s="159">
        <f t="shared" si="15"/>
        <v>0</v>
      </c>
      <c r="J112" s="160">
        <v>1800</v>
      </c>
      <c r="K112" s="159">
        <f t="shared" si="16"/>
        <v>1800</v>
      </c>
      <c r="L112" s="159">
        <v>21</v>
      </c>
      <c r="M112" s="159">
        <f t="shared" si="17"/>
        <v>0</v>
      </c>
      <c r="N112" s="158">
        <v>0</v>
      </c>
      <c r="O112" s="158">
        <f t="shared" si="18"/>
        <v>0</v>
      </c>
      <c r="P112" s="158">
        <v>0</v>
      </c>
      <c r="Q112" s="158">
        <f t="shared" si="19"/>
        <v>0</v>
      </c>
      <c r="R112" s="159"/>
      <c r="S112" s="159" t="s">
        <v>136</v>
      </c>
      <c r="T112" s="159" t="s">
        <v>137</v>
      </c>
      <c r="U112" s="159">
        <v>0</v>
      </c>
      <c r="V112" s="159">
        <f t="shared" si="20"/>
        <v>0</v>
      </c>
      <c r="W112" s="159"/>
      <c r="X112" s="159" t="s">
        <v>138</v>
      </c>
      <c r="Y112" s="159" t="s">
        <v>139</v>
      </c>
      <c r="Z112" s="149"/>
      <c r="AA112" s="149"/>
      <c r="AB112" s="149"/>
      <c r="AC112" s="149"/>
      <c r="AD112" s="149"/>
      <c r="AE112" s="149"/>
      <c r="AF112" s="149"/>
      <c r="AG112" s="149" t="s">
        <v>140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33.75" outlineLevel="1" x14ac:dyDescent="0.2">
      <c r="A113" s="178">
        <v>84</v>
      </c>
      <c r="B113" s="179" t="s">
        <v>312</v>
      </c>
      <c r="C113" s="186" t="s">
        <v>313</v>
      </c>
      <c r="D113" s="180" t="s">
        <v>169</v>
      </c>
      <c r="E113" s="181">
        <v>22.85</v>
      </c>
      <c r="F113" s="182"/>
      <c r="G113" s="183">
        <f t="shared" si="14"/>
        <v>0</v>
      </c>
      <c r="H113" s="160">
        <v>62.8</v>
      </c>
      <c r="I113" s="159">
        <f t="shared" si="15"/>
        <v>1434.98</v>
      </c>
      <c r="J113" s="160">
        <v>0</v>
      </c>
      <c r="K113" s="159">
        <f t="shared" si="16"/>
        <v>0</v>
      </c>
      <c r="L113" s="159">
        <v>21</v>
      </c>
      <c r="M113" s="159">
        <f t="shared" si="17"/>
        <v>0</v>
      </c>
      <c r="N113" s="158">
        <v>0</v>
      </c>
      <c r="O113" s="158">
        <f t="shared" si="18"/>
        <v>0</v>
      </c>
      <c r="P113" s="158">
        <v>0</v>
      </c>
      <c r="Q113" s="158">
        <f t="shared" si="19"/>
        <v>0</v>
      </c>
      <c r="R113" s="159"/>
      <c r="S113" s="159" t="s">
        <v>136</v>
      </c>
      <c r="T113" s="159" t="s">
        <v>137</v>
      </c>
      <c r="U113" s="159">
        <v>0</v>
      </c>
      <c r="V113" s="159">
        <f t="shared" si="20"/>
        <v>0</v>
      </c>
      <c r="W113" s="159"/>
      <c r="X113" s="159" t="s">
        <v>275</v>
      </c>
      <c r="Y113" s="159" t="s">
        <v>139</v>
      </c>
      <c r="Z113" s="149"/>
      <c r="AA113" s="149"/>
      <c r="AB113" s="149"/>
      <c r="AC113" s="149"/>
      <c r="AD113" s="149"/>
      <c r="AE113" s="149"/>
      <c r="AF113" s="149"/>
      <c r="AG113" s="149" t="s">
        <v>276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8">
        <v>85</v>
      </c>
      <c r="B114" s="179" t="s">
        <v>314</v>
      </c>
      <c r="C114" s="186" t="s">
        <v>315</v>
      </c>
      <c r="D114" s="180" t="s">
        <v>169</v>
      </c>
      <c r="E114" s="181">
        <v>20.815999999999999</v>
      </c>
      <c r="F114" s="182"/>
      <c r="G114" s="183">
        <f t="shared" si="14"/>
        <v>0</v>
      </c>
      <c r="H114" s="160">
        <v>894</v>
      </c>
      <c r="I114" s="159">
        <f t="shared" si="15"/>
        <v>18609.5</v>
      </c>
      <c r="J114" s="160">
        <v>0</v>
      </c>
      <c r="K114" s="159">
        <f t="shared" si="16"/>
        <v>0</v>
      </c>
      <c r="L114" s="159">
        <v>21</v>
      </c>
      <c r="M114" s="159">
        <f t="shared" si="17"/>
        <v>0</v>
      </c>
      <c r="N114" s="158">
        <v>0</v>
      </c>
      <c r="O114" s="158">
        <f t="shared" si="18"/>
        <v>0</v>
      </c>
      <c r="P114" s="158">
        <v>0</v>
      </c>
      <c r="Q114" s="158">
        <f t="shared" si="19"/>
        <v>0</v>
      </c>
      <c r="R114" s="159"/>
      <c r="S114" s="159" t="s">
        <v>136</v>
      </c>
      <c r="T114" s="159" t="s">
        <v>137</v>
      </c>
      <c r="U114" s="159">
        <v>0</v>
      </c>
      <c r="V114" s="159">
        <f t="shared" si="20"/>
        <v>0</v>
      </c>
      <c r="W114" s="159"/>
      <c r="X114" s="159" t="s">
        <v>275</v>
      </c>
      <c r="Y114" s="159" t="s">
        <v>139</v>
      </c>
      <c r="Z114" s="149"/>
      <c r="AA114" s="149"/>
      <c r="AB114" s="149"/>
      <c r="AC114" s="149"/>
      <c r="AD114" s="149"/>
      <c r="AE114" s="149"/>
      <c r="AF114" s="149"/>
      <c r="AG114" s="149" t="s">
        <v>276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2.5" outlineLevel="1" x14ac:dyDescent="0.2">
      <c r="A115" s="178">
        <v>86</v>
      </c>
      <c r="B115" s="179" t="s">
        <v>314</v>
      </c>
      <c r="C115" s="186" t="s">
        <v>316</v>
      </c>
      <c r="D115" s="180" t="s">
        <v>169</v>
      </c>
      <c r="E115" s="181">
        <v>2.0339999999999998</v>
      </c>
      <c r="F115" s="182"/>
      <c r="G115" s="183">
        <f t="shared" si="14"/>
        <v>0</v>
      </c>
      <c r="H115" s="160">
        <v>1200</v>
      </c>
      <c r="I115" s="159">
        <f t="shared" si="15"/>
        <v>2440.8000000000002</v>
      </c>
      <c r="J115" s="160">
        <v>0</v>
      </c>
      <c r="K115" s="159">
        <f t="shared" si="16"/>
        <v>0</v>
      </c>
      <c r="L115" s="159">
        <v>21</v>
      </c>
      <c r="M115" s="159">
        <f t="shared" si="17"/>
        <v>0</v>
      </c>
      <c r="N115" s="158">
        <v>0</v>
      </c>
      <c r="O115" s="158">
        <f t="shared" si="18"/>
        <v>0</v>
      </c>
      <c r="P115" s="158">
        <v>0</v>
      </c>
      <c r="Q115" s="158">
        <f t="shared" si="19"/>
        <v>0</v>
      </c>
      <c r="R115" s="159"/>
      <c r="S115" s="159" t="s">
        <v>136</v>
      </c>
      <c r="T115" s="159" t="s">
        <v>137</v>
      </c>
      <c r="U115" s="159">
        <v>0</v>
      </c>
      <c r="V115" s="159">
        <f t="shared" si="20"/>
        <v>0</v>
      </c>
      <c r="W115" s="159"/>
      <c r="X115" s="159" t="s">
        <v>254</v>
      </c>
      <c r="Y115" s="159" t="s">
        <v>139</v>
      </c>
      <c r="Z115" s="149"/>
      <c r="AA115" s="149"/>
      <c r="AB115" s="149"/>
      <c r="AC115" s="149"/>
      <c r="AD115" s="149"/>
      <c r="AE115" s="149"/>
      <c r="AF115" s="149"/>
      <c r="AG115" s="149" t="s">
        <v>304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8">
        <v>87</v>
      </c>
      <c r="B116" s="179" t="s">
        <v>314</v>
      </c>
      <c r="C116" s="186" t="s">
        <v>317</v>
      </c>
      <c r="D116" s="180" t="s">
        <v>169</v>
      </c>
      <c r="E116" s="181">
        <v>2.0339999999999998</v>
      </c>
      <c r="F116" s="182"/>
      <c r="G116" s="183">
        <f t="shared" si="14"/>
        <v>0</v>
      </c>
      <c r="H116" s="160">
        <v>0</v>
      </c>
      <c r="I116" s="159">
        <f t="shared" si="15"/>
        <v>0</v>
      </c>
      <c r="J116" s="160">
        <v>96</v>
      </c>
      <c r="K116" s="159">
        <f t="shared" si="16"/>
        <v>195.26</v>
      </c>
      <c r="L116" s="159">
        <v>21</v>
      </c>
      <c r="M116" s="159">
        <f t="shared" si="17"/>
        <v>0</v>
      </c>
      <c r="N116" s="158">
        <v>0</v>
      </c>
      <c r="O116" s="158">
        <f t="shared" si="18"/>
        <v>0</v>
      </c>
      <c r="P116" s="158">
        <v>0</v>
      </c>
      <c r="Q116" s="158">
        <f t="shared" si="19"/>
        <v>0</v>
      </c>
      <c r="R116" s="159"/>
      <c r="S116" s="159" t="s">
        <v>136</v>
      </c>
      <c r="T116" s="159" t="s">
        <v>137</v>
      </c>
      <c r="U116" s="159">
        <v>0</v>
      </c>
      <c r="V116" s="159">
        <f t="shared" si="20"/>
        <v>0</v>
      </c>
      <c r="W116" s="159"/>
      <c r="X116" s="159" t="s">
        <v>138</v>
      </c>
      <c r="Y116" s="159" t="s">
        <v>139</v>
      </c>
      <c r="Z116" s="149"/>
      <c r="AA116" s="149"/>
      <c r="AB116" s="149"/>
      <c r="AC116" s="149"/>
      <c r="AD116" s="149"/>
      <c r="AE116" s="149"/>
      <c r="AF116" s="149"/>
      <c r="AG116" s="149" t="s">
        <v>140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2.5" outlineLevel="1" x14ac:dyDescent="0.2">
      <c r="A117" s="178">
        <v>88</v>
      </c>
      <c r="B117" s="179" t="s">
        <v>314</v>
      </c>
      <c r="C117" s="186" t="s">
        <v>318</v>
      </c>
      <c r="D117" s="180" t="s">
        <v>164</v>
      </c>
      <c r="E117" s="181">
        <v>1</v>
      </c>
      <c r="F117" s="182"/>
      <c r="G117" s="183">
        <f t="shared" si="14"/>
        <v>0</v>
      </c>
      <c r="H117" s="160">
        <v>400</v>
      </c>
      <c r="I117" s="159">
        <f t="shared" si="15"/>
        <v>400</v>
      </c>
      <c r="J117" s="160">
        <v>0</v>
      </c>
      <c r="K117" s="159">
        <f t="shared" si="16"/>
        <v>0</v>
      </c>
      <c r="L117" s="159">
        <v>21</v>
      </c>
      <c r="M117" s="159">
        <f t="shared" si="17"/>
        <v>0</v>
      </c>
      <c r="N117" s="158">
        <v>0</v>
      </c>
      <c r="O117" s="158">
        <f t="shared" si="18"/>
        <v>0</v>
      </c>
      <c r="P117" s="158">
        <v>0</v>
      </c>
      <c r="Q117" s="158">
        <f t="shared" si="19"/>
        <v>0</v>
      </c>
      <c r="R117" s="159"/>
      <c r="S117" s="159" t="s">
        <v>136</v>
      </c>
      <c r="T117" s="159" t="s">
        <v>137</v>
      </c>
      <c r="U117" s="159">
        <v>0</v>
      </c>
      <c r="V117" s="159">
        <f t="shared" si="20"/>
        <v>0</v>
      </c>
      <c r="W117" s="159"/>
      <c r="X117" s="159" t="s">
        <v>254</v>
      </c>
      <c r="Y117" s="159" t="s">
        <v>139</v>
      </c>
      <c r="Z117" s="149"/>
      <c r="AA117" s="149"/>
      <c r="AB117" s="149"/>
      <c r="AC117" s="149"/>
      <c r="AD117" s="149"/>
      <c r="AE117" s="149"/>
      <c r="AF117" s="149"/>
      <c r="AG117" s="149" t="s">
        <v>304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8">
        <v>89</v>
      </c>
      <c r="B118" s="179" t="s">
        <v>314</v>
      </c>
      <c r="C118" s="186" t="s">
        <v>319</v>
      </c>
      <c r="D118" s="180" t="s">
        <v>164</v>
      </c>
      <c r="E118" s="181">
        <v>2</v>
      </c>
      <c r="F118" s="182"/>
      <c r="G118" s="183">
        <f t="shared" si="14"/>
        <v>0</v>
      </c>
      <c r="H118" s="160">
        <v>545</v>
      </c>
      <c r="I118" s="159">
        <f t="shared" si="15"/>
        <v>1090</v>
      </c>
      <c r="J118" s="160">
        <v>0</v>
      </c>
      <c r="K118" s="159">
        <f t="shared" si="16"/>
        <v>0</v>
      </c>
      <c r="L118" s="159">
        <v>21</v>
      </c>
      <c r="M118" s="159">
        <f t="shared" si="17"/>
        <v>0</v>
      </c>
      <c r="N118" s="158">
        <v>0</v>
      </c>
      <c r="O118" s="158">
        <f t="shared" si="18"/>
        <v>0</v>
      </c>
      <c r="P118" s="158">
        <v>0</v>
      </c>
      <c r="Q118" s="158">
        <f t="shared" si="19"/>
        <v>0</v>
      </c>
      <c r="R118" s="159"/>
      <c r="S118" s="159" t="s">
        <v>136</v>
      </c>
      <c r="T118" s="159" t="s">
        <v>137</v>
      </c>
      <c r="U118" s="159">
        <v>0</v>
      </c>
      <c r="V118" s="159">
        <f t="shared" si="20"/>
        <v>0</v>
      </c>
      <c r="W118" s="159"/>
      <c r="X118" s="159" t="s">
        <v>254</v>
      </c>
      <c r="Y118" s="159" t="s">
        <v>139</v>
      </c>
      <c r="Z118" s="149"/>
      <c r="AA118" s="149"/>
      <c r="AB118" s="149"/>
      <c r="AC118" s="149"/>
      <c r="AD118" s="149"/>
      <c r="AE118" s="149"/>
      <c r="AF118" s="149"/>
      <c r="AG118" s="149" t="s">
        <v>304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78">
        <v>90</v>
      </c>
      <c r="B119" s="179" t="s">
        <v>320</v>
      </c>
      <c r="C119" s="186" t="s">
        <v>321</v>
      </c>
      <c r="D119" s="180" t="s">
        <v>169</v>
      </c>
      <c r="E119" s="181">
        <v>2.1339999999999999</v>
      </c>
      <c r="F119" s="182"/>
      <c r="G119" s="183">
        <f t="shared" si="14"/>
        <v>0</v>
      </c>
      <c r="H119" s="160">
        <v>705</v>
      </c>
      <c r="I119" s="159">
        <f t="shared" si="15"/>
        <v>1504.47</v>
      </c>
      <c r="J119" s="160">
        <v>0</v>
      </c>
      <c r="K119" s="159">
        <f t="shared" si="16"/>
        <v>0</v>
      </c>
      <c r="L119" s="159">
        <v>21</v>
      </c>
      <c r="M119" s="159">
        <f t="shared" si="17"/>
        <v>0</v>
      </c>
      <c r="N119" s="158">
        <v>0</v>
      </c>
      <c r="O119" s="158">
        <f t="shared" si="18"/>
        <v>0</v>
      </c>
      <c r="P119" s="158">
        <v>0</v>
      </c>
      <c r="Q119" s="158">
        <f t="shared" si="19"/>
        <v>0</v>
      </c>
      <c r="R119" s="159"/>
      <c r="S119" s="159" t="s">
        <v>136</v>
      </c>
      <c r="T119" s="159" t="s">
        <v>137</v>
      </c>
      <c r="U119" s="159">
        <v>0</v>
      </c>
      <c r="V119" s="159">
        <f t="shared" si="20"/>
        <v>0</v>
      </c>
      <c r="W119" s="159"/>
      <c r="X119" s="159" t="s">
        <v>275</v>
      </c>
      <c r="Y119" s="159" t="s">
        <v>139</v>
      </c>
      <c r="Z119" s="149"/>
      <c r="AA119" s="149"/>
      <c r="AB119" s="149"/>
      <c r="AC119" s="149"/>
      <c r="AD119" s="149"/>
      <c r="AE119" s="149"/>
      <c r="AF119" s="149"/>
      <c r="AG119" s="149" t="s">
        <v>276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78">
        <v>91</v>
      </c>
      <c r="B120" s="179" t="s">
        <v>320</v>
      </c>
      <c r="C120" s="186" t="s">
        <v>322</v>
      </c>
      <c r="D120" s="180" t="s">
        <v>169</v>
      </c>
      <c r="E120" s="181">
        <v>10.186</v>
      </c>
      <c r="F120" s="182"/>
      <c r="G120" s="183">
        <f t="shared" si="14"/>
        <v>0</v>
      </c>
      <c r="H120" s="160">
        <v>662</v>
      </c>
      <c r="I120" s="159">
        <f t="shared" si="15"/>
        <v>6743.13</v>
      </c>
      <c r="J120" s="160">
        <v>0</v>
      </c>
      <c r="K120" s="159">
        <f t="shared" si="16"/>
        <v>0</v>
      </c>
      <c r="L120" s="159">
        <v>21</v>
      </c>
      <c r="M120" s="159">
        <f t="shared" si="17"/>
        <v>0</v>
      </c>
      <c r="N120" s="158">
        <v>0</v>
      </c>
      <c r="O120" s="158">
        <f t="shared" si="18"/>
        <v>0</v>
      </c>
      <c r="P120" s="158">
        <v>0</v>
      </c>
      <c r="Q120" s="158">
        <f t="shared" si="19"/>
        <v>0</v>
      </c>
      <c r="R120" s="159"/>
      <c r="S120" s="159" t="s">
        <v>136</v>
      </c>
      <c r="T120" s="159" t="s">
        <v>137</v>
      </c>
      <c r="U120" s="159">
        <v>0</v>
      </c>
      <c r="V120" s="159">
        <f t="shared" si="20"/>
        <v>0</v>
      </c>
      <c r="W120" s="159"/>
      <c r="X120" s="159" t="s">
        <v>254</v>
      </c>
      <c r="Y120" s="159" t="s">
        <v>139</v>
      </c>
      <c r="Z120" s="149"/>
      <c r="AA120" s="149"/>
      <c r="AB120" s="149"/>
      <c r="AC120" s="149"/>
      <c r="AD120" s="149"/>
      <c r="AE120" s="149"/>
      <c r="AF120" s="149"/>
      <c r="AG120" s="149" t="s">
        <v>304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2.5" outlineLevel="1" x14ac:dyDescent="0.2">
      <c r="A121" s="178">
        <v>92</v>
      </c>
      <c r="B121" s="179" t="s">
        <v>320</v>
      </c>
      <c r="C121" s="186" t="s">
        <v>323</v>
      </c>
      <c r="D121" s="180" t="s">
        <v>169</v>
      </c>
      <c r="E121" s="181">
        <v>10.582000000000001</v>
      </c>
      <c r="F121" s="182"/>
      <c r="G121" s="183">
        <f t="shared" si="14"/>
        <v>0</v>
      </c>
      <c r="H121" s="160">
        <v>575</v>
      </c>
      <c r="I121" s="159">
        <f t="shared" si="15"/>
        <v>6084.65</v>
      </c>
      <c r="J121" s="160">
        <v>0</v>
      </c>
      <c r="K121" s="159">
        <f t="shared" si="16"/>
        <v>0</v>
      </c>
      <c r="L121" s="159">
        <v>21</v>
      </c>
      <c r="M121" s="159">
        <f t="shared" si="17"/>
        <v>0</v>
      </c>
      <c r="N121" s="158">
        <v>0</v>
      </c>
      <c r="O121" s="158">
        <f t="shared" si="18"/>
        <v>0</v>
      </c>
      <c r="P121" s="158">
        <v>0</v>
      </c>
      <c r="Q121" s="158">
        <f t="shared" si="19"/>
        <v>0</v>
      </c>
      <c r="R121" s="159"/>
      <c r="S121" s="159" t="s">
        <v>136</v>
      </c>
      <c r="T121" s="159" t="s">
        <v>137</v>
      </c>
      <c r="U121" s="159">
        <v>0</v>
      </c>
      <c r="V121" s="159">
        <f t="shared" si="20"/>
        <v>0</v>
      </c>
      <c r="W121" s="159"/>
      <c r="X121" s="159" t="s">
        <v>254</v>
      </c>
      <c r="Y121" s="159" t="s">
        <v>139</v>
      </c>
      <c r="Z121" s="149"/>
      <c r="AA121" s="149"/>
      <c r="AB121" s="149"/>
      <c r="AC121" s="149"/>
      <c r="AD121" s="149"/>
      <c r="AE121" s="149"/>
      <c r="AF121" s="149"/>
      <c r="AG121" s="149" t="s">
        <v>304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1" x14ac:dyDescent="0.2">
      <c r="A122" s="178">
        <v>93</v>
      </c>
      <c r="B122" s="179" t="s">
        <v>320</v>
      </c>
      <c r="C122" s="186" t="s">
        <v>324</v>
      </c>
      <c r="D122" s="180" t="s">
        <v>169</v>
      </c>
      <c r="E122" s="181">
        <v>2.2374000000000001</v>
      </c>
      <c r="F122" s="182"/>
      <c r="G122" s="183">
        <f t="shared" si="14"/>
        <v>0</v>
      </c>
      <c r="H122" s="160">
        <v>905</v>
      </c>
      <c r="I122" s="159">
        <f t="shared" si="15"/>
        <v>2024.85</v>
      </c>
      <c r="J122" s="160">
        <v>0</v>
      </c>
      <c r="K122" s="159">
        <f t="shared" si="16"/>
        <v>0</v>
      </c>
      <c r="L122" s="159">
        <v>21</v>
      </c>
      <c r="M122" s="159">
        <f t="shared" si="17"/>
        <v>0</v>
      </c>
      <c r="N122" s="158">
        <v>0</v>
      </c>
      <c r="O122" s="158">
        <f t="shared" si="18"/>
        <v>0</v>
      </c>
      <c r="P122" s="158">
        <v>0</v>
      </c>
      <c r="Q122" s="158">
        <f t="shared" si="19"/>
        <v>0</v>
      </c>
      <c r="R122" s="159"/>
      <c r="S122" s="159" t="s">
        <v>136</v>
      </c>
      <c r="T122" s="159" t="s">
        <v>137</v>
      </c>
      <c r="U122" s="159">
        <v>0</v>
      </c>
      <c r="V122" s="159">
        <f t="shared" si="20"/>
        <v>0</v>
      </c>
      <c r="W122" s="159"/>
      <c r="X122" s="159" t="s">
        <v>254</v>
      </c>
      <c r="Y122" s="159" t="s">
        <v>139</v>
      </c>
      <c r="Z122" s="149"/>
      <c r="AA122" s="149"/>
      <c r="AB122" s="149"/>
      <c r="AC122" s="149"/>
      <c r="AD122" s="149"/>
      <c r="AE122" s="149"/>
      <c r="AF122" s="149"/>
      <c r="AG122" s="149" t="s">
        <v>304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78">
        <v>94</v>
      </c>
      <c r="B123" s="179" t="s">
        <v>314</v>
      </c>
      <c r="C123" s="186" t="s">
        <v>325</v>
      </c>
      <c r="D123" s="180" t="s">
        <v>169</v>
      </c>
      <c r="E123" s="181">
        <v>11.984999999999999</v>
      </c>
      <c r="F123" s="182"/>
      <c r="G123" s="183">
        <f t="shared" si="14"/>
        <v>0</v>
      </c>
      <c r="H123" s="160">
        <v>298</v>
      </c>
      <c r="I123" s="159">
        <f t="shared" si="15"/>
        <v>3571.53</v>
      </c>
      <c r="J123" s="160">
        <v>0</v>
      </c>
      <c r="K123" s="159">
        <f t="shared" si="16"/>
        <v>0</v>
      </c>
      <c r="L123" s="159">
        <v>21</v>
      </c>
      <c r="M123" s="159">
        <f t="shared" si="17"/>
        <v>0</v>
      </c>
      <c r="N123" s="158">
        <v>0</v>
      </c>
      <c r="O123" s="158">
        <f t="shared" si="18"/>
        <v>0</v>
      </c>
      <c r="P123" s="158">
        <v>0</v>
      </c>
      <c r="Q123" s="158">
        <f t="shared" si="19"/>
        <v>0</v>
      </c>
      <c r="R123" s="159"/>
      <c r="S123" s="159" t="s">
        <v>136</v>
      </c>
      <c r="T123" s="159" t="s">
        <v>137</v>
      </c>
      <c r="U123" s="159">
        <v>0</v>
      </c>
      <c r="V123" s="159">
        <f t="shared" si="20"/>
        <v>0</v>
      </c>
      <c r="W123" s="159"/>
      <c r="X123" s="159" t="s">
        <v>254</v>
      </c>
      <c r="Y123" s="159" t="s">
        <v>139</v>
      </c>
      <c r="Z123" s="149"/>
      <c r="AA123" s="149"/>
      <c r="AB123" s="149"/>
      <c r="AC123" s="149"/>
      <c r="AD123" s="149"/>
      <c r="AE123" s="149"/>
      <c r="AF123" s="149"/>
      <c r="AG123" s="149" t="s">
        <v>304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33.75" outlineLevel="1" collapsed="1" x14ac:dyDescent="0.2">
      <c r="A124" s="172">
        <v>95</v>
      </c>
      <c r="B124" s="173" t="s">
        <v>320</v>
      </c>
      <c r="C124" s="187" t="s">
        <v>326</v>
      </c>
      <c r="D124" s="174" t="s">
        <v>327</v>
      </c>
      <c r="E124" s="175">
        <v>39.5505</v>
      </c>
      <c r="F124" s="176"/>
      <c r="G124" s="177">
        <f t="shared" si="14"/>
        <v>0</v>
      </c>
      <c r="H124" s="160">
        <v>252</v>
      </c>
      <c r="I124" s="159">
        <f t="shared" si="15"/>
        <v>9966.73</v>
      </c>
      <c r="J124" s="160">
        <v>0</v>
      </c>
      <c r="K124" s="159">
        <f t="shared" si="16"/>
        <v>0</v>
      </c>
      <c r="L124" s="159">
        <v>21</v>
      </c>
      <c r="M124" s="159">
        <f t="shared" si="17"/>
        <v>0</v>
      </c>
      <c r="N124" s="158">
        <v>0</v>
      </c>
      <c r="O124" s="158">
        <f t="shared" si="18"/>
        <v>0</v>
      </c>
      <c r="P124" s="158">
        <v>0</v>
      </c>
      <c r="Q124" s="158">
        <f t="shared" si="19"/>
        <v>0</v>
      </c>
      <c r="R124" s="159"/>
      <c r="S124" s="159" t="s">
        <v>136</v>
      </c>
      <c r="T124" s="159" t="s">
        <v>137</v>
      </c>
      <c r="U124" s="159">
        <v>0</v>
      </c>
      <c r="V124" s="159">
        <f t="shared" si="20"/>
        <v>0</v>
      </c>
      <c r="W124" s="159"/>
      <c r="X124" s="159" t="s">
        <v>254</v>
      </c>
      <c r="Y124" s="159" t="s">
        <v>139</v>
      </c>
      <c r="Z124" s="149"/>
      <c r="AA124" s="149"/>
      <c r="AB124" s="149"/>
      <c r="AC124" s="149"/>
      <c r="AD124" s="149"/>
      <c r="AE124" s="149"/>
      <c r="AF124" s="149"/>
      <c r="AG124" s="149" t="s">
        <v>304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2.5" hidden="1" outlineLevel="2" x14ac:dyDescent="0.2">
      <c r="A125" s="156"/>
      <c r="B125" s="157"/>
      <c r="C125" s="188" t="s">
        <v>328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259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idden="1" outlineLevel="3" x14ac:dyDescent="0.2">
      <c r="A126" s="156"/>
      <c r="B126" s="157"/>
      <c r="C126" s="188" t="s">
        <v>329</v>
      </c>
      <c r="D126" s="161"/>
      <c r="E126" s="162">
        <v>39.549999999999997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259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22.5" outlineLevel="1" x14ac:dyDescent="0.2">
      <c r="A127" s="178">
        <v>96</v>
      </c>
      <c r="B127" s="179" t="s">
        <v>320</v>
      </c>
      <c r="C127" s="186" t="s">
        <v>330</v>
      </c>
      <c r="D127" s="180" t="s">
        <v>202</v>
      </c>
      <c r="E127" s="181">
        <v>18.920000000000002</v>
      </c>
      <c r="F127" s="182"/>
      <c r="G127" s="183">
        <f>ROUND(E127*F127,2)</f>
        <v>0</v>
      </c>
      <c r="H127" s="160">
        <v>210</v>
      </c>
      <c r="I127" s="159">
        <f>ROUND(E127*H127,2)</f>
        <v>3973.2</v>
      </c>
      <c r="J127" s="160">
        <v>0</v>
      </c>
      <c r="K127" s="159">
        <f>ROUND(E127*J127,2)</f>
        <v>0</v>
      </c>
      <c r="L127" s="159">
        <v>21</v>
      </c>
      <c r="M127" s="159">
        <f>G127*(1+L127/100)</f>
        <v>0</v>
      </c>
      <c r="N127" s="158">
        <v>0</v>
      </c>
      <c r="O127" s="158">
        <f>ROUND(E127*N127,2)</f>
        <v>0</v>
      </c>
      <c r="P127" s="158">
        <v>0</v>
      </c>
      <c r="Q127" s="158">
        <f>ROUND(E127*P127,2)</f>
        <v>0</v>
      </c>
      <c r="R127" s="159"/>
      <c r="S127" s="159" t="s">
        <v>136</v>
      </c>
      <c r="T127" s="159" t="s">
        <v>137</v>
      </c>
      <c r="U127" s="159">
        <v>0</v>
      </c>
      <c r="V127" s="159">
        <f>ROUND(E127*U127,2)</f>
        <v>0</v>
      </c>
      <c r="W127" s="159"/>
      <c r="X127" s="159" t="s">
        <v>254</v>
      </c>
      <c r="Y127" s="159" t="s">
        <v>139</v>
      </c>
      <c r="Z127" s="149"/>
      <c r="AA127" s="149"/>
      <c r="AB127" s="149"/>
      <c r="AC127" s="149"/>
      <c r="AD127" s="149"/>
      <c r="AE127" s="149"/>
      <c r="AF127" s="149"/>
      <c r="AG127" s="149" t="s">
        <v>304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33.75" outlineLevel="1" collapsed="1" x14ac:dyDescent="0.2">
      <c r="A128" s="172">
        <v>97</v>
      </c>
      <c r="B128" s="173" t="s">
        <v>331</v>
      </c>
      <c r="C128" s="187" t="s">
        <v>332</v>
      </c>
      <c r="D128" s="174" t="s">
        <v>135</v>
      </c>
      <c r="E128" s="175">
        <v>1</v>
      </c>
      <c r="F128" s="176"/>
      <c r="G128" s="177">
        <f>ROUND(E128*F128,2)</f>
        <v>0</v>
      </c>
      <c r="H128" s="160">
        <v>0</v>
      </c>
      <c r="I128" s="159">
        <f>ROUND(E128*H128,2)</f>
        <v>0</v>
      </c>
      <c r="J128" s="160">
        <v>3450</v>
      </c>
      <c r="K128" s="159">
        <f>ROUND(E128*J128,2)</f>
        <v>3450</v>
      </c>
      <c r="L128" s="159">
        <v>21</v>
      </c>
      <c r="M128" s="159">
        <f>G128*(1+L128/100)</f>
        <v>0</v>
      </c>
      <c r="N128" s="158">
        <v>0</v>
      </c>
      <c r="O128" s="158">
        <f>ROUND(E128*N128,2)</f>
        <v>0</v>
      </c>
      <c r="P128" s="158">
        <v>0</v>
      </c>
      <c r="Q128" s="158">
        <f>ROUND(E128*P128,2)</f>
        <v>0</v>
      </c>
      <c r="R128" s="159"/>
      <c r="S128" s="159" t="s">
        <v>136</v>
      </c>
      <c r="T128" s="159" t="s">
        <v>137</v>
      </c>
      <c r="U128" s="159">
        <v>0</v>
      </c>
      <c r="V128" s="159">
        <f>ROUND(E128*U128,2)</f>
        <v>0</v>
      </c>
      <c r="W128" s="159"/>
      <c r="X128" s="159" t="s">
        <v>138</v>
      </c>
      <c r="Y128" s="159" t="s">
        <v>139</v>
      </c>
      <c r="Z128" s="149"/>
      <c r="AA128" s="149"/>
      <c r="AB128" s="149"/>
      <c r="AC128" s="149"/>
      <c r="AD128" s="149"/>
      <c r="AE128" s="149"/>
      <c r="AF128" s="149"/>
      <c r="AG128" s="149" t="s">
        <v>140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idden="1" outlineLevel="2" collapsed="1" x14ac:dyDescent="0.2">
      <c r="A129" s="156"/>
      <c r="B129" s="157"/>
      <c r="C129" s="188" t="s">
        <v>333</v>
      </c>
      <c r="D129" s="161"/>
      <c r="E129" s="162"/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9"/>
      <c r="AA129" s="149"/>
      <c r="AB129" s="149"/>
      <c r="AC129" s="149"/>
      <c r="AD129" s="149"/>
      <c r="AE129" s="149"/>
      <c r="AF129" s="149"/>
      <c r="AG129" s="149" t="s">
        <v>259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idden="1" outlineLevel="3" x14ac:dyDescent="0.2">
      <c r="A130" s="156"/>
      <c r="B130" s="157"/>
      <c r="C130" s="188" t="s">
        <v>43</v>
      </c>
      <c r="D130" s="161"/>
      <c r="E130" s="162">
        <v>1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259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8">
        <v>98</v>
      </c>
      <c r="B131" s="179" t="s">
        <v>334</v>
      </c>
      <c r="C131" s="186" t="s">
        <v>335</v>
      </c>
      <c r="D131" s="180" t="s">
        <v>169</v>
      </c>
      <c r="E131" s="181">
        <v>341.9751</v>
      </c>
      <c r="F131" s="182"/>
      <c r="G131" s="183">
        <f>ROUND(E131*F131,2)</f>
        <v>0</v>
      </c>
      <c r="H131" s="160">
        <v>0</v>
      </c>
      <c r="I131" s="159">
        <f>ROUND(E131*H131,2)</f>
        <v>0</v>
      </c>
      <c r="J131" s="160">
        <v>46.5</v>
      </c>
      <c r="K131" s="159">
        <f>ROUND(E131*J131,2)</f>
        <v>15901.84</v>
      </c>
      <c r="L131" s="159">
        <v>21</v>
      </c>
      <c r="M131" s="159">
        <f>G131*(1+L131/100)</f>
        <v>0</v>
      </c>
      <c r="N131" s="158">
        <v>0</v>
      </c>
      <c r="O131" s="158">
        <f>ROUND(E131*N131,2)</f>
        <v>0</v>
      </c>
      <c r="P131" s="158">
        <v>0</v>
      </c>
      <c r="Q131" s="158">
        <f>ROUND(E131*P131,2)</f>
        <v>0</v>
      </c>
      <c r="R131" s="159"/>
      <c r="S131" s="159" t="s">
        <v>136</v>
      </c>
      <c r="T131" s="159" t="s">
        <v>137</v>
      </c>
      <c r="U131" s="159">
        <v>0</v>
      </c>
      <c r="V131" s="159">
        <f>ROUND(E131*U131,2)</f>
        <v>0</v>
      </c>
      <c r="W131" s="159"/>
      <c r="X131" s="159" t="s">
        <v>138</v>
      </c>
      <c r="Y131" s="159" t="s">
        <v>139</v>
      </c>
      <c r="Z131" s="149"/>
      <c r="AA131" s="149"/>
      <c r="AB131" s="149"/>
      <c r="AC131" s="149"/>
      <c r="AD131" s="149"/>
      <c r="AE131" s="149"/>
      <c r="AF131" s="149"/>
      <c r="AG131" s="149" t="s">
        <v>140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22.5" outlineLevel="1" x14ac:dyDescent="0.2">
      <c r="A132" s="178">
        <v>99</v>
      </c>
      <c r="B132" s="179" t="s">
        <v>336</v>
      </c>
      <c r="C132" s="186" t="s">
        <v>337</v>
      </c>
      <c r="D132" s="180" t="s">
        <v>169</v>
      </c>
      <c r="E132" s="181">
        <v>341.9751</v>
      </c>
      <c r="F132" s="182"/>
      <c r="G132" s="183">
        <f>ROUND(E132*F132,2)</f>
        <v>0</v>
      </c>
      <c r="H132" s="160">
        <v>0</v>
      </c>
      <c r="I132" s="159">
        <f>ROUND(E132*H132,2)</f>
        <v>0</v>
      </c>
      <c r="J132" s="160">
        <v>84.5</v>
      </c>
      <c r="K132" s="159">
        <f>ROUND(E132*J132,2)</f>
        <v>28896.9</v>
      </c>
      <c r="L132" s="159">
        <v>21</v>
      </c>
      <c r="M132" s="159">
        <f>G132*(1+L132/100)</f>
        <v>0</v>
      </c>
      <c r="N132" s="158">
        <v>0</v>
      </c>
      <c r="O132" s="158">
        <f>ROUND(E132*N132,2)</f>
        <v>0</v>
      </c>
      <c r="P132" s="158">
        <v>0</v>
      </c>
      <c r="Q132" s="158">
        <f>ROUND(E132*P132,2)</f>
        <v>0</v>
      </c>
      <c r="R132" s="159"/>
      <c r="S132" s="159" t="s">
        <v>136</v>
      </c>
      <c r="T132" s="159" t="s">
        <v>137</v>
      </c>
      <c r="U132" s="159">
        <v>0</v>
      </c>
      <c r="V132" s="159">
        <f>ROUND(E132*U132,2)</f>
        <v>0</v>
      </c>
      <c r="W132" s="159"/>
      <c r="X132" s="159" t="s">
        <v>138</v>
      </c>
      <c r="Y132" s="159" t="s">
        <v>139</v>
      </c>
      <c r="Z132" s="149"/>
      <c r="AA132" s="149"/>
      <c r="AB132" s="149"/>
      <c r="AC132" s="149"/>
      <c r="AD132" s="149"/>
      <c r="AE132" s="149"/>
      <c r="AF132" s="149"/>
      <c r="AG132" s="149" t="s">
        <v>140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78">
        <v>100</v>
      </c>
      <c r="B133" s="179" t="s">
        <v>338</v>
      </c>
      <c r="C133" s="186" t="s">
        <v>278</v>
      </c>
      <c r="D133" s="180" t="s">
        <v>0</v>
      </c>
      <c r="E133" s="181">
        <v>214339.03899999999</v>
      </c>
      <c r="F133" s="182"/>
      <c r="G133" s="183">
        <f>ROUND(E133*F133,2)</f>
        <v>0</v>
      </c>
      <c r="H133" s="160">
        <v>0</v>
      </c>
      <c r="I133" s="159">
        <f>ROUND(E133*H133,2)</f>
        <v>0</v>
      </c>
      <c r="J133" s="160">
        <v>0.18</v>
      </c>
      <c r="K133" s="159">
        <f>ROUND(E133*J133,2)</f>
        <v>38581.03</v>
      </c>
      <c r="L133" s="159">
        <v>21</v>
      </c>
      <c r="M133" s="159">
        <f>G133*(1+L133/100)</f>
        <v>0</v>
      </c>
      <c r="N133" s="158">
        <v>0</v>
      </c>
      <c r="O133" s="158">
        <f>ROUND(E133*N133,2)</f>
        <v>0</v>
      </c>
      <c r="P133" s="158">
        <v>0</v>
      </c>
      <c r="Q133" s="158">
        <f>ROUND(E133*P133,2)</f>
        <v>0</v>
      </c>
      <c r="R133" s="159"/>
      <c r="S133" s="159" t="s">
        <v>136</v>
      </c>
      <c r="T133" s="159" t="s">
        <v>137</v>
      </c>
      <c r="U133" s="159">
        <v>0</v>
      </c>
      <c r="V133" s="159">
        <f>ROUND(E133*U133,2)</f>
        <v>0</v>
      </c>
      <c r="W133" s="159"/>
      <c r="X133" s="159" t="s">
        <v>138</v>
      </c>
      <c r="Y133" s="159" t="s">
        <v>139</v>
      </c>
      <c r="Z133" s="149"/>
      <c r="AA133" s="149"/>
      <c r="AB133" s="149"/>
      <c r="AC133" s="149"/>
      <c r="AD133" s="149"/>
      <c r="AE133" s="149"/>
      <c r="AF133" s="149"/>
      <c r="AG133" s="149" t="s">
        <v>140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x14ac:dyDescent="0.2">
      <c r="A134" s="165" t="s">
        <v>131</v>
      </c>
      <c r="B134" s="166" t="s">
        <v>64</v>
      </c>
      <c r="C134" s="185" t="s">
        <v>65</v>
      </c>
      <c r="D134" s="167"/>
      <c r="E134" s="168"/>
      <c r="F134" s="169"/>
      <c r="G134" s="170">
        <f>SUMIF(AG135:AG155,"&lt;&gt;NOR",G135:G155)</f>
        <v>0</v>
      </c>
      <c r="H134" s="164"/>
      <c r="I134" s="164">
        <f>SUM(I135:I155)</f>
        <v>244280</v>
      </c>
      <c r="J134" s="164"/>
      <c r="K134" s="164">
        <f>SUM(K135:K155)</f>
        <v>101109</v>
      </c>
      <c r="L134" s="164"/>
      <c r="M134" s="164">
        <f>SUM(M135:M155)</f>
        <v>0</v>
      </c>
      <c r="N134" s="163"/>
      <c r="O134" s="163">
        <f>SUM(O135:O155)</f>
        <v>0</v>
      </c>
      <c r="P134" s="163"/>
      <c r="Q134" s="163">
        <f>SUM(Q135:Q155)</f>
        <v>0</v>
      </c>
      <c r="R134" s="164"/>
      <c r="S134" s="164"/>
      <c r="T134" s="164"/>
      <c r="U134" s="164"/>
      <c r="V134" s="164">
        <f>SUM(V135:V155)</f>
        <v>0</v>
      </c>
      <c r="W134" s="164"/>
      <c r="X134" s="164"/>
      <c r="Y134" s="164"/>
      <c r="AG134" t="s">
        <v>132</v>
      </c>
    </row>
    <row r="135" spans="1:60" ht="22.5" outlineLevel="1" x14ac:dyDescent="0.2">
      <c r="A135" s="178">
        <v>101</v>
      </c>
      <c r="B135" s="179" t="s">
        <v>339</v>
      </c>
      <c r="C135" s="186" t="s">
        <v>340</v>
      </c>
      <c r="D135" s="180" t="s">
        <v>164</v>
      </c>
      <c r="E135" s="181">
        <v>6</v>
      </c>
      <c r="F135" s="182"/>
      <c r="G135" s="183">
        <f t="shared" ref="G135:G155" si="21">ROUND(E135*F135,2)</f>
        <v>0</v>
      </c>
      <c r="H135" s="160">
        <v>0</v>
      </c>
      <c r="I135" s="159">
        <f t="shared" ref="I135:I155" si="22">ROUND(E135*H135,2)</f>
        <v>0</v>
      </c>
      <c r="J135" s="160">
        <v>3220</v>
      </c>
      <c r="K135" s="159">
        <f t="shared" ref="K135:K155" si="23">ROUND(E135*J135,2)</f>
        <v>19320</v>
      </c>
      <c r="L135" s="159">
        <v>21</v>
      </c>
      <c r="M135" s="159">
        <f t="shared" ref="M135:M155" si="24">G135*(1+L135/100)</f>
        <v>0</v>
      </c>
      <c r="N135" s="158">
        <v>0</v>
      </c>
      <c r="O135" s="158">
        <f t="shared" ref="O135:O155" si="25">ROUND(E135*N135,2)</f>
        <v>0</v>
      </c>
      <c r="P135" s="158">
        <v>0</v>
      </c>
      <c r="Q135" s="158">
        <f t="shared" ref="Q135:Q155" si="26">ROUND(E135*P135,2)</f>
        <v>0</v>
      </c>
      <c r="R135" s="159"/>
      <c r="S135" s="159" t="s">
        <v>136</v>
      </c>
      <c r="T135" s="159" t="s">
        <v>137</v>
      </c>
      <c r="U135" s="159">
        <v>0</v>
      </c>
      <c r="V135" s="159">
        <f t="shared" ref="V135:V155" si="27">ROUND(E135*U135,2)</f>
        <v>0</v>
      </c>
      <c r="W135" s="159"/>
      <c r="X135" s="159" t="s">
        <v>138</v>
      </c>
      <c r="Y135" s="159" t="s">
        <v>139</v>
      </c>
      <c r="Z135" s="149"/>
      <c r="AA135" s="149"/>
      <c r="AB135" s="149"/>
      <c r="AC135" s="149"/>
      <c r="AD135" s="149"/>
      <c r="AE135" s="149"/>
      <c r="AF135" s="149"/>
      <c r="AG135" s="149" t="s">
        <v>140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8">
        <v>102</v>
      </c>
      <c r="B136" s="179" t="s">
        <v>341</v>
      </c>
      <c r="C136" s="186" t="s">
        <v>342</v>
      </c>
      <c r="D136" s="180" t="s">
        <v>164</v>
      </c>
      <c r="E136" s="181">
        <v>11</v>
      </c>
      <c r="F136" s="182"/>
      <c r="G136" s="183">
        <f t="shared" si="21"/>
        <v>0</v>
      </c>
      <c r="H136" s="160">
        <v>0</v>
      </c>
      <c r="I136" s="159">
        <f t="shared" si="22"/>
        <v>0</v>
      </c>
      <c r="J136" s="160">
        <v>500</v>
      </c>
      <c r="K136" s="159">
        <f t="shared" si="23"/>
        <v>5500</v>
      </c>
      <c r="L136" s="159">
        <v>21</v>
      </c>
      <c r="M136" s="159">
        <f t="shared" si="24"/>
        <v>0</v>
      </c>
      <c r="N136" s="158">
        <v>0</v>
      </c>
      <c r="O136" s="158">
        <f t="shared" si="25"/>
        <v>0</v>
      </c>
      <c r="P136" s="158">
        <v>0</v>
      </c>
      <c r="Q136" s="158">
        <f t="shared" si="26"/>
        <v>0</v>
      </c>
      <c r="R136" s="159"/>
      <c r="S136" s="159" t="s">
        <v>136</v>
      </c>
      <c r="T136" s="159" t="s">
        <v>137</v>
      </c>
      <c r="U136" s="159">
        <v>0</v>
      </c>
      <c r="V136" s="159">
        <f t="shared" si="27"/>
        <v>0</v>
      </c>
      <c r="W136" s="159"/>
      <c r="X136" s="159" t="s">
        <v>138</v>
      </c>
      <c r="Y136" s="159" t="s">
        <v>139</v>
      </c>
      <c r="Z136" s="149"/>
      <c r="AA136" s="149"/>
      <c r="AB136" s="149"/>
      <c r="AC136" s="149"/>
      <c r="AD136" s="149"/>
      <c r="AE136" s="149"/>
      <c r="AF136" s="149"/>
      <c r="AG136" s="149" t="s">
        <v>140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78">
        <v>103</v>
      </c>
      <c r="B137" s="179" t="s">
        <v>343</v>
      </c>
      <c r="C137" s="186" t="s">
        <v>344</v>
      </c>
      <c r="D137" s="180" t="s">
        <v>164</v>
      </c>
      <c r="E137" s="181">
        <v>4</v>
      </c>
      <c r="F137" s="182"/>
      <c r="G137" s="183">
        <f t="shared" si="21"/>
        <v>0</v>
      </c>
      <c r="H137" s="160">
        <v>0</v>
      </c>
      <c r="I137" s="159">
        <f t="shared" si="22"/>
        <v>0</v>
      </c>
      <c r="J137" s="160">
        <v>440</v>
      </c>
      <c r="K137" s="159">
        <f t="shared" si="23"/>
        <v>1760</v>
      </c>
      <c r="L137" s="159">
        <v>21</v>
      </c>
      <c r="M137" s="159">
        <f t="shared" si="24"/>
        <v>0</v>
      </c>
      <c r="N137" s="158">
        <v>0</v>
      </c>
      <c r="O137" s="158">
        <f t="shared" si="25"/>
        <v>0</v>
      </c>
      <c r="P137" s="158">
        <v>0</v>
      </c>
      <c r="Q137" s="158">
        <f t="shared" si="26"/>
        <v>0</v>
      </c>
      <c r="R137" s="159"/>
      <c r="S137" s="159" t="s">
        <v>136</v>
      </c>
      <c r="T137" s="159" t="s">
        <v>137</v>
      </c>
      <c r="U137" s="159">
        <v>0</v>
      </c>
      <c r="V137" s="159">
        <f t="shared" si="27"/>
        <v>0</v>
      </c>
      <c r="W137" s="159"/>
      <c r="X137" s="159" t="s">
        <v>138</v>
      </c>
      <c r="Y137" s="159" t="s">
        <v>139</v>
      </c>
      <c r="Z137" s="149"/>
      <c r="AA137" s="149"/>
      <c r="AB137" s="149"/>
      <c r="AC137" s="149"/>
      <c r="AD137" s="149"/>
      <c r="AE137" s="149"/>
      <c r="AF137" s="149"/>
      <c r="AG137" s="149" t="s">
        <v>140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33.75" outlineLevel="1" x14ac:dyDescent="0.2">
      <c r="A138" s="178">
        <v>104</v>
      </c>
      <c r="B138" s="179" t="s">
        <v>345</v>
      </c>
      <c r="C138" s="186" t="s">
        <v>346</v>
      </c>
      <c r="D138" s="180" t="s">
        <v>164</v>
      </c>
      <c r="E138" s="181">
        <v>1</v>
      </c>
      <c r="F138" s="182"/>
      <c r="G138" s="183">
        <f t="shared" si="21"/>
        <v>0</v>
      </c>
      <c r="H138" s="160">
        <v>19450</v>
      </c>
      <c r="I138" s="159">
        <f t="shared" si="22"/>
        <v>19450</v>
      </c>
      <c r="J138" s="160">
        <v>0</v>
      </c>
      <c r="K138" s="159">
        <f t="shared" si="23"/>
        <v>0</v>
      </c>
      <c r="L138" s="159">
        <v>21</v>
      </c>
      <c r="M138" s="159">
        <f t="shared" si="24"/>
        <v>0</v>
      </c>
      <c r="N138" s="158">
        <v>0</v>
      </c>
      <c r="O138" s="158">
        <f t="shared" si="25"/>
        <v>0</v>
      </c>
      <c r="P138" s="158">
        <v>0</v>
      </c>
      <c r="Q138" s="158">
        <f t="shared" si="26"/>
        <v>0</v>
      </c>
      <c r="R138" s="159"/>
      <c r="S138" s="159" t="s">
        <v>136</v>
      </c>
      <c r="T138" s="159" t="s">
        <v>137</v>
      </c>
      <c r="U138" s="159">
        <v>0</v>
      </c>
      <c r="V138" s="159">
        <f t="shared" si="27"/>
        <v>0</v>
      </c>
      <c r="W138" s="159"/>
      <c r="X138" s="159" t="s">
        <v>275</v>
      </c>
      <c r="Y138" s="159" t="s">
        <v>139</v>
      </c>
      <c r="Z138" s="149"/>
      <c r="AA138" s="149"/>
      <c r="AB138" s="149"/>
      <c r="AC138" s="149"/>
      <c r="AD138" s="149"/>
      <c r="AE138" s="149"/>
      <c r="AF138" s="149"/>
      <c r="AG138" s="149" t="s">
        <v>276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33.75" outlineLevel="1" x14ac:dyDescent="0.2">
      <c r="A139" s="178">
        <v>105</v>
      </c>
      <c r="B139" s="179" t="s">
        <v>347</v>
      </c>
      <c r="C139" s="186" t="s">
        <v>348</v>
      </c>
      <c r="D139" s="180" t="s">
        <v>164</v>
      </c>
      <c r="E139" s="181">
        <v>1</v>
      </c>
      <c r="F139" s="182"/>
      <c r="G139" s="183">
        <f t="shared" si="21"/>
        <v>0</v>
      </c>
      <c r="H139" s="160">
        <v>19630</v>
      </c>
      <c r="I139" s="159">
        <f t="shared" si="22"/>
        <v>19630</v>
      </c>
      <c r="J139" s="160">
        <v>0</v>
      </c>
      <c r="K139" s="159">
        <f t="shared" si="23"/>
        <v>0</v>
      </c>
      <c r="L139" s="159">
        <v>21</v>
      </c>
      <c r="M139" s="159">
        <f t="shared" si="24"/>
        <v>0</v>
      </c>
      <c r="N139" s="158">
        <v>0</v>
      </c>
      <c r="O139" s="158">
        <f t="shared" si="25"/>
        <v>0</v>
      </c>
      <c r="P139" s="158">
        <v>0</v>
      </c>
      <c r="Q139" s="158">
        <f t="shared" si="26"/>
        <v>0</v>
      </c>
      <c r="R139" s="159"/>
      <c r="S139" s="159" t="s">
        <v>136</v>
      </c>
      <c r="T139" s="159" t="s">
        <v>137</v>
      </c>
      <c r="U139" s="159">
        <v>0</v>
      </c>
      <c r="V139" s="159">
        <f t="shared" si="27"/>
        <v>0</v>
      </c>
      <c r="W139" s="159"/>
      <c r="X139" s="159" t="s">
        <v>275</v>
      </c>
      <c r="Y139" s="159" t="s">
        <v>139</v>
      </c>
      <c r="Z139" s="149"/>
      <c r="AA139" s="149"/>
      <c r="AB139" s="149"/>
      <c r="AC139" s="149"/>
      <c r="AD139" s="149"/>
      <c r="AE139" s="149"/>
      <c r="AF139" s="149"/>
      <c r="AG139" s="149" t="s">
        <v>276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33.75" outlineLevel="1" x14ac:dyDescent="0.2">
      <c r="A140" s="178">
        <v>106</v>
      </c>
      <c r="B140" s="179" t="s">
        <v>349</v>
      </c>
      <c r="C140" s="186" t="s">
        <v>350</v>
      </c>
      <c r="D140" s="180" t="s">
        <v>164</v>
      </c>
      <c r="E140" s="181">
        <v>2</v>
      </c>
      <c r="F140" s="182"/>
      <c r="G140" s="183">
        <f t="shared" si="21"/>
        <v>0</v>
      </c>
      <c r="H140" s="160">
        <v>24720</v>
      </c>
      <c r="I140" s="159">
        <f t="shared" si="22"/>
        <v>49440</v>
      </c>
      <c r="J140" s="160">
        <v>0</v>
      </c>
      <c r="K140" s="159">
        <f t="shared" si="23"/>
        <v>0</v>
      </c>
      <c r="L140" s="159">
        <v>21</v>
      </c>
      <c r="M140" s="159">
        <f t="shared" si="24"/>
        <v>0</v>
      </c>
      <c r="N140" s="158">
        <v>0</v>
      </c>
      <c r="O140" s="158">
        <f t="shared" si="25"/>
        <v>0</v>
      </c>
      <c r="P140" s="158">
        <v>0</v>
      </c>
      <c r="Q140" s="158">
        <f t="shared" si="26"/>
        <v>0</v>
      </c>
      <c r="R140" s="159"/>
      <c r="S140" s="159" t="s">
        <v>136</v>
      </c>
      <c r="T140" s="159" t="s">
        <v>137</v>
      </c>
      <c r="U140" s="159">
        <v>0</v>
      </c>
      <c r="V140" s="159">
        <f t="shared" si="27"/>
        <v>0</v>
      </c>
      <c r="W140" s="159"/>
      <c r="X140" s="159" t="s">
        <v>275</v>
      </c>
      <c r="Y140" s="159" t="s">
        <v>139</v>
      </c>
      <c r="Z140" s="149"/>
      <c r="AA140" s="149"/>
      <c r="AB140" s="149"/>
      <c r="AC140" s="149"/>
      <c r="AD140" s="149"/>
      <c r="AE140" s="149"/>
      <c r="AF140" s="149"/>
      <c r="AG140" s="149" t="s">
        <v>276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33.75" outlineLevel="1" x14ac:dyDescent="0.2">
      <c r="A141" s="178">
        <v>107</v>
      </c>
      <c r="B141" s="179" t="s">
        <v>351</v>
      </c>
      <c r="C141" s="186" t="s">
        <v>352</v>
      </c>
      <c r="D141" s="180" t="s">
        <v>164</v>
      </c>
      <c r="E141" s="181">
        <v>1</v>
      </c>
      <c r="F141" s="182"/>
      <c r="G141" s="183">
        <f t="shared" si="21"/>
        <v>0</v>
      </c>
      <c r="H141" s="160">
        <v>22605</v>
      </c>
      <c r="I141" s="159">
        <f t="shared" si="22"/>
        <v>22605</v>
      </c>
      <c r="J141" s="160">
        <v>0</v>
      </c>
      <c r="K141" s="159">
        <f t="shared" si="23"/>
        <v>0</v>
      </c>
      <c r="L141" s="159">
        <v>21</v>
      </c>
      <c r="M141" s="159">
        <f t="shared" si="24"/>
        <v>0</v>
      </c>
      <c r="N141" s="158">
        <v>0</v>
      </c>
      <c r="O141" s="158">
        <f t="shared" si="25"/>
        <v>0</v>
      </c>
      <c r="P141" s="158">
        <v>0</v>
      </c>
      <c r="Q141" s="158">
        <f t="shared" si="26"/>
        <v>0</v>
      </c>
      <c r="R141" s="159"/>
      <c r="S141" s="159" t="s">
        <v>136</v>
      </c>
      <c r="T141" s="159" t="s">
        <v>137</v>
      </c>
      <c r="U141" s="159">
        <v>0</v>
      </c>
      <c r="V141" s="159">
        <f t="shared" si="27"/>
        <v>0</v>
      </c>
      <c r="W141" s="159"/>
      <c r="X141" s="159" t="s">
        <v>275</v>
      </c>
      <c r="Y141" s="159" t="s">
        <v>139</v>
      </c>
      <c r="Z141" s="149"/>
      <c r="AA141" s="149"/>
      <c r="AB141" s="149"/>
      <c r="AC141" s="149"/>
      <c r="AD141" s="149"/>
      <c r="AE141" s="149"/>
      <c r="AF141" s="149"/>
      <c r="AG141" s="149" t="s">
        <v>276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33.75" outlineLevel="1" x14ac:dyDescent="0.2">
      <c r="A142" s="178">
        <v>108</v>
      </c>
      <c r="B142" s="179" t="s">
        <v>353</v>
      </c>
      <c r="C142" s="186" t="s">
        <v>354</v>
      </c>
      <c r="D142" s="180" t="s">
        <v>164</v>
      </c>
      <c r="E142" s="181">
        <v>2</v>
      </c>
      <c r="F142" s="182"/>
      <c r="G142" s="183">
        <f t="shared" si="21"/>
        <v>0</v>
      </c>
      <c r="H142" s="160">
        <v>19370</v>
      </c>
      <c r="I142" s="159">
        <f t="shared" si="22"/>
        <v>38740</v>
      </c>
      <c r="J142" s="160">
        <v>0</v>
      </c>
      <c r="K142" s="159">
        <f t="shared" si="23"/>
        <v>0</v>
      </c>
      <c r="L142" s="159">
        <v>21</v>
      </c>
      <c r="M142" s="159">
        <f t="shared" si="24"/>
        <v>0</v>
      </c>
      <c r="N142" s="158">
        <v>0</v>
      </c>
      <c r="O142" s="158">
        <f t="shared" si="25"/>
        <v>0</v>
      </c>
      <c r="P142" s="158">
        <v>0</v>
      </c>
      <c r="Q142" s="158">
        <f t="shared" si="26"/>
        <v>0</v>
      </c>
      <c r="R142" s="159"/>
      <c r="S142" s="159" t="s">
        <v>136</v>
      </c>
      <c r="T142" s="159" t="s">
        <v>137</v>
      </c>
      <c r="U142" s="159">
        <v>0</v>
      </c>
      <c r="V142" s="159">
        <f t="shared" si="27"/>
        <v>0</v>
      </c>
      <c r="W142" s="159"/>
      <c r="X142" s="159" t="s">
        <v>275</v>
      </c>
      <c r="Y142" s="159" t="s">
        <v>139</v>
      </c>
      <c r="Z142" s="149"/>
      <c r="AA142" s="149"/>
      <c r="AB142" s="149"/>
      <c r="AC142" s="149"/>
      <c r="AD142" s="149"/>
      <c r="AE142" s="149"/>
      <c r="AF142" s="149"/>
      <c r="AG142" s="149" t="s">
        <v>276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78">
        <v>109</v>
      </c>
      <c r="B143" s="179" t="s">
        <v>355</v>
      </c>
      <c r="C143" s="186" t="s">
        <v>356</v>
      </c>
      <c r="D143" s="180" t="s">
        <v>164</v>
      </c>
      <c r="E143" s="181">
        <v>1</v>
      </c>
      <c r="F143" s="182"/>
      <c r="G143" s="183">
        <f t="shared" si="21"/>
        <v>0</v>
      </c>
      <c r="H143" s="160">
        <v>15040</v>
      </c>
      <c r="I143" s="159">
        <f t="shared" si="22"/>
        <v>15040</v>
      </c>
      <c r="J143" s="160">
        <v>0</v>
      </c>
      <c r="K143" s="159">
        <f t="shared" si="23"/>
        <v>0</v>
      </c>
      <c r="L143" s="159">
        <v>21</v>
      </c>
      <c r="M143" s="159">
        <f t="shared" si="24"/>
        <v>0</v>
      </c>
      <c r="N143" s="158">
        <v>0</v>
      </c>
      <c r="O143" s="158">
        <f t="shared" si="25"/>
        <v>0</v>
      </c>
      <c r="P143" s="158">
        <v>0</v>
      </c>
      <c r="Q143" s="158">
        <f t="shared" si="26"/>
        <v>0</v>
      </c>
      <c r="R143" s="159"/>
      <c r="S143" s="159" t="s">
        <v>136</v>
      </c>
      <c r="T143" s="159" t="s">
        <v>137</v>
      </c>
      <c r="U143" s="159">
        <v>0</v>
      </c>
      <c r="V143" s="159">
        <f t="shared" si="27"/>
        <v>0</v>
      </c>
      <c r="W143" s="159"/>
      <c r="X143" s="159" t="s">
        <v>275</v>
      </c>
      <c r="Y143" s="159" t="s">
        <v>139</v>
      </c>
      <c r="Z143" s="149"/>
      <c r="AA143" s="149"/>
      <c r="AB143" s="149"/>
      <c r="AC143" s="149"/>
      <c r="AD143" s="149"/>
      <c r="AE143" s="149"/>
      <c r="AF143" s="149"/>
      <c r="AG143" s="149" t="s">
        <v>276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2.5" outlineLevel="1" x14ac:dyDescent="0.2">
      <c r="A144" s="178">
        <v>110</v>
      </c>
      <c r="B144" s="179" t="s">
        <v>357</v>
      </c>
      <c r="C144" s="186" t="s">
        <v>358</v>
      </c>
      <c r="D144" s="180" t="s">
        <v>164</v>
      </c>
      <c r="E144" s="181">
        <v>3</v>
      </c>
      <c r="F144" s="182"/>
      <c r="G144" s="183">
        <f t="shared" si="21"/>
        <v>0</v>
      </c>
      <c r="H144" s="160">
        <v>9220</v>
      </c>
      <c r="I144" s="159">
        <f t="shared" si="22"/>
        <v>27660</v>
      </c>
      <c r="J144" s="160">
        <v>0</v>
      </c>
      <c r="K144" s="159">
        <f t="shared" si="23"/>
        <v>0</v>
      </c>
      <c r="L144" s="159">
        <v>21</v>
      </c>
      <c r="M144" s="159">
        <f t="shared" si="24"/>
        <v>0</v>
      </c>
      <c r="N144" s="158">
        <v>0</v>
      </c>
      <c r="O144" s="158">
        <f t="shared" si="25"/>
        <v>0</v>
      </c>
      <c r="P144" s="158">
        <v>0</v>
      </c>
      <c r="Q144" s="158">
        <f t="shared" si="26"/>
        <v>0</v>
      </c>
      <c r="R144" s="159"/>
      <c r="S144" s="159" t="s">
        <v>136</v>
      </c>
      <c r="T144" s="159" t="s">
        <v>137</v>
      </c>
      <c r="U144" s="159">
        <v>0</v>
      </c>
      <c r="V144" s="159">
        <f t="shared" si="27"/>
        <v>0</v>
      </c>
      <c r="W144" s="159"/>
      <c r="X144" s="159" t="s">
        <v>275</v>
      </c>
      <c r="Y144" s="159" t="s">
        <v>139</v>
      </c>
      <c r="Z144" s="149"/>
      <c r="AA144" s="149"/>
      <c r="AB144" s="149"/>
      <c r="AC144" s="149"/>
      <c r="AD144" s="149"/>
      <c r="AE144" s="149"/>
      <c r="AF144" s="149"/>
      <c r="AG144" s="149" t="s">
        <v>276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1" x14ac:dyDescent="0.2">
      <c r="A145" s="178">
        <v>111</v>
      </c>
      <c r="B145" s="179" t="s">
        <v>359</v>
      </c>
      <c r="C145" s="186" t="s">
        <v>360</v>
      </c>
      <c r="D145" s="180" t="s">
        <v>164</v>
      </c>
      <c r="E145" s="181">
        <v>3</v>
      </c>
      <c r="F145" s="182"/>
      <c r="G145" s="183">
        <f t="shared" si="21"/>
        <v>0</v>
      </c>
      <c r="H145" s="160">
        <v>0</v>
      </c>
      <c r="I145" s="159">
        <f t="shared" si="22"/>
        <v>0</v>
      </c>
      <c r="J145" s="160">
        <v>3840</v>
      </c>
      <c r="K145" s="159">
        <f t="shared" si="23"/>
        <v>11520</v>
      </c>
      <c r="L145" s="159">
        <v>21</v>
      </c>
      <c r="M145" s="159">
        <f t="shared" si="24"/>
        <v>0</v>
      </c>
      <c r="N145" s="158">
        <v>0</v>
      </c>
      <c r="O145" s="158">
        <f t="shared" si="25"/>
        <v>0</v>
      </c>
      <c r="P145" s="158">
        <v>0</v>
      </c>
      <c r="Q145" s="158">
        <f t="shared" si="26"/>
        <v>0</v>
      </c>
      <c r="R145" s="159"/>
      <c r="S145" s="159" t="s">
        <v>136</v>
      </c>
      <c r="T145" s="159" t="s">
        <v>137</v>
      </c>
      <c r="U145" s="159">
        <v>0</v>
      </c>
      <c r="V145" s="159">
        <f t="shared" si="27"/>
        <v>0</v>
      </c>
      <c r="W145" s="159"/>
      <c r="X145" s="159" t="s">
        <v>138</v>
      </c>
      <c r="Y145" s="159" t="s">
        <v>139</v>
      </c>
      <c r="Z145" s="149"/>
      <c r="AA145" s="149"/>
      <c r="AB145" s="149"/>
      <c r="AC145" s="149"/>
      <c r="AD145" s="149"/>
      <c r="AE145" s="149"/>
      <c r="AF145" s="149"/>
      <c r="AG145" s="149" t="s">
        <v>140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8">
        <v>112</v>
      </c>
      <c r="B146" s="179" t="s">
        <v>361</v>
      </c>
      <c r="C146" s="186" t="s">
        <v>362</v>
      </c>
      <c r="D146" s="180" t="s">
        <v>164</v>
      </c>
      <c r="E146" s="181">
        <v>3</v>
      </c>
      <c r="F146" s="182"/>
      <c r="G146" s="183">
        <f t="shared" si="21"/>
        <v>0</v>
      </c>
      <c r="H146" s="160">
        <v>0</v>
      </c>
      <c r="I146" s="159">
        <f t="shared" si="22"/>
        <v>0</v>
      </c>
      <c r="J146" s="160">
        <v>195</v>
      </c>
      <c r="K146" s="159">
        <f t="shared" si="23"/>
        <v>585</v>
      </c>
      <c r="L146" s="159">
        <v>21</v>
      </c>
      <c r="M146" s="159">
        <f t="shared" si="24"/>
        <v>0</v>
      </c>
      <c r="N146" s="158">
        <v>0</v>
      </c>
      <c r="O146" s="158">
        <f t="shared" si="25"/>
        <v>0</v>
      </c>
      <c r="P146" s="158">
        <v>0</v>
      </c>
      <c r="Q146" s="158">
        <f t="shared" si="26"/>
        <v>0</v>
      </c>
      <c r="R146" s="159"/>
      <c r="S146" s="159" t="s">
        <v>136</v>
      </c>
      <c r="T146" s="159" t="s">
        <v>137</v>
      </c>
      <c r="U146" s="159">
        <v>0</v>
      </c>
      <c r="V146" s="159">
        <f t="shared" si="27"/>
        <v>0</v>
      </c>
      <c r="W146" s="159"/>
      <c r="X146" s="159" t="s">
        <v>138</v>
      </c>
      <c r="Y146" s="159" t="s">
        <v>139</v>
      </c>
      <c r="Z146" s="149"/>
      <c r="AA146" s="149"/>
      <c r="AB146" s="149"/>
      <c r="AC146" s="149"/>
      <c r="AD146" s="149"/>
      <c r="AE146" s="149"/>
      <c r="AF146" s="149"/>
      <c r="AG146" s="149" t="s">
        <v>140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33.75" outlineLevel="1" x14ac:dyDescent="0.2">
      <c r="A147" s="178">
        <v>113</v>
      </c>
      <c r="B147" s="179" t="s">
        <v>363</v>
      </c>
      <c r="C147" s="186" t="s">
        <v>364</v>
      </c>
      <c r="D147" s="180" t="s">
        <v>164</v>
      </c>
      <c r="E147" s="181">
        <v>1</v>
      </c>
      <c r="F147" s="182"/>
      <c r="G147" s="183">
        <f t="shared" si="21"/>
        <v>0</v>
      </c>
      <c r="H147" s="160">
        <v>1435</v>
      </c>
      <c r="I147" s="159">
        <f t="shared" si="22"/>
        <v>1435</v>
      </c>
      <c r="J147" s="160">
        <v>0</v>
      </c>
      <c r="K147" s="159">
        <f t="shared" si="23"/>
        <v>0</v>
      </c>
      <c r="L147" s="159">
        <v>21</v>
      </c>
      <c r="M147" s="159">
        <f t="shared" si="24"/>
        <v>0</v>
      </c>
      <c r="N147" s="158">
        <v>0</v>
      </c>
      <c r="O147" s="158">
        <f t="shared" si="25"/>
        <v>0</v>
      </c>
      <c r="P147" s="158">
        <v>0</v>
      </c>
      <c r="Q147" s="158">
        <f t="shared" si="26"/>
        <v>0</v>
      </c>
      <c r="R147" s="159"/>
      <c r="S147" s="159" t="s">
        <v>136</v>
      </c>
      <c r="T147" s="159" t="s">
        <v>137</v>
      </c>
      <c r="U147" s="159">
        <v>0</v>
      </c>
      <c r="V147" s="159">
        <f t="shared" si="27"/>
        <v>0</v>
      </c>
      <c r="W147" s="159"/>
      <c r="X147" s="159" t="s">
        <v>275</v>
      </c>
      <c r="Y147" s="159" t="s">
        <v>139</v>
      </c>
      <c r="Z147" s="149"/>
      <c r="AA147" s="149"/>
      <c r="AB147" s="149"/>
      <c r="AC147" s="149"/>
      <c r="AD147" s="149"/>
      <c r="AE147" s="149"/>
      <c r="AF147" s="149"/>
      <c r="AG147" s="149" t="s">
        <v>276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33.75" outlineLevel="1" x14ac:dyDescent="0.2">
      <c r="A148" s="178">
        <v>114</v>
      </c>
      <c r="B148" s="179" t="s">
        <v>363</v>
      </c>
      <c r="C148" s="186" t="s">
        <v>365</v>
      </c>
      <c r="D148" s="180" t="s">
        <v>164</v>
      </c>
      <c r="E148" s="181">
        <v>2</v>
      </c>
      <c r="F148" s="182"/>
      <c r="G148" s="183">
        <f t="shared" si="21"/>
        <v>0</v>
      </c>
      <c r="H148" s="160">
        <v>458.5</v>
      </c>
      <c r="I148" s="159">
        <f t="shared" si="22"/>
        <v>917</v>
      </c>
      <c r="J148" s="160">
        <v>0</v>
      </c>
      <c r="K148" s="159">
        <f t="shared" si="23"/>
        <v>0</v>
      </c>
      <c r="L148" s="159">
        <v>21</v>
      </c>
      <c r="M148" s="159">
        <f t="shared" si="24"/>
        <v>0</v>
      </c>
      <c r="N148" s="158">
        <v>0</v>
      </c>
      <c r="O148" s="158">
        <f t="shared" si="25"/>
        <v>0</v>
      </c>
      <c r="P148" s="158">
        <v>0</v>
      </c>
      <c r="Q148" s="158">
        <f t="shared" si="26"/>
        <v>0</v>
      </c>
      <c r="R148" s="159"/>
      <c r="S148" s="159" t="s">
        <v>136</v>
      </c>
      <c r="T148" s="159" t="s">
        <v>137</v>
      </c>
      <c r="U148" s="159">
        <v>0</v>
      </c>
      <c r="V148" s="159">
        <f t="shared" si="27"/>
        <v>0</v>
      </c>
      <c r="W148" s="159"/>
      <c r="X148" s="159" t="s">
        <v>254</v>
      </c>
      <c r="Y148" s="159" t="s">
        <v>139</v>
      </c>
      <c r="Z148" s="149"/>
      <c r="AA148" s="149"/>
      <c r="AB148" s="149"/>
      <c r="AC148" s="149"/>
      <c r="AD148" s="149"/>
      <c r="AE148" s="149"/>
      <c r="AF148" s="149"/>
      <c r="AG148" s="149" t="s">
        <v>304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33.75" outlineLevel="1" x14ac:dyDescent="0.2">
      <c r="A149" s="178">
        <v>115</v>
      </c>
      <c r="B149" s="179" t="s">
        <v>363</v>
      </c>
      <c r="C149" s="186" t="s">
        <v>366</v>
      </c>
      <c r="D149" s="180" t="s">
        <v>164</v>
      </c>
      <c r="E149" s="181">
        <v>1</v>
      </c>
      <c r="F149" s="182"/>
      <c r="G149" s="183">
        <f t="shared" si="21"/>
        <v>0</v>
      </c>
      <c r="H149" s="160">
        <v>903</v>
      </c>
      <c r="I149" s="159">
        <f t="shared" si="22"/>
        <v>903</v>
      </c>
      <c r="J149" s="160">
        <v>0</v>
      </c>
      <c r="K149" s="159">
        <f t="shared" si="23"/>
        <v>0</v>
      </c>
      <c r="L149" s="159">
        <v>21</v>
      </c>
      <c r="M149" s="159">
        <f t="shared" si="24"/>
        <v>0</v>
      </c>
      <c r="N149" s="158">
        <v>0</v>
      </c>
      <c r="O149" s="158">
        <f t="shared" si="25"/>
        <v>0</v>
      </c>
      <c r="P149" s="158">
        <v>0</v>
      </c>
      <c r="Q149" s="158">
        <f t="shared" si="26"/>
        <v>0</v>
      </c>
      <c r="R149" s="159"/>
      <c r="S149" s="159" t="s">
        <v>136</v>
      </c>
      <c r="T149" s="159" t="s">
        <v>137</v>
      </c>
      <c r="U149" s="159">
        <v>0</v>
      </c>
      <c r="V149" s="159">
        <f t="shared" si="27"/>
        <v>0</v>
      </c>
      <c r="W149" s="159"/>
      <c r="X149" s="159" t="s">
        <v>254</v>
      </c>
      <c r="Y149" s="159" t="s">
        <v>139</v>
      </c>
      <c r="Z149" s="149"/>
      <c r="AA149" s="149"/>
      <c r="AB149" s="149"/>
      <c r="AC149" s="149"/>
      <c r="AD149" s="149"/>
      <c r="AE149" s="149"/>
      <c r="AF149" s="149"/>
      <c r="AG149" s="149" t="s">
        <v>304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2.5" outlineLevel="1" x14ac:dyDescent="0.2">
      <c r="A150" s="178">
        <v>116</v>
      </c>
      <c r="B150" s="179" t="s">
        <v>367</v>
      </c>
      <c r="C150" s="186" t="s">
        <v>368</v>
      </c>
      <c r="D150" s="180" t="s">
        <v>0</v>
      </c>
      <c r="E150" s="181">
        <v>39000</v>
      </c>
      <c r="F150" s="182"/>
      <c r="G150" s="183">
        <f t="shared" si="21"/>
        <v>0</v>
      </c>
      <c r="H150" s="160">
        <v>0</v>
      </c>
      <c r="I150" s="159">
        <f t="shared" si="22"/>
        <v>0</v>
      </c>
      <c r="J150" s="160">
        <v>0.42</v>
      </c>
      <c r="K150" s="159">
        <f t="shared" si="23"/>
        <v>16380</v>
      </c>
      <c r="L150" s="159">
        <v>21</v>
      </c>
      <c r="M150" s="159">
        <f t="shared" si="24"/>
        <v>0</v>
      </c>
      <c r="N150" s="158">
        <v>0</v>
      </c>
      <c r="O150" s="158">
        <f t="shared" si="25"/>
        <v>0</v>
      </c>
      <c r="P150" s="158">
        <v>0</v>
      </c>
      <c r="Q150" s="158">
        <f t="shared" si="26"/>
        <v>0</v>
      </c>
      <c r="R150" s="159"/>
      <c r="S150" s="159" t="s">
        <v>136</v>
      </c>
      <c r="T150" s="159" t="s">
        <v>137</v>
      </c>
      <c r="U150" s="159">
        <v>0</v>
      </c>
      <c r="V150" s="159">
        <f t="shared" si="27"/>
        <v>0</v>
      </c>
      <c r="W150" s="159"/>
      <c r="X150" s="159" t="s">
        <v>138</v>
      </c>
      <c r="Y150" s="159" t="s">
        <v>139</v>
      </c>
      <c r="Z150" s="149"/>
      <c r="AA150" s="149"/>
      <c r="AB150" s="149"/>
      <c r="AC150" s="149"/>
      <c r="AD150" s="149"/>
      <c r="AE150" s="149"/>
      <c r="AF150" s="149"/>
      <c r="AG150" s="149" t="s">
        <v>140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78">
        <v>117</v>
      </c>
      <c r="B151" s="179" t="s">
        <v>369</v>
      </c>
      <c r="C151" s="186" t="s">
        <v>370</v>
      </c>
      <c r="D151" s="180" t="s">
        <v>135</v>
      </c>
      <c r="E151" s="181">
        <v>1</v>
      </c>
      <c r="F151" s="182"/>
      <c r="G151" s="183">
        <f t="shared" si="21"/>
        <v>0</v>
      </c>
      <c r="H151" s="160">
        <v>39000</v>
      </c>
      <c r="I151" s="159">
        <f t="shared" si="22"/>
        <v>39000</v>
      </c>
      <c r="J151" s="160">
        <v>0</v>
      </c>
      <c r="K151" s="159">
        <f t="shared" si="23"/>
        <v>0</v>
      </c>
      <c r="L151" s="159">
        <v>21</v>
      </c>
      <c r="M151" s="159">
        <f t="shared" si="24"/>
        <v>0</v>
      </c>
      <c r="N151" s="158">
        <v>0</v>
      </c>
      <c r="O151" s="158">
        <f t="shared" si="25"/>
        <v>0</v>
      </c>
      <c r="P151" s="158">
        <v>0</v>
      </c>
      <c r="Q151" s="158">
        <f t="shared" si="26"/>
        <v>0</v>
      </c>
      <c r="R151" s="159"/>
      <c r="S151" s="159" t="s">
        <v>136</v>
      </c>
      <c r="T151" s="159" t="s">
        <v>137</v>
      </c>
      <c r="U151" s="159">
        <v>0</v>
      </c>
      <c r="V151" s="159">
        <f t="shared" si="27"/>
        <v>0</v>
      </c>
      <c r="W151" s="159"/>
      <c r="X151" s="159" t="s">
        <v>275</v>
      </c>
      <c r="Y151" s="159" t="s">
        <v>139</v>
      </c>
      <c r="Z151" s="149"/>
      <c r="AA151" s="149"/>
      <c r="AB151" s="149"/>
      <c r="AC151" s="149"/>
      <c r="AD151" s="149"/>
      <c r="AE151" s="149"/>
      <c r="AF151" s="149"/>
      <c r="AG151" s="149" t="s">
        <v>276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8">
        <v>118</v>
      </c>
      <c r="B152" s="179" t="s">
        <v>371</v>
      </c>
      <c r="C152" s="186" t="s">
        <v>372</v>
      </c>
      <c r="D152" s="180" t="s">
        <v>164</v>
      </c>
      <c r="E152" s="181">
        <v>2</v>
      </c>
      <c r="F152" s="182"/>
      <c r="G152" s="183">
        <f t="shared" si="21"/>
        <v>0</v>
      </c>
      <c r="H152" s="160">
        <v>930</v>
      </c>
      <c r="I152" s="159">
        <f t="shared" si="22"/>
        <v>1860</v>
      </c>
      <c r="J152" s="160">
        <v>0</v>
      </c>
      <c r="K152" s="159">
        <f t="shared" si="23"/>
        <v>0</v>
      </c>
      <c r="L152" s="159">
        <v>21</v>
      </c>
      <c r="M152" s="159">
        <f t="shared" si="24"/>
        <v>0</v>
      </c>
      <c r="N152" s="158">
        <v>0</v>
      </c>
      <c r="O152" s="158">
        <f t="shared" si="25"/>
        <v>0</v>
      </c>
      <c r="P152" s="158">
        <v>0</v>
      </c>
      <c r="Q152" s="158">
        <f t="shared" si="26"/>
        <v>0</v>
      </c>
      <c r="R152" s="159"/>
      <c r="S152" s="159" t="s">
        <v>136</v>
      </c>
      <c r="T152" s="159" t="s">
        <v>137</v>
      </c>
      <c r="U152" s="159">
        <v>0</v>
      </c>
      <c r="V152" s="159">
        <f t="shared" si="27"/>
        <v>0</v>
      </c>
      <c r="W152" s="159"/>
      <c r="X152" s="159" t="s">
        <v>275</v>
      </c>
      <c r="Y152" s="159" t="s">
        <v>139</v>
      </c>
      <c r="Z152" s="149"/>
      <c r="AA152" s="149"/>
      <c r="AB152" s="149"/>
      <c r="AC152" s="149"/>
      <c r="AD152" s="149"/>
      <c r="AE152" s="149"/>
      <c r="AF152" s="149"/>
      <c r="AG152" s="149" t="s">
        <v>276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8">
        <v>119</v>
      </c>
      <c r="B153" s="179" t="s">
        <v>373</v>
      </c>
      <c r="C153" s="186" t="s">
        <v>374</v>
      </c>
      <c r="D153" s="180" t="s">
        <v>164</v>
      </c>
      <c r="E153" s="181">
        <v>2</v>
      </c>
      <c r="F153" s="182"/>
      <c r="G153" s="183">
        <f t="shared" si="21"/>
        <v>0</v>
      </c>
      <c r="H153" s="160">
        <v>1000</v>
      </c>
      <c r="I153" s="159">
        <f t="shared" si="22"/>
        <v>2000</v>
      </c>
      <c r="J153" s="160">
        <v>0</v>
      </c>
      <c r="K153" s="159">
        <f t="shared" si="23"/>
        <v>0</v>
      </c>
      <c r="L153" s="159">
        <v>21</v>
      </c>
      <c r="M153" s="159">
        <f t="shared" si="24"/>
        <v>0</v>
      </c>
      <c r="N153" s="158">
        <v>0</v>
      </c>
      <c r="O153" s="158">
        <f t="shared" si="25"/>
        <v>0</v>
      </c>
      <c r="P153" s="158">
        <v>0</v>
      </c>
      <c r="Q153" s="158">
        <f t="shared" si="26"/>
        <v>0</v>
      </c>
      <c r="R153" s="159"/>
      <c r="S153" s="159" t="s">
        <v>136</v>
      </c>
      <c r="T153" s="159" t="s">
        <v>137</v>
      </c>
      <c r="U153" s="159">
        <v>0</v>
      </c>
      <c r="V153" s="159">
        <f t="shared" si="27"/>
        <v>0</v>
      </c>
      <c r="W153" s="159"/>
      <c r="X153" s="159" t="s">
        <v>275</v>
      </c>
      <c r="Y153" s="159" t="s">
        <v>139</v>
      </c>
      <c r="Z153" s="149"/>
      <c r="AA153" s="149"/>
      <c r="AB153" s="149"/>
      <c r="AC153" s="149"/>
      <c r="AD153" s="149"/>
      <c r="AE153" s="149"/>
      <c r="AF153" s="149"/>
      <c r="AG153" s="149" t="s">
        <v>276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78">
        <v>120</v>
      </c>
      <c r="B154" s="179" t="s">
        <v>375</v>
      </c>
      <c r="C154" s="186" t="s">
        <v>376</v>
      </c>
      <c r="D154" s="180" t="s">
        <v>164</v>
      </c>
      <c r="E154" s="181">
        <v>2</v>
      </c>
      <c r="F154" s="182"/>
      <c r="G154" s="183">
        <f t="shared" si="21"/>
        <v>0</v>
      </c>
      <c r="H154" s="160">
        <v>2800</v>
      </c>
      <c r="I154" s="159">
        <f t="shared" si="22"/>
        <v>5600</v>
      </c>
      <c r="J154" s="160">
        <v>0</v>
      </c>
      <c r="K154" s="159">
        <f t="shared" si="23"/>
        <v>0</v>
      </c>
      <c r="L154" s="159">
        <v>21</v>
      </c>
      <c r="M154" s="159">
        <f t="shared" si="24"/>
        <v>0</v>
      </c>
      <c r="N154" s="158">
        <v>0</v>
      </c>
      <c r="O154" s="158">
        <f t="shared" si="25"/>
        <v>0</v>
      </c>
      <c r="P154" s="158">
        <v>0</v>
      </c>
      <c r="Q154" s="158">
        <f t="shared" si="26"/>
        <v>0</v>
      </c>
      <c r="R154" s="159"/>
      <c r="S154" s="159" t="s">
        <v>136</v>
      </c>
      <c r="T154" s="159" t="s">
        <v>137</v>
      </c>
      <c r="U154" s="159">
        <v>0</v>
      </c>
      <c r="V154" s="159">
        <f t="shared" si="27"/>
        <v>0</v>
      </c>
      <c r="W154" s="159"/>
      <c r="X154" s="159" t="s">
        <v>275</v>
      </c>
      <c r="Y154" s="159" t="s">
        <v>139</v>
      </c>
      <c r="Z154" s="149"/>
      <c r="AA154" s="149"/>
      <c r="AB154" s="149"/>
      <c r="AC154" s="149"/>
      <c r="AD154" s="149"/>
      <c r="AE154" s="149"/>
      <c r="AF154" s="149"/>
      <c r="AG154" s="149" t="s">
        <v>276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78">
        <v>121</v>
      </c>
      <c r="B155" s="179" t="s">
        <v>377</v>
      </c>
      <c r="C155" s="186" t="s">
        <v>278</v>
      </c>
      <c r="D155" s="180" t="s">
        <v>0</v>
      </c>
      <c r="E155" s="181">
        <v>255800</v>
      </c>
      <c r="F155" s="182"/>
      <c r="G155" s="183">
        <f t="shared" si="21"/>
        <v>0</v>
      </c>
      <c r="H155" s="160">
        <v>0</v>
      </c>
      <c r="I155" s="159">
        <f t="shared" si="22"/>
        <v>0</v>
      </c>
      <c r="J155" s="160">
        <v>0.18</v>
      </c>
      <c r="K155" s="159">
        <f t="shared" si="23"/>
        <v>46044</v>
      </c>
      <c r="L155" s="159">
        <v>21</v>
      </c>
      <c r="M155" s="159">
        <f t="shared" si="24"/>
        <v>0</v>
      </c>
      <c r="N155" s="158">
        <v>0</v>
      </c>
      <c r="O155" s="158">
        <f t="shared" si="25"/>
        <v>0</v>
      </c>
      <c r="P155" s="158">
        <v>0</v>
      </c>
      <c r="Q155" s="158">
        <f t="shared" si="26"/>
        <v>0</v>
      </c>
      <c r="R155" s="159"/>
      <c r="S155" s="159" t="s">
        <v>136</v>
      </c>
      <c r="T155" s="159" t="s">
        <v>137</v>
      </c>
      <c r="U155" s="159">
        <v>0</v>
      </c>
      <c r="V155" s="159">
        <f t="shared" si="27"/>
        <v>0</v>
      </c>
      <c r="W155" s="159"/>
      <c r="X155" s="159" t="s">
        <v>138</v>
      </c>
      <c r="Y155" s="159" t="s">
        <v>139</v>
      </c>
      <c r="Z155" s="149"/>
      <c r="AA155" s="149"/>
      <c r="AB155" s="149"/>
      <c r="AC155" s="149"/>
      <c r="AD155" s="149"/>
      <c r="AE155" s="149"/>
      <c r="AF155" s="149"/>
      <c r="AG155" s="149" t="s">
        <v>140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x14ac:dyDescent="0.2">
      <c r="A156" s="165" t="s">
        <v>131</v>
      </c>
      <c r="B156" s="166" t="s">
        <v>66</v>
      </c>
      <c r="C156" s="185" t="s">
        <v>67</v>
      </c>
      <c r="D156" s="167"/>
      <c r="E156" s="168"/>
      <c r="F156" s="169"/>
      <c r="G156" s="170">
        <f>SUMIF(AG157:AG170,"&lt;&gt;NOR",G157:G170)</f>
        <v>0</v>
      </c>
      <c r="H156" s="164"/>
      <c r="I156" s="164">
        <f>SUM(I157:I170)</f>
        <v>59225.18</v>
      </c>
      <c r="J156" s="164"/>
      <c r="K156" s="164">
        <f>SUM(K157:K170)</f>
        <v>47692.490000000005</v>
      </c>
      <c r="L156" s="164"/>
      <c r="M156" s="164">
        <f>SUM(M157:M170)</f>
        <v>0</v>
      </c>
      <c r="N156" s="163"/>
      <c r="O156" s="163">
        <f>SUM(O157:O170)</f>
        <v>0</v>
      </c>
      <c r="P156" s="163"/>
      <c r="Q156" s="163">
        <f>SUM(Q157:Q170)</f>
        <v>0</v>
      </c>
      <c r="R156" s="164"/>
      <c r="S156" s="164"/>
      <c r="T156" s="164"/>
      <c r="U156" s="164"/>
      <c r="V156" s="164">
        <f>SUM(V157:V170)</f>
        <v>0</v>
      </c>
      <c r="W156" s="164"/>
      <c r="X156" s="164"/>
      <c r="Y156" s="164"/>
      <c r="AG156" t="s">
        <v>132</v>
      </c>
    </row>
    <row r="157" spans="1:60" outlineLevel="1" x14ac:dyDescent="0.2">
      <c r="A157" s="178">
        <v>122</v>
      </c>
      <c r="B157" s="179" t="s">
        <v>367</v>
      </c>
      <c r="C157" s="186" t="s">
        <v>378</v>
      </c>
      <c r="D157" s="180" t="s">
        <v>232</v>
      </c>
      <c r="E157" s="181">
        <v>1.9439999999999999E-2</v>
      </c>
      <c r="F157" s="182"/>
      <c r="G157" s="183">
        <f t="shared" ref="G157:G170" si="28">ROUND(E157*F157,2)</f>
        <v>0</v>
      </c>
      <c r="H157" s="160">
        <v>0</v>
      </c>
      <c r="I157" s="159">
        <f t="shared" ref="I157:I170" si="29">ROUND(E157*H157,2)</f>
        <v>0</v>
      </c>
      <c r="J157" s="160">
        <v>18450</v>
      </c>
      <c r="K157" s="159">
        <f t="shared" ref="K157:K170" si="30">ROUND(E157*J157,2)</f>
        <v>358.67</v>
      </c>
      <c r="L157" s="159">
        <v>21</v>
      </c>
      <c r="M157" s="159">
        <f t="shared" ref="M157:M170" si="31">G157*(1+L157/100)</f>
        <v>0</v>
      </c>
      <c r="N157" s="158">
        <v>0</v>
      </c>
      <c r="O157" s="158">
        <f t="shared" ref="O157:O170" si="32">ROUND(E157*N157,2)</f>
        <v>0</v>
      </c>
      <c r="P157" s="158">
        <v>0</v>
      </c>
      <c r="Q157" s="158">
        <f t="shared" ref="Q157:Q170" si="33">ROUND(E157*P157,2)</f>
        <v>0</v>
      </c>
      <c r="R157" s="159"/>
      <c r="S157" s="159" t="s">
        <v>136</v>
      </c>
      <c r="T157" s="159" t="s">
        <v>137</v>
      </c>
      <c r="U157" s="159">
        <v>0</v>
      </c>
      <c r="V157" s="159">
        <f t="shared" ref="V157:V170" si="34">ROUND(E157*U157,2)</f>
        <v>0</v>
      </c>
      <c r="W157" s="159"/>
      <c r="X157" s="159" t="s">
        <v>254</v>
      </c>
      <c r="Y157" s="159" t="s">
        <v>139</v>
      </c>
      <c r="Z157" s="149"/>
      <c r="AA157" s="149"/>
      <c r="AB157" s="149"/>
      <c r="AC157" s="149"/>
      <c r="AD157" s="149"/>
      <c r="AE157" s="149"/>
      <c r="AF157" s="149"/>
      <c r="AG157" s="149" t="s">
        <v>255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8">
        <v>123</v>
      </c>
      <c r="B158" s="179" t="s">
        <v>379</v>
      </c>
      <c r="C158" s="186" t="s">
        <v>380</v>
      </c>
      <c r="D158" s="180" t="s">
        <v>232</v>
      </c>
      <c r="E158" s="181">
        <v>1.9439999999999999E-2</v>
      </c>
      <c r="F158" s="182"/>
      <c r="G158" s="183">
        <f t="shared" si="28"/>
        <v>0</v>
      </c>
      <c r="H158" s="160">
        <v>46100</v>
      </c>
      <c r="I158" s="159">
        <f t="shared" si="29"/>
        <v>896.18</v>
      </c>
      <c r="J158" s="160">
        <v>0</v>
      </c>
      <c r="K158" s="159">
        <f t="shared" si="30"/>
        <v>0</v>
      </c>
      <c r="L158" s="159">
        <v>21</v>
      </c>
      <c r="M158" s="159">
        <f t="shared" si="31"/>
        <v>0</v>
      </c>
      <c r="N158" s="158">
        <v>0</v>
      </c>
      <c r="O158" s="158">
        <f t="shared" si="32"/>
        <v>0</v>
      </c>
      <c r="P158" s="158">
        <v>0</v>
      </c>
      <c r="Q158" s="158">
        <f t="shared" si="33"/>
        <v>0</v>
      </c>
      <c r="R158" s="159"/>
      <c r="S158" s="159" t="s">
        <v>136</v>
      </c>
      <c r="T158" s="159" t="s">
        <v>137</v>
      </c>
      <c r="U158" s="159">
        <v>0</v>
      </c>
      <c r="V158" s="159">
        <f t="shared" si="34"/>
        <v>0</v>
      </c>
      <c r="W158" s="159"/>
      <c r="X158" s="159" t="s">
        <v>275</v>
      </c>
      <c r="Y158" s="159" t="s">
        <v>139</v>
      </c>
      <c r="Z158" s="149"/>
      <c r="AA158" s="149"/>
      <c r="AB158" s="149"/>
      <c r="AC158" s="149"/>
      <c r="AD158" s="149"/>
      <c r="AE158" s="149"/>
      <c r="AF158" s="149"/>
      <c r="AG158" s="149" t="s">
        <v>276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8">
        <v>124</v>
      </c>
      <c r="B159" s="179" t="s">
        <v>381</v>
      </c>
      <c r="C159" s="186" t="s">
        <v>382</v>
      </c>
      <c r="D159" s="180" t="s">
        <v>169</v>
      </c>
      <c r="E159" s="181">
        <v>0.96</v>
      </c>
      <c r="F159" s="182"/>
      <c r="G159" s="183">
        <f t="shared" si="28"/>
        <v>0</v>
      </c>
      <c r="H159" s="160">
        <v>0</v>
      </c>
      <c r="I159" s="159">
        <f t="shared" si="29"/>
        <v>0</v>
      </c>
      <c r="J159" s="160">
        <v>45</v>
      </c>
      <c r="K159" s="159">
        <f t="shared" si="30"/>
        <v>43.2</v>
      </c>
      <c r="L159" s="159">
        <v>21</v>
      </c>
      <c r="M159" s="159">
        <f t="shared" si="31"/>
        <v>0</v>
      </c>
      <c r="N159" s="158">
        <v>0</v>
      </c>
      <c r="O159" s="158">
        <f t="shared" si="32"/>
        <v>0</v>
      </c>
      <c r="P159" s="158">
        <v>0</v>
      </c>
      <c r="Q159" s="158">
        <f t="shared" si="33"/>
        <v>0</v>
      </c>
      <c r="R159" s="159"/>
      <c r="S159" s="159" t="s">
        <v>136</v>
      </c>
      <c r="T159" s="159" t="s">
        <v>137</v>
      </c>
      <c r="U159" s="159">
        <v>0</v>
      </c>
      <c r="V159" s="159">
        <f t="shared" si="34"/>
        <v>0</v>
      </c>
      <c r="W159" s="159"/>
      <c r="X159" s="159" t="s">
        <v>138</v>
      </c>
      <c r="Y159" s="159" t="s">
        <v>139</v>
      </c>
      <c r="Z159" s="149"/>
      <c r="AA159" s="149"/>
      <c r="AB159" s="149"/>
      <c r="AC159" s="149"/>
      <c r="AD159" s="149"/>
      <c r="AE159" s="149"/>
      <c r="AF159" s="149"/>
      <c r="AG159" s="149" t="s">
        <v>140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ht="22.5" outlineLevel="1" x14ac:dyDescent="0.2">
      <c r="A160" s="178">
        <v>125</v>
      </c>
      <c r="B160" s="179" t="s">
        <v>383</v>
      </c>
      <c r="C160" s="186" t="s">
        <v>384</v>
      </c>
      <c r="D160" s="180" t="s">
        <v>164</v>
      </c>
      <c r="E160" s="181">
        <v>2</v>
      </c>
      <c r="F160" s="182"/>
      <c r="G160" s="183">
        <f t="shared" si="28"/>
        <v>0</v>
      </c>
      <c r="H160" s="160">
        <v>0</v>
      </c>
      <c r="I160" s="159">
        <f t="shared" si="29"/>
        <v>0</v>
      </c>
      <c r="J160" s="160">
        <v>185.3</v>
      </c>
      <c r="K160" s="159">
        <f t="shared" si="30"/>
        <v>370.6</v>
      </c>
      <c r="L160" s="159">
        <v>21</v>
      </c>
      <c r="M160" s="159">
        <f t="shared" si="31"/>
        <v>0</v>
      </c>
      <c r="N160" s="158">
        <v>0</v>
      </c>
      <c r="O160" s="158">
        <f t="shared" si="32"/>
        <v>0</v>
      </c>
      <c r="P160" s="158">
        <v>0</v>
      </c>
      <c r="Q160" s="158">
        <f t="shared" si="33"/>
        <v>0</v>
      </c>
      <c r="R160" s="159"/>
      <c r="S160" s="159" t="s">
        <v>136</v>
      </c>
      <c r="T160" s="159" t="s">
        <v>137</v>
      </c>
      <c r="U160" s="159">
        <v>0</v>
      </c>
      <c r="V160" s="159">
        <f t="shared" si="34"/>
        <v>0</v>
      </c>
      <c r="W160" s="159"/>
      <c r="X160" s="159" t="s">
        <v>138</v>
      </c>
      <c r="Y160" s="159" t="s">
        <v>139</v>
      </c>
      <c r="Z160" s="149"/>
      <c r="AA160" s="149"/>
      <c r="AB160" s="149"/>
      <c r="AC160" s="149"/>
      <c r="AD160" s="149"/>
      <c r="AE160" s="149"/>
      <c r="AF160" s="149"/>
      <c r="AG160" s="149" t="s">
        <v>140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8">
        <v>126</v>
      </c>
      <c r="B161" s="179" t="s">
        <v>385</v>
      </c>
      <c r="C161" s="186" t="s">
        <v>386</v>
      </c>
      <c r="D161" s="180" t="s">
        <v>164</v>
      </c>
      <c r="E161" s="181">
        <v>7</v>
      </c>
      <c r="F161" s="182"/>
      <c r="G161" s="183">
        <f t="shared" si="28"/>
        <v>0</v>
      </c>
      <c r="H161" s="160">
        <v>0</v>
      </c>
      <c r="I161" s="159">
        <f t="shared" si="29"/>
        <v>0</v>
      </c>
      <c r="J161" s="160">
        <v>1775</v>
      </c>
      <c r="K161" s="159">
        <f t="shared" si="30"/>
        <v>12425</v>
      </c>
      <c r="L161" s="159">
        <v>21</v>
      </c>
      <c r="M161" s="159">
        <f t="shared" si="31"/>
        <v>0</v>
      </c>
      <c r="N161" s="158">
        <v>0</v>
      </c>
      <c r="O161" s="158">
        <f t="shared" si="32"/>
        <v>0</v>
      </c>
      <c r="P161" s="158">
        <v>0</v>
      </c>
      <c r="Q161" s="158">
        <f t="shared" si="33"/>
        <v>0</v>
      </c>
      <c r="R161" s="159"/>
      <c r="S161" s="159" t="s">
        <v>136</v>
      </c>
      <c r="T161" s="159" t="s">
        <v>137</v>
      </c>
      <c r="U161" s="159">
        <v>0</v>
      </c>
      <c r="V161" s="159">
        <f t="shared" si="34"/>
        <v>0</v>
      </c>
      <c r="W161" s="159"/>
      <c r="X161" s="159" t="s">
        <v>138</v>
      </c>
      <c r="Y161" s="159" t="s">
        <v>139</v>
      </c>
      <c r="Z161" s="149"/>
      <c r="AA161" s="149"/>
      <c r="AB161" s="149"/>
      <c r="AC161" s="149"/>
      <c r="AD161" s="149"/>
      <c r="AE161" s="149"/>
      <c r="AF161" s="149"/>
      <c r="AG161" s="149" t="s">
        <v>140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1" x14ac:dyDescent="0.2">
      <c r="A162" s="178">
        <v>127</v>
      </c>
      <c r="B162" s="179" t="s">
        <v>387</v>
      </c>
      <c r="C162" s="186" t="s">
        <v>388</v>
      </c>
      <c r="D162" s="180" t="s">
        <v>164</v>
      </c>
      <c r="E162" s="181">
        <v>1</v>
      </c>
      <c r="F162" s="182"/>
      <c r="G162" s="183">
        <f t="shared" si="28"/>
        <v>0</v>
      </c>
      <c r="H162" s="160">
        <v>14380</v>
      </c>
      <c r="I162" s="159">
        <f t="shared" si="29"/>
        <v>14380</v>
      </c>
      <c r="J162" s="160">
        <v>0</v>
      </c>
      <c r="K162" s="159">
        <f t="shared" si="30"/>
        <v>0</v>
      </c>
      <c r="L162" s="159">
        <v>21</v>
      </c>
      <c r="M162" s="159">
        <f t="shared" si="31"/>
        <v>0</v>
      </c>
      <c r="N162" s="158">
        <v>0</v>
      </c>
      <c r="O162" s="158">
        <f t="shared" si="32"/>
        <v>0</v>
      </c>
      <c r="P162" s="158">
        <v>0</v>
      </c>
      <c r="Q162" s="158">
        <f t="shared" si="33"/>
        <v>0</v>
      </c>
      <c r="R162" s="159"/>
      <c r="S162" s="159" t="s">
        <v>136</v>
      </c>
      <c r="T162" s="159" t="s">
        <v>137</v>
      </c>
      <c r="U162" s="159">
        <v>0</v>
      </c>
      <c r="V162" s="159">
        <f t="shared" si="34"/>
        <v>0</v>
      </c>
      <c r="W162" s="159"/>
      <c r="X162" s="159" t="s">
        <v>275</v>
      </c>
      <c r="Y162" s="159" t="s">
        <v>139</v>
      </c>
      <c r="Z162" s="149"/>
      <c r="AA162" s="149"/>
      <c r="AB162" s="149"/>
      <c r="AC162" s="149"/>
      <c r="AD162" s="149"/>
      <c r="AE162" s="149"/>
      <c r="AF162" s="149"/>
      <c r="AG162" s="149" t="s">
        <v>276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2.5" outlineLevel="1" x14ac:dyDescent="0.2">
      <c r="A163" s="178">
        <v>128</v>
      </c>
      <c r="B163" s="179" t="s">
        <v>389</v>
      </c>
      <c r="C163" s="186" t="s">
        <v>390</v>
      </c>
      <c r="D163" s="180" t="s">
        <v>164</v>
      </c>
      <c r="E163" s="181">
        <v>2</v>
      </c>
      <c r="F163" s="182"/>
      <c r="G163" s="183">
        <f t="shared" si="28"/>
        <v>0</v>
      </c>
      <c r="H163" s="160">
        <v>7670</v>
      </c>
      <c r="I163" s="159">
        <f t="shared" si="29"/>
        <v>15340</v>
      </c>
      <c r="J163" s="160">
        <v>0</v>
      </c>
      <c r="K163" s="159">
        <f t="shared" si="30"/>
        <v>0</v>
      </c>
      <c r="L163" s="159">
        <v>21</v>
      </c>
      <c r="M163" s="159">
        <f t="shared" si="31"/>
        <v>0</v>
      </c>
      <c r="N163" s="158">
        <v>0</v>
      </c>
      <c r="O163" s="158">
        <f t="shared" si="32"/>
        <v>0</v>
      </c>
      <c r="P163" s="158">
        <v>0</v>
      </c>
      <c r="Q163" s="158">
        <f t="shared" si="33"/>
        <v>0</v>
      </c>
      <c r="R163" s="159"/>
      <c r="S163" s="159" t="s">
        <v>136</v>
      </c>
      <c r="T163" s="159" t="s">
        <v>137</v>
      </c>
      <c r="U163" s="159">
        <v>0</v>
      </c>
      <c r="V163" s="159">
        <f t="shared" si="34"/>
        <v>0</v>
      </c>
      <c r="W163" s="159"/>
      <c r="X163" s="159" t="s">
        <v>275</v>
      </c>
      <c r="Y163" s="159" t="s">
        <v>139</v>
      </c>
      <c r="Z163" s="149"/>
      <c r="AA163" s="149"/>
      <c r="AB163" s="149"/>
      <c r="AC163" s="149"/>
      <c r="AD163" s="149"/>
      <c r="AE163" s="149"/>
      <c r="AF163" s="149"/>
      <c r="AG163" s="149" t="s">
        <v>276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22.5" outlineLevel="1" x14ac:dyDescent="0.2">
      <c r="A164" s="178">
        <v>129</v>
      </c>
      <c r="B164" s="179" t="s">
        <v>391</v>
      </c>
      <c r="C164" s="186" t="s">
        <v>392</v>
      </c>
      <c r="D164" s="180" t="s">
        <v>164</v>
      </c>
      <c r="E164" s="181">
        <v>1</v>
      </c>
      <c r="F164" s="182"/>
      <c r="G164" s="183">
        <f t="shared" si="28"/>
        <v>0</v>
      </c>
      <c r="H164" s="160">
        <v>10500</v>
      </c>
      <c r="I164" s="159">
        <f t="shared" si="29"/>
        <v>10500</v>
      </c>
      <c r="J164" s="160">
        <v>0</v>
      </c>
      <c r="K164" s="159">
        <f t="shared" si="30"/>
        <v>0</v>
      </c>
      <c r="L164" s="159">
        <v>21</v>
      </c>
      <c r="M164" s="159">
        <f t="shared" si="31"/>
        <v>0</v>
      </c>
      <c r="N164" s="158">
        <v>0</v>
      </c>
      <c r="O164" s="158">
        <f t="shared" si="32"/>
        <v>0</v>
      </c>
      <c r="P164" s="158">
        <v>0</v>
      </c>
      <c r="Q164" s="158">
        <f t="shared" si="33"/>
        <v>0</v>
      </c>
      <c r="R164" s="159"/>
      <c r="S164" s="159" t="s">
        <v>136</v>
      </c>
      <c r="T164" s="159" t="s">
        <v>137</v>
      </c>
      <c r="U164" s="159">
        <v>0</v>
      </c>
      <c r="V164" s="159">
        <f t="shared" si="34"/>
        <v>0</v>
      </c>
      <c r="W164" s="159"/>
      <c r="X164" s="159" t="s">
        <v>275</v>
      </c>
      <c r="Y164" s="159" t="s">
        <v>139</v>
      </c>
      <c r="Z164" s="149"/>
      <c r="AA164" s="149"/>
      <c r="AB164" s="149"/>
      <c r="AC164" s="149"/>
      <c r="AD164" s="149"/>
      <c r="AE164" s="149"/>
      <c r="AF164" s="149"/>
      <c r="AG164" s="149" t="s">
        <v>276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78">
        <v>130</v>
      </c>
      <c r="B165" s="179" t="s">
        <v>393</v>
      </c>
      <c r="C165" s="186" t="s">
        <v>394</v>
      </c>
      <c r="D165" s="180" t="s">
        <v>164</v>
      </c>
      <c r="E165" s="181">
        <v>2</v>
      </c>
      <c r="F165" s="182"/>
      <c r="G165" s="183">
        <f t="shared" si="28"/>
        <v>0</v>
      </c>
      <c r="H165" s="160">
        <v>6053</v>
      </c>
      <c r="I165" s="159">
        <f t="shared" si="29"/>
        <v>12106</v>
      </c>
      <c r="J165" s="160">
        <v>0</v>
      </c>
      <c r="K165" s="159">
        <f t="shared" si="30"/>
        <v>0</v>
      </c>
      <c r="L165" s="159">
        <v>21</v>
      </c>
      <c r="M165" s="159">
        <f t="shared" si="31"/>
        <v>0</v>
      </c>
      <c r="N165" s="158">
        <v>0</v>
      </c>
      <c r="O165" s="158">
        <f t="shared" si="32"/>
        <v>0</v>
      </c>
      <c r="P165" s="158">
        <v>0</v>
      </c>
      <c r="Q165" s="158">
        <f t="shared" si="33"/>
        <v>0</v>
      </c>
      <c r="R165" s="159"/>
      <c r="S165" s="159" t="s">
        <v>136</v>
      </c>
      <c r="T165" s="159" t="s">
        <v>137</v>
      </c>
      <c r="U165" s="159">
        <v>0</v>
      </c>
      <c r="V165" s="159">
        <f t="shared" si="34"/>
        <v>0</v>
      </c>
      <c r="W165" s="159"/>
      <c r="X165" s="159" t="s">
        <v>275</v>
      </c>
      <c r="Y165" s="159" t="s">
        <v>139</v>
      </c>
      <c r="Z165" s="149"/>
      <c r="AA165" s="149"/>
      <c r="AB165" s="149"/>
      <c r="AC165" s="149"/>
      <c r="AD165" s="149"/>
      <c r="AE165" s="149"/>
      <c r="AF165" s="149"/>
      <c r="AG165" s="149" t="s">
        <v>276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22.5" outlineLevel="1" x14ac:dyDescent="0.2">
      <c r="A166" s="178">
        <v>131</v>
      </c>
      <c r="B166" s="179" t="s">
        <v>393</v>
      </c>
      <c r="C166" s="186" t="s">
        <v>395</v>
      </c>
      <c r="D166" s="180" t="s">
        <v>164</v>
      </c>
      <c r="E166" s="181">
        <v>1</v>
      </c>
      <c r="F166" s="182"/>
      <c r="G166" s="183">
        <f t="shared" si="28"/>
        <v>0</v>
      </c>
      <c r="H166" s="160">
        <v>6003</v>
      </c>
      <c r="I166" s="159">
        <f t="shared" si="29"/>
        <v>6003</v>
      </c>
      <c r="J166" s="160">
        <v>0</v>
      </c>
      <c r="K166" s="159">
        <f t="shared" si="30"/>
        <v>0</v>
      </c>
      <c r="L166" s="159">
        <v>21</v>
      </c>
      <c r="M166" s="159">
        <f t="shared" si="31"/>
        <v>0</v>
      </c>
      <c r="N166" s="158">
        <v>0</v>
      </c>
      <c r="O166" s="158">
        <f t="shared" si="32"/>
        <v>0</v>
      </c>
      <c r="P166" s="158">
        <v>0</v>
      </c>
      <c r="Q166" s="158">
        <f t="shared" si="33"/>
        <v>0</v>
      </c>
      <c r="R166" s="159"/>
      <c r="S166" s="159" t="s">
        <v>136</v>
      </c>
      <c r="T166" s="159" t="s">
        <v>137</v>
      </c>
      <c r="U166" s="159">
        <v>0</v>
      </c>
      <c r="V166" s="159">
        <f t="shared" si="34"/>
        <v>0</v>
      </c>
      <c r="W166" s="159"/>
      <c r="X166" s="159" t="s">
        <v>254</v>
      </c>
      <c r="Y166" s="159" t="s">
        <v>139</v>
      </c>
      <c r="Z166" s="149"/>
      <c r="AA166" s="149"/>
      <c r="AB166" s="149"/>
      <c r="AC166" s="149"/>
      <c r="AD166" s="149"/>
      <c r="AE166" s="149"/>
      <c r="AF166" s="149"/>
      <c r="AG166" s="149" t="s">
        <v>304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8">
        <v>132</v>
      </c>
      <c r="B167" s="179" t="s">
        <v>396</v>
      </c>
      <c r="C167" s="186" t="s">
        <v>397</v>
      </c>
      <c r="D167" s="180" t="s">
        <v>164</v>
      </c>
      <c r="E167" s="181">
        <v>2</v>
      </c>
      <c r="F167" s="182"/>
      <c r="G167" s="183">
        <f t="shared" si="28"/>
        <v>0</v>
      </c>
      <c r="H167" s="160">
        <v>0</v>
      </c>
      <c r="I167" s="159">
        <f t="shared" si="29"/>
        <v>0</v>
      </c>
      <c r="J167" s="160">
        <v>1070</v>
      </c>
      <c r="K167" s="159">
        <f t="shared" si="30"/>
        <v>2140</v>
      </c>
      <c r="L167" s="159">
        <v>21</v>
      </c>
      <c r="M167" s="159">
        <f t="shared" si="31"/>
        <v>0</v>
      </c>
      <c r="N167" s="158">
        <v>0</v>
      </c>
      <c r="O167" s="158">
        <f t="shared" si="32"/>
        <v>0</v>
      </c>
      <c r="P167" s="158">
        <v>0</v>
      </c>
      <c r="Q167" s="158">
        <f t="shared" si="33"/>
        <v>0</v>
      </c>
      <c r="R167" s="159"/>
      <c r="S167" s="159" t="s">
        <v>136</v>
      </c>
      <c r="T167" s="159" t="s">
        <v>137</v>
      </c>
      <c r="U167" s="159">
        <v>0</v>
      </c>
      <c r="V167" s="159">
        <f t="shared" si="34"/>
        <v>0</v>
      </c>
      <c r="W167" s="159"/>
      <c r="X167" s="159" t="s">
        <v>138</v>
      </c>
      <c r="Y167" s="159" t="s">
        <v>139</v>
      </c>
      <c r="Z167" s="149"/>
      <c r="AA167" s="149"/>
      <c r="AB167" s="149"/>
      <c r="AC167" s="149"/>
      <c r="AD167" s="149"/>
      <c r="AE167" s="149"/>
      <c r="AF167" s="149"/>
      <c r="AG167" s="149" t="s">
        <v>140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78">
        <v>133</v>
      </c>
      <c r="B168" s="179" t="s">
        <v>398</v>
      </c>
      <c r="C168" s="186" t="s">
        <v>399</v>
      </c>
      <c r="D168" s="180" t="s">
        <v>164</v>
      </c>
      <c r="E168" s="181">
        <v>4</v>
      </c>
      <c r="F168" s="182"/>
      <c r="G168" s="183">
        <f t="shared" si="28"/>
        <v>0</v>
      </c>
      <c r="H168" s="160">
        <v>0</v>
      </c>
      <c r="I168" s="159">
        <f t="shared" si="29"/>
        <v>0</v>
      </c>
      <c r="J168" s="160">
        <v>862</v>
      </c>
      <c r="K168" s="159">
        <f t="shared" si="30"/>
        <v>3448</v>
      </c>
      <c r="L168" s="159">
        <v>21</v>
      </c>
      <c r="M168" s="159">
        <f t="shared" si="31"/>
        <v>0</v>
      </c>
      <c r="N168" s="158">
        <v>0</v>
      </c>
      <c r="O168" s="158">
        <f t="shared" si="32"/>
        <v>0</v>
      </c>
      <c r="P168" s="158">
        <v>0</v>
      </c>
      <c r="Q168" s="158">
        <f t="shared" si="33"/>
        <v>0</v>
      </c>
      <c r="R168" s="159"/>
      <c r="S168" s="159" t="s">
        <v>136</v>
      </c>
      <c r="T168" s="159" t="s">
        <v>137</v>
      </c>
      <c r="U168" s="159">
        <v>0</v>
      </c>
      <c r="V168" s="159">
        <f t="shared" si="34"/>
        <v>0</v>
      </c>
      <c r="W168" s="159"/>
      <c r="X168" s="159" t="s">
        <v>138</v>
      </c>
      <c r="Y168" s="159" t="s">
        <v>139</v>
      </c>
      <c r="Z168" s="149"/>
      <c r="AA168" s="149"/>
      <c r="AB168" s="149"/>
      <c r="AC168" s="149"/>
      <c r="AD168" s="149"/>
      <c r="AE168" s="149"/>
      <c r="AF168" s="149"/>
      <c r="AG168" s="149" t="s">
        <v>140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22.5" outlineLevel="1" x14ac:dyDescent="0.2">
      <c r="A169" s="178">
        <v>134</v>
      </c>
      <c r="B169" s="179" t="s">
        <v>400</v>
      </c>
      <c r="C169" s="186" t="s">
        <v>401</v>
      </c>
      <c r="D169" s="180" t="s">
        <v>164</v>
      </c>
      <c r="E169" s="181">
        <v>4</v>
      </c>
      <c r="F169" s="182"/>
      <c r="G169" s="183">
        <f t="shared" si="28"/>
        <v>0</v>
      </c>
      <c r="H169" s="160">
        <v>0</v>
      </c>
      <c r="I169" s="159">
        <f t="shared" si="29"/>
        <v>0</v>
      </c>
      <c r="J169" s="160">
        <v>3850</v>
      </c>
      <c r="K169" s="159">
        <f t="shared" si="30"/>
        <v>15400</v>
      </c>
      <c r="L169" s="159">
        <v>21</v>
      </c>
      <c r="M169" s="159">
        <f t="shared" si="31"/>
        <v>0</v>
      </c>
      <c r="N169" s="158">
        <v>0</v>
      </c>
      <c r="O169" s="158">
        <f t="shared" si="32"/>
        <v>0</v>
      </c>
      <c r="P169" s="158">
        <v>0</v>
      </c>
      <c r="Q169" s="158">
        <f t="shared" si="33"/>
        <v>0</v>
      </c>
      <c r="R169" s="159"/>
      <c r="S169" s="159" t="s">
        <v>136</v>
      </c>
      <c r="T169" s="159" t="s">
        <v>137</v>
      </c>
      <c r="U169" s="159">
        <v>0</v>
      </c>
      <c r="V169" s="159">
        <f t="shared" si="34"/>
        <v>0</v>
      </c>
      <c r="W169" s="159"/>
      <c r="X169" s="159" t="s">
        <v>138</v>
      </c>
      <c r="Y169" s="159" t="s">
        <v>139</v>
      </c>
      <c r="Z169" s="149"/>
      <c r="AA169" s="149"/>
      <c r="AB169" s="149"/>
      <c r="AC169" s="149"/>
      <c r="AD169" s="149"/>
      <c r="AE169" s="149"/>
      <c r="AF169" s="149"/>
      <c r="AG169" s="149" t="s">
        <v>140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78">
        <v>135</v>
      </c>
      <c r="B170" s="179" t="s">
        <v>402</v>
      </c>
      <c r="C170" s="186" t="s">
        <v>278</v>
      </c>
      <c r="D170" s="180" t="s">
        <v>0</v>
      </c>
      <c r="E170" s="181">
        <v>75038.983999999997</v>
      </c>
      <c r="F170" s="182"/>
      <c r="G170" s="183">
        <f t="shared" si="28"/>
        <v>0</v>
      </c>
      <c r="H170" s="160">
        <v>0</v>
      </c>
      <c r="I170" s="159">
        <f t="shared" si="29"/>
        <v>0</v>
      </c>
      <c r="J170" s="160">
        <v>0.18</v>
      </c>
      <c r="K170" s="159">
        <f t="shared" si="30"/>
        <v>13507.02</v>
      </c>
      <c r="L170" s="159">
        <v>21</v>
      </c>
      <c r="M170" s="159">
        <f t="shared" si="31"/>
        <v>0</v>
      </c>
      <c r="N170" s="158">
        <v>0</v>
      </c>
      <c r="O170" s="158">
        <f t="shared" si="32"/>
        <v>0</v>
      </c>
      <c r="P170" s="158">
        <v>0</v>
      </c>
      <c r="Q170" s="158">
        <f t="shared" si="33"/>
        <v>0</v>
      </c>
      <c r="R170" s="159"/>
      <c r="S170" s="159" t="s">
        <v>136</v>
      </c>
      <c r="T170" s="159" t="s">
        <v>137</v>
      </c>
      <c r="U170" s="159">
        <v>0</v>
      </c>
      <c r="V170" s="159">
        <f t="shared" si="34"/>
        <v>0</v>
      </c>
      <c r="W170" s="159"/>
      <c r="X170" s="159" t="s">
        <v>138</v>
      </c>
      <c r="Y170" s="159" t="s">
        <v>139</v>
      </c>
      <c r="Z170" s="149"/>
      <c r="AA170" s="149"/>
      <c r="AB170" s="149"/>
      <c r="AC170" s="149"/>
      <c r="AD170" s="149"/>
      <c r="AE170" s="149"/>
      <c r="AF170" s="149"/>
      <c r="AG170" s="149" t="s">
        <v>140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x14ac:dyDescent="0.2">
      <c r="A171" s="165" t="s">
        <v>131</v>
      </c>
      <c r="B171" s="166" t="s">
        <v>68</v>
      </c>
      <c r="C171" s="185" t="s">
        <v>69</v>
      </c>
      <c r="D171" s="167"/>
      <c r="E171" s="168"/>
      <c r="F171" s="169"/>
      <c r="G171" s="170">
        <f>SUMIF(AG172:AG188,"&lt;&gt;NOR",G172:G188)</f>
        <v>0</v>
      </c>
      <c r="H171" s="164"/>
      <c r="I171" s="164">
        <f>SUM(I172:I188)</f>
        <v>0</v>
      </c>
      <c r="J171" s="164"/>
      <c r="K171" s="164">
        <f>SUM(K172:K188)</f>
        <v>145285.59</v>
      </c>
      <c r="L171" s="164"/>
      <c r="M171" s="164">
        <f>SUM(M172:M188)</f>
        <v>0</v>
      </c>
      <c r="N171" s="163"/>
      <c r="O171" s="163">
        <f>SUM(O172:O188)</f>
        <v>0</v>
      </c>
      <c r="P171" s="163"/>
      <c r="Q171" s="163">
        <f>SUM(Q172:Q188)</f>
        <v>0</v>
      </c>
      <c r="R171" s="164"/>
      <c r="S171" s="164"/>
      <c r="T171" s="164"/>
      <c r="U171" s="164"/>
      <c r="V171" s="164">
        <f>SUM(V172:V188)</f>
        <v>0</v>
      </c>
      <c r="W171" s="164"/>
      <c r="X171" s="164"/>
      <c r="Y171" s="164"/>
      <c r="AG171" t="s">
        <v>132</v>
      </c>
    </row>
    <row r="172" spans="1:60" outlineLevel="1" x14ac:dyDescent="0.2">
      <c r="A172" s="178">
        <v>136</v>
      </c>
      <c r="B172" s="179" t="s">
        <v>403</v>
      </c>
      <c r="C172" s="186" t="s">
        <v>404</v>
      </c>
      <c r="D172" s="180" t="s">
        <v>213</v>
      </c>
      <c r="E172" s="181">
        <v>4.6239999999999997</v>
      </c>
      <c r="F172" s="182"/>
      <c r="G172" s="183">
        <f t="shared" ref="G172:G186" si="35">ROUND(E172*F172,2)</f>
        <v>0</v>
      </c>
      <c r="H172" s="160">
        <v>0</v>
      </c>
      <c r="I172" s="159">
        <f t="shared" ref="I172:I186" si="36">ROUND(E172*H172,2)</f>
        <v>0</v>
      </c>
      <c r="J172" s="160">
        <v>5670</v>
      </c>
      <c r="K172" s="159">
        <f t="shared" ref="K172:K186" si="37">ROUND(E172*J172,2)</f>
        <v>26218.080000000002</v>
      </c>
      <c r="L172" s="159">
        <v>21</v>
      </c>
      <c r="M172" s="159">
        <f t="shared" ref="M172:M186" si="38">G172*(1+L172/100)</f>
        <v>0</v>
      </c>
      <c r="N172" s="158">
        <v>0</v>
      </c>
      <c r="O172" s="158">
        <f t="shared" ref="O172:O186" si="39">ROUND(E172*N172,2)</f>
        <v>0</v>
      </c>
      <c r="P172" s="158">
        <v>0</v>
      </c>
      <c r="Q172" s="158">
        <f t="shared" ref="Q172:Q186" si="40">ROUND(E172*P172,2)</f>
        <v>0</v>
      </c>
      <c r="R172" s="159"/>
      <c r="S172" s="159" t="s">
        <v>136</v>
      </c>
      <c r="T172" s="159" t="s">
        <v>137</v>
      </c>
      <c r="U172" s="159">
        <v>0</v>
      </c>
      <c r="V172" s="159">
        <f t="shared" ref="V172:V186" si="41">ROUND(E172*U172,2)</f>
        <v>0</v>
      </c>
      <c r="W172" s="159"/>
      <c r="X172" s="159" t="s">
        <v>138</v>
      </c>
      <c r="Y172" s="159" t="s">
        <v>139</v>
      </c>
      <c r="Z172" s="149"/>
      <c r="AA172" s="149"/>
      <c r="AB172" s="149"/>
      <c r="AC172" s="149"/>
      <c r="AD172" s="149"/>
      <c r="AE172" s="149"/>
      <c r="AF172" s="149"/>
      <c r="AG172" s="149" t="s">
        <v>140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78">
        <v>137</v>
      </c>
      <c r="B173" s="179" t="s">
        <v>405</v>
      </c>
      <c r="C173" s="186" t="s">
        <v>406</v>
      </c>
      <c r="D173" s="180" t="s">
        <v>232</v>
      </c>
      <c r="E173" s="181">
        <v>8.9730000000000004E-2</v>
      </c>
      <c r="F173" s="182"/>
      <c r="G173" s="183">
        <f t="shared" si="35"/>
        <v>0</v>
      </c>
      <c r="H173" s="160">
        <v>0</v>
      </c>
      <c r="I173" s="159">
        <f t="shared" si="36"/>
        <v>0</v>
      </c>
      <c r="J173" s="160">
        <v>46200</v>
      </c>
      <c r="K173" s="159">
        <f t="shared" si="37"/>
        <v>4145.53</v>
      </c>
      <c r="L173" s="159">
        <v>21</v>
      </c>
      <c r="M173" s="159">
        <f t="shared" si="38"/>
        <v>0</v>
      </c>
      <c r="N173" s="158">
        <v>0</v>
      </c>
      <c r="O173" s="158">
        <f t="shared" si="39"/>
        <v>0</v>
      </c>
      <c r="P173" s="158">
        <v>0</v>
      </c>
      <c r="Q173" s="158">
        <f t="shared" si="40"/>
        <v>0</v>
      </c>
      <c r="R173" s="159"/>
      <c r="S173" s="159" t="s">
        <v>136</v>
      </c>
      <c r="T173" s="159" t="s">
        <v>137</v>
      </c>
      <c r="U173" s="159">
        <v>0</v>
      </c>
      <c r="V173" s="159">
        <f t="shared" si="41"/>
        <v>0</v>
      </c>
      <c r="W173" s="159"/>
      <c r="X173" s="159" t="s">
        <v>138</v>
      </c>
      <c r="Y173" s="159" t="s">
        <v>139</v>
      </c>
      <c r="Z173" s="149"/>
      <c r="AA173" s="149"/>
      <c r="AB173" s="149"/>
      <c r="AC173" s="149"/>
      <c r="AD173" s="149"/>
      <c r="AE173" s="149"/>
      <c r="AF173" s="149"/>
      <c r="AG173" s="149" t="s">
        <v>140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33.75" outlineLevel="1" x14ac:dyDescent="0.2">
      <c r="A174" s="178">
        <v>138</v>
      </c>
      <c r="B174" s="179" t="s">
        <v>407</v>
      </c>
      <c r="C174" s="186" t="s">
        <v>408</v>
      </c>
      <c r="D174" s="180" t="s">
        <v>169</v>
      </c>
      <c r="E174" s="181">
        <v>63.58</v>
      </c>
      <c r="F174" s="182"/>
      <c r="G174" s="183">
        <f t="shared" si="35"/>
        <v>0</v>
      </c>
      <c r="H174" s="160">
        <v>0</v>
      </c>
      <c r="I174" s="159">
        <f t="shared" si="36"/>
        <v>0</v>
      </c>
      <c r="J174" s="160">
        <v>49</v>
      </c>
      <c r="K174" s="159">
        <f t="shared" si="37"/>
        <v>3115.42</v>
      </c>
      <c r="L174" s="159">
        <v>21</v>
      </c>
      <c r="M174" s="159">
        <f t="shared" si="38"/>
        <v>0</v>
      </c>
      <c r="N174" s="158">
        <v>0</v>
      </c>
      <c r="O174" s="158">
        <f t="shared" si="39"/>
        <v>0</v>
      </c>
      <c r="P174" s="158">
        <v>0</v>
      </c>
      <c r="Q174" s="158">
        <f t="shared" si="40"/>
        <v>0</v>
      </c>
      <c r="R174" s="159"/>
      <c r="S174" s="159" t="s">
        <v>136</v>
      </c>
      <c r="T174" s="159" t="s">
        <v>137</v>
      </c>
      <c r="U174" s="159">
        <v>0</v>
      </c>
      <c r="V174" s="159">
        <f t="shared" si="41"/>
        <v>0</v>
      </c>
      <c r="W174" s="159"/>
      <c r="X174" s="159" t="s">
        <v>138</v>
      </c>
      <c r="Y174" s="159" t="s">
        <v>139</v>
      </c>
      <c r="Z174" s="149"/>
      <c r="AA174" s="149"/>
      <c r="AB174" s="149"/>
      <c r="AC174" s="149"/>
      <c r="AD174" s="149"/>
      <c r="AE174" s="149"/>
      <c r="AF174" s="149"/>
      <c r="AG174" s="149" t="s">
        <v>140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33.75" outlineLevel="1" x14ac:dyDescent="0.2">
      <c r="A175" s="178">
        <v>139</v>
      </c>
      <c r="B175" s="179" t="s">
        <v>409</v>
      </c>
      <c r="C175" s="186" t="s">
        <v>410</v>
      </c>
      <c r="D175" s="180" t="s">
        <v>169</v>
      </c>
      <c r="E175" s="181">
        <v>6.9</v>
      </c>
      <c r="F175" s="182"/>
      <c r="G175" s="183">
        <f t="shared" si="35"/>
        <v>0</v>
      </c>
      <c r="H175" s="160">
        <v>0</v>
      </c>
      <c r="I175" s="159">
        <f t="shared" si="36"/>
        <v>0</v>
      </c>
      <c r="J175" s="160">
        <v>89.3</v>
      </c>
      <c r="K175" s="159">
        <f t="shared" si="37"/>
        <v>616.16999999999996</v>
      </c>
      <c r="L175" s="159">
        <v>21</v>
      </c>
      <c r="M175" s="159">
        <f t="shared" si="38"/>
        <v>0</v>
      </c>
      <c r="N175" s="158">
        <v>0</v>
      </c>
      <c r="O175" s="158">
        <f t="shared" si="39"/>
        <v>0</v>
      </c>
      <c r="P175" s="158">
        <v>0</v>
      </c>
      <c r="Q175" s="158">
        <f t="shared" si="40"/>
        <v>0</v>
      </c>
      <c r="R175" s="159"/>
      <c r="S175" s="159" t="s">
        <v>136</v>
      </c>
      <c r="T175" s="159" t="s">
        <v>137</v>
      </c>
      <c r="U175" s="159">
        <v>0</v>
      </c>
      <c r="V175" s="159">
        <f t="shared" si="41"/>
        <v>0</v>
      </c>
      <c r="W175" s="159"/>
      <c r="X175" s="159" t="s">
        <v>138</v>
      </c>
      <c r="Y175" s="159" t="s">
        <v>139</v>
      </c>
      <c r="Z175" s="149"/>
      <c r="AA175" s="149"/>
      <c r="AB175" s="149"/>
      <c r="AC175" s="149"/>
      <c r="AD175" s="149"/>
      <c r="AE175" s="149"/>
      <c r="AF175" s="149"/>
      <c r="AG175" s="149" t="s">
        <v>140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33.75" outlineLevel="1" x14ac:dyDescent="0.2">
      <c r="A176" s="178">
        <v>140</v>
      </c>
      <c r="B176" s="179" t="s">
        <v>411</v>
      </c>
      <c r="C176" s="186" t="s">
        <v>412</v>
      </c>
      <c r="D176" s="180" t="s">
        <v>169</v>
      </c>
      <c r="E176" s="181">
        <v>66.47</v>
      </c>
      <c r="F176" s="182"/>
      <c r="G176" s="183">
        <f t="shared" si="35"/>
        <v>0</v>
      </c>
      <c r="H176" s="160">
        <v>0</v>
      </c>
      <c r="I176" s="159">
        <f t="shared" si="36"/>
        <v>0</v>
      </c>
      <c r="J176" s="160">
        <v>145.4</v>
      </c>
      <c r="K176" s="159">
        <f t="shared" si="37"/>
        <v>9664.74</v>
      </c>
      <c r="L176" s="159">
        <v>21</v>
      </c>
      <c r="M176" s="159">
        <f t="shared" si="38"/>
        <v>0</v>
      </c>
      <c r="N176" s="158">
        <v>0</v>
      </c>
      <c r="O176" s="158">
        <f t="shared" si="39"/>
        <v>0</v>
      </c>
      <c r="P176" s="158">
        <v>0</v>
      </c>
      <c r="Q176" s="158">
        <f t="shared" si="40"/>
        <v>0</v>
      </c>
      <c r="R176" s="159"/>
      <c r="S176" s="159" t="s">
        <v>136</v>
      </c>
      <c r="T176" s="159" t="s">
        <v>137</v>
      </c>
      <c r="U176" s="159">
        <v>0</v>
      </c>
      <c r="V176" s="159">
        <f t="shared" si="41"/>
        <v>0</v>
      </c>
      <c r="W176" s="159"/>
      <c r="X176" s="159" t="s">
        <v>138</v>
      </c>
      <c r="Y176" s="159" t="s">
        <v>139</v>
      </c>
      <c r="Z176" s="149"/>
      <c r="AA176" s="149"/>
      <c r="AB176" s="149"/>
      <c r="AC176" s="149"/>
      <c r="AD176" s="149"/>
      <c r="AE176" s="149"/>
      <c r="AF176" s="149"/>
      <c r="AG176" s="149" t="s">
        <v>140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33.75" outlineLevel="1" x14ac:dyDescent="0.2">
      <c r="A177" s="178">
        <v>141</v>
      </c>
      <c r="B177" s="179" t="s">
        <v>413</v>
      </c>
      <c r="C177" s="186" t="s">
        <v>414</v>
      </c>
      <c r="D177" s="180" t="s">
        <v>169</v>
      </c>
      <c r="E177" s="181">
        <v>7.9349999999999996</v>
      </c>
      <c r="F177" s="182"/>
      <c r="G177" s="183">
        <f t="shared" si="35"/>
        <v>0</v>
      </c>
      <c r="H177" s="160">
        <v>0</v>
      </c>
      <c r="I177" s="159">
        <f t="shared" si="36"/>
        <v>0</v>
      </c>
      <c r="J177" s="160">
        <v>173.6</v>
      </c>
      <c r="K177" s="159">
        <f t="shared" si="37"/>
        <v>1377.52</v>
      </c>
      <c r="L177" s="159">
        <v>21</v>
      </c>
      <c r="M177" s="159">
        <f t="shared" si="38"/>
        <v>0</v>
      </c>
      <c r="N177" s="158">
        <v>0</v>
      </c>
      <c r="O177" s="158">
        <f t="shared" si="39"/>
        <v>0</v>
      </c>
      <c r="P177" s="158">
        <v>0</v>
      </c>
      <c r="Q177" s="158">
        <f t="shared" si="40"/>
        <v>0</v>
      </c>
      <c r="R177" s="159"/>
      <c r="S177" s="159" t="s">
        <v>136</v>
      </c>
      <c r="T177" s="159" t="s">
        <v>137</v>
      </c>
      <c r="U177" s="159">
        <v>0</v>
      </c>
      <c r="V177" s="159">
        <f t="shared" si="41"/>
        <v>0</v>
      </c>
      <c r="W177" s="159"/>
      <c r="X177" s="159" t="s">
        <v>138</v>
      </c>
      <c r="Y177" s="159" t="s">
        <v>139</v>
      </c>
      <c r="Z177" s="149"/>
      <c r="AA177" s="149"/>
      <c r="AB177" s="149"/>
      <c r="AC177" s="149"/>
      <c r="AD177" s="149"/>
      <c r="AE177" s="149"/>
      <c r="AF177" s="149"/>
      <c r="AG177" s="149" t="s">
        <v>140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78">
        <v>142</v>
      </c>
      <c r="B178" s="179" t="s">
        <v>415</v>
      </c>
      <c r="C178" s="186" t="s">
        <v>416</v>
      </c>
      <c r="D178" s="180" t="s">
        <v>169</v>
      </c>
      <c r="E178" s="181">
        <v>77.295000000000002</v>
      </c>
      <c r="F178" s="182"/>
      <c r="G178" s="183">
        <f t="shared" si="35"/>
        <v>0</v>
      </c>
      <c r="H178" s="160">
        <v>0</v>
      </c>
      <c r="I178" s="159">
        <f t="shared" si="36"/>
        <v>0</v>
      </c>
      <c r="J178" s="160">
        <v>193.24</v>
      </c>
      <c r="K178" s="159">
        <f t="shared" si="37"/>
        <v>14936.49</v>
      </c>
      <c r="L178" s="159">
        <v>21</v>
      </c>
      <c r="M178" s="159">
        <f t="shared" si="38"/>
        <v>0</v>
      </c>
      <c r="N178" s="158">
        <v>0</v>
      </c>
      <c r="O178" s="158">
        <f t="shared" si="39"/>
        <v>0</v>
      </c>
      <c r="P178" s="158">
        <v>0</v>
      </c>
      <c r="Q178" s="158">
        <f t="shared" si="40"/>
        <v>0</v>
      </c>
      <c r="R178" s="159"/>
      <c r="S178" s="159" t="s">
        <v>136</v>
      </c>
      <c r="T178" s="159" t="s">
        <v>137</v>
      </c>
      <c r="U178" s="159">
        <v>0</v>
      </c>
      <c r="V178" s="159">
        <f t="shared" si="41"/>
        <v>0</v>
      </c>
      <c r="W178" s="159"/>
      <c r="X178" s="159" t="s">
        <v>138</v>
      </c>
      <c r="Y178" s="159" t="s">
        <v>139</v>
      </c>
      <c r="Z178" s="149"/>
      <c r="AA178" s="149"/>
      <c r="AB178" s="149"/>
      <c r="AC178" s="149"/>
      <c r="AD178" s="149"/>
      <c r="AE178" s="149"/>
      <c r="AF178" s="149"/>
      <c r="AG178" s="149" t="s">
        <v>140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2.5" outlineLevel="1" x14ac:dyDescent="0.2">
      <c r="A179" s="178">
        <v>143</v>
      </c>
      <c r="B179" s="179" t="s">
        <v>417</v>
      </c>
      <c r="C179" s="186" t="s">
        <v>418</v>
      </c>
      <c r="D179" s="180" t="s">
        <v>169</v>
      </c>
      <c r="E179" s="181">
        <v>57.8</v>
      </c>
      <c r="F179" s="182"/>
      <c r="G179" s="183">
        <f t="shared" si="35"/>
        <v>0</v>
      </c>
      <c r="H179" s="160">
        <v>0</v>
      </c>
      <c r="I179" s="159">
        <f t="shared" si="36"/>
        <v>0</v>
      </c>
      <c r="J179" s="160">
        <v>101.5</v>
      </c>
      <c r="K179" s="159">
        <f t="shared" si="37"/>
        <v>5866.7</v>
      </c>
      <c r="L179" s="159">
        <v>21</v>
      </c>
      <c r="M179" s="159">
        <f t="shared" si="38"/>
        <v>0</v>
      </c>
      <c r="N179" s="158">
        <v>0</v>
      </c>
      <c r="O179" s="158">
        <f t="shared" si="39"/>
        <v>0</v>
      </c>
      <c r="P179" s="158">
        <v>0</v>
      </c>
      <c r="Q179" s="158">
        <f t="shared" si="40"/>
        <v>0</v>
      </c>
      <c r="R179" s="159"/>
      <c r="S179" s="159" t="s">
        <v>136</v>
      </c>
      <c r="T179" s="159" t="s">
        <v>137</v>
      </c>
      <c r="U179" s="159">
        <v>0</v>
      </c>
      <c r="V179" s="159">
        <f t="shared" si="41"/>
        <v>0</v>
      </c>
      <c r="W179" s="159"/>
      <c r="X179" s="159" t="s">
        <v>138</v>
      </c>
      <c r="Y179" s="159" t="s">
        <v>139</v>
      </c>
      <c r="Z179" s="149"/>
      <c r="AA179" s="149"/>
      <c r="AB179" s="149"/>
      <c r="AC179" s="149"/>
      <c r="AD179" s="149"/>
      <c r="AE179" s="149"/>
      <c r="AF179" s="149"/>
      <c r="AG179" s="149" t="s">
        <v>140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78">
        <v>144</v>
      </c>
      <c r="B180" s="179" t="s">
        <v>419</v>
      </c>
      <c r="C180" s="186" t="s">
        <v>420</v>
      </c>
      <c r="D180" s="180" t="s">
        <v>213</v>
      </c>
      <c r="E180" s="181">
        <v>7.2827999999999999</v>
      </c>
      <c r="F180" s="182"/>
      <c r="G180" s="183">
        <f t="shared" si="35"/>
        <v>0</v>
      </c>
      <c r="H180" s="160">
        <v>0</v>
      </c>
      <c r="I180" s="159">
        <f t="shared" si="36"/>
        <v>0</v>
      </c>
      <c r="J180" s="160">
        <v>2000</v>
      </c>
      <c r="K180" s="159">
        <f t="shared" si="37"/>
        <v>14565.6</v>
      </c>
      <c r="L180" s="159">
        <v>21</v>
      </c>
      <c r="M180" s="159">
        <f t="shared" si="38"/>
        <v>0</v>
      </c>
      <c r="N180" s="158">
        <v>0</v>
      </c>
      <c r="O180" s="158">
        <f t="shared" si="39"/>
        <v>0</v>
      </c>
      <c r="P180" s="158">
        <v>0</v>
      </c>
      <c r="Q180" s="158">
        <f t="shared" si="40"/>
        <v>0</v>
      </c>
      <c r="R180" s="159"/>
      <c r="S180" s="159" t="s">
        <v>136</v>
      </c>
      <c r="T180" s="159" t="s">
        <v>137</v>
      </c>
      <c r="U180" s="159">
        <v>0</v>
      </c>
      <c r="V180" s="159">
        <f t="shared" si="41"/>
        <v>0</v>
      </c>
      <c r="W180" s="159"/>
      <c r="X180" s="159" t="s">
        <v>138</v>
      </c>
      <c r="Y180" s="159" t="s">
        <v>139</v>
      </c>
      <c r="Z180" s="149"/>
      <c r="AA180" s="149"/>
      <c r="AB180" s="149"/>
      <c r="AC180" s="149"/>
      <c r="AD180" s="149"/>
      <c r="AE180" s="149"/>
      <c r="AF180" s="149"/>
      <c r="AG180" s="149" t="s">
        <v>140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2.5" outlineLevel="1" x14ac:dyDescent="0.2">
      <c r="A181" s="178">
        <v>145</v>
      </c>
      <c r="B181" s="179" t="s">
        <v>421</v>
      </c>
      <c r="C181" s="186" t="s">
        <v>422</v>
      </c>
      <c r="D181" s="180" t="s">
        <v>169</v>
      </c>
      <c r="E181" s="181">
        <v>63.58</v>
      </c>
      <c r="F181" s="182"/>
      <c r="G181" s="183">
        <f t="shared" si="35"/>
        <v>0</v>
      </c>
      <c r="H181" s="160">
        <v>0</v>
      </c>
      <c r="I181" s="159">
        <f t="shared" si="36"/>
        <v>0</v>
      </c>
      <c r="J181" s="160">
        <v>322</v>
      </c>
      <c r="K181" s="159">
        <f t="shared" si="37"/>
        <v>20472.759999999998</v>
      </c>
      <c r="L181" s="159">
        <v>21</v>
      </c>
      <c r="M181" s="159">
        <f t="shared" si="38"/>
        <v>0</v>
      </c>
      <c r="N181" s="158">
        <v>0</v>
      </c>
      <c r="O181" s="158">
        <f t="shared" si="39"/>
        <v>0</v>
      </c>
      <c r="P181" s="158">
        <v>0</v>
      </c>
      <c r="Q181" s="158">
        <f t="shared" si="40"/>
        <v>0</v>
      </c>
      <c r="R181" s="159"/>
      <c r="S181" s="159" t="s">
        <v>136</v>
      </c>
      <c r="T181" s="159" t="s">
        <v>137</v>
      </c>
      <c r="U181" s="159">
        <v>0</v>
      </c>
      <c r="V181" s="159">
        <f t="shared" si="41"/>
        <v>0</v>
      </c>
      <c r="W181" s="159"/>
      <c r="X181" s="159" t="s">
        <v>138</v>
      </c>
      <c r="Y181" s="159" t="s">
        <v>139</v>
      </c>
      <c r="Z181" s="149"/>
      <c r="AA181" s="149"/>
      <c r="AB181" s="149"/>
      <c r="AC181" s="149"/>
      <c r="AD181" s="149"/>
      <c r="AE181" s="149"/>
      <c r="AF181" s="149"/>
      <c r="AG181" s="149" t="s">
        <v>140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78">
        <v>146</v>
      </c>
      <c r="B182" s="179" t="s">
        <v>423</v>
      </c>
      <c r="C182" s="186" t="s">
        <v>424</v>
      </c>
      <c r="D182" s="180" t="s">
        <v>169</v>
      </c>
      <c r="E182" s="181">
        <v>57.8</v>
      </c>
      <c r="F182" s="182"/>
      <c r="G182" s="183">
        <f t="shared" si="35"/>
        <v>0</v>
      </c>
      <c r="H182" s="160">
        <v>0</v>
      </c>
      <c r="I182" s="159">
        <f t="shared" si="36"/>
        <v>0</v>
      </c>
      <c r="J182" s="160">
        <v>40.5</v>
      </c>
      <c r="K182" s="159">
        <f t="shared" si="37"/>
        <v>2340.9</v>
      </c>
      <c r="L182" s="159">
        <v>21</v>
      </c>
      <c r="M182" s="159">
        <f t="shared" si="38"/>
        <v>0</v>
      </c>
      <c r="N182" s="158">
        <v>0</v>
      </c>
      <c r="O182" s="158">
        <f t="shared" si="39"/>
        <v>0</v>
      </c>
      <c r="P182" s="158">
        <v>0</v>
      </c>
      <c r="Q182" s="158">
        <f t="shared" si="40"/>
        <v>0</v>
      </c>
      <c r="R182" s="159"/>
      <c r="S182" s="159" t="s">
        <v>136</v>
      </c>
      <c r="T182" s="159" t="s">
        <v>137</v>
      </c>
      <c r="U182" s="159">
        <v>0</v>
      </c>
      <c r="V182" s="159">
        <f t="shared" si="41"/>
        <v>0</v>
      </c>
      <c r="W182" s="159"/>
      <c r="X182" s="159" t="s">
        <v>138</v>
      </c>
      <c r="Y182" s="159" t="s">
        <v>139</v>
      </c>
      <c r="Z182" s="149"/>
      <c r="AA182" s="149"/>
      <c r="AB182" s="149"/>
      <c r="AC182" s="149"/>
      <c r="AD182" s="149"/>
      <c r="AE182" s="149"/>
      <c r="AF182" s="149"/>
      <c r="AG182" s="149" t="s">
        <v>140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8">
        <v>147</v>
      </c>
      <c r="B183" s="179" t="s">
        <v>425</v>
      </c>
      <c r="C183" s="186" t="s">
        <v>426</v>
      </c>
      <c r="D183" s="180" t="s">
        <v>169</v>
      </c>
      <c r="E183" s="181">
        <v>63.58</v>
      </c>
      <c r="F183" s="182"/>
      <c r="G183" s="183">
        <f t="shared" si="35"/>
        <v>0</v>
      </c>
      <c r="H183" s="160">
        <v>0</v>
      </c>
      <c r="I183" s="159">
        <f t="shared" si="36"/>
        <v>0</v>
      </c>
      <c r="J183" s="160">
        <v>84.9</v>
      </c>
      <c r="K183" s="159">
        <f t="shared" si="37"/>
        <v>5397.94</v>
      </c>
      <c r="L183" s="159">
        <v>21</v>
      </c>
      <c r="M183" s="159">
        <f t="shared" si="38"/>
        <v>0</v>
      </c>
      <c r="N183" s="158">
        <v>0</v>
      </c>
      <c r="O183" s="158">
        <f t="shared" si="39"/>
        <v>0</v>
      </c>
      <c r="P183" s="158">
        <v>0</v>
      </c>
      <c r="Q183" s="158">
        <f t="shared" si="40"/>
        <v>0</v>
      </c>
      <c r="R183" s="159"/>
      <c r="S183" s="159" t="s">
        <v>136</v>
      </c>
      <c r="T183" s="159" t="s">
        <v>137</v>
      </c>
      <c r="U183" s="159">
        <v>0</v>
      </c>
      <c r="V183" s="159">
        <f t="shared" si="41"/>
        <v>0</v>
      </c>
      <c r="W183" s="159"/>
      <c r="X183" s="159" t="s">
        <v>138</v>
      </c>
      <c r="Y183" s="159" t="s">
        <v>139</v>
      </c>
      <c r="Z183" s="149"/>
      <c r="AA183" s="149"/>
      <c r="AB183" s="149"/>
      <c r="AC183" s="149"/>
      <c r="AD183" s="149"/>
      <c r="AE183" s="149"/>
      <c r="AF183" s="149"/>
      <c r="AG183" s="149" t="s">
        <v>140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78">
        <v>148</v>
      </c>
      <c r="B184" s="179" t="s">
        <v>427</v>
      </c>
      <c r="C184" s="186" t="s">
        <v>428</v>
      </c>
      <c r="D184" s="180" t="s">
        <v>169</v>
      </c>
      <c r="E184" s="181">
        <v>57.8</v>
      </c>
      <c r="F184" s="182"/>
      <c r="G184" s="183">
        <f t="shared" si="35"/>
        <v>0</v>
      </c>
      <c r="H184" s="160">
        <v>0</v>
      </c>
      <c r="I184" s="159">
        <f t="shared" si="36"/>
        <v>0</v>
      </c>
      <c r="J184" s="160">
        <v>509.3</v>
      </c>
      <c r="K184" s="159">
        <f t="shared" si="37"/>
        <v>29437.54</v>
      </c>
      <c r="L184" s="159">
        <v>21</v>
      </c>
      <c r="M184" s="159">
        <f t="shared" si="38"/>
        <v>0</v>
      </c>
      <c r="N184" s="158">
        <v>0</v>
      </c>
      <c r="O184" s="158">
        <f t="shared" si="39"/>
        <v>0</v>
      </c>
      <c r="P184" s="158">
        <v>0</v>
      </c>
      <c r="Q184" s="158">
        <f t="shared" si="40"/>
        <v>0</v>
      </c>
      <c r="R184" s="159"/>
      <c r="S184" s="159" t="s">
        <v>136</v>
      </c>
      <c r="T184" s="159" t="s">
        <v>137</v>
      </c>
      <c r="U184" s="159">
        <v>0</v>
      </c>
      <c r="V184" s="159">
        <f t="shared" si="41"/>
        <v>0</v>
      </c>
      <c r="W184" s="159"/>
      <c r="X184" s="159" t="s">
        <v>138</v>
      </c>
      <c r="Y184" s="159" t="s">
        <v>139</v>
      </c>
      <c r="Z184" s="149"/>
      <c r="AA184" s="149"/>
      <c r="AB184" s="149"/>
      <c r="AC184" s="149"/>
      <c r="AD184" s="149"/>
      <c r="AE184" s="149"/>
      <c r="AF184" s="149"/>
      <c r="AG184" s="149" t="s">
        <v>140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78">
        <v>149</v>
      </c>
      <c r="B185" s="179" t="s">
        <v>429</v>
      </c>
      <c r="C185" s="186" t="s">
        <v>430</v>
      </c>
      <c r="D185" s="180" t="s">
        <v>169</v>
      </c>
      <c r="E185" s="181">
        <v>57.8</v>
      </c>
      <c r="F185" s="182"/>
      <c r="G185" s="183">
        <f t="shared" si="35"/>
        <v>0</v>
      </c>
      <c r="H185" s="160">
        <v>0</v>
      </c>
      <c r="I185" s="159">
        <f t="shared" si="36"/>
        <v>0</v>
      </c>
      <c r="J185" s="160">
        <v>96.5</v>
      </c>
      <c r="K185" s="159">
        <f t="shared" si="37"/>
        <v>5577.7</v>
      </c>
      <c r="L185" s="159">
        <v>21</v>
      </c>
      <c r="M185" s="159">
        <f t="shared" si="38"/>
        <v>0</v>
      </c>
      <c r="N185" s="158">
        <v>0</v>
      </c>
      <c r="O185" s="158">
        <f t="shared" si="39"/>
        <v>0</v>
      </c>
      <c r="P185" s="158">
        <v>0</v>
      </c>
      <c r="Q185" s="158">
        <f t="shared" si="40"/>
        <v>0</v>
      </c>
      <c r="R185" s="159"/>
      <c r="S185" s="159" t="s">
        <v>136</v>
      </c>
      <c r="T185" s="159" t="s">
        <v>137</v>
      </c>
      <c r="U185" s="159">
        <v>0</v>
      </c>
      <c r="V185" s="159">
        <f t="shared" si="41"/>
        <v>0</v>
      </c>
      <c r="W185" s="159"/>
      <c r="X185" s="159" t="s">
        <v>138</v>
      </c>
      <c r="Y185" s="159" t="s">
        <v>139</v>
      </c>
      <c r="Z185" s="149"/>
      <c r="AA185" s="149"/>
      <c r="AB185" s="149"/>
      <c r="AC185" s="149"/>
      <c r="AD185" s="149"/>
      <c r="AE185" s="149"/>
      <c r="AF185" s="149"/>
      <c r="AG185" s="149" t="s">
        <v>140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ht="22.5" outlineLevel="1" collapsed="1" x14ac:dyDescent="0.2">
      <c r="A186" s="172">
        <v>150</v>
      </c>
      <c r="B186" s="173" t="s">
        <v>431</v>
      </c>
      <c r="C186" s="187" t="s">
        <v>432</v>
      </c>
      <c r="D186" s="174" t="s">
        <v>202</v>
      </c>
      <c r="E186" s="175">
        <v>34.5</v>
      </c>
      <c r="F186" s="176"/>
      <c r="G186" s="177">
        <f t="shared" si="35"/>
        <v>0</v>
      </c>
      <c r="H186" s="160">
        <v>0</v>
      </c>
      <c r="I186" s="159">
        <f t="shared" si="36"/>
        <v>0</v>
      </c>
      <c r="J186" s="160">
        <v>45</v>
      </c>
      <c r="K186" s="159">
        <f t="shared" si="37"/>
        <v>1552.5</v>
      </c>
      <c r="L186" s="159">
        <v>21</v>
      </c>
      <c r="M186" s="159">
        <f t="shared" si="38"/>
        <v>0</v>
      </c>
      <c r="N186" s="158">
        <v>0</v>
      </c>
      <c r="O186" s="158">
        <f t="shared" si="39"/>
        <v>0</v>
      </c>
      <c r="P186" s="158">
        <v>0</v>
      </c>
      <c r="Q186" s="158">
        <f t="shared" si="40"/>
        <v>0</v>
      </c>
      <c r="R186" s="159"/>
      <c r="S186" s="159" t="s">
        <v>136</v>
      </c>
      <c r="T186" s="159" t="s">
        <v>137</v>
      </c>
      <c r="U186" s="159">
        <v>0</v>
      </c>
      <c r="V186" s="159">
        <f t="shared" si="41"/>
        <v>0</v>
      </c>
      <c r="W186" s="159"/>
      <c r="X186" s="159" t="s">
        <v>138</v>
      </c>
      <c r="Y186" s="159" t="s">
        <v>139</v>
      </c>
      <c r="Z186" s="149"/>
      <c r="AA186" s="149"/>
      <c r="AB186" s="149"/>
      <c r="AC186" s="149"/>
      <c r="AD186" s="149"/>
      <c r="AE186" s="149"/>
      <c r="AF186" s="149"/>
      <c r="AG186" s="149" t="s">
        <v>140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22.5" hidden="1" outlineLevel="2" x14ac:dyDescent="0.2">
      <c r="A187" s="156"/>
      <c r="B187" s="157"/>
      <c r="C187" s="188" t="s">
        <v>290</v>
      </c>
      <c r="D187" s="161"/>
      <c r="E187" s="162"/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9"/>
      <c r="AA187" s="149"/>
      <c r="AB187" s="149"/>
      <c r="AC187" s="149"/>
      <c r="AD187" s="149"/>
      <c r="AE187" s="149"/>
      <c r="AF187" s="149"/>
      <c r="AG187" s="149" t="s">
        <v>259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idden="1" outlineLevel="3" x14ac:dyDescent="0.2">
      <c r="A188" s="156"/>
      <c r="B188" s="157"/>
      <c r="C188" s="188" t="s">
        <v>433</v>
      </c>
      <c r="D188" s="161"/>
      <c r="E188" s="162">
        <v>34.5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9"/>
      <c r="AA188" s="149"/>
      <c r="AB188" s="149"/>
      <c r="AC188" s="149"/>
      <c r="AD188" s="149"/>
      <c r="AE188" s="149"/>
      <c r="AF188" s="149"/>
      <c r="AG188" s="149" t="s">
        <v>259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x14ac:dyDescent="0.2">
      <c r="A189" s="165" t="s">
        <v>131</v>
      </c>
      <c r="B189" s="166" t="s">
        <v>70</v>
      </c>
      <c r="C189" s="185" t="s">
        <v>71</v>
      </c>
      <c r="D189" s="167"/>
      <c r="E189" s="168"/>
      <c r="F189" s="169"/>
      <c r="G189" s="170">
        <f>SUMIF(AG190:AG208,"&lt;&gt;NOR",G190:G208)</f>
        <v>0</v>
      </c>
      <c r="H189" s="164"/>
      <c r="I189" s="164">
        <f>SUM(I190:I208)</f>
        <v>37465.619999999995</v>
      </c>
      <c r="J189" s="164"/>
      <c r="K189" s="164">
        <f>SUM(K190:K208)</f>
        <v>80111.850000000006</v>
      </c>
      <c r="L189" s="164"/>
      <c r="M189" s="164">
        <f>SUM(M190:M208)</f>
        <v>0</v>
      </c>
      <c r="N189" s="163"/>
      <c r="O189" s="163">
        <f>SUM(O190:O208)</f>
        <v>0</v>
      </c>
      <c r="P189" s="163"/>
      <c r="Q189" s="163">
        <f>SUM(Q190:Q208)</f>
        <v>0</v>
      </c>
      <c r="R189" s="164"/>
      <c r="S189" s="164"/>
      <c r="T189" s="164"/>
      <c r="U189" s="164"/>
      <c r="V189" s="164">
        <f>SUM(V190:V208)</f>
        <v>0</v>
      </c>
      <c r="W189" s="164"/>
      <c r="X189" s="164"/>
      <c r="Y189" s="164"/>
      <c r="AG189" t="s">
        <v>132</v>
      </c>
    </row>
    <row r="190" spans="1:60" ht="22.5" outlineLevel="1" x14ac:dyDescent="0.2">
      <c r="A190" s="178">
        <v>151</v>
      </c>
      <c r="B190" s="179" t="s">
        <v>434</v>
      </c>
      <c r="C190" s="186" t="s">
        <v>435</v>
      </c>
      <c r="D190" s="180" t="s">
        <v>169</v>
      </c>
      <c r="E190" s="181">
        <v>5.4</v>
      </c>
      <c r="F190" s="182"/>
      <c r="G190" s="183">
        <f t="shared" ref="G190:G208" si="42">ROUND(E190*F190,2)</f>
        <v>0</v>
      </c>
      <c r="H190" s="160">
        <v>81.599999999999994</v>
      </c>
      <c r="I190" s="159">
        <f t="shared" ref="I190:I208" si="43">ROUND(E190*H190,2)</f>
        <v>440.64</v>
      </c>
      <c r="J190" s="160">
        <v>0</v>
      </c>
      <c r="K190" s="159">
        <f t="shared" ref="K190:K208" si="44">ROUND(E190*J190,2)</f>
        <v>0</v>
      </c>
      <c r="L190" s="159">
        <v>21</v>
      </c>
      <c r="M190" s="159">
        <f t="shared" ref="M190:M208" si="45">G190*(1+L190/100)</f>
        <v>0</v>
      </c>
      <c r="N190" s="158">
        <v>0</v>
      </c>
      <c r="O190" s="158">
        <f t="shared" ref="O190:O208" si="46">ROUND(E190*N190,2)</f>
        <v>0</v>
      </c>
      <c r="P190" s="158">
        <v>0</v>
      </c>
      <c r="Q190" s="158">
        <f t="shared" ref="Q190:Q208" si="47">ROUND(E190*P190,2)</f>
        <v>0</v>
      </c>
      <c r="R190" s="159"/>
      <c r="S190" s="159" t="s">
        <v>136</v>
      </c>
      <c r="T190" s="159" t="s">
        <v>137</v>
      </c>
      <c r="U190" s="159">
        <v>0</v>
      </c>
      <c r="V190" s="159">
        <f t="shared" ref="V190:V208" si="48">ROUND(E190*U190,2)</f>
        <v>0</v>
      </c>
      <c r="W190" s="159"/>
      <c r="X190" s="159" t="s">
        <v>275</v>
      </c>
      <c r="Y190" s="159" t="s">
        <v>139</v>
      </c>
      <c r="Z190" s="149"/>
      <c r="AA190" s="149"/>
      <c r="AB190" s="149"/>
      <c r="AC190" s="149"/>
      <c r="AD190" s="149"/>
      <c r="AE190" s="149"/>
      <c r="AF190" s="149"/>
      <c r="AG190" s="149" t="s">
        <v>276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ht="22.5" outlineLevel="1" x14ac:dyDescent="0.2">
      <c r="A191" s="178">
        <v>152</v>
      </c>
      <c r="B191" s="179" t="s">
        <v>436</v>
      </c>
      <c r="C191" s="186" t="s">
        <v>437</v>
      </c>
      <c r="D191" s="180" t="s">
        <v>169</v>
      </c>
      <c r="E191" s="181">
        <v>14.145</v>
      </c>
      <c r="F191" s="182"/>
      <c r="G191" s="183">
        <f t="shared" si="42"/>
        <v>0</v>
      </c>
      <c r="H191" s="160">
        <v>0</v>
      </c>
      <c r="I191" s="159">
        <f t="shared" si="43"/>
        <v>0</v>
      </c>
      <c r="J191" s="160">
        <v>380</v>
      </c>
      <c r="K191" s="159">
        <f t="shared" si="44"/>
        <v>5375.1</v>
      </c>
      <c r="L191" s="159">
        <v>21</v>
      </c>
      <c r="M191" s="159">
        <f t="shared" si="45"/>
        <v>0</v>
      </c>
      <c r="N191" s="158">
        <v>0</v>
      </c>
      <c r="O191" s="158">
        <f t="shared" si="46"/>
        <v>0</v>
      </c>
      <c r="P191" s="158">
        <v>0</v>
      </c>
      <c r="Q191" s="158">
        <f t="shared" si="47"/>
        <v>0</v>
      </c>
      <c r="R191" s="159"/>
      <c r="S191" s="159" t="s">
        <v>136</v>
      </c>
      <c r="T191" s="159" t="s">
        <v>137</v>
      </c>
      <c r="U191" s="159">
        <v>0</v>
      </c>
      <c r="V191" s="159">
        <f t="shared" si="48"/>
        <v>0</v>
      </c>
      <c r="W191" s="159"/>
      <c r="X191" s="159" t="s">
        <v>138</v>
      </c>
      <c r="Y191" s="159" t="s">
        <v>139</v>
      </c>
      <c r="Z191" s="149"/>
      <c r="AA191" s="149"/>
      <c r="AB191" s="149"/>
      <c r="AC191" s="149"/>
      <c r="AD191" s="149"/>
      <c r="AE191" s="149"/>
      <c r="AF191" s="149"/>
      <c r="AG191" s="149" t="s">
        <v>140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2.5" outlineLevel="1" x14ac:dyDescent="0.2">
      <c r="A192" s="178">
        <v>153</v>
      </c>
      <c r="B192" s="179" t="s">
        <v>438</v>
      </c>
      <c r="C192" s="186" t="s">
        <v>439</v>
      </c>
      <c r="D192" s="180" t="s">
        <v>169</v>
      </c>
      <c r="E192" s="181">
        <v>14.145</v>
      </c>
      <c r="F192" s="182"/>
      <c r="G192" s="183">
        <f t="shared" si="42"/>
        <v>0</v>
      </c>
      <c r="H192" s="160">
        <v>0</v>
      </c>
      <c r="I192" s="159">
        <f t="shared" si="43"/>
        <v>0</v>
      </c>
      <c r="J192" s="160">
        <v>320</v>
      </c>
      <c r="K192" s="159">
        <f t="shared" si="44"/>
        <v>4526.3999999999996</v>
      </c>
      <c r="L192" s="159">
        <v>21</v>
      </c>
      <c r="M192" s="159">
        <f t="shared" si="45"/>
        <v>0</v>
      </c>
      <c r="N192" s="158">
        <v>0</v>
      </c>
      <c r="O192" s="158">
        <f t="shared" si="46"/>
        <v>0</v>
      </c>
      <c r="P192" s="158">
        <v>0</v>
      </c>
      <c r="Q192" s="158">
        <f t="shared" si="47"/>
        <v>0</v>
      </c>
      <c r="R192" s="159"/>
      <c r="S192" s="159" t="s">
        <v>136</v>
      </c>
      <c r="T192" s="159" t="s">
        <v>137</v>
      </c>
      <c r="U192" s="159">
        <v>0</v>
      </c>
      <c r="V192" s="159">
        <f t="shared" si="48"/>
        <v>0</v>
      </c>
      <c r="W192" s="159"/>
      <c r="X192" s="159" t="s">
        <v>138</v>
      </c>
      <c r="Y192" s="159" t="s">
        <v>139</v>
      </c>
      <c r="Z192" s="149"/>
      <c r="AA192" s="149"/>
      <c r="AB192" s="149"/>
      <c r="AC192" s="149"/>
      <c r="AD192" s="149"/>
      <c r="AE192" s="149"/>
      <c r="AF192" s="149"/>
      <c r="AG192" s="149" t="s">
        <v>140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ht="22.5" outlineLevel="1" x14ac:dyDescent="0.2">
      <c r="A193" s="178">
        <v>154</v>
      </c>
      <c r="B193" s="179" t="s">
        <v>440</v>
      </c>
      <c r="C193" s="186" t="s">
        <v>441</v>
      </c>
      <c r="D193" s="180" t="s">
        <v>169</v>
      </c>
      <c r="E193" s="181">
        <v>28.29</v>
      </c>
      <c r="F193" s="182"/>
      <c r="G193" s="183">
        <f t="shared" si="42"/>
        <v>0</v>
      </c>
      <c r="H193" s="160">
        <v>0</v>
      </c>
      <c r="I193" s="159">
        <f t="shared" si="43"/>
        <v>0</v>
      </c>
      <c r="J193" s="160">
        <v>356</v>
      </c>
      <c r="K193" s="159">
        <f t="shared" si="44"/>
        <v>10071.24</v>
      </c>
      <c r="L193" s="159">
        <v>21</v>
      </c>
      <c r="M193" s="159">
        <f t="shared" si="45"/>
        <v>0</v>
      </c>
      <c r="N193" s="158">
        <v>0</v>
      </c>
      <c r="O193" s="158">
        <f t="shared" si="46"/>
        <v>0</v>
      </c>
      <c r="P193" s="158">
        <v>0</v>
      </c>
      <c r="Q193" s="158">
        <f t="shared" si="47"/>
        <v>0</v>
      </c>
      <c r="R193" s="159"/>
      <c r="S193" s="159" t="s">
        <v>136</v>
      </c>
      <c r="T193" s="159" t="s">
        <v>137</v>
      </c>
      <c r="U193" s="159">
        <v>0</v>
      </c>
      <c r="V193" s="159">
        <f t="shared" si="48"/>
        <v>0</v>
      </c>
      <c r="W193" s="159"/>
      <c r="X193" s="159" t="s">
        <v>138</v>
      </c>
      <c r="Y193" s="159" t="s">
        <v>139</v>
      </c>
      <c r="Z193" s="149"/>
      <c r="AA193" s="149"/>
      <c r="AB193" s="149"/>
      <c r="AC193" s="149"/>
      <c r="AD193" s="149"/>
      <c r="AE193" s="149"/>
      <c r="AF193" s="149"/>
      <c r="AG193" s="149" t="s">
        <v>140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22.5" outlineLevel="1" x14ac:dyDescent="0.2">
      <c r="A194" s="178">
        <v>155</v>
      </c>
      <c r="B194" s="179" t="s">
        <v>442</v>
      </c>
      <c r="C194" s="186" t="s">
        <v>443</v>
      </c>
      <c r="D194" s="180" t="s">
        <v>169</v>
      </c>
      <c r="E194" s="181">
        <v>33.69</v>
      </c>
      <c r="F194" s="182"/>
      <c r="G194" s="183">
        <f t="shared" si="42"/>
        <v>0</v>
      </c>
      <c r="H194" s="160">
        <v>0</v>
      </c>
      <c r="I194" s="159">
        <f t="shared" si="43"/>
        <v>0</v>
      </c>
      <c r="J194" s="160">
        <v>16.100000000000001</v>
      </c>
      <c r="K194" s="159">
        <f t="shared" si="44"/>
        <v>542.41</v>
      </c>
      <c r="L194" s="159">
        <v>21</v>
      </c>
      <c r="M194" s="159">
        <f t="shared" si="45"/>
        <v>0</v>
      </c>
      <c r="N194" s="158">
        <v>0</v>
      </c>
      <c r="O194" s="158">
        <f t="shared" si="46"/>
        <v>0</v>
      </c>
      <c r="P194" s="158">
        <v>0</v>
      </c>
      <c r="Q194" s="158">
        <f t="shared" si="47"/>
        <v>0</v>
      </c>
      <c r="R194" s="159"/>
      <c r="S194" s="159" t="s">
        <v>136</v>
      </c>
      <c r="T194" s="159" t="s">
        <v>137</v>
      </c>
      <c r="U194" s="159">
        <v>0</v>
      </c>
      <c r="V194" s="159">
        <f t="shared" si="48"/>
        <v>0</v>
      </c>
      <c r="W194" s="159"/>
      <c r="X194" s="159" t="s">
        <v>138</v>
      </c>
      <c r="Y194" s="159" t="s">
        <v>139</v>
      </c>
      <c r="Z194" s="149"/>
      <c r="AA194" s="149"/>
      <c r="AB194" s="149"/>
      <c r="AC194" s="149"/>
      <c r="AD194" s="149"/>
      <c r="AE194" s="149"/>
      <c r="AF194" s="149"/>
      <c r="AG194" s="149" t="s">
        <v>140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ht="22.5" outlineLevel="1" x14ac:dyDescent="0.2">
      <c r="A195" s="178">
        <v>156</v>
      </c>
      <c r="B195" s="179" t="s">
        <v>442</v>
      </c>
      <c r="C195" s="186" t="s">
        <v>444</v>
      </c>
      <c r="D195" s="180" t="s">
        <v>169</v>
      </c>
      <c r="E195" s="181">
        <v>33.69</v>
      </c>
      <c r="F195" s="182"/>
      <c r="G195" s="183">
        <f t="shared" si="42"/>
        <v>0</v>
      </c>
      <c r="H195" s="160">
        <v>0</v>
      </c>
      <c r="I195" s="159">
        <f t="shared" si="43"/>
        <v>0</v>
      </c>
      <c r="J195" s="160">
        <v>62.8</v>
      </c>
      <c r="K195" s="159">
        <f t="shared" si="44"/>
        <v>2115.73</v>
      </c>
      <c r="L195" s="159">
        <v>21</v>
      </c>
      <c r="M195" s="159">
        <f t="shared" si="45"/>
        <v>0</v>
      </c>
      <c r="N195" s="158">
        <v>0</v>
      </c>
      <c r="O195" s="158">
        <f t="shared" si="46"/>
        <v>0</v>
      </c>
      <c r="P195" s="158">
        <v>0</v>
      </c>
      <c r="Q195" s="158">
        <f t="shared" si="47"/>
        <v>0</v>
      </c>
      <c r="R195" s="159"/>
      <c r="S195" s="159" t="s">
        <v>136</v>
      </c>
      <c r="T195" s="159" t="s">
        <v>137</v>
      </c>
      <c r="U195" s="159">
        <v>0</v>
      </c>
      <c r="V195" s="159">
        <f t="shared" si="48"/>
        <v>0</v>
      </c>
      <c r="W195" s="159"/>
      <c r="X195" s="159" t="s">
        <v>254</v>
      </c>
      <c r="Y195" s="159" t="s">
        <v>139</v>
      </c>
      <c r="Z195" s="149"/>
      <c r="AA195" s="149"/>
      <c r="AB195" s="149"/>
      <c r="AC195" s="149"/>
      <c r="AD195" s="149"/>
      <c r="AE195" s="149"/>
      <c r="AF195" s="149"/>
      <c r="AG195" s="149" t="s">
        <v>255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2.5" outlineLevel="1" x14ac:dyDescent="0.2">
      <c r="A196" s="178">
        <v>157</v>
      </c>
      <c r="B196" s="179" t="s">
        <v>445</v>
      </c>
      <c r="C196" s="186" t="s">
        <v>446</v>
      </c>
      <c r="D196" s="180" t="s">
        <v>169</v>
      </c>
      <c r="E196" s="181">
        <v>4.7</v>
      </c>
      <c r="F196" s="182"/>
      <c r="G196" s="183">
        <f t="shared" si="42"/>
        <v>0</v>
      </c>
      <c r="H196" s="160">
        <v>0</v>
      </c>
      <c r="I196" s="159">
        <f t="shared" si="43"/>
        <v>0</v>
      </c>
      <c r="J196" s="160">
        <v>978</v>
      </c>
      <c r="K196" s="159">
        <f t="shared" si="44"/>
        <v>4596.6000000000004</v>
      </c>
      <c r="L196" s="159">
        <v>21</v>
      </c>
      <c r="M196" s="159">
        <f t="shared" si="45"/>
        <v>0</v>
      </c>
      <c r="N196" s="158">
        <v>0</v>
      </c>
      <c r="O196" s="158">
        <f t="shared" si="46"/>
        <v>0</v>
      </c>
      <c r="P196" s="158">
        <v>0</v>
      </c>
      <c r="Q196" s="158">
        <f t="shared" si="47"/>
        <v>0</v>
      </c>
      <c r="R196" s="159"/>
      <c r="S196" s="159" t="s">
        <v>136</v>
      </c>
      <c r="T196" s="159" t="s">
        <v>137</v>
      </c>
      <c r="U196" s="159">
        <v>0</v>
      </c>
      <c r="V196" s="159">
        <f t="shared" si="48"/>
        <v>0</v>
      </c>
      <c r="W196" s="159"/>
      <c r="X196" s="159" t="s">
        <v>138</v>
      </c>
      <c r="Y196" s="159" t="s">
        <v>139</v>
      </c>
      <c r="Z196" s="149"/>
      <c r="AA196" s="149"/>
      <c r="AB196" s="149"/>
      <c r="AC196" s="149"/>
      <c r="AD196" s="149"/>
      <c r="AE196" s="149"/>
      <c r="AF196" s="149"/>
      <c r="AG196" s="149" t="s">
        <v>140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78">
        <v>158</v>
      </c>
      <c r="B197" s="179" t="s">
        <v>447</v>
      </c>
      <c r="C197" s="186" t="s">
        <v>448</v>
      </c>
      <c r="D197" s="180" t="s">
        <v>169</v>
      </c>
      <c r="E197" s="181">
        <v>8.82</v>
      </c>
      <c r="F197" s="182"/>
      <c r="G197" s="183">
        <f t="shared" si="42"/>
        <v>0</v>
      </c>
      <c r="H197" s="160">
        <v>0</v>
      </c>
      <c r="I197" s="159">
        <f t="shared" si="43"/>
        <v>0</v>
      </c>
      <c r="J197" s="160">
        <v>89.2</v>
      </c>
      <c r="K197" s="159">
        <f t="shared" si="44"/>
        <v>786.74</v>
      </c>
      <c r="L197" s="159">
        <v>21</v>
      </c>
      <c r="M197" s="159">
        <f t="shared" si="45"/>
        <v>0</v>
      </c>
      <c r="N197" s="158">
        <v>0</v>
      </c>
      <c r="O197" s="158">
        <f t="shared" si="46"/>
        <v>0</v>
      </c>
      <c r="P197" s="158">
        <v>0</v>
      </c>
      <c r="Q197" s="158">
        <f t="shared" si="47"/>
        <v>0</v>
      </c>
      <c r="R197" s="159"/>
      <c r="S197" s="159" t="s">
        <v>136</v>
      </c>
      <c r="T197" s="159" t="s">
        <v>137</v>
      </c>
      <c r="U197" s="159">
        <v>0</v>
      </c>
      <c r="V197" s="159">
        <f t="shared" si="48"/>
        <v>0</v>
      </c>
      <c r="W197" s="159"/>
      <c r="X197" s="159" t="s">
        <v>138</v>
      </c>
      <c r="Y197" s="159" t="s">
        <v>139</v>
      </c>
      <c r="Z197" s="149"/>
      <c r="AA197" s="149"/>
      <c r="AB197" s="149"/>
      <c r="AC197" s="149"/>
      <c r="AD197" s="149"/>
      <c r="AE197" s="149"/>
      <c r="AF197" s="149"/>
      <c r="AG197" s="149" t="s">
        <v>140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33.75" outlineLevel="1" x14ac:dyDescent="0.2">
      <c r="A198" s="178">
        <v>159</v>
      </c>
      <c r="B198" s="179" t="s">
        <v>434</v>
      </c>
      <c r="C198" s="186" t="s">
        <v>449</v>
      </c>
      <c r="D198" s="180" t="s">
        <v>169</v>
      </c>
      <c r="E198" s="181">
        <v>1</v>
      </c>
      <c r="F198" s="182"/>
      <c r="G198" s="183">
        <f t="shared" si="42"/>
        <v>0</v>
      </c>
      <c r="H198" s="160">
        <v>915</v>
      </c>
      <c r="I198" s="159">
        <f t="shared" si="43"/>
        <v>915</v>
      </c>
      <c r="J198" s="160">
        <v>0</v>
      </c>
      <c r="K198" s="159">
        <f t="shared" si="44"/>
        <v>0</v>
      </c>
      <c r="L198" s="159">
        <v>21</v>
      </c>
      <c r="M198" s="159">
        <f t="shared" si="45"/>
        <v>0</v>
      </c>
      <c r="N198" s="158">
        <v>0</v>
      </c>
      <c r="O198" s="158">
        <f t="shared" si="46"/>
        <v>0</v>
      </c>
      <c r="P198" s="158">
        <v>0</v>
      </c>
      <c r="Q198" s="158">
        <f t="shared" si="47"/>
        <v>0</v>
      </c>
      <c r="R198" s="159"/>
      <c r="S198" s="159" t="s">
        <v>136</v>
      </c>
      <c r="T198" s="159" t="s">
        <v>137</v>
      </c>
      <c r="U198" s="159">
        <v>0</v>
      </c>
      <c r="V198" s="159">
        <f t="shared" si="48"/>
        <v>0</v>
      </c>
      <c r="W198" s="159"/>
      <c r="X198" s="159" t="s">
        <v>254</v>
      </c>
      <c r="Y198" s="159" t="s">
        <v>139</v>
      </c>
      <c r="Z198" s="149"/>
      <c r="AA198" s="149"/>
      <c r="AB198" s="149"/>
      <c r="AC198" s="149"/>
      <c r="AD198" s="149"/>
      <c r="AE198" s="149"/>
      <c r="AF198" s="149"/>
      <c r="AG198" s="149" t="s">
        <v>304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33.75" outlineLevel="1" x14ac:dyDescent="0.2">
      <c r="A199" s="178">
        <v>160</v>
      </c>
      <c r="B199" s="179" t="s">
        <v>434</v>
      </c>
      <c r="C199" s="186" t="s">
        <v>450</v>
      </c>
      <c r="D199" s="180" t="s">
        <v>169</v>
      </c>
      <c r="E199" s="181">
        <v>9.1020000000000003</v>
      </c>
      <c r="F199" s="182"/>
      <c r="G199" s="183">
        <f t="shared" si="42"/>
        <v>0</v>
      </c>
      <c r="H199" s="160">
        <v>768</v>
      </c>
      <c r="I199" s="159">
        <f t="shared" si="43"/>
        <v>6990.34</v>
      </c>
      <c r="J199" s="160">
        <v>0</v>
      </c>
      <c r="K199" s="159">
        <f t="shared" si="44"/>
        <v>0</v>
      </c>
      <c r="L199" s="159">
        <v>21</v>
      </c>
      <c r="M199" s="159">
        <f t="shared" si="45"/>
        <v>0</v>
      </c>
      <c r="N199" s="158">
        <v>0</v>
      </c>
      <c r="O199" s="158">
        <f t="shared" si="46"/>
        <v>0</v>
      </c>
      <c r="P199" s="158">
        <v>0</v>
      </c>
      <c r="Q199" s="158">
        <f t="shared" si="47"/>
        <v>0</v>
      </c>
      <c r="R199" s="159"/>
      <c r="S199" s="159" t="s">
        <v>136</v>
      </c>
      <c r="T199" s="159" t="s">
        <v>137</v>
      </c>
      <c r="U199" s="159">
        <v>0</v>
      </c>
      <c r="V199" s="159">
        <f t="shared" si="48"/>
        <v>0</v>
      </c>
      <c r="W199" s="159"/>
      <c r="X199" s="159" t="s">
        <v>254</v>
      </c>
      <c r="Y199" s="159" t="s">
        <v>139</v>
      </c>
      <c r="Z199" s="149"/>
      <c r="AA199" s="149"/>
      <c r="AB199" s="149"/>
      <c r="AC199" s="149"/>
      <c r="AD199" s="149"/>
      <c r="AE199" s="149"/>
      <c r="AF199" s="149"/>
      <c r="AG199" s="149" t="s">
        <v>304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22.5" outlineLevel="1" x14ac:dyDescent="0.2">
      <c r="A200" s="178">
        <v>161</v>
      </c>
      <c r="B200" s="179" t="s">
        <v>451</v>
      </c>
      <c r="C200" s="186" t="s">
        <v>452</v>
      </c>
      <c r="D200" s="180" t="s">
        <v>169</v>
      </c>
      <c r="E200" s="181">
        <v>28.29</v>
      </c>
      <c r="F200" s="182"/>
      <c r="G200" s="183">
        <f t="shared" si="42"/>
        <v>0</v>
      </c>
      <c r="H200" s="160">
        <v>0</v>
      </c>
      <c r="I200" s="159">
        <f t="shared" si="43"/>
        <v>0</v>
      </c>
      <c r="J200" s="160">
        <v>1180</v>
      </c>
      <c r="K200" s="159">
        <f t="shared" si="44"/>
        <v>33382.199999999997</v>
      </c>
      <c r="L200" s="159">
        <v>21</v>
      </c>
      <c r="M200" s="159">
        <f t="shared" si="45"/>
        <v>0</v>
      </c>
      <c r="N200" s="158">
        <v>0</v>
      </c>
      <c r="O200" s="158">
        <f t="shared" si="46"/>
        <v>0</v>
      </c>
      <c r="P200" s="158">
        <v>0</v>
      </c>
      <c r="Q200" s="158">
        <f t="shared" si="47"/>
        <v>0</v>
      </c>
      <c r="R200" s="159"/>
      <c r="S200" s="159" t="s">
        <v>136</v>
      </c>
      <c r="T200" s="159" t="s">
        <v>137</v>
      </c>
      <c r="U200" s="159">
        <v>0</v>
      </c>
      <c r="V200" s="159">
        <f t="shared" si="48"/>
        <v>0</v>
      </c>
      <c r="W200" s="159"/>
      <c r="X200" s="159" t="s">
        <v>138</v>
      </c>
      <c r="Y200" s="159" t="s">
        <v>139</v>
      </c>
      <c r="Z200" s="149"/>
      <c r="AA200" s="149"/>
      <c r="AB200" s="149"/>
      <c r="AC200" s="149"/>
      <c r="AD200" s="149"/>
      <c r="AE200" s="149"/>
      <c r="AF200" s="149"/>
      <c r="AG200" s="149" t="s">
        <v>140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2.5" outlineLevel="1" x14ac:dyDescent="0.2">
      <c r="A201" s="178">
        <v>162</v>
      </c>
      <c r="B201" s="179" t="s">
        <v>436</v>
      </c>
      <c r="C201" s="186" t="s">
        <v>453</v>
      </c>
      <c r="D201" s="180" t="s">
        <v>169</v>
      </c>
      <c r="E201" s="181">
        <v>31.119</v>
      </c>
      <c r="F201" s="182"/>
      <c r="G201" s="183">
        <f t="shared" si="42"/>
        <v>0</v>
      </c>
      <c r="H201" s="160">
        <v>623</v>
      </c>
      <c r="I201" s="159">
        <f t="shared" si="43"/>
        <v>19387.14</v>
      </c>
      <c r="J201" s="160">
        <v>0</v>
      </c>
      <c r="K201" s="159">
        <f t="shared" si="44"/>
        <v>0</v>
      </c>
      <c r="L201" s="159">
        <v>21</v>
      </c>
      <c r="M201" s="159">
        <f t="shared" si="45"/>
        <v>0</v>
      </c>
      <c r="N201" s="158">
        <v>0</v>
      </c>
      <c r="O201" s="158">
        <f t="shared" si="46"/>
        <v>0</v>
      </c>
      <c r="P201" s="158">
        <v>0</v>
      </c>
      <c r="Q201" s="158">
        <f t="shared" si="47"/>
        <v>0</v>
      </c>
      <c r="R201" s="159"/>
      <c r="S201" s="159" t="s">
        <v>136</v>
      </c>
      <c r="T201" s="159" t="s">
        <v>137</v>
      </c>
      <c r="U201" s="159">
        <v>0</v>
      </c>
      <c r="V201" s="159">
        <f t="shared" si="48"/>
        <v>0</v>
      </c>
      <c r="W201" s="159"/>
      <c r="X201" s="159" t="s">
        <v>275</v>
      </c>
      <c r="Y201" s="159" t="s">
        <v>139</v>
      </c>
      <c r="Z201" s="149"/>
      <c r="AA201" s="149"/>
      <c r="AB201" s="149"/>
      <c r="AC201" s="149"/>
      <c r="AD201" s="149"/>
      <c r="AE201" s="149"/>
      <c r="AF201" s="149"/>
      <c r="AG201" s="149" t="s">
        <v>276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78">
        <v>163</v>
      </c>
      <c r="B202" s="179" t="s">
        <v>454</v>
      </c>
      <c r="C202" s="186" t="s">
        <v>455</v>
      </c>
      <c r="D202" s="180" t="s">
        <v>202</v>
      </c>
      <c r="E202" s="181">
        <v>2.4</v>
      </c>
      <c r="F202" s="182"/>
      <c r="G202" s="183">
        <f t="shared" si="42"/>
        <v>0</v>
      </c>
      <c r="H202" s="160">
        <v>0</v>
      </c>
      <c r="I202" s="159">
        <f t="shared" si="43"/>
        <v>0</v>
      </c>
      <c r="J202" s="160">
        <v>105.9</v>
      </c>
      <c r="K202" s="159">
        <f t="shared" si="44"/>
        <v>254.16</v>
      </c>
      <c r="L202" s="159">
        <v>21</v>
      </c>
      <c r="M202" s="159">
        <f t="shared" si="45"/>
        <v>0</v>
      </c>
      <c r="N202" s="158">
        <v>0</v>
      </c>
      <c r="O202" s="158">
        <f t="shared" si="46"/>
        <v>0</v>
      </c>
      <c r="P202" s="158">
        <v>0</v>
      </c>
      <c r="Q202" s="158">
        <f t="shared" si="47"/>
        <v>0</v>
      </c>
      <c r="R202" s="159"/>
      <c r="S202" s="159" t="s">
        <v>136</v>
      </c>
      <c r="T202" s="159" t="s">
        <v>137</v>
      </c>
      <c r="U202" s="159">
        <v>0</v>
      </c>
      <c r="V202" s="159">
        <f t="shared" si="48"/>
        <v>0</v>
      </c>
      <c r="W202" s="159"/>
      <c r="X202" s="159" t="s">
        <v>138</v>
      </c>
      <c r="Y202" s="159" t="s">
        <v>139</v>
      </c>
      <c r="Z202" s="149"/>
      <c r="AA202" s="149"/>
      <c r="AB202" s="149"/>
      <c r="AC202" s="149"/>
      <c r="AD202" s="149"/>
      <c r="AE202" s="149"/>
      <c r="AF202" s="149"/>
      <c r="AG202" s="149" t="s">
        <v>140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ht="22.5" outlineLevel="1" x14ac:dyDescent="0.2">
      <c r="A203" s="178">
        <v>164</v>
      </c>
      <c r="B203" s="179" t="s">
        <v>456</v>
      </c>
      <c r="C203" s="186" t="s">
        <v>457</v>
      </c>
      <c r="D203" s="180" t="s">
        <v>202</v>
      </c>
      <c r="E203" s="181">
        <v>2.7</v>
      </c>
      <c r="F203" s="182"/>
      <c r="G203" s="183">
        <f t="shared" si="42"/>
        <v>0</v>
      </c>
      <c r="H203" s="160">
        <v>415</v>
      </c>
      <c r="I203" s="159">
        <f t="shared" si="43"/>
        <v>1120.5</v>
      </c>
      <c r="J203" s="160">
        <v>0</v>
      </c>
      <c r="K203" s="159">
        <f t="shared" si="44"/>
        <v>0</v>
      </c>
      <c r="L203" s="159">
        <v>21</v>
      </c>
      <c r="M203" s="159">
        <f t="shared" si="45"/>
        <v>0</v>
      </c>
      <c r="N203" s="158">
        <v>0</v>
      </c>
      <c r="O203" s="158">
        <f t="shared" si="46"/>
        <v>0</v>
      </c>
      <c r="P203" s="158">
        <v>0</v>
      </c>
      <c r="Q203" s="158">
        <f t="shared" si="47"/>
        <v>0</v>
      </c>
      <c r="R203" s="159"/>
      <c r="S203" s="159" t="s">
        <v>136</v>
      </c>
      <c r="T203" s="159" t="s">
        <v>137</v>
      </c>
      <c r="U203" s="159">
        <v>0</v>
      </c>
      <c r="V203" s="159">
        <f t="shared" si="48"/>
        <v>0</v>
      </c>
      <c r="W203" s="159"/>
      <c r="X203" s="159" t="s">
        <v>275</v>
      </c>
      <c r="Y203" s="159" t="s">
        <v>139</v>
      </c>
      <c r="Z203" s="149"/>
      <c r="AA203" s="149"/>
      <c r="AB203" s="149"/>
      <c r="AC203" s="149"/>
      <c r="AD203" s="149"/>
      <c r="AE203" s="149"/>
      <c r="AF203" s="149"/>
      <c r="AG203" s="149" t="s">
        <v>276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22.5" outlineLevel="1" x14ac:dyDescent="0.2">
      <c r="A204" s="178">
        <v>165</v>
      </c>
      <c r="B204" s="179" t="s">
        <v>458</v>
      </c>
      <c r="C204" s="186" t="s">
        <v>459</v>
      </c>
      <c r="D204" s="180" t="s">
        <v>202</v>
      </c>
      <c r="E204" s="181">
        <v>33.299999999999997</v>
      </c>
      <c r="F204" s="182"/>
      <c r="G204" s="183">
        <f t="shared" si="42"/>
        <v>0</v>
      </c>
      <c r="H204" s="160">
        <v>0</v>
      </c>
      <c r="I204" s="159">
        <f t="shared" si="43"/>
        <v>0</v>
      </c>
      <c r="J204" s="160">
        <v>175</v>
      </c>
      <c r="K204" s="159">
        <f t="shared" si="44"/>
        <v>5827.5</v>
      </c>
      <c r="L204" s="159">
        <v>21</v>
      </c>
      <c r="M204" s="159">
        <f t="shared" si="45"/>
        <v>0</v>
      </c>
      <c r="N204" s="158">
        <v>0</v>
      </c>
      <c r="O204" s="158">
        <f t="shared" si="46"/>
        <v>0</v>
      </c>
      <c r="P204" s="158">
        <v>0</v>
      </c>
      <c r="Q204" s="158">
        <f t="shared" si="47"/>
        <v>0</v>
      </c>
      <c r="R204" s="159"/>
      <c r="S204" s="159" t="s">
        <v>136</v>
      </c>
      <c r="T204" s="159" t="s">
        <v>137</v>
      </c>
      <c r="U204" s="159">
        <v>0</v>
      </c>
      <c r="V204" s="159">
        <f t="shared" si="48"/>
        <v>0</v>
      </c>
      <c r="W204" s="159"/>
      <c r="X204" s="159" t="s">
        <v>138</v>
      </c>
      <c r="Y204" s="159" t="s">
        <v>139</v>
      </c>
      <c r="Z204" s="149"/>
      <c r="AA204" s="149"/>
      <c r="AB204" s="149"/>
      <c r="AC204" s="149"/>
      <c r="AD204" s="149"/>
      <c r="AE204" s="149"/>
      <c r="AF204" s="149"/>
      <c r="AG204" s="149" t="s">
        <v>140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8">
        <v>166</v>
      </c>
      <c r="B205" s="179" t="s">
        <v>460</v>
      </c>
      <c r="C205" s="186" t="s">
        <v>461</v>
      </c>
      <c r="D205" s="180" t="s">
        <v>202</v>
      </c>
      <c r="E205" s="181">
        <v>33.299999999999997</v>
      </c>
      <c r="F205" s="182"/>
      <c r="G205" s="183">
        <f t="shared" si="42"/>
        <v>0</v>
      </c>
      <c r="H205" s="160">
        <v>0</v>
      </c>
      <c r="I205" s="159">
        <f t="shared" si="43"/>
        <v>0</v>
      </c>
      <c r="J205" s="160">
        <v>111</v>
      </c>
      <c r="K205" s="159">
        <f t="shared" si="44"/>
        <v>3696.3</v>
      </c>
      <c r="L205" s="159">
        <v>21</v>
      </c>
      <c r="M205" s="159">
        <f t="shared" si="45"/>
        <v>0</v>
      </c>
      <c r="N205" s="158">
        <v>0</v>
      </c>
      <c r="O205" s="158">
        <f t="shared" si="46"/>
        <v>0</v>
      </c>
      <c r="P205" s="158">
        <v>0</v>
      </c>
      <c r="Q205" s="158">
        <f t="shared" si="47"/>
        <v>0</v>
      </c>
      <c r="R205" s="159"/>
      <c r="S205" s="159" t="s">
        <v>136</v>
      </c>
      <c r="T205" s="159" t="s">
        <v>137</v>
      </c>
      <c r="U205" s="159">
        <v>0</v>
      </c>
      <c r="V205" s="159">
        <f t="shared" si="48"/>
        <v>0</v>
      </c>
      <c r="W205" s="159"/>
      <c r="X205" s="159" t="s">
        <v>138</v>
      </c>
      <c r="Y205" s="159" t="s">
        <v>139</v>
      </c>
      <c r="Z205" s="149"/>
      <c r="AA205" s="149"/>
      <c r="AB205" s="149"/>
      <c r="AC205" s="149"/>
      <c r="AD205" s="149"/>
      <c r="AE205" s="149"/>
      <c r="AF205" s="149"/>
      <c r="AG205" s="149" t="s">
        <v>140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33.75" outlineLevel="1" x14ac:dyDescent="0.2">
      <c r="A206" s="178">
        <v>167</v>
      </c>
      <c r="B206" s="179" t="s">
        <v>462</v>
      </c>
      <c r="C206" s="186" t="s">
        <v>463</v>
      </c>
      <c r="D206" s="180" t="s">
        <v>164</v>
      </c>
      <c r="E206" s="181">
        <v>45</v>
      </c>
      <c r="F206" s="182"/>
      <c r="G206" s="183">
        <f t="shared" si="42"/>
        <v>0</v>
      </c>
      <c r="H206" s="160">
        <v>153.6</v>
      </c>
      <c r="I206" s="159">
        <f t="shared" si="43"/>
        <v>6912</v>
      </c>
      <c r="J206" s="160">
        <v>0</v>
      </c>
      <c r="K206" s="159">
        <f t="shared" si="44"/>
        <v>0</v>
      </c>
      <c r="L206" s="159">
        <v>21</v>
      </c>
      <c r="M206" s="159">
        <f t="shared" si="45"/>
        <v>0</v>
      </c>
      <c r="N206" s="158">
        <v>0</v>
      </c>
      <c r="O206" s="158">
        <f t="shared" si="46"/>
        <v>0</v>
      </c>
      <c r="P206" s="158">
        <v>0</v>
      </c>
      <c r="Q206" s="158">
        <f t="shared" si="47"/>
        <v>0</v>
      </c>
      <c r="R206" s="159"/>
      <c r="S206" s="159" t="s">
        <v>136</v>
      </c>
      <c r="T206" s="159" t="s">
        <v>137</v>
      </c>
      <c r="U206" s="159">
        <v>0</v>
      </c>
      <c r="V206" s="159">
        <f t="shared" si="48"/>
        <v>0</v>
      </c>
      <c r="W206" s="159"/>
      <c r="X206" s="159" t="s">
        <v>275</v>
      </c>
      <c r="Y206" s="159" t="s">
        <v>139</v>
      </c>
      <c r="Z206" s="149"/>
      <c r="AA206" s="149"/>
      <c r="AB206" s="149"/>
      <c r="AC206" s="149"/>
      <c r="AD206" s="149"/>
      <c r="AE206" s="149"/>
      <c r="AF206" s="149"/>
      <c r="AG206" s="149" t="s">
        <v>276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33.75" outlineLevel="1" x14ac:dyDescent="0.2">
      <c r="A207" s="178">
        <v>168</v>
      </c>
      <c r="B207" s="179" t="s">
        <v>464</v>
      </c>
      <c r="C207" s="186" t="s">
        <v>465</v>
      </c>
      <c r="D207" s="180" t="s">
        <v>135</v>
      </c>
      <c r="E207" s="181">
        <v>1</v>
      </c>
      <c r="F207" s="182"/>
      <c r="G207" s="183">
        <f t="shared" si="42"/>
        <v>0</v>
      </c>
      <c r="H207" s="160">
        <v>1700</v>
      </c>
      <c r="I207" s="159">
        <f t="shared" si="43"/>
        <v>1700</v>
      </c>
      <c r="J207" s="160">
        <v>0</v>
      </c>
      <c r="K207" s="159">
        <f t="shared" si="44"/>
        <v>0</v>
      </c>
      <c r="L207" s="159">
        <v>21</v>
      </c>
      <c r="M207" s="159">
        <f t="shared" si="45"/>
        <v>0</v>
      </c>
      <c r="N207" s="158">
        <v>0</v>
      </c>
      <c r="O207" s="158">
        <f t="shared" si="46"/>
        <v>0</v>
      </c>
      <c r="P207" s="158">
        <v>0</v>
      </c>
      <c r="Q207" s="158">
        <f t="shared" si="47"/>
        <v>0</v>
      </c>
      <c r="R207" s="159"/>
      <c r="S207" s="159" t="s">
        <v>136</v>
      </c>
      <c r="T207" s="159" t="s">
        <v>137</v>
      </c>
      <c r="U207" s="159">
        <v>0</v>
      </c>
      <c r="V207" s="159">
        <f t="shared" si="48"/>
        <v>0</v>
      </c>
      <c r="W207" s="159"/>
      <c r="X207" s="159" t="s">
        <v>275</v>
      </c>
      <c r="Y207" s="159" t="s">
        <v>139</v>
      </c>
      <c r="Z207" s="149"/>
      <c r="AA207" s="149"/>
      <c r="AB207" s="149"/>
      <c r="AC207" s="149"/>
      <c r="AD207" s="149"/>
      <c r="AE207" s="149"/>
      <c r="AF207" s="149"/>
      <c r="AG207" s="149" t="s">
        <v>276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2.5" outlineLevel="1" x14ac:dyDescent="0.2">
      <c r="A208" s="178">
        <v>169</v>
      </c>
      <c r="B208" s="179" t="s">
        <v>466</v>
      </c>
      <c r="C208" s="186" t="s">
        <v>278</v>
      </c>
      <c r="D208" s="180" t="s">
        <v>0</v>
      </c>
      <c r="E208" s="181">
        <v>49652.584999999999</v>
      </c>
      <c r="F208" s="182"/>
      <c r="G208" s="183">
        <f t="shared" si="42"/>
        <v>0</v>
      </c>
      <c r="H208" s="160">
        <v>0</v>
      </c>
      <c r="I208" s="159">
        <f t="shared" si="43"/>
        <v>0</v>
      </c>
      <c r="J208" s="160">
        <v>0.18</v>
      </c>
      <c r="K208" s="159">
        <f t="shared" si="44"/>
        <v>8937.4699999999993</v>
      </c>
      <c r="L208" s="159">
        <v>21</v>
      </c>
      <c r="M208" s="159">
        <f t="shared" si="45"/>
        <v>0</v>
      </c>
      <c r="N208" s="158">
        <v>0</v>
      </c>
      <c r="O208" s="158">
        <f t="shared" si="46"/>
        <v>0</v>
      </c>
      <c r="P208" s="158">
        <v>0</v>
      </c>
      <c r="Q208" s="158">
        <f t="shared" si="47"/>
        <v>0</v>
      </c>
      <c r="R208" s="159"/>
      <c r="S208" s="159" t="s">
        <v>136</v>
      </c>
      <c r="T208" s="159" t="s">
        <v>137</v>
      </c>
      <c r="U208" s="159">
        <v>0</v>
      </c>
      <c r="V208" s="159">
        <f t="shared" si="48"/>
        <v>0</v>
      </c>
      <c r="W208" s="159"/>
      <c r="X208" s="159" t="s">
        <v>138</v>
      </c>
      <c r="Y208" s="159" t="s">
        <v>139</v>
      </c>
      <c r="Z208" s="149"/>
      <c r="AA208" s="149"/>
      <c r="AB208" s="149"/>
      <c r="AC208" s="149"/>
      <c r="AD208" s="149"/>
      <c r="AE208" s="149"/>
      <c r="AF208" s="149"/>
      <c r="AG208" s="149" t="s">
        <v>140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x14ac:dyDescent="0.2">
      <c r="A209" s="165" t="s">
        <v>131</v>
      </c>
      <c r="B209" s="166" t="s">
        <v>72</v>
      </c>
      <c r="C209" s="185" t="s">
        <v>73</v>
      </c>
      <c r="D209" s="167"/>
      <c r="E209" s="168"/>
      <c r="F209" s="169"/>
      <c r="G209" s="170">
        <f>SUMIF(AG210:AG217,"&lt;&gt;NOR",G210:G217)</f>
        <v>0</v>
      </c>
      <c r="H209" s="164"/>
      <c r="I209" s="164">
        <f>SUM(I210:I217)</f>
        <v>35291.53</v>
      </c>
      <c r="J209" s="164"/>
      <c r="K209" s="164">
        <f>SUM(K210:K217)</f>
        <v>49455.649999999994</v>
      </c>
      <c r="L209" s="164"/>
      <c r="M209" s="164">
        <f>SUM(M210:M217)</f>
        <v>0</v>
      </c>
      <c r="N209" s="163"/>
      <c r="O209" s="163">
        <f>SUM(O210:O217)</f>
        <v>0</v>
      </c>
      <c r="P209" s="163"/>
      <c r="Q209" s="163">
        <f>SUM(Q210:Q217)</f>
        <v>0</v>
      </c>
      <c r="R209" s="164"/>
      <c r="S209" s="164"/>
      <c r="T209" s="164"/>
      <c r="U209" s="164"/>
      <c r="V209" s="164">
        <f>SUM(V210:V217)</f>
        <v>0</v>
      </c>
      <c r="W209" s="164"/>
      <c r="X209" s="164"/>
      <c r="Y209" s="164"/>
      <c r="AG209" t="s">
        <v>132</v>
      </c>
    </row>
    <row r="210" spans="1:60" ht="22.5" outlineLevel="1" x14ac:dyDescent="0.2">
      <c r="A210" s="178">
        <v>170</v>
      </c>
      <c r="B210" s="179" t="s">
        <v>467</v>
      </c>
      <c r="C210" s="186" t="s">
        <v>468</v>
      </c>
      <c r="D210" s="180" t="s">
        <v>169</v>
      </c>
      <c r="E210" s="181">
        <v>57.93</v>
      </c>
      <c r="F210" s="182"/>
      <c r="G210" s="183">
        <f t="shared" ref="G210:G217" si="49">ROUND(E210*F210,2)</f>
        <v>0</v>
      </c>
      <c r="H210" s="160">
        <v>16.100000000000001</v>
      </c>
      <c r="I210" s="159">
        <f t="shared" ref="I210:I217" si="50">ROUND(E210*H210,2)</f>
        <v>932.67</v>
      </c>
      <c r="J210" s="160">
        <v>0</v>
      </c>
      <c r="K210" s="159">
        <f t="shared" ref="K210:K217" si="51">ROUND(E210*J210,2)</f>
        <v>0</v>
      </c>
      <c r="L210" s="159">
        <v>21</v>
      </c>
      <c r="M210" s="159">
        <f t="shared" ref="M210:M217" si="52">G210*(1+L210/100)</f>
        <v>0</v>
      </c>
      <c r="N210" s="158">
        <v>0</v>
      </c>
      <c r="O210" s="158">
        <f t="shared" ref="O210:O217" si="53">ROUND(E210*N210,2)</f>
        <v>0</v>
      </c>
      <c r="P210" s="158">
        <v>0</v>
      </c>
      <c r="Q210" s="158">
        <f t="shared" ref="Q210:Q217" si="54">ROUND(E210*P210,2)</f>
        <v>0</v>
      </c>
      <c r="R210" s="159"/>
      <c r="S210" s="159" t="s">
        <v>136</v>
      </c>
      <c r="T210" s="159" t="s">
        <v>137</v>
      </c>
      <c r="U210" s="159">
        <v>0</v>
      </c>
      <c r="V210" s="159">
        <f t="shared" ref="V210:V217" si="55">ROUND(E210*U210,2)</f>
        <v>0</v>
      </c>
      <c r="W210" s="159"/>
      <c r="X210" s="159" t="s">
        <v>275</v>
      </c>
      <c r="Y210" s="159" t="s">
        <v>139</v>
      </c>
      <c r="Z210" s="149"/>
      <c r="AA210" s="149"/>
      <c r="AB210" s="149"/>
      <c r="AC210" s="149"/>
      <c r="AD210" s="149"/>
      <c r="AE210" s="149"/>
      <c r="AF210" s="149"/>
      <c r="AG210" s="149" t="s">
        <v>276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ht="22.5" outlineLevel="1" x14ac:dyDescent="0.2">
      <c r="A211" s="178">
        <v>171</v>
      </c>
      <c r="B211" s="179" t="s">
        <v>467</v>
      </c>
      <c r="C211" s="186" t="s">
        <v>469</v>
      </c>
      <c r="D211" s="180" t="s">
        <v>169</v>
      </c>
      <c r="E211" s="181">
        <v>57.93</v>
      </c>
      <c r="F211" s="182"/>
      <c r="G211" s="183">
        <f t="shared" si="49"/>
        <v>0</v>
      </c>
      <c r="H211" s="160">
        <v>0</v>
      </c>
      <c r="I211" s="159">
        <f t="shared" si="50"/>
        <v>0</v>
      </c>
      <c r="J211" s="160">
        <v>430</v>
      </c>
      <c r="K211" s="159">
        <f t="shared" si="51"/>
        <v>24909.9</v>
      </c>
      <c r="L211" s="159">
        <v>21</v>
      </c>
      <c r="M211" s="159">
        <f t="shared" si="52"/>
        <v>0</v>
      </c>
      <c r="N211" s="158">
        <v>0</v>
      </c>
      <c r="O211" s="158">
        <f t="shared" si="53"/>
        <v>0</v>
      </c>
      <c r="P211" s="158">
        <v>0</v>
      </c>
      <c r="Q211" s="158">
        <f t="shared" si="54"/>
        <v>0</v>
      </c>
      <c r="R211" s="159"/>
      <c r="S211" s="159" t="s">
        <v>136</v>
      </c>
      <c r="T211" s="159" t="s">
        <v>137</v>
      </c>
      <c r="U211" s="159">
        <v>0</v>
      </c>
      <c r="V211" s="159">
        <f t="shared" si="55"/>
        <v>0</v>
      </c>
      <c r="W211" s="159"/>
      <c r="X211" s="159" t="s">
        <v>138</v>
      </c>
      <c r="Y211" s="159" t="s">
        <v>139</v>
      </c>
      <c r="Z211" s="149"/>
      <c r="AA211" s="149"/>
      <c r="AB211" s="149"/>
      <c r="AC211" s="149"/>
      <c r="AD211" s="149"/>
      <c r="AE211" s="149"/>
      <c r="AF211" s="149"/>
      <c r="AG211" s="149" t="s">
        <v>140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33.75" outlineLevel="1" x14ac:dyDescent="0.2">
      <c r="A212" s="178">
        <v>172</v>
      </c>
      <c r="B212" s="179" t="s">
        <v>470</v>
      </c>
      <c r="C212" s="186" t="s">
        <v>471</v>
      </c>
      <c r="D212" s="180" t="s">
        <v>169</v>
      </c>
      <c r="E212" s="181">
        <v>58.305</v>
      </c>
      <c r="F212" s="182"/>
      <c r="G212" s="183">
        <f t="shared" si="49"/>
        <v>0</v>
      </c>
      <c r="H212" s="160">
        <v>520</v>
      </c>
      <c r="I212" s="159">
        <f t="shared" si="50"/>
        <v>30318.6</v>
      </c>
      <c r="J212" s="160">
        <v>0</v>
      </c>
      <c r="K212" s="159">
        <f t="shared" si="51"/>
        <v>0</v>
      </c>
      <c r="L212" s="159">
        <v>21</v>
      </c>
      <c r="M212" s="159">
        <f t="shared" si="52"/>
        <v>0</v>
      </c>
      <c r="N212" s="158">
        <v>0</v>
      </c>
      <c r="O212" s="158">
        <f t="shared" si="53"/>
        <v>0</v>
      </c>
      <c r="P212" s="158">
        <v>0</v>
      </c>
      <c r="Q212" s="158">
        <f t="shared" si="54"/>
        <v>0</v>
      </c>
      <c r="R212" s="159"/>
      <c r="S212" s="159" t="s">
        <v>136</v>
      </c>
      <c r="T212" s="159" t="s">
        <v>137</v>
      </c>
      <c r="U212" s="159">
        <v>0</v>
      </c>
      <c r="V212" s="159">
        <f t="shared" si="55"/>
        <v>0</v>
      </c>
      <c r="W212" s="159"/>
      <c r="X212" s="159" t="s">
        <v>275</v>
      </c>
      <c r="Y212" s="159" t="s">
        <v>139</v>
      </c>
      <c r="Z212" s="149"/>
      <c r="AA212" s="149"/>
      <c r="AB212" s="149"/>
      <c r="AC212" s="149"/>
      <c r="AD212" s="149"/>
      <c r="AE212" s="149"/>
      <c r="AF212" s="149"/>
      <c r="AG212" s="149" t="s">
        <v>276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ht="22.5" outlineLevel="1" x14ac:dyDescent="0.2">
      <c r="A213" s="178">
        <v>173</v>
      </c>
      <c r="B213" s="179" t="s">
        <v>472</v>
      </c>
      <c r="C213" s="186" t="s">
        <v>473</v>
      </c>
      <c r="D213" s="180" t="s">
        <v>169</v>
      </c>
      <c r="E213" s="181">
        <v>7.9530000000000003</v>
      </c>
      <c r="F213" s="182"/>
      <c r="G213" s="183">
        <f t="shared" si="49"/>
        <v>0</v>
      </c>
      <c r="H213" s="160">
        <v>420</v>
      </c>
      <c r="I213" s="159">
        <f t="shared" si="50"/>
        <v>3340.26</v>
      </c>
      <c r="J213" s="160">
        <v>0</v>
      </c>
      <c r="K213" s="159">
        <f t="shared" si="51"/>
        <v>0</v>
      </c>
      <c r="L213" s="159">
        <v>21</v>
      </c>
      <c r="M213" s="159">
        <f t="shared" si="52"/>
        <v>0</v>
      </c>
      <c r="N213" s="158">
        <v>0</v>
      </c>
      <c r="O213" s="158">
        <f t="shared" si="53"/>
        <v>0</v>
      </c>
      <c r="P213" s="158">
        <v>0</v>
      </c>
      <c r="Q213" s="158">
        <f t="shared" si="54"/>
        <v>0</v>
      </c>
      <c r="R213" s="159"/>
      <c r="S213" s="159" t="s">
        <v>136</v>
      </c>
      <c r="T213" s="159" t="s">
        <v>137</v>
      </c>
      <c r="U213" s="159">
        <v>0</v>
      </c>
      <c r="V213" s="159">
        <f t="shared" si="55"/>
        <v>0</v>
      </c>
      <c r="W213" s="159"/>
      <c r="X213" s="159" t="s">
        <v>275</v>
      </c>
      <c r="Y213" s="159" t="s">
        <v>139</v>
      </c>
      <c r="Z213" s="149"/>
      <c r="AA213" s="149"/>
      <c r="AB213" s="149"/>
      <c r="AC213" s="149"/>
      <c r="AD213" s="149"/>
      <c r="AE213" s="149"/>
      <c r="AF213" s="149"/>
      <c r="AG213" s="149" t="s">
        <v>276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2.5" outlineLevel="1" x14ac:dyDescent="0.2">
      <c r="A214" s="178">
        <v>174</v>
      </c>
      <c r="B214" s="179" t="s">
        <v>474</v>
      </c>
      <c r="C214" s="186" t="s">
        <v>475</v>
      </c>
      <c r="D214" s="180"/>
      <c r="E214" s="181">
        <v>52.29</v>
      </c>
      <c r="F214" s="182"/>
      <c r="G214" s="183">
        <f t="shared" si="49"/>
        <v>0</v>
      </c>
      <c r="H214" s="160">
        <v>0</v>
      </c>
      <c r="I214" s="159">
        <f t="shared" si="50"/>
        <v>0</v>
      </c>
      <c r="J214" s="160">
        <v>240</v>
      </c>
      <c r="K214" s="159">
        <f t="shared" si="51"/>
        <v>12549.6</v>
      </c>
      <c r="L214" s="159">
        <v>21</v>
      </c>
      <c r="M214" s="159">
        <f t="shared" si="52"/>
        <v>0</v>
      </c>
      <c r="N214" s="158">
        <v>0</v>
      </c>
      <c r="O214" s="158">
        <f t="shared" si="53"/>
        <v>0</v>
      </c>
      <c r="P214" s="158">
        <v>0</v>
      </c>
      <c r="Q214" s="158">
        <f t="shared" si="54"/>
        <v>0</v>
      </c>
      <c r="R214" s="159"/>
      <c r="S214" s="159" t="s">
        <v>136</v>
      </c>
      <c r="T214" s="159" t="s">
        <v>137</v>
      </c>
      <c r="U214" s="159">
        <v>0</v>
      </c>
      <c r="V214" s="159">
        <f t="shared" si="55"/>
        <v>0</v>
      </c>
      <c r="W214" s="159"/>
      <c r="X214" s="159" t="s">
        <v>138</v>
      </c>
      <c r="Y214" s="159" t="s">
        <v>139</v>
      </c>
      <c r="Z214" s="149"/>
      <c r="AA214" s="149"/>
      <c r="AB214" s="149"/>
      <c r="AC214" s="149"/>
      <c r="AD214" s="149"/>
      <c r="AE214" s="149"/>
      <c r="AF214" s="149"/>
      <c r="AG214" s="149" t="s">
        <v>140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78">
        <v>175</v>
      </c>
      <c r="B215" s="179" t="s">
        <v>476</v>
      </c>
      <c r="C215" s="186" t="s">
        <v>477</v>
      </c>
      <c r="D215" s="180" t="s">
        <v>202</v>
      </c>
      <c r="E215" s="181">
        <v>13.09</v>
      </c>
      <c r="F215" s="182"/>
      <c r="G215" s="183">
        <f t="shared" si="49"/>
        <v>0</v>
      </c>
      <c r="H215" s="160">
        <v>0</v>
      </c>
      <c r="I215" s="159">
        <f t="shared" si="50"/>
        <v>0</v>
      </c>
      <c r="J215" s="160">
        <v>230</v>
      </c>
      <c r="K215" s="159">
        <f t="shared" si="51"/>
        <v>3010.7</v>
      </c>
      <c r="L215" s="159">
        <v>21</v>
      </c>
      <c r="M215" s="159">
        <f t="shared" si="52"/>
        <v>0</v>
      </c>
      <c r="N215" s="158">
        <v>0</v>
      </c>
      <c r="O215" s="158">
        <f t="shared" si="53"/>
        <v>0</v>
      </c>
      <c r="P215" s="158">
        <v>0</v>
      </c>
      <c r="Q215" s="158">
        <f t="shared" si="54"/>
        <v>0</v>
      </c>
      <c r="R215" s="159"/>
      <c r="S215" s="159" t="s">
        <v>136</v>
      </c>
      <c r="T215" s="159" t="s">
        <v>137</v>
      </c>
      <c r="U215" s="159">
        <v>0</v>
      </c>
      <c r="V215" s="159">
        <f t="shared" si="55"/>
        <v>0</v>
      </c>
      <c r="W215" s="159"/>
      <c r="X215" s="159" t="s">
        <v>138</v>
      </c>
      <c r="Y215" s="159" t="s">
        <v>139</v>
      </c>
      <c r="Z215" s="149"/>
      <c r="AA215" s="149"/>
      <c r="AB215" s="149"/>
      <c r="AC215" s="149"/>
      <c r="AD215" s="149"/>
      <c r="AE215" s="149"/>
      <c r="AF215" s="149"/>
      <c r="AG215" s="149" t="s">
        <v>140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ht="22.5" outlineLevel="1" x14ac:dyDescent="0.2">
      <c r="A216" s="178">
        <v>176</v>
      </c>
      <c r="B216" s="179" t="s">
        <v>464</v>
      </c>
      <c r="C216" s="186" t="s">
        <v>478</v>
      </c>
      <c r="D216" s="180" t="s">
        <v>135</v>
      </c>
      <c r="E216" s="181">
        <v>1</v>
      </c>
      <c r="F216" s="182"/>
      <c r="G216" s="183">
        <f t="shared" si="49"/>
        <v>0</v>
      </c>
      <c r="H216" s="160">
        <v>700</v>
      </c>
      <c r="I216" s="159">
        <f t="shared" si="50"/>
        <v>700</v>
      </c>
      <c r="J216" s="160">
        <v>0</v>
      </c>
      <c r="K216" s="159">
        <f t="shared" si="51"/>
        <v>0</v>
      </c>
      <c r="L216" s="159">
        <v>21</v>
      </c>
      <c r="M216" s="159">
        <f t="shared" si="52"/>
        <v>0</v>
      </c>
      <c r="N216" s="158">
        <v>0</v>
      </c>
      <c r="O216" s="158">
        <f t="shared" si="53"/>
        <v>0</v>
      </c>
      <c r="P216" s="158">
        <v>0</v>
      </c>
      <c r="Q216" s="158">
        <f t="shared" si="54"/>
        <v>0</v>
      </c>
      <c r="R216" s="159"/>
      <c r="S216" s="159" t="s">
        <v>136</v>
      </c>
      <c r="T216" s="159" t="s">
        <v>137</v>
      </c>
      <c r="U216" s="159">
        <v>0</v>
      </c>
      <c r="V216" s="159">
        <f t="shared" si="55"/>
        <v>0</v>
      </c>
      <c r="W216" s="159"/>
      <c r="X216" s="159" t="s">
        <v>254</v>
      </c>
      <c r="Y216" s="159" t="s">
        <v>139</v>
      </c>
      <c r="Z216" s="149"/>
      <c r="AA216" s="149"/>
      <c r="AB216" s="149"/>
      <c r="AC216" s="149"/>
      <c r="AD216" s="149"/>
      <c r="AE216" s="149"/>
      <c r="AF216" s="149"/>
      <c r="AG216" s="149" t="s">
        <v>304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ht="22.5" outlineLevel="1" x14ac:dyDescent="0.2">
      <c r="A217" s="178">
        <v>177</v>
      </c>
      <c r="B217" s="179" t="s">
        <v>479</v>
      </c>
      <c r="C217" s="186" t="s">
        <v>278</v>
      </c>
      <c r="D217" s="180" t="s">
        <v>0</v>
      </c>
      <c r="E217" s="181">
        <v>49919.16</v>
      </c>
      <c r="F217" s="182"/>
      <c r="G217" s="183">
        <f t="shared" si="49"/>
        <v>0</v>
      </c>
      <c r="H217" s="160">
        <v>0</v>
      </c>
      <c r="I217" s="159">
        <f t="shared" si="50"/>
        <v>0</v>
      </c>
      <c r="J217" s="160">
        <v>0.18</v>
      </c>
      <c r="K217" s="159">
        <f t="shared" si="51"/>
        <v>8985.4500000000007</v>
      </c>
      <c r="L217" s="159">
        <v>21</v>
      </c>
      <c r="M217" s="159">
        <f t="shared" si="52"/>
        <v>0</v>
      </c>
      <c r="N217" s="158">
        <v>0</v>
      </c>
      <c r="O217" s="158">
        <f t="shared" si="53"/>
        <v>0</v>
      </c>
      <c r="P217" s="158">
        <v>0</v>
      </c>
      <c r="Q217" s="158">
        <f t="shared" si="54"/>
        <v>0</v>
      </c>
      <c r="R217" s="159"/>
      <c r="S217" s="159" t="s">
        <v>136</v>
      </c>
      <c r="T217" s="159" t="s">
        <v>137</v>
      </c>
      <c r="U217" s="159">
        <v>0</v>
      </c>
      <c r="V217" s="159">
        <f t="shared" si="55"/>
        <v>0</v>
      </c>
      <c r="W217" s="159"/>
      <c r="X217" s="159" t="s">
        <v>138</v>
      </c>
      <c r="Y217" s="159" t="s">
        <v>139</v>
      </c>
      <c r="Z217" s="149"/>
      <c r="AA217" s="149"/>
      <c r="AB217" s="149"/>
      <c r="AC217" s="149"/>
      <c r="AD217" s="149"/>
      <c r="AE217" s="149"/>
      <c r="AF217" s="149"/>
      <c r="AG217" s="149" t="s">
        <v>140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x14ac:dyDescent="0.2">
      <c r="A218" s="165" t="s">
        <v>131</v>
      </c>
      <c r="B218" s="166" t="s">
        <v>74</v>
      </c>
      <c r="C218" s="185" t="s">
        <v>75</v>
      </c>
      <c r="D218" s="167"/>
      <c r="E218" s="168"/>
      <c r="F218" s="169"/>
      <c r="G218" s="170">
        <f>SUMIF(AG219:AG229,"&lt;&gt;NOR",G219:G229)</f>
        <v>0</v>
      </c>
      <c r="H218" s="164"/>
      <c r="I218" s="164">
        <f>SUM(I219:I229)</f>
        <v>0</v>
      </c>
      <c r="J218" s="164"/>
      <c r="K218" s="164">
        <f>SUM(K219:K229)</f>
        <v>4553.6799999999994</v>
      </c>
      <c r="L218" s="164"/>
      <c r="M218" s="164">
        <f>SUM(M219:M229)</f>
        <v>0</v>
      </c>
      <c r="N218" s="163"/>
      <c r="O218" s="163">
        <f>SUM(O219:O229)</f>
        <v>0</v>
      </c>
      <c r="P218" s="163"/>
      <c r="Q218" s="163">
        <f>SUM(Q219:Q229)</f>
        <v>0</v>
      </c>
      <c r="R218" s="164"/>
      <c r="S218" s="164"/>
      <c r="T218" s="164"/>
      <c r="U218" s="164"/>
      <c r="V218" s="164">
        <f>SUM(V219:V229)</f>
        <v>0</v>
      </c>
      <c r="W218" s="164"/>
      <c r="X218" s="164"/>
      <c r="Y218" s="164"/>
      <c r="AG218" t="s">
        <v>132</v>
      </c>
    </row>
    <row r="219" spans="1:60" outlineLevel="1" x14ac:dyDescent="0.2">
      <c r="A219" s="178">
        <v>178</v>
      </c>
      <c r="B219" s="179" t="s">
        <v>480</v>
      </c>
      <c r="C219" s="186" t="s">
        <v>481</v>
      </c>
      <c r="D219" s="180" t="s">
        <v>164</v>
      </c>
      <c r="E219" s="181">
        <v>3</v>
      </c>
      <c r="F219" s="182"/>
      <c r="G219" s="183">
        <f t="shared" ref="G219:G229" si="56">ROUND(E219*F219,2)</f>
        <v>0</v>
      </c>
      <c r="H219" s="160">
        <v>0</v>
      </c>
      <c r="I219" s="159">
        <f t="shared" ref="I219:I229" si="57">ROUND(E219*H219,2)</f>
        <v>0</v>
      </c>
      <c r="J219" s="160">
        <v>18</v>
      </c>
      <c r="K219" s="159">
        <f t="shared" ref="K219:K229" si="58">ROUND(E219*J219,2)</f>
        <v>54</v>
      </c>
      <c r="L219" s="159">
        <v>21</v>
      </c>
      <c r="M219" s="159">
        <f t="shared" ref="M219:M229" si="59">G219*(1+L219/100)</f>
        <v>0</v>
      </c>
      <c r="N219" s="158">
        <v>0</v>
      </c>
      <c r="O219" s="158">
        <f t="shared" ref="O219:O229" si="60">ROUND(E219*N219,2)</f>
        <v>0</v>
      </c>
      <c r="P219" s="158">
        <v>0</v>
      </c>
      <c r="Q219" s="158">
        <f t="shared" ref="Q219:Q229" si="61">ROUND(E219*P219,2)</f>
        <v>0</v>
      </c>
      <c r="R219" s="159"/>
      <c r="S219" s="159" t="s">
        <v>136</v>
      </c>
      <c r="T219" s="159" t="s">
        <v>137</v>
      </c>
      <c r="U219" s="159">
        <v>0</v>
      </c>
      <c r="V219" s="159">
        <f t="shared" ref="V219:V229" si="62">ROUND(E219*U219,2)</f>
        <v>0</v>
      </c>
      <c r="W219" s="159"/>
      <c r="X219" s="159" t="s">
        <v>138</v>
      </c>
      <c r="Y219" s="159" t="s">
        <v>139</v>
      </c>
      <c r="Z219" s="149"/>
      <c r="AA219" s="149"/>
      <c r="AB219" s="149"/>
      <c r="AC219" s="149"/>
      <c r="AD219" s="149"/>
      <c r="AE219" s="149"/>
      <c r="AF219" s="149"/>
      <c r="AG219" s="149" t="s">
        <v>140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78">
        <v>179</v>
      </c>
      <c r="B220" s="179" t="s">
        <v>482</v>
      </c>
      <c r="C220" s="186" t="s">
        <v>483</v>
      </c>
      <c r="D220" s="180" t="s">
        <v>135</v>
      </c>
      <c r="E220" s="181">
        <v>1</v>
      </c>
      <c r="F220" s="182"/>
      <c r="G220" s="183">
        <f t="shared" si="56"/>
        <v>0</v>
      </c>
      <c r="H220" s="160">
        <v>0</v>
      </c>
      <c r="I220" s="159">
        <f t="shared" si="57"/>
        <v>0</v>
      </c>
      <c r="J220" s="160">
        <v>830</v>
      </c>
      <c r="K220" s="159">
        <f t="shared" si="58"/>
        <v>830</v>
      </c>
      <c r="L220" s="159">
        <v>21</v>
      </c>
      <c r="M220" s="159">
        <f t="shared" si="59"/>
        <v>0</v>
      </c>
      <c r="N220" s="158">
        <v>0</v>
      </c>
      <c r="O220" s="158">
        <f t="shared" si="60"/>
        <v>0</v>
      </c>
      <c r="P220" s="158">
        <v>0</v>
      </c>
      <c r="Q220" s="158">
        <f t="shared" si="61"/>
        <v>0</v>
      </c>
      <c r="R220" s="159"/>
      <c r="S220" s="159" t="s">
        <v>136</v>
      </c>
      <c r="T220" s="159" t="s">
        <v>137</v>
      </c>
      <c r="U220" s="159">
        <v>0</v>
      </c>
      <c r="V220" s="159">
        <f t="shared" si="62"/>
        <v>0</v>
      </c>
      <c r="W220" s="159"/>
      <c r="X220" s="159" t="s">
        <v>138</v>
      </c>
      <c r="Y220" s="159" t="s">
        <v>139</v>
      </c>
      <c r="Z220" s="149"/>
      <c r="AA220" s="149"/>
      <c r="AB220" s="149"/>
      <c r="AC220" s="149"/>
      <c r="AD220" s="149"/>
      <c r="AE220" s="149"/>
      <c r="AF220" s="149"/>
      <c r="AG220" s="149" t="s">
        <v>140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78">
        <v>180</v>
      </c>
      <c r="B221" s="179" t="s">
        <v>484</v>
      </c>
      <c r="C221" s="186" t="s">
        <v>485</v>
      </c>
      <c r="D221" s="180" t="s">
        <v>135</v>
      </c>
      <c r="E221" s="181">
        <v>2</v>
      </c>
      <c r="F221" s="182"/>
      <c r="G221" s="183">
        <f t="shared" si="56"/>
        <v>0</v>
      </c>
      <c r="H221" s="160">
        <v>0</v>
      </c>
      <c r="I221" s="159">
        <f t="shared" si="57"/>
        <v>0</v>
      </c>
      <c r="J221" s="160">
        <v>300</v>
      </c>
      <c r="K221" s="159">
        <f t="shared" si="58"/>
        <v>600</v>
      </c>
      <c r="L221" s="159">
        <v>21</v>
      </c>
      <c r="M221" s="159">
        <f t="shared" si="59"/>
        <v>0</v>
      </c>
      <c r="N221" s="158">
        <v>0</v>
      </c>
      <c r="O221" s="158">
        <f t="shared" si="60"/>
        <v>0</v>
      </c>
      <c r="P221" s="158">
        <v>0</v>
      </c>
      <c r="Q221" s="158">
        <f t="shared" si="61"/>
        <v>0</v>
      </c>
      <c r="R221" s="159"/>
      <c r="S221" s="159" t="s">
        <v>136</v>
      </c>
      <c r="T221" s="159" t="s">
        <v>137</v>
      </c>
      <c r="U221" s="159">
        <v>0</v>
      </c>
      <c r="V221" s="159">
        <f t="shared" si="62"/>
        <v>0</v>
      </c>
      <c r="W221" s="159"/>
      <c r="X221" s="159" t="s">
        <v>138</v>
      </c>
      <c r="Y221" s="159" t="s">
        <v>139</v>
      </c>
      <c r="Z221" s="149"/>
      <c r="AA221" s="149"/>
      <c r="AB221" s="149"/>
      <c r="AC221" s="149"/>
      <c r="AD221" s="149"/>
      <c r="AE221" s="149"/>
      <c r="AF221" s="149"/>
      <c r="AG221" s="149" t="s">
        <v>140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8">
        <v>181</v>
      </c>
      <c r="B222" s="179" t="s">
        <v>486</v>
      </c>
      <c r="C222" s="186" t="s">
        <v>487</v>
      </c>
      <c r="D222" s="180" t="s">
        <v>164</v>
      </c>
      <c r="E222" s="181">
        <v>3</v>
      </c>
      <c r="F222" s="182"/>
      <c r="G222" s="183">
        <f t="shared" si="56"/>
        <v>0</v>
      </c>
      <c r="H222" s="160">
        <v>0</v>
      </c>
      <c r="I222" s="159">
        <f t="shared" si="57"/>
        <v>0</v>
      </c>
      <c r="J222" s="160">
        <v>450</v>
      </c>
      <c r="K222" s="159">
        <f t="shared" si="58"/>
        <v>1350</v>
      </c>
      <c r="L222" s="159">
        <v>21</v>
      </c>
      <c r="M222" s="159">
        <f t="shared" si="59"/>
        <v>0</v>
      </c>
      <c r="N222" s="158">
        <v>0</v>
      </c>
      <c r="O222" s="158">
        <f t="shared" si="60"/>
        <v>0</v>
      </c>
      <c r="P222" s="158">
        <v>0</v>
      </c>
      <c r="Q222" s="158">
        <f t="shared" si="61"/>
        <v>0</v>
      </c>
      <c r="R222" s="159"/>
      <c r="S222" s="159" t="s">
        <v>136</v>
      </c>
      <c r="T222" s="159" t="s">
        <v>137</v>
      </c>
      <c r="U222" s="159">
        <v>0</v>
      </c>
      <c r="V222" s="159">
        <f t="shared" si="62"/>
        <v>0</v>
      </c>
      <c r="W222" s="159"/>
      <c r="X222" s="159" t="s">
        <v>138</v>
      </c>
      <c r="Y222" s="159" t="s">
        <v>139</v>
      </c>
      <c r="Z222" s="149"/>
      <c r="AA222" s="149"/>
      <c r="AB222" s="149"/>
      <c r="AC222" s="149"/>
      <c r="AD222" s="149"/>
      <c r="AE222" s="149"/>
      <c r="AF222" s="149"/>
      <c r="AG222" s="149" t="s">
        <v>140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78">
        <v>182</v>
      </c>
      <c r="B223" s="179" t="s">
        <v>488</v>
      </c>
      <c r="C223" s="186" t="s">
        <v>489</v>
      </c>
      <c r="D223" s="180" t="s">
        <v>164</v>
      </c>
      <c r="E223" s="181">
        <v>1</v>
      </c>
      <c r="F223" s="182"/>
      <c r="G223" s="183">
        <f t="shared" si="56"/>
        <v>0</v>
      </c>
      <c r="H223" s="160">
        <v>0</v>
      </c>
      <c r="I223" s="159">
        <f t="shared" si="57"/>
        <v>0</v>
      </c>
      <c r="J223" s="160">
        <v>680</v>
      </c>
      <c r="K223" s="159">
        <f t="shared" si="58"/>
        <v>680</v>
      </c>
      <c r="L223" s="159">
        <v>21</v>
      </c>
      <c r="M223" s="159">
        <f t="shared" si="59"/>
        <v>0</v>
      </c>
      <c r="N223" s="158">
        <v>0</v>
      </c>
      <c r="O223" s="158">
        <f t="shared" si="60"/>
        <v>0</v>
      </c>
      <c r="P223" s="158">
        <v>0</v>
      </c>
      <c r="Q223" s="158">
        <f t="shared" si="61"/>
        <v>0</v>
      </c>
      <c r="R223" s="159"/>
      <c r="S223" s="159" t="s">
        <v>136</v>
      </c>
      <c r="T223" s="159" t="s">
        <v>137</v>
      </c>
      <c r="U223" s="159">
        <v>0</v>
      </c>
      <c r="V223" s="159">
        <f t="shared" si="62"/>
        <v>0</v>
      </c>
      <c r="W223" s="159"/>
      <c r="X223" s="159" t="s">
        <v>138</v>
      </c>
      <c r="Y223" s="159" t="s">
        <v>139</v>
      </c>
      <c r="Z223" s="149"/>
      <c r="AA223" s="149"/>
      <c r="AB223" s="149"/>
      <c r="AC223" s="149"/>
      <c r="AD223" s="149"/>
      <c r="AE223" s="149"/>
      <c r="AF223" s="149"/>
      <c r="AG223" s="149" t="s">
        <v>140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8">
        <v>183</v>
      </c>
      <c r="B224" s="179" t="s">
        <v>490</v>
      </c>
      <c r="C224" s="186" t="s">
        <v>491</v>
      </c>
      <c r="D224" s="180" t="s">
        <v>164</v>
      </c>
      <c r="E224" s="181">
        <v>6</v>
      </c>
      <c r="F224" s="182"/>
      <c r="G224" s="183">
        <f t="shared" si="56"/>
        <v>0</v>
      </c>
      <c r="H224" s="160">
        <v>0</v>
      </c>
      <c r="I224" s="159">
        <f t="shared" si="57"/>
        <v>0</v>
      </c>
      <c r="J224" s="160">
        <v>60</v>
      </c>
      <c r="K224" s="159">
        <f t="shared" si="58"/>
        <v>360</v>
      </c>
      <c r="L224" s="159">
        <v>21</v>
      </c>
      <c r="M224" s="159">
        <f t="shared" si="59"/>
        <v>0</v>
      </c>
      <c r="N224" s="158">
        <v>0</v>
      </c>
      <c r="O224" s="158">
        <f t="shared" si="60"/>
        <v>0</v>
      </c>
      <c r="P224" s="158">
        <v>0</v>
      </c>
      <c r="Q224" s="158">
        <f t="shared" si="61"/>
        <v>0</v>
      </c>
      <c r="R224" s="159"/>
      <c r="S224" s="159" t="s">
        <v>136</v>
      </c>
      <c r="T224" s="159" t="s">
        <v>137</v>
      </c>
      <c r="U224" s="159">
        <v>0</v>
      </c>
      <c r="V224" s="159">
        <f t="shared" si="62"/>
        <v>0</v>
      </c>
      <c r="W224" s="159"/>
      <c r="X224" s="159" t="s">
        <v>138</v>
      </c>
      <c r="Y224" s="159" t="s">
        <v>139</v>
      </c>
      <c r="Z224" s="149"/>
      <c r="AA224" s="149"/>
      <c r="AB224" s="149"/>
      <c r="AC224" s="149"/>
      <c r="AD224" s="149"/>
      <c r="AE224" s="149"/>
      <c r="AF224" s="149"/>
      <c r="AG224" s="149" t="s">
        <v>140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22.5" outlineLevel="1" x14ac:dyDescent="0.2">
      <c r="A225" s="178">
        <v>184</v>
      </c>
      <c r="B225" s="179" t="s">
        <v>492</v>
      </c>
      <c r="C225" s="186" t="s">
        <v>493</v>
      </c>
      <c r="D225" s="180" t="s">
        <v>232</v>
      </c>
      <c r="E225" s="181">
        <v>0.10489</v>
      </c>
      <c r="F225" s="182"/>
      <c r="G225" s="183">
        <f t="shared" si="56"/>
        <v>0</v>
      </c>
      <c r="H225" s="160">
        <v>0</v>
      </c>
      <c r="I225" s="159">
        <f t="shared" si="57"/>
        <v>0</v>
      </c>
      <c r="J225" s="160">
        <v>2230</v>
      </c>
      <c r="K225" s="159">
        <f t="shared" si="58"/>
        <v>233.9</v>
      </c>
      <c r="L225" s="159">
        <v>21</v>
      </c>
      <c r="M225" s="159">
        <f t="shared" si="59"/>
        <v>0</v>
      </c>
      <c r="N225" s="158">
        <v>0</v>
      </c>
      <c r="O225" s="158">
        <f t="shared" si="60"/>
        <v>0</v>
      </c>
      <c r="P225" s="158">
        <v>0</v>
      </c>
      <c r="Q225" s="158">
        <f t="shared" si="61"/>
        <v>0</v>
      </c>
      <c r="R225" s="159"/>
      <c r="S225" s="159" t="s">
        <v>136</v>
      </c>
      <c r="T225" s="159" t="s">
        <v>137</v>
      </c>
      <c r="U225" s="159">
        <v>0</v>
      </c>
      <c r="V225" s="159">
        <f t="shared" si="62"/>
        <v>0</v>
      </c>
      <c r="W225" s="159"/>
      <c r="X225" s="159" t="s">
        <v>138</v>
      </c>
      <c r="Y225" s="159" t="s">
        <v>139</v>
      </c>
      <c r="Z225" s="149"/>
      <c r="AA225" s="149"/>
      <c r="AB225" s="149"/>
      <c r="AC225" s="149"/>
      <c r="AD225" s="149"/>
      <c r="AE225" s="149"/>
      <c r="AF225" s="149"/>
      <c r="AG225" s="149" t="s">
        <v>140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ht="22.5" outlineLevel="1" x14ac:dyDescent="0.2">
      <c r="A226" s="178">
        <v>185</v>
      </c>
      <c r="B226" s="179" t="s">
        <v>494</v>
      </c>
      <c r="C226" s="186" t="s">
        <v>236</v>
      </c>
      <c r="D226" s="180" t="s">
        <v>232</v>
      </c>
      <c r="E226" s="181">
        <v>0.10489</v>
      </c>
      <c r="F226" s="182"/>
      <c r="G226" s="183">
        <f t="shared" si="56"/>
        <v>0</v>
      </c>
      <c r="H226" s="160">
        <v>0</v>
      </c>
      <c r="I226" s="159">
        <f t="shared" si="57"/>
        <v>0</v>
      </c>
      <c r="J226" s="160">
        <v>385</v>
      </c>
      <c r="K226" s="159">
        <f t="shared" si="58"/>
        <v>40.380000000000003</v>
      </c>
      <c r="L226" s="159">
        <v>21</v>
      </c>
      <c r="M226" s="159">
        <f t="shared" si="59"/>
        <v>0</v>
      </c>
      <c r="N226" s="158">
        <v>0</v>
      </c>
      <c r="O226" s="158">
        <f t="shared" si="60"/>
        <v>0</v>
      </c>
      <c r="P226" s="158">
        <v>0</v>
      </c>
      <c r="Q226" s="158">
        <f t="shared" si="61"/>
        <v>0</v>
      </c>
      <c r="R226" s="159"/>
      <c r="S226" s="159" t="s">
        <v>136</v>
      </c>
      <c r="T226" s="159" t="s">
        <v>137</v>
      </c>
      <c r="U226" s="159">
        <v>0</v>
      </c>
      <c r="V226" s="159">
        <f t="shared" si="62"/>
        <v>0</v>
      </c>
      <c r="W226" s="159"/>
      <c r="X226" s="159" t="s">
        <v>138</v>
      </c>
      <c r="Y226" s="159" t="s">
        <v>139</v>
      </c>
      <c r="Z226" s="149"/>
      <c r="AA226" s="149"/>
      <c r="AB226" s="149"/>
      <c r="AC226" s="149"/>
      <c r="AD226" s="149"/>
      <c r="AE226" s="149"/>
      <c r="AF226" s="149"/>
      <c r="AG226" s="149" t="s">
        <v>140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ht="22.5" outlineLevel="1" x14ac:dyDescent="0.2">
      <c r="A227" s="178">
        <v>186</v>
      </c>
      <c r="B227" s="179" t="s">
        <v>495</v>
      </c>
      <c r="C227" s="186" t="s">
        <v>238</v>
      </c>
      <c r="D227" s="180" t="s">
        <v>232</v>
      </c>
      <c r="E227" s="181">
        <v>0.10489</v>
      </c>
      <c r="F227" s="182"/>
      <c r="G227" s="183">
        <f t="shared" si="56"/>
        <v>0</v>
      </c>
      <c r="H227" s="160">
        <v>0</v>
      </c>
      <c r="I227" s="159">
        <f t="shared" si="57"/>
        <v>0</v>
      </c>
      <c r="J227" s="160">
        <v>225</v>
      </c>
      <c r="K227" s="159">
        <f t="shared" si="58"/>
        <v>23.6</v>
      </c>
      <c r="L227" s="159">
        <v>21</v>
      </c>
      <c r="M227" s="159">
        <f t="shared" si="59"/>
        <v>0</v>
      </c>
      <c r="N227" s="158">
        <v>0</v>
      </c>
      <c r="O227" s="158">
        <f t="shared" si="60"/>
        <v>0</v>
      </c>
      <c r="P227" s="158">
        <v>0</v>
      </c>
      <c r="Q227" s="158">
        <f t="shared" si="61"/>
        <v>0</v>
      </c>
      <c r="R227" s="159"/>
      <c r="S227" s="159" t="s">
        <v>136</v>
      </c>
      <c r="T227" s="159" t="s">
        <v>137</v>
      </c>
      <c r="U227" s="159">
        <v>0</v>
      </c>
      <c r="V227" s="159">
        <f t="shared" si="62"/>
        <v>0</v>
      </c>
      <c r="W227" s="159"/>
      <c r="X227" s="159" t="s">
        <v>138</v>
      </c>
      <c r="Y227" s="159" t="s">
        <v>139</v>
      </c>
      <c r="Z227" s="149"/>
      <c r="AA227" s="149"/>
      <c r="AB227" s="149"/>
      <c r="AC227" s="149"/>
      <c r="AD227" s="149"/>
      <c r="AE227" s="149"/>
      <c r="AF227" s="149"/>
      <c r="AG227" s="149" t="s">
        <v>140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8">
        <v>187</v>
      </c>
      <c r="B228" s="179" t="s">
        <v>496</v>
      </c>
      <c r="C228" s="186" t="s">
        <v>497</v>
      </c>
      <c r="D228" s="180" t="s">
        <v>232</v>
      </c>
      <c r="E228" s="181">
        <v>0.10489</v>
      </c>
      <c r="F228" s="182"/>
      <c r="G228" s="183">
        <f t="shared" si="56"/>
        <v>0</v>
      </c>
      <c r="H228" s="160">
        <v>0</v>
      </c>
      <c r="I228" s="159">
        <f t="shared" si="57"/>
        <v>0</v>
      </c>
      <c r="J228" s="160">
        <v>1300</v>
      </c>
      <c r="K228" s="159">
        <f t="shared" si="58"/>
        <v>136.36000000000001</v>
      </c>
      <c r="L228" s="159">
        <v>21</v>
      </c>
      <c r="M228" s="159">
        <f t="shared" si="59"/>
        <v>0</v>
      </c>
      <c r="N228" s="158">
        <v>0</v>
      </c>
      <c r="O228" s="158">
        <f t="shared" si="60"/>
        <v>0</v>
      </c>
      <c r="P228" s="158">
        <v>0</v>
      </c>
      <c r="Q228" s="158">
        <f t="shared" si="61"/>
        <v>0</v>
      </c>
      <c r="R228" s="159"/>
      <c r="S228" s="159" t="s">
        <v>136</v>
      </c>
      <c r="T228" s="159" t="s">
        <v>137</v>
      </c>
      <c r="U228" s="159">
        <v>0</v>
      </c>
      <c r="V228" s="159">
        <f t="shared" si="62"/>
        <v>0</v>
      </c>
      <c r="W228" s="159"/>
      <c r="X228" s="159" t="s">
        <v>138</v>
      </c>
      <c r="Y228" s="159" t="s">
        <v>139</v>
      </c>
      <c r="Z228" s="149"/>
      <c r="AA228" s="149"/>
      <c r="AB228" s="149"/>
      <c r="AC228" s="149"/>
      <c r="AD228" s="149"/>
      <c r="AE228" s="149"/>
      <c r="AF228" s="149"/>
      <c r="AG228" s="149" t="s">
        <v>140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78">
        <v>188</v>
      </c>
      <c r="B229" s="179" t="s">
        <v>498</v>
      </c>
      <c r="C229" s="186" t="s">
        <v>499</v>
      </c>
      <c r="D229" s="180" t="s">
        <v>232</v>
      </c>
      <c r="E229" s="181">
        <v>0.10489</v>
      </c>
      <c r="F229" s="182"/>
      <c r="G229" s="183">
        <f t="shared" si="56"/>
        <v>0</v>
      </c>
      <c r="H229" s="160">
        <v>0</v>
      </c>
      <c r="I229" s="159">
        <f t="shared" si="57"/>
        <v>0</v>
      </c>
      <c r="J229" s="160">
        <v>2340</v>
      </c>
      <c r="K229" s="159">
        <f t="shared" si="58"/>
        <v>245.44</v>
      </c>
      <c r="L229" s="159">
        <v>21</v>
      </c>
      <c r="M229" s="159">
        <f t="shared" si="59"/>
        <v>0</v>
      </c>
      <c r="N229" s="158">
        <v>0</v>
      </c>
      <c r="O229" s="158">
        <f t="shared" si="60"/>
        <v>0</v>
      </c>
      <c r="P229" s="158">
        <v>0</v>
      </c>
      <c r="Q229" s="158">
        <f t="shared" si="61"/>
        <v>0</v>
      </c>
      <c r="R229" s="159"/>
      <c r="S229" s="159" t="s">
        <v>136</v>
      </c>
      <c r="T229" s="159" t="s">
        <v>137</v>
      </c>
      <c r="U229" s="159">
        <v>0</v>
      </c>
      <c r="V229" s="159">
        <f t="shared" si="62"/>
        <v>0</v>
      </c>
      <c r="W229" s="159"/>
      <c r="X229" s="159" t="s">
        <v>138</v>
      </c>
      <c r="Y229" s="159" t="s">
        <v>139</v>
      </c>
      <c r="Z229" s="149"/>
      <c r="AA229" s="149"/>
      <c r="AB229" s="149"/>
      <c r="AC229" s="149"/>
      <c r="AD229" s="149"/>
      <c r="AE229" s="149"/>
      <c r="AF229" s="149"/>
      <c r="AG229" s="149" t="s">
        <v>140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x14ac:dyDescent="0.2">
      <c r="A230" s="165" t="s">
        <v>131</v>
      </c>
      <c r="B230" s="166" t="s">
        <v>76</v>
      </c>
      <c r="C230" s="185" t="s">
        <v>77</v>
      </c>
      <c r="D230" s="167"/>
      <c r="E230" s="168"/>
      <c r="F230" s="169"/>
      <c r="G230" s="170">
        <f>SUMIF(AG231:AG255,"&lt;&gt;NOR",G231:G255)</f>
        <v>0</v>
      </c>
      <c r="H230" s="164"/>
      <c r="I230" s="164">
        <f>SUM(I231:I255)</f>
        <v>0</v>
      </c>
      <c r="J230" s="164"/>
      <c r="K230" s="164">
        <f>SUM(K231:K255)</f>
        <v>81653.700000000012</v>
      </c>
      <c r="L230" s="164"/>
      <c r="M230" s="164">
        <f>SUM(M231:M255)</f>
        <v>0</v>
      </c>
      <c r="N230" s="163"/>
      <c r="O230" s="163">
        <f>SUM(O231:O255)</f>
        <v>0</v>
      </c>
      <c r="P230" s="163"/>
      <c r="Q230" s="163">
        <f>SUM(Q231:Q255)</f>
        <v>0</v>
      </c>
      <c r="R230" s="164"/>
      <c r="S230" s="164"/>
      <c r="T230" s="164"/>
      <c r="U230" s="164"/>
      <c r="V230" s="164">
        <f>SUM(V231:V255)</f>
        <v>0</v>
      </c>
      <c r="W230" s="164"/>
      <c r="X230" s="164"/>
      <c r="Y230" s="164"/>
      <c r="AG230" t="s">
        <v>132</v>
      </c>
    </row>
    <row r="231" spans="1:60" ht="22.5" outlineLevel="1" x14ac:dyDescent="0.2">
      <c r="A231" s="178">
        <v>189</v>
      </c>
      <c r="B231" s="179" t="s">
        <v>500</v>
      </c>
      <c r="C231" s="186" t="s">
        <v>501</v>
      </c>
      <c r="D231" s="180" t="s">
        <v>202</v>
      </c>
      <c r="E231" s="181">
        <v>4</v>
      </c>
      <c r="F231" s="182"/>
      <c r="G231" s="183">
        <f t="shared" ref="G231:G253" si="63">ROUND(E231*F231,2)</f>
        <v>0</v>
      </c>
      <c r="H231" s="160">
        <v>0</v>
      </c>
      <c r="I231" s="159">
        <f t="shared" ref="I231:I253" si="64">ROUND(E231*H231,2)</f>
        <v>0</v>
      </c>
      <c r="J231" s="160">
        <v>500</v>
      </c>
      <c r="K231" s="159">
        <f t="shared" ref="K231:K253" si="65">ROUND(E231*J231,2)</f>
        <v>2000</v>
      </c>
      <c r="L231" s="159">
        <v>21</v>
      </c>
      <c r="M231" s="159">
        <f t="shared" ref="M231:M253" si="66">G231*(1+L231/100)</f>
        <v>0</v>
      </c>
      <c r="N231" s="158">
        <v>0</v>
      </c>
      <c r="O231" s="158">
        <f t="shared" ref="O231:O253" si="67">ROUND(E231*N231,2)</f>
        <v>0</v>
      </c>
      <c r="P231" s="158">
        <v>0</v>
      </c>
      <c r="Q231" s="158">
        <f t="shared" ref="Q231:Q253" si="68">ROUND(E231*P231,2)</f>
        <v>0</v>
      </c>
      <c r="R231" s="159"/>
      <c r="S231" s="159" t="s">
        <v>136</v>
      </c>
      <c r="T231" s="159" t="s">
        <v>137</v>
      </c>
      <c r="U231" s="159">
        <v>0</v>
      </c>
      <c r="V231" s="159">
        <f t="shared" ref="V231:V253" si="69">ROUND(E231*U231,2)</f>
        <v>0</v>
      </c>
      <c r="W231" s="159"/>
      <c r="X231" s="159" t="s">
        <v>138</v>
      </c>
      <c r="Y231" s="159" t="s">
        <v>139</v>
      </c>
      <c r="Z231" s="149"/>
      <c r="AA231" s="149"/>
      <c r="AB231" s="149"/>
      <c r="AC231" s="149"/>
      <c r="AD231" s="149"/>
      <c r="AE231" s="149"/>
      <c r="AF231" s="149"/>
      <c r="AG231" s="149" t="s">
        <v>140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ht="22.5" outlineLevel="1" x14ac:dyDescent="0.2">
      <c r="A232" s="178">
        <v>190</v>
      </c>
      <c r="B232" s="179" t="s">
        <v>502</v>
      </c>
      <c r="C232" s="186" t="s">
        <v>503</v>
      </c>
      <c r="D232" s="180" t="s">
        <v>202</v>
      </c>
      <c r="E232" s="181">
        <v>4</v>
      </c>
      <c r="F232" s="182"/>
      <c r="G232" s="183">
        <f t="shared" si="63"/>
        <v>0</v>
      </c>
      <c r="H232" s="160">
        <v>0</v>
      </c>
      <c r="I232" s="159">
        <f t="shared" si="64"/>
        <v>0</v>
      </c>
      <c r="J232" s="160">
        <v>552</v>
      </c>
      <c r="K232" s="159">
        <f t="shared" si="65"/>
        <v>2208</v>
      </c>
      <c r="L232" s="159">
        <v>21</v>
      </c>
      <c r="M232" s="159">
        <f t="shared" si="66"/>
        <v>0</v>
      </c>
      <c r="N232" s="158">
        <v>0</v>
      </c>
      <c r="O232" s="158">
        <f t="shared" si="67"/>
        <v>0</v>
      </c>
      <c r="P232" s="158">
        <v>0</v>
      </c>
      <c r="Q232" s="158">
        <f t="shared" si="68"/>
        <v>0</v>
      </c>
      <c r="R232" s="159"/>
      <c r="S232" s="159" t="s">
        <v>136</v>
      </c>
      <c r="T232" s="159" t="s">
        <v>137</v>
      </c>
      <c r="U232" s="159">
        <v>0</v>
      </c>
      <c r="V232" s="159">
        <f t="shared" si="69"/>
        <v>0</v>
      </c>
      <c r="W232" s="159"/>
      <c r="X232" s="159" t="s">
        <v>138</v>
      </c>
      <c r="Y232" s="159" t="s">
        <v>139</v>
      </c>
      <c r="Z232" s="149"/>
      <c r="AA232" s="149"/>
      <c r="AB232" s="149"/>
      <c r="AC232" s="149"/>
      <c r="AD232" s="149"/>
      <c r="AE232" s="149"/>
      <c r="AF232" s="149"/>
      <c r="AG232" s="149" t="s">
        <v>140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t="22.5" outlineLevel="1" x14ac:dyDescent="0.2">
      <c r="A233" s="178">
        <v>191</v>
      </c>
      <c r="B233" s="179" t="s">
        <v>504</v>
      </c>
      <c r="C233" s="186" t="s">
        <v>505</v>
      </c>
      <c r="D233" s="180" t="s">
        <v>202</v>
      </c>
      <c r="E233" s="181">
        <v>1</v>
      </c>
      <c r="F233" s="182"/>
      <c r="G233" s="183">
        <f t="shared" si="63"/>
        <v>0</v>
      </c>
      <c r="H233" s="160">
        <v>0</v>
      </c>
      <c r="I233" s="159">
        <f t="shared" si="64"/>
        <v>0</v>
      </c>
      <c r="J233" s="160">
        <v>633</v>
      </c>
      <c r="K233" s="159">
        <f t="shared" si="65"/>
        <v>633</v>
      </c>
      <c r="L233" s="159">
        <v>21</v>
      </c>
      <c r="M233" s="159">
        <f t="shared" si="66"/>
        <v>0</v>
      </c>
      <c r="N233" s="158">
        <v>0</v>
      </c>
      <c r="O233" s="158">
        <f t="shared" si="67"/>
        <v>0</v>
      </c>
      <c r="P233" s="158">
        <v>0</v>
      </c>
      <c r="Q233" s="158">
        <f t="shared" si="68"/>
        <v>0</v>
      </c>
      <c r="R233" s="159"/>
      <c r="S233" s="159" t="s">
        <v>136</v>
      </c>
      <c r="T233" s="159" t="s">
        <v>137</v>
      </c>
      <c r="U233" s="159">
        <v>0</v>
      </c>
      <c r="V233" s="159">
        <f t="shared" si="69"/>
        <v>0</v>
      </c>
      <c r="W233" s="159"/>
      <c r="X233" s="159" t="s">
        <v>138</v>
      </c>
      <c r="Y233" s="159" t="s">
        <v>139</v>
      </c>
      <c r="Z233" s="149"/>
      <c r="AA233" s="149"/>
      <c r="AB233" s="149"/>
      <c r="AC233" s="149"/>
      <c r="AD233" s="149"/>
      <c r="AE233" s="149"/>
      <c r="AF233" s="149"/>
      <c r="AG233" s="149" t="s">
        <v>140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ht="22.5" outlineLevel="1" x14ac:dyDescent="0.2">
      <c r="A234" s="178">
        <v>192</v>
      </c>
      <c r="B234" s="179" t="s">
        <v>506</v>
      </c>
      <c r="C234" s="186" t="s">
        <v>507</v>
      </c>
      <c r="D234" s="180" t="s">
        <v>202</v>
      </c>
      <c r="E234" s="181">
        <v>11</v>
      </c>
      <c r="F234" s="182"/>
      <c r="G234" s="183">
        <f t="shared" si="63"/>
        <v>0</v>
      </c>
      <c r="H234" s="160">
        <v>0</v>
      </c>
      <c r="I234" s="159">
        <f t="shared" si="64"/>
        <v>0</v>
      </c>
      <c r="J234" s="160">
        <v>1050</v>
      </c>
      <c r="K234" s="159">
        <f t="shared" si="65"/>
        <v>11550</v>
      </c>
      <c r="L234" s="159">
        <v>21</v>
      </c>
      <c r="M234" s="159">
        <f t="shared" si="66"/>
        <v>0</v>
      </c>
      <c r="N234" s="158">
        <v>0</v>
      </c>
      <c r="O234" s="158">
        <f t="shared" si="67"/>
        <v>0</v>
      </c>
      <c r="P234" s="158">
        <v>0</v>
      </c>
      <c r="Q234" s="158">
        <f t="shared" si="68"/>
        <v>0</v>
      </c>
      <c r="R234" s="159"/>
      <c r="S234" s="159" t="s">
        <v>136</v>
      </c>
      <c r="T234" s="159" t="s">
        <v>137</v>
      </c>
      <c r="U234" s="159">
        <v>0</v>
      </c>
      <c r="V234" s="159">
        <f t="shared" si="69"/>
        <v>0</v>
      </c>
      <c r="W234" s="159"/>
      <c r="X234" s="159" t="s">
        <v>138</v>
      </c>
      <c r="Y234" s="159" t="s">
        <v>139</v>
      </c>
      <c r="Z234" s="149"/>
      <c r="AA234" s="149"/>
      <c r="AB234" s="149"/>
      <c r="AC234" s="149"/>
      <c r="AD234" s="149"/>
      <c r="AE234" s="149"/>
      <c r="AF234" s="149"/>
      <c r="AG234" s="149" t="s">
        <v>140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78">
        <v>193</v>
      </c>
      <c r="B235" s="179" t="s">
        <v>508</v>
      </c>
      <c r="C235" s="186" t="s">
        <v>509</v>
      </c>
      <c r="D235" s="180" t="s">
        <v>164</v>
      </c>
      <c r="E235" s="181">
        <v>5</v>
      </c>
      <c r="F235" s="182"/>
      <c r="G235" s="183">
        <f t="shared" si="63"/>
        <v>0</v>
      </c>
      <c r="H235" s="160">
        <v>0</v>
      </c>
      <c r="I235" s="159">
        <f t="shared" si="64"/>
        <v>0</v>
      </c>
      <c r="J235" s="160">
        <v>7200</v>
      </c>
      <c r="K235" s="159">
        <f t="shared" si="65"/>
        <v>36000</v>
      </c>
      <c r="L235" s="159">
        <v>21</v>
      </c>
      <c r="M235" s="159">
        <f t="shared" si="66"/>
        <v>0</v>
      </c>
      <c r="N235" s="158">
        <v>0</v>
      </c>
      <c r="O235" s="158">
        <f t="shared" si="67"/>
        <v>0</v>
      </c>
      <c r="P235" s="158">
        <v>0</v>
      </c>
      <c r="Q235" s="158">
        <f t="shared" si="68"/>
        <v>0</v>
      </c>
      <c r="R235" s="159"/>
      <c r="S235" s="159" t="s">
        <v>136</v>
      </c>
      <c r="T235" s="159" t="s">
        <v>137</v>
      </c>
      <c r="U235" s="159">
        <v>0</v>
      </c>
      <c r="V235" s="159">
        <f t="shared" si="69"/>
        <v>0</v>
      </c>
      <c r="W235" s="159"/>
      <c r="X235" s="159" t="s">
        <v>138</v>
      </c>
      <c r="Y235" s="159" t="s">
        <v>139</v>
      </c>
      <c r="Z235" s="149"/>
      <c r="AA235" s="149"/>
      <c r="AB235" s="149"/>
      <c r="AC235" s="149"/>
      <c r="AD235" s="149"/>
      <c r="AE235" s="149"/>
      <c r="AF235" s="149"/>
      <c r="AG235" s="149" t="s">
        <v>140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22.5" outlineLevel="1" x14ac:dyDescent="0.2">
      <c r="A236" s="178">
        <v>194</v>
      </c>
      <c r="B236" s="179" t="s">
        <v>508</v>
      </c>
      <c r="C236" s="186" t="s">
        <v>510</v>
      </c>
      <c r="D236" s="180" t="s">
        <v>164</v>
      </c>
      <c r="E236" s="181">
        <v>5</v>
      </c>
      <c r="F236" s="182"/>
      <c r="G236" s="183">
        <f t="shared" si="63"/>
        <v>0</v>
      </c>
      <c r="H236" s="160">
        <v>0</v>
      </c>
      <c r="I236" s="159">
        <f t="shared" si="64"/>
        <v>0</v>
      </c>
      <c r="J236" s="160">
        <v>800</v>
      </c>
      <c r="K236" s="159">
        <f t="shared" si="65"/>
        <v>4000</v>
      </c>
      <c r="L236" s="159">
        <v>21</v>
      </c>
      <c r="M236" s="159">
        <f t="shared" si="66"/>
        <v>0</v>
      </c>
      <c r="N236" s="158">
        <v>0</v>
      </c>
      <c r="O236" s="158">
        <f t="shared" si="67"/>
        <v>0</v>
      </c>
      <c r="P236" s="158">
        <v>0</v>
      </c>
      <c r="Q236" s="158">
        <f t="shared" si="68"/>
        <v>0</v>
      </c>
      <c r="R236" s="159"/>
      <c r="S236" s="159" t="s">
        <v>136</v>
      </c>
      <c r="T236" s="159" t="s">
        <v>137</v>
      </c>
      <c r="U236" s="159">
        <v>0</v>
      </c>
      <c r="V236" s="159">
        <f t="shared" si="69"/>
        <v>0</v>
      </c>
      <c r="W236" s="159"/>
      <c r="X236" s="159" t="s">
        <v>254</v>
      </c>
      <c r="Y236" s="159" t="s">
        <v>139</v>
      </c>
      <c r="Z236" s="149"/>
      <c r="AA236" s="149"/>
      <c r="AB236" s="149"/>
      <c r="AC236" s="149"/>
      <c r="AD236" s="149"/>
      <c r="AE236" s="149"/>
      <c r="AF236" s="149"/>
      <c r="AG236" s="149" t="s">
        <v>255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ht="22.5" outlineLevel="1" x14ac:dyDescent="0.2">
      <c r="A237" s="178">
        <v>195</v>
      </c>
      <c r="B237" s="179" t="s">
        <v>511</v>
      </c>
      <c r="C237" s="186" t="s">
        <v>512</v>
      </c>
      <c r="D237" s="180" t="s">
        <v>164</v>
      </c>
      <c r="E237" s="181">
        <v>2</v>
      </c>
      <c r="F237" s="182"/>
      <c r="G237" s="183">
        <f t="shared" si="63"/>
        <v>0</v>
      </c>
      <c r="H237" s="160">
        <v>0</v>
      </c>
      <c r="I237" s="159">
        <f t="shared" si="64"/>
        <v>0</v>
      </c>
      <c r="J237" s="160">
        <v>78.5</v>
      </c>
      <c r="K237" s="159">
        <f t="shared" si="65"/>
        <v>157</v>
      </c>
      <c r="L237" s="159">
        <v>21</v>
      </c>
      <c r="M237" s="159">
        <f t="shared" si="66"/>
        <v>0</v>
      </c>
      <c r="N237" s="158">
        <v>0</v>
      </c>
      <c r="O237" s="158">
        <f t="shared" si="67"/>
        <v>0</v>
      </c>
      <c r="P237" s="158">
        <v>0</v>
      </c>
      <c r="Q237" s="158">
        <f t="shared" si="68"/>
        <v>0</v>
      </c>
      <c r="R237" s="159"/>
      <c r="S237" s="159" t="s">
        <v>136</v>
      </c>
      <c r="T237" s="159" t="s">
        <v>137</v>
      </c>
      <c r="U237" s="159">
        <v>0</v>
      </c>
      <c r="V237" s="159">
        <f t="shared" si="69"/>
        <v>0</v>
      </c>
      <c r="W237" s="159"/>
      <c r="X237" s="159" t="s">
        <v>138</v>
      </c>
      <c r="Y237" s="159" t="s">
        <v>139</v>
      </c>
      <c r="Z237" s="149"/>
      <c r="AA237" s="149"/>
      <c r="AB237" s="149"/>
      <c r="AC237" s="149"/>
      <c r="AD237" s="149"/>
      <c r="AE237" s="149"/>
      <c r="AF237" s="149"/>
      <c r="AG237" s="149" t="s">
        <v>140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ht="22.5" outlineLevel="1" x14ac:dyDescent="0.2">
      <c r="A238" s="178">
        <v>196</v>
      </c>
      <c r="B238" s="179" t="s">
        <v>513</v>
      </c>
      <c r="C238" s="186" t="s">
        <v>514</v>
      </c>
      <c r="D238" s="180" t="s">
        <v>164</v>
      </c>
      <c r="E238" s="181">
        <v>5</v>
      </c>
      <c r="F238" s="182"/>
      <c r="G238" s="183">
        <f t="shared" si="63"/>
        <v>0</v>
      </c>
      <c r="H238" s="160">
        <v>0</v>
      </c>
      <c r="I238" s="159">
        <f t="shared" si="64"/>
        <v>0</v>
      </c>
      <c r="J238" s="160">
        <v>95</v>
      </c>
      <c r="K238" s="159">
        <f t="shared" si="65"/>
        <v>475</v>
      </c>
      <c r="L238" s="159">
        <v>21</v>
      </c>
      <c r="M238" s="159">
        <f t="shared" si="66"/>
        <v>0</v>
      </c>
      <c r="N238" s="158">
        <v>0</v>
      </c>
      <c r="O238" s="158">
        <f t="shared" si="67"/>
        <v>0</v>
      </c>
      <c r="P238" s="158">
        <v>0</v>
      </c>
      <c r="Q238" s="158">
        <f t="shared" si="68"/>
        <v>0</v>
      </c>
      <c r="R238" s="159"/>
      <c r="S238" s="159" t="s">
        <v>136</v>
      </c>
      <c r="T238" s="159" t="s">
        <v>137</v>
      </c>
      <c r="U238" s="159">
        <v>0</v>
      </c>
      <c r="V238" s="159">
        <f t="shared" si="69"/>
        <v>0</v>
      </c>
      <c r="W238" s="159"/>
      <c r="X238" s="159" t="s">
        <v>138</v>
      </c>
      <c r="Y238" s="159" t="s">
        <v>139</v>
      </c>
      <c r="Z238" s="149"/>
      <c r="AA238" s="149"/>
      <c r="AB238" s="149"/>
      <c r="AC238" s="149"/>
      <c r="AD238" s="149"/>
      <c r="AE238" s="149"/>
      <c r="AF238" s="149"/>
      <c r="AG238" s="149" t="s">
        <v>140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ht="22.5" outlineLevel="1" x14ac:dyDescent="0.2">
      <c r="A239" s="178">
        <v>197</v>
      </c>
      <c r="B239" s="179" t="s">
        <v>515</v>
      </c>
      <c r="C239" s="186" t="s">
        <v>516</v>
      </c>
      <c r="D239" s="180" t="s">
        <v>164</v>
      </c>
      <c r="E239" s="181">
        <v>1</v>
      </c>
      <c r="F239" s="182"/>
      <c r="G239" s="183">
        <f t="shared" si="63"/>
        <v>0</v>
      </c>
      <c r="H239" s="160">
        <v>0</v>
      </c>
      <c r="I239" s="159">
        <f t="shared" si="64"/>
        <v>0</v>
      </c>
      <c r="J239" s="160">
        <v>101</v>
      </c>
      <c r="K239" s="159">
        <f t="shared" si="65"/>
        <v>101</v>
      </c>
      <c r="L239" s="159">
        <v>21</v>
      </c>
      <c r="M239" s="159">
        <f t="shared" si="66"/>
        <v>0</v>
      </c>
      <c r="N239" s="158">
        <v>0</v>
      </c>
      <c r="O239" s="158">
        <f t="shared" si="67"/>
        <v>0</v>
      </c>
      <c r="P239" s="158">
        <v>0</v>
      </c>
      <c r="Q239" s="158">
        <f t="shared" si="68"/>
        <v>0</v>
      </c>
      <c r="R239" s="159"/>
      <c r="S239" s="159" t="s">
        <v>136</v>
      </c>
      <c r="T239" s="159" t="s">
        <v>137</v>
      </c>
      <c r="U239" s="159">
        <v>0</v>
      </c>
      <c r="V239" s="159">
        <f t="shared" si="69"/>
        <v>0</v>
      </c>
      <c r="W239" s="159"/>
      <c r="X239" s="159" t="s">
        <v>138</v>
      </c>
      <c r="Y239" s="159" t="s">
        <v>139</v>
      </c>
      <c r="Z239" s="149"/>
      <c r="AA239" s="149"/>
      <c r="AB239" s="149"/>
      <c r="AC239" s="149"/>
      <c r="AD239" s="149"/>
      <c r="AE239" s="149"/>
      <c r="AF239" s="149"/>
      <c r="AG239" s="149" t="s">
        <v>140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78">
        <v>198</v>
      </c>
      <c r="B240" s="179" t="s">
        <v>517</v>
      </c>
      <c r="C240" s="186" t="s">
        <v>518</v>
      </c>
      <c r="D240" s="180" t="s">
        <v>164</v>
      </c>
      <c r="E240" s="181">
        <v>2</v>
      </c>
      <c r="F240" s="182"/>
      <c r="G240" s="183">
        <f t="shared" si="63"/>
        <v>0</v>
      </c>
      <c r="H240" s="160">
        <v>0</v>
      </c>
      <c r="I240" s="159">
        <f t="shared" si="64"/>
        <v>0</v>
      </c>
      <c r="J240" s="160">
        <v>150</v>
      </c>
      <c r="K240" s="159">
        <f t="shared" si="65"/>
        <v>300</v>
      </c>
      <c r="L240" s="159">
        <v>21</v>
      </c>
      <c r="M240" s="159">
        <f t="shared" si="66"/>
        <v>0</v>
      </c>
      <c r="N240" s="158">
        <v>0</v>
      </c>
      <c r="O240" s="158">
        <f t="shared" si="67"/>
        <v>0</v>
      </c>
      <c r="P240" s="158">
        <v>0</v>
      </c>
      <c r="Q240" s="158">
        <f t="shared" si="68"/>
        <v>0</v>
      </c>
      <c r="R240" s="159"/>
      <c r="S240" s="159" t="s">
        <v>136</v>
      </c>
      <c r="T240" s="159" t="s">
        <v>137</v>
      </c>
      <c r="U240" s="159">
        <v>0</v>
      </c>
      <c r="V240" s="159">
        <f t="shared" si="69"/>
        <v>0</v>
      </c>
      <c r="W240" s="159"/>
      <c r="X240" s="159" t="s">
        <v>138</v>
      </c>
      <c r="Y240" s="159" t="s">
        <v>139</v>
      </c>
      <c r="Z240" s="149"/>
      <c r="AA240" s="149"/>
      <c r="AB240" s="149"/>
      <c r="AC240" s="149"/>
      <c r="AD240" s="149"/>
      <c r="AE240" s="149"/>
      <c r="AF240" s="149"/>
      <c r="AG240" s="149" t="s">
        <v>140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78">
        <v>199</v>
      </c>
      <c r="B241" s="179" t="s">
        <v>519</v>
      </c>
      <c r="C241" s="186" t="s">
        <v>520</v>
      </c>
      <c r="D241" s="180" t="s">
        <v>135</v>
      </c>
      <c r="E241" s="181">
        <v>2</v>
      </c>
      <c r="F241" s="182"/>
      <c r="G241" s="183">
        <f t="shared" si="63"/>
        <v>0</v>
      </c>
      <c r="H241" s="160">
        <v>0</v>
      </c>
      <c r="I241" s="159">
        <f t="shared" si="64"/>
        <v>0</v>
      </c>
      <c r="J241" s="160">
        <v>700</v>
      </c>
      <c r="K241" s="159">
        <f t="shared" si="65"/>
        <v>1400</v>
      </c>
      <c r="L241" s="159">
        <v>21</v>
      </c>
      <c r="M241" s="159">
        <f t="shared" si="66"/>
        <v>0</v>
      </c>
      <c r="N241" s="158">
        <v>0</v>
      </c>
      <c r="O241" s="158">
        <f t="shared" si="67"/>
        <v>0</v>
      </c>
      <c r="P241" s="158">
        <v>0</v>
      </c>
      <c r="Q241" s="158">
        <f t="shared" si="68"/>
        <v>0</v>
      </c>
      <c r="R241" s="159"/>
      <c r="S241" s="159" t="s">
        <v>136</v>
      </c>
      <c r="T241" s="159" t="s">
        <v>137</v>
      </c>
      <c r="U241" s="159">
        <v>0</v>
      </c>
      <c r="V241" s="159">
        <f t="shared" si="69"/>
        <v>0</v>
      </c>
      <c r="W241" s="159"/>
      <c r="X241" s="159" t="s">
        <v>138</v>
      </c>
      <c r="Y241" s="159" t="s">
        <v>139</v>
      </c>
      <c r="Z241" s="149"/>
      <c r="AA241" s="149"/>
      <c r="AB241" s="149"/>
      <c r="AC241" s="149"/>
      <c r="AD241" s="149"/>
      <c r="AE241" s="149"/>
      <c r="AF241" s="149"/>
      <c r="AG241" s="149" t="s">
        <v>140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78">
        <v>200</v>
      </c>
      <c r="B242" s="179" t="s">
        <v>521</v>
      </c>
      <c r="C242" s="186" t="s">
        <v>522</v>
      </c>
      <c r="D242" s="180" t="s">
        <v>202</v>
      </c>
      <c r="E242" s="181">
        <v>0.6</v>
      </c>
      <c r="F242" s="182"/>
      <c r="G242" s="183">
        <f t="shared" si="63"/>
        <v>0</v>
      </c>
      <c r="H242" s="160">
        <v>0</v>
      </c>
      <c r="I242" s="159">
        <f t="shared" si="64"/>
        <v>0</v>
      </c>
      <c r="J242" s="160">
        <v>348</v>
      </c>
      <c r="K242" s="159">
        <f t="shared" si="65"/>
        <v>208.8</v>
      </c>
      <c r="L242" s="159">
        <v>21</v>
      </c>
      <c r="M242" s="159">
        <f t="shared" si="66"/>
        <v>0</v>
      </c>
      <c r="N242" s="158">
        <v>0</v>
      </c>
      <c r="O242" s="158">
        <f t="shared" si="67"/>
        <v>0</v>
      </c>
      <c r="P242" s="158">
        <v>0</v>
      </c>
      <c r="Q242" s="158">
        <f t="shared" si="68"/>
        <v>0</v>
      </c>
      <c r="R242" s="159"/>
      <c r="S242" s="159" t="s">
        <v>136</v>
      </c>
      <c r="T242" s="159" t="s">
        <v>137</v>
      </c>
      <c r="U242" s="159">
        <v>0</v>
      </c>
      <c r="V242" s="159">
        <f t="shared" si="69"/>
        <v>0</v>
      </c>
      <c r="W242" s="159"/>
      <c r="X242" s="159" t="s">
        <v>138</v>
      </c>
      <c r="Y242" s="159" t="s">
        <v>139</v>
      </c>
      <c r="Z242" s="149"/>
      <c r="AA242" s="149"/>
      <c r="AB242" s="149"/>
      <c r="AC242" s="149"/>
      <c r="AD242" s="149"/>
      <c r="AE242" s="149"/>
      <c r="AF242" s="149"/>
      <c r="AG242" s="149" t="s">
        <v>140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78">
        <v>201</v>
      </c>
      <c r="B243" s="179" t="s">
        <v>523</v>
      </c>
      <c r="C243" s="186" t="s">
        <v>524</v>
      </c>
      <c r="D243" s="180" t="s">
        <v>202</v>
      </c>
      <c r="E243" s="181">
        <v>0.6</v>
      </c>
      <c r="F243" s="182"/>
      <c r="G243" s="183">
        <f t="shared" si="63"/>
        <v>0</v>
      </c>
      <c r="H243" s="160">
        <v>0</v>
      </c>
      <c r="I243" s="159">
        <f t="shared" si="64"/>
        <v>0</v>
      </c>
      <c r="J243" s="160">
        <v>189</v>
      </c>
      <c r="K243" s="159">
        <f t="shared" si="65"/>
        <v>113.4</v>
      </c>
      <c r="L243" s="159">
        <v>21</v>
      </c>
      <c r="M243" s="159">
        <f t="shared" si="66"/>
        <v>0</v>
      </c>
      <c r="N243" s="158">
        <v>0</v>
      </c>
      <c r="O243" s="158">
        <f t="shared" si="67"/>
        <v>0</v>
      </c>
      <c r="P243" s="158">
        <v>0</v>
      </c>
      <c r="Q243" s="158">
        <f t="shared" si="68"/>
        <v>0</v>
      </c>
      <c r="R243" s="159"/>
      <c r="S243" s="159" t="s">
        <v>136</v>
      </c>
      <c r="T243" s="159" t="s">
        <v>137</v>
      </c>
      <c r="U243" s="159">
        <v>0</v>
      </c>
      <c r="V243" s="159">
        <f t="shared" si="69"/>
        <v>0</v>
      </c>
      <c r="W243" s="159"/>
      <c r="X243" s="159" t="s">
        <v>138</v>
      </c>
      <c r="Y243" s="159" t="s">
        <v>139</v>
      </c>
      <c r="Z243" s="149"/>
      <c r="AA243" s="149"/>
      <c r="AB243" s="149"/>
      <c r="AC243" s="149"/>
      <c r="AD243" s="149"/>
      <c r="AE243" s="149"/>
      <c r="AF243" s="149"/>
      <c r="AG243" s="149" t="s">
        <v>140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78">
        <v>202</v>
      </c>
      <c r="B244" s="179" t="s">
        <v>525</v>
      </c>
      <c r="C244" s="186" t="s">
        <v>526</v>
      </c>
      <c r="D244" s="180" t="s">
        <v>202</v>
      </c>
      <c r="E244" s="181">
        <v>10</v>
      </c>
      <c r="F244" s="182"/>
      <c r="G244" s="183">
        <f t="shared" si="63"/>
        <v>0</v>
      </c>
      <c r="H244" s="160">
        <v>0</v>
      </c>
      <c r="I244" s="159">
        <f t="shared" si="64"/>
        <v>0</v>
      </c>
      <c r="J244" s="160">
        <v>224</v>
      </c>
      <c r="K244" s="159">
        <f t="shared" si="65"/>
        <v>2240</v>
      </c>
      <c r="L244" s="159">
        <v>21</v>
      </c>
      <c r="M244" s="159">
        <f t="shared" si="66"/>
        <v>0</v>
      </c>
      <c r="N244" s="158">
        <v>0</v>
      </c>
      <c r="O244" s="158">
        <f t="shared" si="67"/>
        <v>0</v>
      </c>
      <c r="P244" s="158">
        <v>0</v>
      </c>
      <c r="Q244" s="158">
        <f t="shared" si="68"/>
        <v>0</v>
      </c>
      <c r="R244" s="159"/>
      <c r="S244" s="159" t="s">
        <v>136</v>
      </c>
      <c r="T244" s="159" t="s">
        <v>137</v>
      </c>
      <c r="U244" s="159">
        <v>0</v>
      </c>
      <c r="V244" s="159">
        <f t="shared" si="69"/>
        <v>0</v>
      </c>
      <c r="W244" s="159"/>
      <c r="X244" s="159" t="s">
        <v>138</v>
      </c>
      <c r="Y244" s="159" t="s">
        <v>139</v>
      </c>
      <c r="Z244" s="149"/>
      <c r="AA244" s="149"/>
      <c r="AB244" s="149"/>
      <c r="AC244" s="149"/>
      <c r="AD244" s="149"/>
      <c r="AE244" s="149"/>
      <c r="AF244" s="149"/>
      <c r="AG244" s="149" t="s">
        <v>140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ht="22.5" outlineLevel="1" x14ac:dyDescent="0.2">
      <c r="A245" s="178">
        <v>203</v>
      </c>
      <c r="B245" s="179" t="s">
        <v>527</v>
      </c>
      <c r="C245" s="186" t="s">
        <v>528</v>
      </c>
      <c r="D245" s="180" t="s">
        <v>202</v>
      </c>
      <c r="E245" s="181">
        <v>20</v>
      </c>
      <c r="F245" s="182"/>
      <c r="G245" s="183">
        <f t="shared" si="63"/>
        <v>0</v>
      </c>
      <c r="H245" s="160">
        <v>0</v>
      </c>
      <c r="I245" s="159">
        <f t="shared" si="64"/>
        <v>0</v>
      </c>
      <c r="J245" s="160">
        <v>29</v>
      </c>
      <c r="K245" s="159">
        <f t="shared" si="65"/>
        <v>580</v>
      </c>
      <c r="L245" s="159">
        <v>21</v>
      </c>
      <c r="M245" s="159">
        <f t="shared" si="66"/>
        <v>0</v>
      </c>
      <c r="N245" s="158">
        <v>0</v>
      </c>
      <c r="O245" s="158">
        <f t="shared" si="67"/>
        <v>0</v>
      </c>
      <c r="P245" s="158">
        <v>0</v>
      </c>
      <c r="Q245" s="158">
        <f t="shared" si="68"/>
        <v>0</v>
      </c>
      <c r="R245" s="159"/>
      <c r="S245" s="159" t="s">
        <v>136</v>
      </c>
      <c r="T245" s="159" t="s">
        <v>137</v>
      </c>
      <c r="U245" s="159">
        <v>0</v>
      </c>
      <c r="V245" s="159">
        <f t="shared" si="69"/>
        <v>0</v>
      </c>
      <c r="W245" s="159"/>
      <c r="X245" s="159" t="s">
        <v>138</v>
      </c>
      <c r="Y245" s="159" t="s">
        <v>139</v>
      </c>
      <c r="Z245" s="149"/>
      <c r="AA245" s="149"/>
      <c r="AB245" s="149"/>
      <c r="AC245" s="149"/>
      <c r="AD245" s="149"/>
      <c r="AE245" s="149"/>
      <c r="AF245" s="149"/>
      <c r="AG245" s="149" t="s">
        <v>140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ht="22.5" outlineLevel="1" x14ac:dyDescent="0.2">
      <c r="A246" s="178">
        <v>204</v>
      </c>
      <c r="B246" s="179" t="s">
        <v>529</v>
      </c>
      <c r="C246" s="186" t="s">
        <v>530</v>
      </c>
      <c r="D246" s="180" t="s">
        <v>164</v>
      </c>
      <c r="E246" s="181">
        <v>4</v>
      </c>
      <c r="F246" s="182"/>
      <c r="G246" s="183">
        <f t="shared" si="63"/>
        <v>0</v>
      </c>
      <c r="H246" s="160">
        <v>0</v>
      </c>
      <c r="I246" s="159">
        <f t="shared" si="64"/>
        <v>0</v>
      </c>
      <c r="J246" s="160">
        <v>390</v>
      </c>
      <c r="K246" s="159">
        <f t="shared" si="65"/>
        <v>1560</v>
      </c>
      <c r="L246" s="159">
        <v>21</v>
      </c>
      <c r="M246" s="159">
        <f t="shared" si="66"/>
        <v>0</v>
      </c>
      <c r="N246" s="158">
        <v>0</v>
      </c>
      <c r="O246" s="158">
        <f t="shared" si="67"/>
        <v>0</v>
      </c>
      <c r="P246" s="158">
        <v>0</v>
      </c>
      <c r="Q246" s="158">
        <f t="shared" si="68"/>
        <v>0</v>
      </c>
      <c r="R246" s="159"/>
      <c r="S246" s="159" t="s">
        <v>136</v>
      </c>
      <c r="T246" s="159" t="s">
        <v>137</v>
      </c>
      <c r="U246" s="159">
        <v>0</v>
      </c>
      <c r="V246" s="159">
        <f t="shared" si="69"/>
        <v>0</v>
      </c>
      <c r="W246" s="159"/>
      <c r="X246" s="159" t="s">
        <v>138</v>
      </c>
      <c r="Y246" s="159" t="s">
        <v>139</v>
      </c>
      <c r="Z246" s="149"/>
      <c r="AA246" s="149"/>
      <c r="AB246" s="149"/>
      <c r="AC246" s="149"/>
      <c r="AD246" s="149"/>
      <c r="AE246" s="149"/>
      <c r="AF246" s="149"/>
      <c r="AG246" s="149" t="s">
        <v>140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8">
        <v>205</v>
      </c>
      <c r="B247" s="179" t="s">
        <v>531</v>
      </c>
      <c r="C247" s="186" t="s">
        <v>532</v>
      </c>
      <c r="D247" s="180" t="s">
        <v>202</v>
      </c>
      <c r="E247" s="181">
        <v>4</v>
      </c>
      <c r="F247" s="182"/>
      <c r="G247" s="183">
        <f t="shared" si="63"/>
        <v>0</v>
      </c>
      <c r="H247" s="160">
        <v>0</v>
      </c>
      <c r="I247" s="159">
        <f t="shared" si="64"/>
        <v>0</v>
      </c>
      <c r="J247" s="160">
        <v>138</v>
      </c>
      <c r="K247" s="159">
        <f t="shared" si="65"/>
        <v>552</v>
      </c>
      <c r="L247" s="159">
        <v>21</v>
      </c>
      <c r="M247" s="159">
        <f t="shared" si="66"/>
        <v>0</v>
      </c>
      <c r="N247" s="158">
        <v>0</v>
      </c>
      <c r="O247" s="158">
        <f t="shared" si="67"/>
        <v>0</v>
      </c>
      <c r="P247" s="158">
        <v>0</v>
      </c>
      <c r="Q247" s="158">
        <f t="shared" si="68"/>
        <v>0</v>
      </c>
      <c r="R247" s="159"/>
      <c r="S247" s="159" t="s">
        <v>136</v>
      </c>
      <c r="T247" s="159" t="s">
        <v>137</v>
      </c>
      <c r="U247" s="159">
        <v>0</v>
      </c>
      <c r="V247" s="159">
        <f t="shared" si="69"/>
        <v>0</v>
      </c>
      <c r="W247" s="159"/>
      <c r="X247" s="159" t="s">
        <v>138</v>
      </c>
      <c r="Y247" s="159" t="s">
        <v>139</v>
      </c>
      <c r="Z247" s="149"/>
      <c r="AA247" s="149"/>
      <c r="AB247" s="149"/>
      <c r="AC247" s="149"/>
      <c r="AD247" s="149"/>
      <c r="AE247" s="149"/>
      <c r="AF247" s="149"/>
      <c r="AG247" s="149" t="s">
        <v>140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78">
        <v>206</v>
      </c>
      <c r="B248" s="179" t="s">
        <v>533</v>
      </c>
      <c r="C248" s="186" t="s">
        <v>534</v>
      </c>
      <c r="D248" s="180" t="s">
        <v>202</v>
      </c>
      <c r="E248" s="181">
        <v>9</v>
      </c>
      <c r="F248" s="182"/>
      <c r="G248" s="183">
        <f t="shared" si="63"/>
        <v>0</v>
      </c>
      <c r="H248" s="160">
        <v>0</v>
      </c>
      <c r="I248" s="159">
        <f t="shared" si="64"/>
        <v>0</v>
      </c>
      <c r="J248" s="160">
        <v>1023.5</v>
      </c>
      <c r="K248" s="159">
        <f t="shared" si="65"/>
        <v>9211.5</v>
      </c>
      <c r="L248" s="159">
        <v>21</v>
      </c>
      <c r="M248" s="159">
        <f t="shared" si="66"/>
        <v>0</v>
      </c>
      <c r="N248" s="158">
        <v>0</v>
      </c>
      <c r="O248" s="158">
        <f t="shared" si="67"/>
        <v>0</v>
      </c>
      <c r="P248" s="158">
        <v>0</v>
      </c>
      <c r="Q248" s="158">
        <f t="shared" si="68"/>
        <v>0</v>
      </c>
      <c r="R248" s="159"/>
      <c r="S248" s="159" t="s">
        <v>136</v>
      </c>
      <c r="T248" s="159" t="s">
        <v>137</v>
      </c>
      <c r="U248" s="159">
        <v>0</v>
      </c>
      <c r="V248" s="159">
        <f t="shared" si="69"/>
        <v>0</v>
      </c>
      <c r="W248" s="159"/>
      <c r="X248" s="159" t="s">
        <v>138</v>
      </c>
      <c r="Y248" s="159" t="s">
        <v>139</v>
      </c>
      <c r="Z248" s="149"/>
      <c r="AA248" s="149"/>
      <c r="AB248" s="149"/>
      <c r="AC248" s="149"/>
      <c r="AD248" s="149"/>
      <c r="AE248" s="149"/>
      <c r="AF248" s="149"/>
      <c r="AG248" s="149" t="s">
        <v>140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78">
        <v>207</v>
      </c>
      <c r="B249" s="179" t="s">
        <v>535</v>
      </c>
      <c r="C249" s="186" t="s">
        <v>536</v>
      </c>
      <c r="D249" s="180" t="s">
        <v>164</v>
      </c>
      <c r="E249" s="181">
        <v>2</v>
      </c>
      <c r="F249" s="182"/>
      <c r="G249" s="183">
        <f t="shared" si="63"/>
        <v>0</v>
      </c>
      <c r="H249" s="160">
        <v>0</v>
      </c>
      <c r="I249" s="159">
        <f t="shared" si="64"/>
        <v>0</v>
      </c>
      <c r="J249" s="160">
        <v>1140</v>
      </c>
      <c r="K249" s="159">
        <f t="shared" si="65"/>
        <v>2280</v>
      </c>
      <c r="L249" s="159">
        <v>21</v>
      </c>
      <c r="M249" s="159">
        <f t="shared" si="66"/>
        <v>0</v>
      </c>
      <c r="N249" s="158">
        <v>0</v>
      </c>
      <c r="O249" s="158">
        <f t="shared" si="67"/>
        <v>0</v>
      </c>
      <c r="P249" s="158">
        <v>0</v>
      </c>
      <c r="Q249" s="158">
        <f t="shared" si="68"/>
        <v>0</v>
      </c>
      <c r="R249" s="159"/>
      <c r="S249" s="159" t="s">
        <v>136</v>
      </c>
      <c r="T249" s="159" t="s">
        <v>137</v>
      </c>
      <c r="U249" s="159">
        <v>0</v>
      </c>
      <c r="V249" s="159">
        <f t="shared" si="69"/>
        <v>0</v>
      </c>
      <c r="W249" s="159"/>
      <c r="X249" s="159" t="s">
        <v>138</v>
      </c>
      <c r="Y249" s="159" t="s">
        <v>139</v>
      </c>
      <c r="Z249" s="149"/>
      <c r="AA249" s="149"/>
      <c r="AB249" s="149"/>
      <c r="AC249" s="149"/>
      <c r="AD249" s="149"/>
      <c r="AE249" s="149"/>
      <c r="AF249" s="149"/>
      <c r="AG249" s="149" t="s">
        <v>140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8">
        <v>208</v>
      </c>
      <c r="B250" s="179" t="s">
        <v>537</v>
      </c>
      <c r="C250" s="186" t="s">
        <v>538</v>
      </c>
      <c r="D250" s="180" t="s">
        <v>164</v>
      </c>
      <c r="E250" s="181">
        <v>2</v>
      </c>
      <c r="F250" s="182"/>
      <c r="G250" s="183">
        <f t="shared" si="63"/>
        <v>0</v>
      </c>
      <c r="H250" s="160">
        <v>0</v>
      </c>
      <c r="I250" s="159">
        <f t="shared" si="64"/>
        <v>0</v>
      </c>
      <c r="J250" s="160">
        <v>1170</v>
      </c>
      <c r="K250" s="159">
        <f t="shared" si="65"/>
        <v>2340</v>
      </c>
      <c r="L250" s="159">
        <v>21</v>
      </c>
      <c r="M250" s="159">
        <f t="shared" si="66"/>
        <v>0</v>
      </c>
      <c r="N250" s="158">
        <v>0</v>
      </c>
      <c r="O250" s="158">
        <f t="shared" si="67"/>
        <v>0</v>
      </c>
      <c r="P250" s="158">
        <v>0</v>
      </c>
      <c r="Q250" s="158">
        <f t="shared" si="68"/>
        <v>0</v>
      </c>
      <c r="R250" s="159"/>
      <c r="S250" s="159" t="s">
        <v>136</v>
      </c>
      <c r="T250" s="159" t="s">
        <v>137</v>
      </c>
      <c r="U250" s="159">
        <v>0</v>
      </c>
      <c r="V250" s="159">
        <f t="shared" si="69"/>
        <v>0</v>
      </c>
      <c r="W250" s="159"/>
      <c r="X250" s="159" t="s">
        <v>138</v>
      </c>
      <c r="Y250" s="159" t="s">
        <v>139</v>
      </c>
      <c r="Z250" s="149"/>
      <c r="AA250" s="149"/>
      <c r="AB250" s="149"/>
      <c r="AC250" s="149"/>
      <c r="AD250" s="149"/>
      <c r="AE250" s="149"/>
      <c r="AF250" s="149"/>
      <c r="AG250" s="149" t="s">
        <v>140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78">
        <v>209</v>
      </c>
      <c r="B251" s="179" t="s">
        <v>539</v>
      </c>
      <c r="C251" s="186" t="s">
        <v>540</v>
      </c>
      <c r="D251" s="180" t="s">
        <v>202</v>
      </c>
      <c r="E251" s="181">
        <v>1</v>
      </c>
      <c r="F251" s="182"/>
      <c r="G251" s="183">
        <f t="shared" si="63"/>
        <v>0</v>
      </c>
      <c r="H251" s="160">
        <v>0</v>
      </c>
      <c r="I251" s="159">
        <f t="shared" si="64"/>
        <v>0</v>
      </c>
      <c r="J251" s="160">
        <v>224</v>
      </c>
      <c r="K251" s="159">
        <f t="shared" si="65"/>
        <v>224</v>
      </c>
      <c r="L251" s="159">
        <v>21</v>
      </c>
      <c r="M251" s="159">
        <f t="shared" si="66"/>
        <v>0</v>
      </c>
      <c r="N251" s="158">
        <v>0</v>
      </c>
      <c r="O251" s="158">
        <f t="shared" si="67"/>
        <v>0</v>
      </c>
      <c r="P251" s="158">
        <v>0</v>
      </c>
      <c r="Q251" s="158">
        <f t="shared" si="68"/>
        <v>0</v>
      </c>
      <c r="R251" s="159"/>
      <c r="S251" s="159" t="s">
        <v>136</v>
      </c>
      <c r="T251" s="159" t="s">
        <v>137</v>
      </c>
      <c r="U251" s="159">
        <v>0</v>
      </c>
      <c r="V251" s="159">
        <f t="shared" si="69"/>
        <v>0</v>
      </c>
      <c r="W251" s="159"/>
      <c r="X251" s="159" t="s">
        <v>138</v>
      </c>
      <c r="Y251" s="159" t="s">
        <v>139</v>
      </c>
      <c r="Z251" s="149"/>
      <c r="AA251" s="149"/>
      <c r="AB251" s="149"/>
      <c r="AC251" s="149"/>
      <c r="AD251" s="149"/>
      <c r="AE251" s="149"/>
      <c r="AF251" s="149"/>
      <c r="AG251" s="149" t="s">
        <v>140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78">
        <v>210</v>
      </c>
      <c r="B252" s="179" t="s">
        <v>541</v>
      </c>
      <c r="C252" s="186" t="s">
        <v>542</v>
      </c>
      <c r="D252" s="180" t="s">
        <v>164</v>
      </c>
      <c r="E252" s="181">
        <v>1</v>
      </c>
      <c r="F252" s="182"/>
      <c r="G252" s="183">
        <f t="shared" si="63"/>
        <v>0</v>
      </c>
      <c r="H252" s="160">
        <v>0</v>
      </c>
      <c r="I252" s="159">
        <f t="shared" si="64"/>
        <v>0</v>
      </c>
      <c r="J252" s="160">
        <v>1060</v>
      </c>
      <c r="K252" s="159">
        <f t="shared" si="65"/>
        <v>1060</v>
      </c>
      <c r="L252" s="159">
        <v>21</v>
      </c>
      <c r="M252" s="159">
        <f t="shared" si="66"/>
        <v>0</v>
      </c>
      <c r="N252" s="158">
        <v>0</v>
      </c>
      <c r="O252" s="158">
        <f t="shared" si="67"/>
        <v>0</v>
      </c>
      <c r="P252" s="158">
        <v>0</v>
      </c>
      <c r="Q252" s="158">
        <f t="shared" si="68"/>
        <v>0</v>
      </c>
      <c r="R252" s="159"/>
      <c r="S252" s="159" t="s">
        <v>136</v>
      </c>
      <c r="T252" s="159" t="s">
        <v>137</v>
      </c>
      <c r="U252" s="159">
        <v>0</v>
      </c>
      <c r="V252" s="159">
        <f t="shared" si="69"/>
        <v>0</v>
      </c>
      <c r="W252" s="159"/>
      <c r="X252" s="159" t="s">
        <v>138</v>
      </c>
      <c r="Y252" s="159" t="s">
        <v>139</v>
      </c>
      <c r="Z252" s="149"/>
      <c r="AA252" s="149"/>
      <c r="AB252" s="149"/>
      <c r="AC252" s="149"/>
      <c r="AD252" s="149"/>
      <c r="AE252" s="149"/>
      <c r="AF252" s="149"/>
      <c r="AG252" s="149" t="s">
        <v>140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collapsed="1" x14ac:dyDescent="0.2">
      <c r="A253" s="172">
        <v>211</v>
      </c>
      <c r="B253" s="173" t="s">
        <v>543</v>
      </c>
      <c r="C253" s="187" t="s">
        <v>544</v>
      </c>
      <c r="D253" s="174" t="s">
        <v>164</v>
      </c>
      <c r="E253" s="175">
        <v>2</v>
      </c>
      <c r="F253" s="176"/>
      <c r="G253" s="177">
        <f t="shared" si="63"/>
        <v>0</v>
      </c>
      <c r="H253" s="160">
        <v>0</v>
      </c>
      <c r="I253" s="159">
        <f t="shared" si="64"/>
        <v>0</v>
      </c>
      <c r="J253" s="160">
        <v>1230</v>
      </c>
      <c r="K253" s="159">
        <f t="shared" si="65"/>
        <v>2460</v>
      </c>
      <c r="L253" s="159">
        <v>21</v>
      </c>
      <c r="M253" s="159">
        <f t="shared" si="66"/>
        <v>0</v>
      </c>
      <c r="N253" s="158">
        <v>0</v>
      </c>
      <c r="O253" s="158">
        <f t="shared" si="67"/>
        <v>0</v>
      </c>
      <c r="P253" s="158">
        <v>0</v>
      </c>
      <c r="Q253" s="158">
        <f t="shared" si="68"/>
        <v>0</v>
      </c>
      <c r="R253" s="159"/>
      <c r="S253" s="159" t="s">
        <v>136</v>
      </c>
      <c r="T253" s="159" t="s">
        <v>137</v>
      </c>
      <c r="U253" s="159">
        <v>0</v>
      </c>
      <c r="V253" s="159">
        <f t="shared" si="69"/>
        <v>0</v>
      </c>
      <c r="W253" s="159"/>
      <c r="X253" s="159" t="s">
        <v>138</v>
      </c>
      <c r="Y253" s="159" t="s">
        <v>139</v>
      </c>
      <c r="Z253" s="149"/>
      <c r="AA253" s="149"/>
      <c r="AB253" s="149"/>
      <c r="AC253" s="149"/>
      <c r="AD253" s="149"/>
      <c r="AE253" s="149"/>
      <c r="AF253" s="149"/>
      <c r="AG253" s="149" t="s">
        <v>140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2.5" hidden="1" outlineLevel="2" x14ac:dyDescent="0.2">
      <c r="A254" s="156"/>
      <c r="B254" s="157"/>
      <c r="C254" s="188" t="s">
        <v>290</v>
      </c>
      <c r="D254" s="161"/>
      <c r="E254" s="162"/>
      <c r="F254" s="159"/>
      <c r="G254" s="159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59"/>
      <c r="Z254" s="149"/>
      <c r="AA254" s="149"/>
      <c r="AB254" s="149"/>
      <c r="AC254" s="149"/>
      <c r="AD254" s="149"/>
      <c r="AE254" s="149"/>
      <c r="AF254" s="149"/>
      <c r="AG254" s="149" t="s">
        <v>259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hidden="1" outlineLevel="3" x14ac:dyDescent="0.2">
      <c r="A255" s="156"/>
      <c r="B255" s="157"/>
      <c r="C255" s="188" t="s">
        <v>45</v>
      </c>
      <c r="D255" s="161"/>
      <c r="E255" s="162">
        <v>2</v>
      </c>
      <c r="F255" s="159"/>
      <c r="G255" s="159"/>
      <c r="H255" s="159"/>
      <c r="I255" s="159"/>
      <c r="J255" s="159"/>
      <c r="K255" s="159"/>
      <c r="L255" s="159"/>
      <c r="M255" s="159"/>
      <c r="N255" s="158"/>
      <c r="O255" s="158"/>
      <c r="P255" s="158"/>
      <c r="Q255" s="158"/>
      <c r="R255" s="159"/>
      <c r="S255" s="159"/>
      <c r="T255" s="159"/>
      <c r="U255" s="159"/>
      <c r="V255" s="159"/>
      <c r="W255" s="159"/>
      <c r="X255" s="159"/>
      <c r="Y255" s="159"/>
      <c r="Z255" s="149"/>
      <c r="AA255" s="149"/>
      <c r="AB255" s="149"/>
      <c r="AC255" s="149"/>
      <c r="AD255" s="149"/>
      <c r="AE255" s="149"/>
      <c r="AF255" s="149"/>
      <c r="AG255" s="149" t="s">
        <v>259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x14ac:dyDescent="0.2">
      <c r="A256" s="165" t="s">
        <v>131</v>
      </c>
      <c r="B256" s="166" t="s">
        <v>78</v>
      </c>
      <c r="C256" s="185" t="s">
        <v>79</v>
      </c>
      <c r="D256" s="167"/>
      <c r="E256" s="168"/>
      <c r="F256" s="169"/>
      <c r="G256" s="170">
        <f>SUMIF(AG257:AG285,"&lt;&gt;NOR",G257:G285)</f>
        <v>0</v>
      </c>
      <c r="H256" s="164"/>
      <c r="I256" s="164">
        <f>SUM(I257:I285)</f>
        <v>0</v>
      </c>
      <c r="J256" s="164"/>
      <c r="K256" s="164">
        <f>SUM(K257:K285)</f>
        <v>125661.25</v>
      </c>
      <c r="L256" s="164"/>
      <c r="M256" s="164">
        <f>SUM(M257:M285)</f>
        <v>0</v>
      </c>
      <c r="N256" s="163"/>
      <c r="O256" s="163">
        <f>SUM(O257:O285)</f>
        <v>0</v>
      </c>
      <c r="P256" s="163"/>
      <c r="Q256" s="163">
        <f>SUM(Q257:Q285)</f>
        <v>0</v>
      </c>
      <c r="R256" s="164"/>
      <c r="S256" s="164"/>
      <c r="T256" s="164"/>
      <c r="U256" s="164"/>
      <c r="V256" s="164">
        <f>SUM(V257:V285)</f>
        <v>0</v>
      </c>
      <c r="W256" s="164"/>
      <c r="X256" s="164"/>
      <c r="Y256" s="164"/>
      <c r="AG256" t="s">
        <v>132</v>
      </c>
    </row>
    <row r="257" spans="1:60" ht="33.75" outlineLevel="1" x14ac:dyDescent="0.2">
      <c r="A257" s="178">
        <v>212</v>
      </c>
      <c r="B257" s="179" t="s">
        <v>545</v>
      </c>
      <c r="C257" s="186" t="s">
        <v>546</v>
      </c>
      <c r="D257" s="180" t="s">
        <v>202</v>
      </c>
      <c r="E257" s="181">
        <v>50</v>
      </c>
      <c r="F257" s="182"/>
      <c r="G257" s="183">
        <f t="shared" ref="G257:G285" si="70">ROUND(E257*F257,2)</f>
        <v>0</v>
      </c>
      <c r="H257" s="160">
        <v>0</v>
      </c>
      <c r="I257" s="159">
        <f t="shared" ref="I257:I285" si="71">ROUND(E257*H257,2)</f>
        <v>0</v>
      </c>
      <c r="J257" s="160">
        <v>439</v>
      </c>
      <c r="K257" s="159">
        <f t="shared" ref="K257:K285" si="72">ROUND(E257*J257,2)</f>
        <v>21950</v>
      </c>
      <c r="L257" s="159">
        <v>21</v>
      </c>
      <c r="M257" s="159">
        <f t="shared" ref="M257:M285" si="73">G257*(1+L257/100)</f>
        <v>0</v>
      </c>
      <c r="N257" s="158">
        <v>0</v>
      </c>
      <c r="O257" s="158">
        <f t="shared" ref="O257:O285" si="74">ROUND(E257*N257,2)</f>
        <v>0</v>
      </c>
      <c r="P257" s="158">
        <v>0</v>
      </c>
      <c r="Q257" s="158">
        <f t="shared" ref="Q257:Q285" si="75">ROUND(E257*P257,2)</f>
        <v>0</v>
      </c>
      <c r="R257" s="159"/>
      <c r="S257" s="159" t="s">
        <v>136</v>
      </c>
      <c r="T257" s="159" t="s">
        <v>137</v>
      </c>
      <c r="U257" s="159">
        <v>0</v>
      </c>
      <c r="V257" s="159">
        <f t="shared" ref="V257:V285" si="76">ROUND(E257*U257,2)</f>
        <v>0</v>
      </c>
      <c r="W257" s="159"/>
      <c r="X257" s="159" t="s">
        <v>138</v>
      </c>
      <c r="Y257" s="159" t="s">
        <v>139</v>
      </c>
      <c r="Z257" s="149"/>
      <c r="AA257" s="149"/>
      <c r="AB257" s="149"/>
      <c r="AC257" s="149"/>
      <c r="AD257" s="149"/>
      <c r="AE257" s="149"/>
      <c r="AF257" s="149"/>
      <c r="AG257" s="149" t="s">
        <v>140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33.75" outlineLevel="1" x14ac:dyDescent="0.2">
      <c r="A258" s="178">
        <v>213</v>
      </c>
      <c r="B258" s="179" t="s">
        <v>547</v>
      </c>
      <c r="C258" s="186" t="s">
        <v>548</v>
      </c>
      <c r="D258" s="180" t="s">
        <v>202</v>
      </c>
      <c r="E258" s="181">
        <v>16</v>
      </c>
      <c r="F258" s="182"/>
      <c r="G258" s="183">
        <f t="shared" si="70"/>
        <v>0</v>
      </c>
      <c r="H258" s="160">
        <v>0</v>
      </c>
      <c r="I258" s="159">
        <f t="shared" si="71"/>
        <v>0</v>
      </c>
      <c r="J258" s="160">
        <v>548</v>
      </c>
      <c r="K258" s="159">
        <f t="shared" si="72"/>
        <v>8768</v>
      </c>
      <c r="L258" s="159">
        <v>21</v>
      </c>
      <c r="M258" s="159">
        <f t="shared" si="73"/>
        <v>0</v>
      </c>
      <c r="N258" s="158">
        <v>0</v>
      </c>
      <c r="O258" s="158">
        <f t="shared" si="74"/>
        <v>0</v>
      </c>
      <c r="P258" s="158">
        <v>0</v>
      </c>
      <c r="Q258" s="158">
        <f t="shared" si="75"/>
        <v>0</v>
      </c>
      <c r="R258" s="159"/>
      <c r="S258" s="159" t="s">
        <v>136</v>
      </c>
      <c r="T258" s="159" t="s">
        <v>137</v>
      </c>
      <c r="U258" s="159">
        <v>0</v>
      </c>
      <c r="V258" s="159">
        <f t="shared" si="76"/>
        <v>0</v>
      </c>
      <c r="W258" s="159"/>
      <c r="X258" s="159" t="s">
        <v>138</v>
      </c>
      <c r="Y258" s="159" t="s">
        <v>139</v>
      </c>
      <c r="Z258" s="149"/>
      <c r="AA258" s="149"/>
      <c r="AB258" s="149"/>
      <c r="AC258" s="149"/>
      <c r="AD258" s="149"/>
      <c r="AE258" s="149"/>
      <c r="AF258" s="149"/>
      <c r="AG258" s="149" t="s">
        <v>140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33.75" outlineLevel="1" x14ac:dyDescent="0.2">
      <c r="A259" s="178">
        <v>214</v>
      </c>
      <c r="B259" s="179" t="s">
        <v>549</v>
      </c>
      <c r="C259" s="186" t="s">
        <v>550</v>
      </c>
      <c r="D259" s="180" t="s">
        <v>202</v>
      </c>
      <c r="E259" s="181">
        <v>12</v>
      </c>
      <c r="F259" s="182"/>
      <c r="G259" s="183">
        <f t="shared" si="70"/>
        <v>0</v>
      </c>
      <c r="H259" s="160">
        <v>0</v>
      </c>
      <c r="I259" s="159">
        <f t="shared" si="71"/>
        <v>0</v>
      </c>
      <c r="J259" s="160">
        <v>669</v>
      </c>
      <c r="K259" s="159">
        <f t="shared" si="72"/>
        <v>8028</v>
      </c>
      <c r="L259" s="159">
        <v>21</v>
      </c>
      <c r="M259" s="159">
        <f t="shared" si="73"/>
        <v>0</v>
      </c>
      <c r="N259" s="158">
        <v>0</v>
      </c>
      <c r="O259" s="158">
        <f t="shared" si="74"/>
        <v>0</v>
      </c>
      <c r="P259" s="158">
        <v>0</v>
      </c>
      <c r="Q259" s="158">
        <f t="shared" si="75"/>
        <v>0</v>
      </c>
      <c r="R259" s="159"/>
      <c r="S259" s="159" t="s">
        <v>136</v>
      </c>
      <c r="T259" s="159" t="s">
        <v>137</v>
      </c>
      <c r="U259" s="159">
        <v>0</v>
      </c>
      <c r="V259" s="159">
        <f t="shared" si="76"/>
        <v>0</v>
      </c>
      <c r="W259" s="159"/>
      <c r="X259" s="159" t="s">
        <v>138</v>
      </c>
      <c r="Y259" s="159" t="s">
        <v>139</v>
      </c>
      <c r="Z259" s="149"/>
      <c r="AA259" s="149"/>
      <c r="AB259" s="149"/>
      <c r="AC259" s="149"/>
      <c r="AD259" s="149"/>
      <c r="AE259" s="149"/>
      <c r="AF259" s="149"/>
      <c r="AG259" s="149" t="s">
        <v>140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ht="22.5" outlineLevel="1" x14ac:dyDescent="0.2">
      <c r="A260" s="178">
        <v>215</v>
      </c>
      <c r="B260" s="179" t="s">
        <v>551</v>
      </c>
      <c r="C260" s="186" t="s">
        <v>552</v>
      </c>
      <c r="D260" s="180" t="s">
        <v>202</v>
      </c>
      <c r="E260" s="181">
        <v>16</v>
      </c>
      <c r="F260" s="182"/>
      <c r="G260" s="183">
        <f t="shared" si="70"/>
        <v>0</v>
      </c>
      <c r="H260" s="160">
        <v>0</v>
      </c>
      <c r="I260" s="159">
        <f t="shared" si="71"/>
        <v>0</v>
      </c>
      <c r="J260" s="160">
        <v>103.6</v>
      </c>
      <c r="K260" s="159">
        <f t="shared" si="72"/>
        <v>1657.6</v>
      </c>
      <c r="L260" s="159">
        <v>21</v>
      </c>
      <c r="M260" s="159">
        <f t="shared" si="73"/>
        <v>0</v>
      </c>
      <c r="N260" s="158">
        <v>0</v>
      </c>
      <c r="O260" s="158">
        <f t="shared" si="74"/>
        <v>0</v>
      </c>
      <c r="P260" s="158">
        <v>0</v>
      </c>
      <c r="Q260" s="158">
        <f t="shared" si="75"/>
        <v>0</v>
      </c>
      <c r="R260" s="159"/>
      <c r="S260" s="159" t="s">
        <v>136</v>
      </c>
      <c r="T260" s="159" t="s">
        <v>137</v>
      </c>
      <c r="U260" s="159">
        <v>0</v>
      </c>
      <c r="V260" s="159">
        <f t="shared" si="76"/>
        <v>0</v>
      </c>
      <c r="W260" s="159"/>
      <c r="X260" s="159" t="s">
        <v>138</v>
      </c>
      <c r="Y260" s="159" t="s">
        <v>139</v>
      </c>
      <c r="Z260" s="149"/>
      <c r="AA260" s="149"/>
      <c r="AB260" s="149"/>
      <c r="AC260" s="149"/>
      <c r="AD260" s="149"/>
      <c r="AE260" s="149"/>
      <c r="AF260" s="149"/>
      <c r="AG260" s="149" t="s">
        <v>140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22.5" outlineLevel="1" x14ac:dyDescent="0.2">
      <c r="A261" s="178">
        <v>216</v>
      </c>
      <c r="B261" s="179" t="s">
        <v>551</v>
      </c>
      <c r="C261" s="186" t="s">
        <v>553</v>
      </c>
      <c r="D261" s="180" t="s">
        <v>202</v>
      </c>
      <c r="E261" s="181">
        <v>8</v>
      </c>
      <c r="F261" s="182"/>
      <c r="G261" s="183">
        <f t="shared" si="70"/>
        <v>0</v>
      </c>
      <c r="H261" s="160">
        <v>0</v>
      </c>
      <c r="I261" s="159">
        <f t="shared" si="71"/>
        <v>0</v>
      </c>
      <c r="J261" s="160">
        <v>107</v>
      </c>
      <c r="K261" s="159">
        <f t="shared" si="72"/>
        <v>856</v>
      </c>
      <c r="L261" s="159">
        <v>21</v>
      </c>
      <c r="M261" s="159">
        <f t="shared" si="73"/>
        <v>0</v>
      </c>
      <c r="N261" s="158">
        <v>0</v>
      </c>
      <c r="O261" s="158">
        <f t="shared" si="74"/>
        <v>0</v>
      </c>
      <c r="P261" s="158">
        <v>0</v>
      </c>
      <c r="Q261" s="158">
        <f t="shared" si="75"/>
        <v>0</v>
      </c>
      <c r="R261" s="159"/>
      <c r="S261" s="159" t="s">
        <v>136</v>
      </c>
      <c r="T261" s="159" t="s">
        <v>137</v>
      </c>
      <c r="U261" s="159">
        <v>0</v>
      </c>
      <c r="V261" s="159">
        <f t="shared" si="76"/>
        <v>0</v>
      </c>
      <c r="W261" s="159"/>
      <c r="X261" s="159" t="s">
        <v>254</v>
      </c>
      <c r="Y261" s="159" t="s">
        <v>139</v>
      </c>
      <c r="Z261" s="149"/>
      <c r="AA261" s="149"/>
      <c r="AB261" s="149"/>
      <c r="AC261" s="149"/>
      <c r="AD261" s="149"/>
      <c r="AE261" s="149"/>
      <c r="AF261" s="149"/>
      <c r="AG261" s="149" t="s">
        <v>255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ht="22.5" outlineLevel="1" x14ac:dyDescent="0.2">
      <c r="A262" s="178">
        <v>217</v>
      </c>
      <c r="B262" s="179" t="s">
        <v>551</v>
      </c>
      <c r="C262" s="186" t="s">
        <v>554</v>
      </c>
      <c r="D262" s="180" t="s">
        <v>202</v>
      </c>
      <c r="E262" s="181">
        <v>6</v>
      </c>
      <c r="F262" s="182"/>
      <c r="G262" s="183">
        <f t="shared" si="70"/>
        <v>0</v>
      </c>
      <c r="H262" s="160">
        <v>0</v>
      </c>
      <c r="I262" s="159">
        <f t="shared" si="71"/>
        <v>0</v>
      </c>
      <c r="J262" s="160">
        <v>121.55</v>
      </c>
      <c r="K262" s="159">
        <f t="shared" si="72"/>
        <v>729.3</v>
      </c>
      <c r="L262" s="159">
        <v>21</v>
      </c>
      <c r="M262" s="159">
        <f t="shared" si="73"/>
        <v>0</v>
      </c>
      <c r="N262" s="158">
        <v>0</v>
      </c>
      <c r="O262" s="158">
        <f t="shared" si="74"/>
        <v>0</v>
      </c>
      <c r="P262" s="158">
        <v>0</v>
      </c>
      <c r="Q262" s="158">
        <f t="shared" si="75"/>
        <v>0</v>
      </c>
      <c r="R262" s="159"/>
      <c r="S262" s="159" t="s">
        <v>136</v>
      </c>
      <c r="T262" s="159" t="s">
        <v>137</v>
      </c>
      <c r="U262" s="159">
        <v>0</v>
      </c>
      <c r="V262" s="159">
        <f t="shared" si="76"/>
        <v>0</v>
      </c>
      <c r="W262" s="159"/>
      <c r="X262" s="159" t="s">
        <v>254</v>
      </c>
      <c r="Y262" s="159" t="s">
        <v>139</v>
      </c>
      <c r="Z262" s="149"/>
      <c r="AA262" s="149"/>
      <c r="AB262" s="149"/>
      <c r="AC262" s="149"/>
      <c r="AD262" s="149"/>
      <c r="AE262" s="149"/>
      <c r="AF262" s="149"/>
      <c r="AG262" s="149" t="s">
        <v>255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ht="22.5" outlineLevel="1" x14ac:dyDescent="0.2">
      <c r="A263" s="178">
        <v>218</v>
      </c>
      <c r="B263" s="179" t="s">
        <v>555</v>
      </c>
      <c r="C263" s="186" t="s">
        <v>556</v>
      </c>
      <c r="D263" s="180" t="s">
        <v>202</v>
      </c>
      <c r="E263" s="181">
        <v>34</v>
      </c>
      <c r="F263" s="182"/>
      <c r="G263" s="183">
        <f t="shared" si="70"/>
        <v>0</v>
      </c>
      <c r="H263" s="160">
        <v>0</v>
      </c>
      <c r="I263" s="159">
        <f t="shared" si="71"/>
        <v>0</v>
      </c>
      <c r="J263" s="160">
        <v>122.1</v>
      </c>
      <c r="K263" s="159">
        <f t="shared" si="72"/>
        <v>4151.3999999999996</v>
      </c>
      <c r="L263" s="159">
        <v>21</v>
      </c>
      <c r="M263" s="159">
        <f t="shared" si="73"/>
        <v>0</v>
      </c>
      <c r="N263" s="158">
        <v>0</v>
      </c>
      <c r="O263" s="158">
        <f t="shared" si="74"/>
        <v>0</v>
      </c>
      <c r="P263" s="158">
        <v>0</v>
      </c>
      <c r="Q263" s="158">
        <f t="shared" si="75"/>
        <v>0</v>
      </c>
      <c r="R263" s="159"/>
      <c r="S263" s="159" t="s">
        <v>136</v>
      </c>
      <c r="T263" s="159" t="s">
        <v>137</v>
      </c>
      <c r="U263" s="159">
        <v>0</v>
      </c>
      <c r="V263" s="159">
        <f t="shared" si="76"/>
        <v>0</v>
      </c>
      <c r="W263" s="159"/>
      <c r="X263" s="159" t="s">
        <v>138</v>
      </c>
      <c r="Y263" s="159" t="s">
        <v>139</v>
      </c>
      <c r="Z263" s="149"/>
      <c r="AA263" s="149"/>
      <c r="AB263" s="149"/>
      <c r="AC263" s="149"/>
      <c r="AD263" s="149"/>
      <c r="AE263" s="149"/>
      <c r="AF263" s="149"/>
      <c r="AG263" s="149" t="s">
        <v>140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22.5" outlineLevel="1" x14ac:dyDescent="0.2">
      <c r="A264" s="178">
        <v>219</v>
      </c>
      <c r="B264" s="179" t="s">
        <v>555</v>
      </c>
      <c r="C264" s="186" t="s">
        <v>557</v>
      </c>
      <c r="D264" s="180" t="s">
        <v>202</v>
      </c>
      <c r="E264" s="181">
        <v>8</v>
      </c>
      <c r="F264" s="182"/>
      <c r="G264" s="183">
        <f t="shared" si="70"/>
        <v>0</v>
      </c>
      <c r="H264" s="160">
        <v>0</v>
      </c>
      <c r="I264" s="159">
        <f t="shared" si="71"/>
        <v>0</v>
      </c>
      <c r="J264" s="160">
        <v>128.15</v>
      </c>
      <c r="K264" s="159">
        <f t="shared" si="72"/>
        <v>1025.2</v>
      </c>
      <c r="L264" s="159">
        <v>21</v>
      </c>
      <c r="M264" s="159">
        <f t="shared" si="73"/>
        <v>0</v>
      </c>
      <c r="N264" s="158">
        <v>0</v>
      </c>
      <c r="O264" s="158">
        <f t="shared" si="74"/>
        <v>0</v>
      </c>
      <c r="P264" s="158">
        <v>0</v>
      </c>
      <c r="Q264" s="158">
        <f t="shared" si="75"/>
        <v>0</v>
      </c>
      <c r="R264" s="159"/>
      <c r="S264" s="159" t="s">
        <v>136</v>
      </c>
      <c r="T264" s="159" t="s">
        <v>137</v>
      </c>
      <c r="U264" s="159">
        <v>0</v>
      </c>
      <c r="V264" s="159">
        <f t="shared" si="76"/>
        <v>0</v>
      </c>
      <c r="W264" s="159"/>
      <c r="X264" s="159" t="s">
        <v>254</v>
      </c>
      <c r="Y264" s="159" t="s">
        <v>139</v>
      </c>
      <c r="Z264" s="149"/>
      <c r="AA264" s="149"/>
      <c r="AB264" s="149"/>
      <c r="AC264" s="149"/>
      <c r="AD264" s="149"/>
      <c r="AE264" s="149"/>
      <c r="AF264" s="149"/>
      <c r="AG264" s="149" t="s">
        <v>255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ht="22.5" outlineLevel="1" x14ac:dyDescent="0.2">
      <c r="A265" s="178">
        <v>220</v>
      </c>
      <c r="B265" s="179" t="s">
        <v>555</v>
      </c>
      <c r="C265" s="186" t="s">
        <v>558</v>
      </c>
      <c r="D265" s="180" t="s">
        <v>202</v>
      </c>
      <c r="E265" s="181">
        <v>6</v>
      </c>
      <c r="F265" s="182"/>
      <c r="G265" s="183">
        <f t="shared" si="70"/>
        <v>0</v>
      </c>
      <c r="H265" s="160">
        <v>0</v>
      </c>
      <c r="I265" s="159">
        <f t="shared" si="71"/>
        <v>0</v>
      </c>
      <c r="J265" s="160">
        <v>143</v>
      </c>
      <c r="K265" s="159">
        <f t="shared" si="72"/>
        <v>858</v>
      </c>
      <c r="L265" s="159">
        <v>21</v>
      </c>
      <c r="M265" s="159">
        <f t="shared" si="73"/>
        <v>0</v>
      </c>
      <c r="N265" s="158">
        <v>0</v>
      </c>
      <c r="O265" s="158">
        <f t="shared" si="74"/>
        <v>0</v>
      </c>
      <c r="P265" s="158">
        <v>0</v>
      </c>
      <c r="Q265" s="158">
        <f t="shared" si="75"/>
        <v>0</v>
      </c>
      <c r="R265" s="159"/>
      <c r="S265" s="159" t="s">
        <v>136</v>
      </c>
      <c r="T265" s="159" t="s">
        <v>137</v>
      </c>
      <c r="U265" s="159">
        <v>0</v>
      </c>
      <c r="V265" s="159">
        <f t="shared" si="76"/>
        <v>0</v>
      </c>
      <c r="W265" s="159"/>
      <c r="X265" s="159" t="s">
        <v>254</v>
      </c>
      <c r="Y265" s="159" t="s">
        <v>139</v>
      </c>
      <c r="Z265" s="149"/>
      <c r="AA265" s="149"/>
      <c r="AB265" s="149"/>
      <c r="AC265" s="149"/>
      <c r="AD265" s="149"/>
      <c r="AE265" s="149"/>
      <c r="AF265" s="149"/>
      <c r="AG265" s="149" t="s">
        <v>255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78">
        <v>221</v>
      </c>
      <c r="B266" s="179" t="s">
        <v>559</v>
      </c>
      <c r="C266" s="186" t="s">
        <v>560</v>
      </c>
      <c r="D266" s="180" t="s">
        <v>164</v>
      </c>
      <c r="E266" s="181">
        <v>10</v>
      </c>
      <c r="F266" s="182"/>
      <c r="G266" s="183">
        <f t="shared" si="70"/>
        <v>0</v>
      </c>
      <c r="H266" s="160">
        <v>0</v>
      </c>
      <c r="I266" s="159">
        <f t="shared" si="71"/>
        <v>0</v>
      </c>
      <c r="J266" s="160">
        <v>267</v>
      </c>
      <c r="K266" s="159">
        <f t="shared" si="72"/>
        <v>2670</v>
      </c>
      <c r="L266" s="159">
        <v>21</v>
      </c>
      <c r="M266" s="159">
        <f t="shared" si="73"/>
        <v>0</v>
      </c>
      <c r="N266" s="158">
        <v>0</v>
      </c>
      <c r="O266" s="158">
        <f t="shared" si="74"/>
        <v>0</v>
      </c>
      <c r="P266" s="158">
        <v>0</v>
      </c>
      <c r="Q266" s="158">
        <f t="shared" si="75"/>
        <v>0</v>
      </c>
      <c r="R266" s="159"/>
      <c r="S266" s="159" t="s">
        <v>136</v>
      </c>
      <c r="T266" s="159" t="s">
        <v>137</v>
      </c>
      <c r="U266" s="159">
        <v>0</v>
      </c>
      <c r="V266" s="159">
        <f t="shared" si="76"/>
        <v>0</v>
      </c>
      <c r="W266" s="159"/>
      <c r="X266" s="159" t="s">
        <v>138</v>
      </c>
      <c r="Y266" s="159" t="s">
        <v>139</v>
      </c>
      <c r="Z266" s="149"/>
      <c r="AA266" s="149"/>
      <c r="AB266" s="149"/>
      <c r="AC266" s="149"/>
      <c r="AD266" s="149"/>
      <c r="AE266" s="149"/>
      <c r="AF266" s="149"/>
      <c r="AG266" s="149" t="s">
        <v>140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22.5" outlineLevel="1" x14ac:dyDescent="0.2">
      <c r="A267" s="178">
        <v>222</v>
      </c>
      <c r="B267" s="179" t="s">
        <v>561</v>
      </c>
      <c r="C267" s="186" t="s">
        <v>562</v>
      </c>
      <c r="D267" s="180" t="s">
        <v>164</v>
      </c>
      <c r="E267" s="181">
        <v>11</v>
      </c>
      <c r="F267" s="182"/>
      <c r="G267" s="183">
        <f t="shared" si="70"/>
        <v>0</v>
      </c>
      <c r="H267" s="160">
        <v>0</v>
      </c>
      <c r="I267" s="159">
        <f t="shared" si="71"/>
        <v>0</v>
      </c>
      <c r="J267" s="160">
        <v>786</v>
      </c>
      <c r="K267" s="159">
        <f t="shared" si="72"/>
        <v>8646</v>
      </c>
      <c r="L267" s="159">
        <v>21</v>
      </c>
      <c r="M267" s="159">
        <f t="shared" si="73"/>
        <v>0</v>
      </c>
      <c r="N267" s="158">
        <v>0</v>
      </c>
      <c r="O267" s="158">
        <f t="shared" si="74"/>
        <v>0</v>
      </c>
      <c r="P267" s="158">
        <v>0</v>
      </c>
      <c r="Q267" s="158">
        <f t="shared" si="75"/>
        <v>0</v>
      </c>
      <c r="R267" s="159"/>
      <c r="S267" s="159" t="s">
        <v>136</v>
      </c>
      <c r="T267" s="159" t="s">
        <v>137</v>
      </c>
      <c r="U267" s="159">
        <v>0</v>
      </c>
      <c r="V267" s="159">
        <f t="shared" si="76"/>
        <v>0</v>
      </c>
      <c r="W267" s="159"/>
      <c r="X267" s="159" t="s">
        <v>138</v>
      </c>
      <c r="Y267" s="159" t="s">
        <v>139</v>
      </c>
      <c r="Z267" s="149"/>
      <c r="AA267" s="149"/>
      <c r="AB267" s="149"/>
      <c r="AC267" s="149"/>
      <c r="AD267" s="149"/>
      <c r="AE267" s="149"/>
      <c r="AF267" s="149"/>
      <c r="AG267" s="149" t="s">
        <v>140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78">
        <v>223</v>
      </c>
      <c r="B268" s="179" t="s">
        <v>563</v>
      </c>
      <c r="C268" s="186" t="s">
        <v>564</v>
      </c>
      <c r="D268" s="180" t="s">
        <v>164</v>
      </c>
      <c r="E268" s="181">
        <v>4</v>
      </c>
      <c r="F268" s="182"/>
      <c r="G268" s="183">
        <f t="shared" si="70"/>
        <v>0</v>
      </c>
      <c r="H268" s="160">
        <v>0</v>
      </c>
      <c r="I268" s="159">
        <f t="shared" si="71"/>
        <v>0</v>
      </c>
      <c r="J268" s="160">
        <v>301</v>
      </c>
      <c r="K268" s="159">
        <f t="shared" si="72"/>
        <v>1204</v>
      </c>
      <c r="L268" s="159">
        <v>21</v>
      </c>
      <c r="M268" s="159">
        <f t="shared" si="73"/>
        <v>0</v>
      </c>
      <c r="N268" s="158">
        <v>0</v>
      </c>
      <c r="O268" s="158">
        <f t="shared" si="74"/>
        <v>0</v>
      </c>
      <c r="P268" s="158">
        <v>0</v>
      </c>
      <c r="Q268" s="158">
        <f t="shared" si="75"/>
        <v>0</v>
      </c>
      <c r="R268" s="159"/>
      <c r="S268" s="159" t="s">
        <v>136</v>
      </c>
      <c r="T268" s="159" t="s">
        <v>137</v>
      </c>
      <c r="U268" s="159">
        <v>0</v>
      </c>
      <c r="V268" s="159">
        <f t="shared" si="76"/>
        <v>0</v>
      </c>
      <c r="W268" s="159"/>
      <c r="X268" s="159" t="s">
        <v>138</v>
      </c>
      <c r="Y268" s="159" t="s">
        <v>139</v>
      </c>
      <c r="Z268" s="149"/>
      <c r="AA268" s="149"/>
      <c r="AB268" s="149"/>
      <c r="AC268" s="149"/>
      <c r="AD268" s="149"/>
      <c r="AE268" s="149"/>
      <c r="AF268" s="149"/>
      <c r="AG268" s="149" t="s">
        <v>140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78">
        <v>224</v>
      </c>
      <c r="B269" s="179" t="s">
        <v>565</v>
      </c>
      <c r="C269" s="186" t="s">
        <v>566</v>
      </c>
      <c r="D269" s="180" t="s">
        <v>164</v>
      </c>
      <c r="E269" s="181">
        <v>2</v>
      </c>
      <c r="F269" s="182"/>
      <c r="G269" s="183">
        <f t="shared" si="70"/>
        <v>0</v>
      </c>
      <c r="H269" s="160">
        <v>0</v>
      </c>
      <c r="I269" s="159">
        <f t="shared" si="71"/>
        <v>0</v>
      </c>
      <c r="J269" s="160">
        <v>547</v>
      </c>
      <c r="K269" s="159">
        <f t="shared" si="72"/>
        <v>1094</v>
      </c>
      <c r="L269" s="159">
        <v>21</v>
      </c>
      <c r="M269" s="159">
        <f t="shared" si="73"/>
        <v>0</v>
      </c>
      <c r="N269" s="158">
        <v>0</v>
      </c>
      <c r="O269" s="158">
        <f t="shared" si="74"/>
        <v>0</v>
      </c>
      <c r="P269" s="158">
        <v>0</v>
      </c>
      <c r="Q269" s="158">
        <f t="shared" si="75"/>
        <v>0</v>
      </c>
      <c r="R269" s="159"/>
      <c r="S269" s="159" t="s">
        <v>136</v>
      </c>
      <c r="T269" s="159" t="s">
        <v>137</v>
      </c>
      <c r="U269" s="159">
        <v>0</v>
      </c>
      <c r="V269" s="159">
        <f t="shared" si="76"/>
        <v>0</v>
      </c>
      <c r="W269" s="159"/>
      <c r="X269" s="159" t="s">
        <v>138</v>
      </c>
      <c r="Y269" s="159" t="s">
        <v>139</v>
      </c>
      <c r="Z269" s="149"/>
      <c r="AA269" s="149"/>
      <c r="AB269" s="149"/>
      <c r="AC269" s="149"/>
      <c r="AD269" s="149"/>
      <c r="AE269" s="149"/>
      <c r="AF269" s="149"/>
      <c r="AG269" s="149" t="s">
        <v>140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78">
        <v>225</v>
      </c>
      <c r="B270" s="179" t="s">
        <v>567</v>
      </c>
      <c r="C270" s="186" t="s">
        <v>568</v>
      </c>
      <c r="D270" s="180" t="s">
        <v>202</v>
      </c>
      <c r="E270" s="181">
        <v>6</v>
      </c>
      <c r="F270" s="182"/>
      <c r="G270" s="183">
        <f t="shared" si="70"/>
        <v>0</v>
      </c>
      <c r="H270" s="160">
        <v>0</v>
      </c>
      <c r="I270" s="159">
        <f t="shared" si="71"/>
        <v>0</v>
      </c>
      <c r="J270" s="160">
        <v>192</v>
      </c>
      <c r="K270" s="159">
        <f t="shared" si="72"/>
        <v>1152</v>
      </c>
      <c r="L270" s="159">
        <v>21</v>
      </c>
      <c r="M270" s="159">
        <f t="shared" si="73"/>
        <v>0</v>
      </c>
      <c r="N270" s="158">
        <v>0</v>
      </c>
      <c r="O270" s="158">
        <f t="shared" si="74"/>
        <v>0</v>
      </c>
      <c r="P270" s="158">
        <v>0</v>
      </c>
      <c r="Q270" s="158">
        <f t="shared" si="75"/>
        <v>0</v>
      </c>
      <c r="R270" s="159"/>
      <c r="S270" s="159" t="s">
        <v>136</v>
      </c>
      <c r="T270" s="159" t="s">
        <v>137</v>
      </c>
      <c r="U270" s="159">
        <v>0</v>
      </c>
      <c r="V270" s="159">
        <f t="shared" si="76"/>
        <v>0</v>
      </c>
      <c r="W270" s="159"/>
      <c r="X270" s="159" t="s">
        <v>138</v>
      </c>
      <c r="Y270" s="159" t="s">
        <v>139</v>
      </c>
      <c r="Z270" s="149"/>
      <c r="AA270" s="149"/>
      <c r="AB270" s="149"/>
      <c r="AC270" s="149"/>
      <c r="AD270" s="149"/>
      <c r="AE270" s="149"/>
      <c r="AF270" s="149"/>
      <c r="AG270" s="149" t="s">
        <v>140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78">
        <v>226</v>
      </c>
      <c r="B271" s="179" t="s">
        <v>569</v>
      </c>
      <c r="C271" s="186" t="s">
        <v>526</v>
      </c>
      <c r="D271" s="180" t="s">
        <v>202</v>
      </c>
      <c r="E271" s="181">
        <v>6</v>
      </c>
      <c r="F271" s="182"/>
      <c r="G271" s="183">
        <f t="shared" si="70"/>
        <v>0</v>
      </c>
      <c r="H271" s="160">
        <v>0</v>
      </c>
      <c r="I271" s="159">
        <f t="shared" si="71"/>
        <v>0</v>
      </c>
      <c r="J271" s="160">
        <v>224</v>
      </c>
      <c r="K271" s="159">
        <f t="shared" si="72"/>
        <v>1344</v>
      </c>
      <c r="L271" s="159">
        <v>21</v>
      </c>
      <c r="M271" s="159">
        <f t="shared" si="73"/>
        <v>0</v>
      </c>
      <c r="N271" s="158">
        <v>0</v>
      </c>
      <c r="O271" s="158">
        <f t="shared" si="74"/>
        <v>0</v>
      </c>
      <c r="P271" s="158">
        <v>0</v>
      </c>
      <c r="Q271" s="158">
        <f t="shared" si="75"/>
        <v>0</v>
      </c>
      <c r="R271" s="159"/>
      <c r="S271" s="159" t="s">
        <v>136</v>
      </c>
      <c r="T271" s="159" t="s">
        <v>137</v>
      </c>
      <c r="U271" s="159">
        <v>0</v>
      </c>
      <c r="V271" s="159">
        <f t="shared" si="76"/>
        <v>0</v>
      </c>
      <c r="W271" s="159"/>
      <c r="X271" s="159" t="s">
        <v>138</v>
      </c>
      <c r="Y271" s="159" t="s">
        <v>139</v>
      </c>
      <c r="Z271" s="149"/>
      <c r="AA271" s="149"/>
      <c r="AB271" s="149"/>
      <c r="AC271" s="149"/>
      <c r="AD271" s="149"/>
      <c r="AE271" s="149"/>
      <c r="AF271" s="149"/>
      <c r="AG271" s="149" t="s">
        <v>140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78">
        <v>227</v>
      </c>
      <c r="B272" s="179" t="s">
        <v>570</v>
      </c>
      <c r="C272" s="186" t="s">
        <v>571</v>
      </c>
      <c r="D272" s="180" t="s">
        <v>202</v>
      </c>
      <c r="E272" s="181">
        <v>78</v>
      </c>
      <c r="F272" s="182"/>
      <c r="G272" s="183">
        <f t="shared" si="70"/>
        <v>0</v>
      </c>
      <c r="H272" s="160">
        <v>0</v>
      </c>
      <c r="I272" s="159">
        <f t="shared" si="71"/>
        <v>0</v>
      </c>
      <c r="J272" s="160">
        <v>61.1</v>
      </c>
      <c r="K272" s="159">
        <f t="shared" si="72"/>
        <v>4765.8</v>
      </c>
      <c r="L272" s="159">
        <v>21</v>
      </c>
      <c r="M272" s="159">
        <f t="shared" si="73"/>
        <v>0</v>
      </c>
      <c r="N272" s="158">
        <v>0</v>
      </c>
      <c r="O272" s="158">
        <f t="shared" si="74"/>
        <v>0</v>
      </c>
      <c r="P272" s="158">
        <v>0</v>
      </c>
      <c r="Q272" s="158">
        <f t="shared" si="75"/>
        <v>0</v>
      </c>
      <c r="R272" s="159"/>
      <c r="S272" s="159" t="s">
        <v>136</v>
      </c>
      <c r="T272" s="159" t="s">
        <v>137</v>
      </c>
      <c r="U272" s="159">
        <v>0</v>
      </c>
      <c r="V272" s="159">
        <f t="shared" si="76"/>
        <v>0</v>
      </c>
      <c r="W272" s="159"/>
      <c r="X272" s="159" t="s">
        <v>138</v>
      </c>
      <c r="Y272" s="159" t="s">
        <v>139</v>
      </c>
      <c r="Z272" s="149"/>
      <c r="AA272" s="149"/>
      <c r="AB272" s="149"/>
      <c r="AC272" s="149"/>
      <c r="AD272" s="149"/>
      <c r="AE272" s="149"/>
      <c r="AF272" s="149"/>
      <c r="AG272" s="149" t="s">
        <v>140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78">
        <v>228</v>
      </c>
      <c r="B273" s="179" t="s">
        <v>572</v>
      </c>
      <c r="C273" s="186" t="s">
        <v>573</v>
      </c>
      <c r="D273" s="180" t="s">
        <v>202</v>
      </c>
      <c r="E273" s="181">
        <v>78</v>
      </c>
      <c r="F273" s="182"/>
      <c r="G273" s="183">
        <f t="shared" si="70"/>
        <v>0</v>
      </c>
      <c r="H273" s="160">
        <v>0</v>
      </c>
      <c r="I273" s="159">
        <f t="shared" si="71"/>
        <v>0</v>
      </c>
      <c r="J273" s="160">
        <v>52.3</v>
      </c>
      <c r="K273" s="159">
        <f t="shared" si="72"/>
        <v>4079.4</v>
      </c>
      <c r="L273" s="159">
        <v>21</v>
      </c>
      <c r="M273" s="159">
        <f t="shared" si="73"/>
        <v>0</v>
      </c>
      <c r="N273" s="158">
        <v>0</v>
      </c>
      <c r="O273" s="158">
        <f t="shared" si="74"/>
        <v>0</v>
      </c>
      <c r="P273" s="158">
        <v>0</v>
      </c>
      <c r="Q273" s="158">
        <f t="shared" si="75"/>
        <v>0</v>
      </c>
      <c r="R273" s="159"/>
      <c r="S273" s="159" t="s">
        <v>136</v>
      </c>
      <c r="T273" s="159" t="s">
        <v>137</v>
      </c>
      <c r="U273" s="159">
        <v>0</v>
      </c>
      <c r="V273" s="159">
        <f t="shared" si="76"/>
        <v>0</v>
      </c>
      <c r="W273" s="159"/>
      <c r="X273" s="159" t="s">
        <v>138</v>
      </c>
      <c r="Y273" s="159" t="s">
        <v>139</v>
      </c>
      <c r="Z273" s="149"/>
      <c r="AA273" s="149"/>
      <c r="AB273" s="149"/>
      <c r="AC273" s="149"/>
      <c r="AD273" s="149"/>
      <c r="AE273" s="149"/>
      <c r="AF273" s="149"/>
      <c r="AG273" s="149" t="s">
        <v>140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78">
        <v>229</v>
      </c>
      <c r="B274" s="179" t="s">
        <v>574</v>
      </c>
      <c r="C274" s="186" t="s">
        <v>575</v>
      </c>
      <c r="D274" s="180" t="s">
        <v>164</v>
      </c>
      <c r="E274" s="181">
        <v>5</v>
      </c>
      <c r="F274" s="182"/>
      <c r="G274" s="183">
        <f t="shared" si="70"/>
        <v>0</v>
      </c>
      <c r="H274" s="160">
        <v>0</v>
      </c>
      <c r="I274" s="159">
        <f t="shared" si="71"/>
        <v>0</v>
      </c>
      <c r="J274" s="160">
        <v>650</v>
      </c>
      <c r="K274" s="159">
        <f t="shared" si="72"/>
        <v>3250</v>
      </c>
      <c r="L274" s="159">
        <v>21</v>
      </c>
      <c r="M274" s="159">
        <f t="shared" si="73"/>
        <v>0</v>
      </c>
      <c r="N274" s="158">
        <v>0</v>
      </c>
      <c r="O274" s="158">
        <f t="shared" si="74"/>
        <v>0</v>
      </c>
      <c r="P274" s="158">
        <v>0</v>
      </c>
      <c r="Q274" s="158">
        <f t="shared" si="75"/>
        <v>0</v>
      </c>
      <c r="R274" s="159"/>
      <c r="S274" s="159" t="s">
        <v>136</v>
      </c>
      <c r="T274" s="159" t="s">
        <v>137</v>
      </c>
      <c r="U274" s="159">
        <v>0</v>
      </c>
      <c r="V274" s="159">
        <f t="shared" si="76"/>
        <v>0</v>
      </c>
      <c r="W274" s="159"/>
      <c r="X274" s="159" t="s">
        <v>138</v>
      </c>
      <c r="Y274" s="159" t="s">
        <v>139</v>
      </c>
      <c r="Z274" s="149"/>
      <c r="AA274" s="149"/>
      <c r="AB274" s="149"/>
      <c r="AC274" s="149"/>
      <c r="AD274" s="149"/>
      <c r="AE274" s="149"/>
      <c r="AF274" s="149"/>
      <c r="AG274" s="149" t="s">
        <v>140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ht="45" outlineLevel="1" x14ac:dyDescent="0.2">
      <c r="A275" s="178">
        <v>230</v>
      </c>
      <c r="B275" s="179" t="s">
        <v>576</v>
      </c>
      <c r="C275" s="186" t="s">
        <v>577</v>
      </c>
      <c r="D275" s="180" t="s">
        <v>164</v>
      </c>
      <c r="E275" s="181">
        <v>1</v>
      </c>
      <c r="F275" s="182"/>
      <c r="G275" s="183">
        <f t="shared" si="70"/>
        <v>0</v>
      </c>
      <c r="H275" s="160">
        <v>0</v>
      </c>
      <c r="I275" s="159">
        <f t="shared" si="71"/>
        <v>0</v>
      </c>
      <c r="J275" s="160">
        <v>2660</v>
      </c>
      <c r="K275" s="159">
        <f t="shared" si="72"/>
        <v>2660</v>
      </c>
      <c r="L275" s="159">
        <v>21</v>
      </c>
      <c r="M275" s="159">
        <f t="shared" si="73"/>
        <v>0</v>
      </c>
      <c r="N275" s="158">
        <v>0</v>
      </c>
      <c r="O275" s="158">
        <f t="shared" si="74"/>
        <v>0</v>
      </c>
      <c r="P275" s="158">
        <v>0</v>
      </c>
      <c r="Q275" s="158">
        <f t="shared" si="75"/>
        <v>0</v>
      </c>
      <c r="R275" s="159"/>
      <c r="S275" s="159" t="s">
        <v>136</v>
      </c>
      <c r="T275" s="159" t="s">
        <v>137</v>
      </c>
      <c r="U275" s="159">
        <v>0</v>
      </c>
      <c r="V275" s="159">
        <f t="shared" si="76"/>
        <v>0</v>
      </c>
      <c r="W275" s="159"/>
      <c r="X275" s="159" t="s">
        <v>138</v>
      </c>
      <c r="Y275" s="159" t="s">
        <v>139</v>
      </c>
      <c r="Z275" s="149"/>
      <c r="AA275" s="149"/>
      <c r="AB275" s="149"/>
      <c r="AC275" s="149"/>
      <c r="AD275" s="149"/>
      <c r="AE275" s="149"/>
      <c r="AF275" s="149"/>
      <c r="AG275" s="149" t="s">
        <v>140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ht="45" outlineLevel="1" x14ac:dyDescent="0.2">
      <c r="A276" s="178">
        <v>231</v>
      </c>
      <c r="B276" s="179" t="s">
        <v>578</v>
      </c>
      <c r="C276" s="186" t="s">
        <v>579</v>
      </c>
      <c r="D276" s="180" t="s">
        <v>164</v>
      </c>
      <c r="E276" s="181">
        <v>1</v>
      </c>
      <c r="F276" s="182"/>
      <c r="G276" s="183">
        <f t="shared" si="70"/>
        <v>0</v>
      </c>
      <c r="H276" s="160">
        <v>0</v>
      </c>
      <c r="I276" s="159">
        <f t="shared" si="71"/>
        <v>0</v>
      </c>
      <c r="J276" s="160">
        <v>3180</v>
      </c>
      <c r="K276" s="159">
        <f t="shared" si="72"/>
        <v>3180</v>
      </c>
      <c r="L276" s="159">
        <v>21</v>
      </c>
      <c r="M276" s="159">
        <f t="shared" si="73"/>
        <v>0</v>
      </c>
      <c r="N276" s="158">
        <v>0</v>
      </c>
      <c r="O276" s="158">
        <f t="shared" si="74"/>
        <v>0</v>
      </c>
      <c r="P276" s="158">
        <v>0</v>
      </c>
      <c r="Q276" s="158">
        <f t="shared" si="75"/>
        <v>0</v>
      </c>
      <c r="R276" s="159"/>
      <c r="S276" s="159" t="s">
        <v>136</v>
      </c>
      <c r="T276" s="159" t="s">
        <v>137</v>
      </c>
      <c r="U276" s="159">
        <v>0</v>
      </c>
      <c r="V276" s="159">
        <f t="shared" si="76"/>
        <v>0</v>
      </c>
      <c r="W276" s="159"/>
      <c r="X276" s="159" t="s">
        <v>138</v>
      </c>
      <c r="Y276" s="159" t="s">
        <v>139</v>
      </c>
      <c r="Z276" s="149"/>
      <c r="AA276" s="149"/>
      <c r="AB276" s="149"/>
      <c r="AC276" s="149"/>
      <c r="AD276" s="149"/>
      <c r="AE276" s="149"/>
      <c r="AF276" s="149"/>
      <c r="AG276" s="149" t="s">
        <v>140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78">
        <v>232</v>
      </c>
      <c r="B277" s="179" t="s">
        <v>580</v>
      </c>
      <c r="C277" s="186" t="s">
        <v>536</v>
      </c>
      <c r="D277" s="180" t="s">
        <v>164</v>
      </c>
      <c r="E277" s="181">
        <v>1</v>
      </c>
      <c r="F277" s="182"/>
      <c r="G277" s="183">
        <f t="shared" si="70"/>
        <v>0</v>
      </c>
      <c r="H277" s="160">
        <v>0</v>
      </c>
      <c r="I277" s="159">
        <f t="shared" si="71"/>
        <v>0</v>
      </c>
      <c r="J277" s="160">
        <v>1040</v>
      </c>
      <c r="K277" s="159">
        <f t="shared" si="72"/>
        <v>1040</v>
      </c>
      <c r="L277" s="159">
        <v>21</v>
      </c>
      <c r="M277" s="159">
        <f t="shared" si="73"/>
        <v>0</v>
      </c>
      <c r="N277" s="158">
        <v>0</v>
      </c>
      <c r="O277" s="158">
        <f t="shared" si="74"/>
        <v>0</v>
      </c>
      <c r="P277" s="158">
        <v>0</v>
      </c>
      <c r="Q277" s="158">
        <f t="shared" si="75"/>
        <v>0</v>
      </c>
      <c r="R277" s="159"/>
      <c r="S277" s="159" t="s">
        <v>136</v>
      </c>
      <c r="T277" s="159" t="s">
        <v>137</v>
      </c>
      <c r="U277" s="159">
        <v>0</v>
      </c>
      <c r="V277" s="159">
        <f t="shared" si="76"/>
        <v>0</v>
      </c>
      <c r="W277" s="159"/>
      <c r="X277" s="159" t="s">
        <v>138</v>
      </c>
      <c r="Y277" s="159" t="s">
        <v>139</v>
      </c>
      <c r="Z277" s="149"/>
      <c r="AA277" s="149"/>
      <c r="AB277" s="149"/>
      <c r="AC277" s="149"/>
      <c r="AD277" s="149"/>
      <c r="AE277" s="149"/>
      <c r="AF277" s="149"/>
      <c r="AG277" s="149" t="s">
        <v>140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78">
        <v>233</v>
      </c>
      <c r="B278" s="179" t="s">
        <v>581</v>
      </c>
      <c r="C278" s="186" t="s">
        <v>582</v>
      </c>
      <c r="D278" s="180" t="s">
        <v>583</v>
      </c>
      <c r="E278" s="181">
        <v>10</v>
      </c>
      <c r="F278" s="182"/>
      <c r="G278" s="183">
        <f t="shared" si="70"/>
        <v>0</v>
      </c>
      <c r="H278" s="160">
        <v>0</v>
      </c>
      <c r="I278" s="159">
        <f t="shared" si="71"/>
        <v>0</v>
      </c>
      <c r="J278" s="160">
        <v>2000</v>
      </c>
      <c r="K278" s="159">
        <f t="shared" si="72"/>
        <v>20000</v>
      </c>
      <c r="L278" s="159">
        <v>21</v>
      </c>
      <c r="M278" s="159">
        <f t="shared" si="73"/>
        <v>0</v>
      </c>
      <c r="N278" s="158">
        <v>0</v>
      </c>
      <c r="O278" s="158">
        <f t="shared" si="74"/>
        <v>0</v>
      </c>
      <c r="P278" s="158">
        <v>0</v>
      </c>
      <c r="Q278" s="158">
        <f t="shared" si="75"/>
        <v>0</v>
      </c>
      <c r="R278" s="159"/>
      <c r="S278" s="159" t="s">
        <v>136</v>
      </c>
      <c r="T278" s="159" t="s">
        <v>137</v>
      </c>
      <c r="U278" s="159">
        <v>0</v>
      </c>
      <c r="V278" s="159">
        <f t="shared" si="76"/>
        <v>0</v>
      </c>
      <c r="W278" s="159"/>
      <c r="X278" s="159" t="s">
        <v>138</v>
      </c>
      <c r="Y278" s="159" t="s">
        <v>139</v>
      </c>
      <c r="Z278" s="149"/>
      <c r="AA278" s="149"/>
      <c r="AB278" s="149"/>
      <c r="AC278" s="149"/>
      <c r="AD278" s="149"/>
      <c r="AE278" s="149"/>
      <c r="AF278" s="149"/>
      <c r="AG278" s="149" t="s">
        <v>140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ht="45" outlineLevel="1" x14ac:dyDescent="0.2">
      <c r="A279" s="178">
        <v>234</v>
      </c>
      <c r="B279" s="179" t="s">
        <v>584</v>
      </c>
      <c r="C279" s="186" t="s">
        <v>585</v>
      </c>
      <c r="D279" s="180" t="s">
        <v>213</v>
      </c>
      <c r="E279" s="181">
        <v>4</v>
      </c>
      <c r="F279" s="182"/>
      <c r="G279" s="183">
        <f t="shared" si="70"/>
        <v>0</v>
      </c>
      <c r="H279" s="160">
        <v>0</v>
      </c>
      <c r="I279" s="159">
        <f t="shared" si="71"/>
        <v>0</v>
      </c>
      <c r="J279" s="160">
        <v>950</v>
      </c>
      <c r="K279" s="159">
        <f t="shared" si="72"/>
        <v>3800</v>
      </c>
      <c r="L279" s="159">
        <v>21</v>
      </c>
      <c r="M279" s="159">
        <f t="shared" si="73"/>
        <v>0</v>
      </c>
      <c r="N279" s="158">
        <v>0</v>
      </c>
      <c r="O279" s="158">
        <f t="shared" si="74"/>
        <v>0</v>
      </c>
      <c r="P279" s="158">
        <v>0</v>
      </c>
      <c r="Q279" s="158">
        <f t="shared" si="75"/>
        <v>0</v>
      </c>
      <c r="R279" s="159"/>
      <c r="S279" s="159" t="s">
        <v>136</v>
      </c>
      <c r="T279" s="159" t="s">
        <v>137</v>
      </c>
      <c r="U279" s="159">
        <v>0</v>
      </c>
      <c r="V279" s="159">
        <f t="shared" si="76"/>
        <v>0</v>
      </c>
      <c r="W279" s="159"/>
      <c r="X279" s="159" t="s">
        <v>138</v>
      </c>
      <c r="Y279" s="159" t="s">
        <v>139</v>
      </c>
      <c r="Z279" s="149"/>
      <c r="AA279" s="149"/>
      <c r="AB279" s="149"/>
      <c r="AC279" s="149"/>
      <c r="AD279" s="149"/>
      <c r="AE279" s="149"/>
      <c r="AF279" s="149"/>
      <c r="AG279" s="149" t="s">
        <v>140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ht="22.5" outlineLevel="1" x14ac:dyDescent="0.2">
      <c r="A280" s="178">
        <v>235</v>
      </c>
      <c r="B280" s="179" t="s">
        <v>586</v>
      </c>
      <c r="C280" s="186" t="s">
        <v>587</v>
      </c>
      <c r="D280" s="180" t="s">
        <v>135</v>
      </c>
      <c r="E280" s="181">
        <v>3</v>
      </c>
      <c r="F280" s="182"/>
      <c r="G280" s="183">
        <f t="shared" si="70"/>
        <v>0</v>
      </c>
      <c r="H280" s="160">
        <v>0</v>
      </c>
      <c r="I280" s="159">
        <f t="shared" si="71"/>
        <v>0</v>
      </c>
      <c r="J280" s="160">
        <v>420</v>
      </c>
      <c r="K280" s="159">
        <f t="shared" si="72"/>
        <v>1260</v>
      </c>
      <c r="L280" s="159">
        <v>21</v>
      </c>
      <c r="M280" s="159">
        <f t="shared" si="73"/>
        <v>0</v>
      </c>
      <c r="N280" s="158">
        <v>0</v>
      </c>
      <c r="O280" s="158">
        <f t="shared" si="74"/>
        <v>0</v>
      </c>
      <c r="P280" s="158">
        <v>0</v>
      </c>
      <c r="Q280" s="158">
        <f t="shared" si="75"/>
        <v>0</v>
      </c>
      <c r="R280" s="159"/>
      <c r="S280" s="159" t="s">
        <v>136</v>
      </c>
      <c r="T280" s="159" t="s">
        <v>137</v>
      </c>
      <c r="U280" s="159">
        <v>0</v>
      </c>
      <c r="V280" s="159">
        <f t="shared" si="76"/>
        <v>0</v>
      </c>
      <c r="W280" s="159"/>
      <c r="X280" s="159" t="s">
        <v>138</v>
      </c>
      <c r="Y280" s="159" t="s">
        <v>139</v>
      </c>
      <c r="Z280" s="149"/>
      <c r="AA280" s="149"/>
      <c r="AB280" s="149"/>
      <c r="AC280" s="149"/>
      <c r="AD280" s="149"/>
      <c r="AE280" s="149"/>
      <c r="AF280" s="149"/>
      <c r="AG280" s="149" t="s">
        <v>140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78">
        <v>236</v>
      </c>
      <c r="B281" s="179" t="s">
        <v>588</v>
      </c>
      <c r="C281" s="186" t="s">
        <v>589</v>
      </c>
      <c r="D281" s="180" t="s">
        <v>164</v>
      </c>
      <c r="E281" s="181">
        <v>1</v>
      </c>
      <c r="F281" s="182"/>
      <c r="G281" s="183">
        <f t="shared" si="70"/>
        <v>0</v>
      </c>
      <c r="H281" s="160">
        <v>0</v>
      </c>
      <c r="I281" s="159">
        <f t="shared" si="71"/>
        <v>0</v>
      </c>
      <c r="J281" s="160">
        <v>380</v>
      </c>
      <c r="K281" s="159">
        <f t="shared" si="72"/>
        <v>380</v>
      </c>
      <c r="L281" s="159">
        <v>21</v>
      </c>
      <c r="M281" s="159">
        <f t="shared" si="73"/>
        <v>0</v>
      </c>
      <c r="N281" s="158">
        <v>0</v>
      </c>
      <c r="O281" s="158">
        <f t="shared" si="74"/>
        <v>0</v>
      </c>
      <c r="P281" s="158">
        <v>0</v>
      </c>
      <c r="Q281" s="158">
        <f t="shared" si="75"/>
        <v>0</v>
      </c>
      <c r="R281" s="159"/>
      <c r="S281" s="159" t="s">
        <v>136</v>
      </c>
      <c r="T281" s="159" t="s">
        <v>137</v>
      </c>
      <c r="U281" s="159">
        <v>0</v>
      </c>
      <c r="V281" s="159">
        <f t="shared" si="76"/>
        <v>0</v>
      </c>
      <c r="W281" s="159"/>
      <c r="X281" s="159" t="s">
        <v>138</v>
      </c>
      <c r="Y281" s="159" t="s">
        <v>139</v>
      </c>
      <c r="Z281" s="149"/>
      <c r="AA281" s="149"/>
      <c r="AB281" s="149"/>
      <c r="AC281" s="149"/>
      <c r="AD281" s="149"/>
      <c r="AE281" s="149"/>
      <c r="AF281" s="149"/>
      <c r="AG281" s="149" t="s">
        <v>140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ht="22.5" outlineLevel="1" x14ac:dyDescent="0.2">
      <c r="A282" s="178">
        <v>237</v>
      </c>
      <c r="B282" s="179" t="s">
        <v>590</v>
      </c>
      <c r="C282" s="186" t="s">
        <v>591</v>
      </c>
      <c r="D282" s="180" t="s">
        <v>164</v>
      </c>
      <c r="E282" s="181">
        <v>1</v>
      </c>
      <c r="F282" s="182"/>
      <c r="G282" s="183">
        <f t="shared" si="70"/>
        <v>0</v>
      </c>
      <c r="H282" s="160">
        <v>0</v>
      </c>
      <c r="I282" s="159">
        <f t="shared" si="71"/>
        <v>0</v>
      </c>
      <c r="J282" s="160">
        <v>560</v>
      </c>
      <c r="K282" s="159">
        <f t="shared" si="72"/>
        <v>560</v>
      </c>
      <c r="L282" s="159">
        <v>21</v>
      </c>
      <c r="M282" s="159">
        <f t="shared" si="73"/>
        <v>0</v>
      </c>
      <c r="N282" s="158">
        <v>0</v>
      </c>
      <c r="O282" s="158">
        <f t="shared" si="74"/>
        <v>0</v>
      </c>
      <c r="P282" s="158">
        <v>0</v>
      </c>
      <c r="Q282" s="158">
        <f t="shared" si="75"/>
        <v>0</v>
      </c>
      <c r="R282" s="159"/>
      <c r="S282" s="159" t="s">
        <v>136</v>
      </c>
      <c r="T282" s="159" t="s">
        <v>137</v>
      </c>
      <c r="U282" s="159">
        <v>0</v>
      </c>
      <c r="V282" s="159">
        <f t="shared" si="76"/>
        <v>0</v>
      </c>
      <c r="W282" s="159"/>
      <c r="X282" s="159" t="s">
        <v>138</v>
      </c>
      <c r="Y282" s="159" t="s">
        <v>139</v>
      </c>
      <c r="Z282" s="149"/>
      <c r="AA282" s="149"/>
      <c r="AB282" s="149"/>
      <c r="AC282" s="149"/>
      <c r="AD282" s="149"/>
      <c r="AE282" s="149"/>
      <c r="AF282" s="149"/>
      <c r="AG282" s="149" t="s">
        <v>140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22.5" outlineLevel="1" x14ac:dyDescent="0.2">
      <c r="A283" s="178">
        <v>238</v>
      </c>
      <c r="B283" s="179" t="s">
        <v>592</v>
      </c>
      <c r="C283" s="186" t="s">
        <v>593</v>
      </c>
      <c r="D283" s="180" t="s">
        <v>164</v>
      </c>
      <c r="E283" s="181">
        <v>1</v>
      </c>
      <c r="F283" s="182"/>
      <c r="G283" s="183">
        <f t="shared" si="70"/>
        <v>0</v>
      </c>
      <c r="H283" s="160">
        <v>0</v>
      </c>
      <c r="I283" s="159">
        <f t="shared" si="71"/>
        <v>0</v>
      </c>
      <c r="J283" s="160">
        <v>3200</v>
      </c>
      <c r="K283" s="159">
        <f t="shared" si="72"/>
        <v>3200</v>
      </c>
      <c r="L283" s="159">
        <v>21</v>
      </c>
      <c r="M283" s="159">
        <f t="shared" si="73"/>
        <v>0</v>
      </c>
      <c r="N283" s="158">
        <v>0</v>
      </c>
      <c r="O283" s="158">
        <f t="shared" si="74"/>
        <v>0</v>
      </c>
      <c r="P283" s="158">
        <v>0</v>
      </c>
      <c r="Q283" s="158">
        <f t="shared" si="75"/>
        <v>0</v>
      </c>
      <c r="R283" s="159"/>
      <c r="S283" s="159" t="s">
        <v>136</v>
      </c>
      <c r="T283" s="159" t="s">
        <v>137</v>
      </c>
      <c r="U283" s="159">
        <v>0</v>
      </c>
      <c r="V283" s="159">
        <f t="shared" si="76"/>
        <v>0</v>
      </c>
      <c r="W283" s="159"/>
      <c r="X283" s="159" t="s">
        <v>138</v>
      </c>
      <c r="Y283" s="159" t="s">
        <v>139</v>
      </c>
      <c r="Z283" s="149"/>
      <c r="AA283" s="149"/>
      <c r="AB283" s="149"/>
      <c r="AC283" s="149"/>
      <c r="AD283" s="149"/>
      <c r="AE283" s="149"/>
      <c r="AF283" s="149"/>
      <c r="AG283" s="149" t="s">
        <v>140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ht="22.5" outlineLevel="1" x14ac:dyDescent="0.2">
      <c r="A284" s="178">
        <v>239</v>
      </c>
      <c r="B284" s="179" t="s">
        <v>594</v>
      </c>
      <c r="C284" s="186" t="s">
        <v>595</v>
      </c>
      <c r="D284" s="180" t="s">
        <v>164</v>
      </c>
      <c r="E284" s="181">
        <v>1</v>
      </c>
      <c r="F284" s="182"/>
      <c r="G284" s="183">
        <f t="shared" si="70"/>
        <v>0</v>
      </c>
      <c r="H284" s="160">
        <v>0</v>
      </c>
      <c r="I284" s="159">
        <f t="shared" si="71"/>
        <v>0</v>
      </c>
      <c r="J284" s="160">
        <v>1500</v>
      </c>
      <c r="K284" s="159">
        <f t="shared" si="72"/>
        <v>1500</v>
      </c>
      <c r="L284" s="159">
        <v>21</v>
      </c>
      <c r="M284" s="159">
        <f t="shared" si="73"/>
        <v>0</v>
      </c>
      <c r="N284" s="158">
        <v>0</v>
      </c>
      <c r="O284" s="158">
        <f t="shared" si="74"/>
        <v>0</v>
      </c>
      <c r="P284" s="158">
        <v>0</v>
      </c>
      <c r="Q284" s="158">
        <f t="shared" si="75"/>
        <v>0</v>
      </c>
      <c r="R284" s="159"/>
      <c r="S284" s="159" t="s">
        <v>136</v>
      </c>
      <c r="T284" s="159" t="s">
        <v>137</v>
      </c>
      <c r="U284" s="159">
        <v>0</v>
      </c>
      <c r="V284" s="159">
        <f t="shared" si="76"/>
        <v>0</v>
      </c>
      <c r="W284" s="159"/>
      <c r="X284" s="159" t="s">
        <v>138</v>
      </c>
      <c r="Y284" s="159" t="s">
        <v>139</v>
      </c>
      <c r="Z284" s="149"/>
      <c r="AA284" s="149"/>
      <c r="AB284" s="149"/>
      <c r="AC284" s="149"/>
      <c r="AD284" s="149"/>
      <c r="AE284" s="149"/>
      <c r="AF284" s="149"/>
      <c r="AG284" s="149" t="s">
        <v>140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ht="22.5" outlineLevel="1" x14ac:dyDescent="0.2">
      <c r="A285" s="178">
        <v>240</v>
      </c>
      <c r="B285" s="179" t="s">
        <v>596</v>
      </c>
      <c r="C285" s="186" t="s">
        <v>278</v>
      </c>
      <c r="D285" s="180" t="s">
        <v>0</v>
      </c>
      <c r="E285" s="181">
        <v>65847.5</v>
      </c>
      <c r="F285" s="182"/>
      <c r="G285" s="183">
        <f t="shared" si="70"/>
        <v>0</v>
      </c>
      <c r="H285" s="160">
        <v>0</v>
      </c>
      <c r="I285" s="159">
        <f t="shared" si="71"/>
        <v>0</v>
      </c>
      <c r="J285" s="160">
        <v>0.18</v>
      </c>
      <c r="K285" s="159">
        <f t="shared" si="72"/>
        <v>11852.55</v>
      </c>
      <c r="L285" s="159">
        <v>21</v>
      </c>
      <c r="M285" s="159">
        <f t="shared" si="73"/>
        <v>0</v>
      </c>
      <c r="N285" s="158">
        <v>0</v>
      </c>
      <c r="O285" s="158">
        <f t="shared" si="74"/>
        <v>0</v>
      </c>
      <c r="P285" s="158">
        <v>0</v>
      </c>
      <c r="Q285" s="158">
        <f t="shared" si="75"/>
        <v>0</v>
      </c>
      <c r="R285" s="159"/>
      <c r="S285" s="159" t="s">
        <v>136</v>
      </c>
      <c r="T285" s="159" t="s">
        <v>137</v>
      </c>
      <c r="U285" s="159">
        <v>0</v>
      </c>
      <c r="V285" s="159">
        <f t="shared" si="76"/>
        <v>0</v>
      </c>
      <c r="W285" s="159"/>
      <c r="X285" s="159" t="s">
        <v>138</v>
      </c>
      <c r="Y285" s="159" t="s">
        <v>139</v>
      </c>
      <c r="Z285" s="149"/>
      <c r="AA285" s="149"/>
      <c r="AB285" s="149"/>
      <c r="AC285" s="149"/>
      <c r="AD285" s="149"/>
      <c r="AE285" s="149"/>
      <c r="AF285" s="149"/>
      <c r="AG285" s="149" t="s">
        <v>140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ht="25.5" x14ac:dyDescent="0.2">
      <c r="A286" s="165" t="s">
        <v>131</v>
      </c>
      <c r="B286" s="166" t="s">
        <v>80</v>
      </c>
      <c r="C286" s="185" t="s">
        <v>81</v>
      </c>
      <c r="D286" s="167"/>
      <c r="E286" s="168"/>
      <c r="F286" s="169"/>
      <c r="G286" s="170">
        <f>SUMIF(AG287:AG318,"&lt;&gt;NOR",G287:G318)</f>
        <v>0</v>
      </c>
      <c r="H286" s="164"/>
      <c r="I286" s="164">
        <f>SUM(I287:I318)</f>
        <v>71689</v>
      </c>
      <c r="J286" s="164"/>
      <c r="K286" s="164">
        <f>SUM(K287:K318)</f>
        <v>58922.95</v>
      </c>
      <c r="L286" s="164"/>
      <c r="M286" s="164">
        <f>SUM(M287:M318)</f>
        <v>0</v>
      </c>
      <c r="N286" s="163"/>
      <c r="O286" s="163">
        <f>SUM(O287:O318)</f>
        <v>0</v>
      </c>
      <c r="P286" s="163"/>
      <c r="Q286" s="163">
        <f>SUM(Q287:Q318)</f>
        <v>0</v>
      </c>
      <c r="R286" s="164"/>
      <c r="S286" s="164"/>
      <c r="T286" s="164"/>
      <c r="U286" s="164"/>
      <c r="V286" s="164">
        <f>SUM(V287:V318)</f>
        <v>0</v>
      </c>
      <c r="W286" s="164"/>
      <c r="X286" s="164"/>
      <c r="Y286" s="164"/>
      <c r="AG286" t="s">
        <v>132</v>
      </c>
    </row>
    <row r="287" spans="1:60" ht="22.5" outlineLevel="1" x14ac:dyDescent="0.2">
      <c r="A287" s="178">
        <v>241</v>
      </c>
      <c r="B287" s="179" t="s">
        <v>367</v>
      </c>
      <c r="C287" s="186" t="s">
        <v>597</v>
      </c>
      <c r="D287" s="180" t="s">
        <v>164</v>
      </c>
      <c r="E287" s="181">
        <v>2</v>
      </c>
      <c r="F287" s="182"/>
      <c r="G287" s="183">
        <f t="shared" ref="G287:G318" si="77">ROUND(E287*F287,2)</f>
        <v>0</v>
      </c>
      <c r="H287" s="160">
        <v>0</v>
      </c>
      <c r="I287" s="159">
        <f t="shared" ref="I287:I318" si="78">ROUND(E287*H287,2)</f>
        <v>0</v>
      </c>
      <c r="J287" s="160">
        <v>2530</v>
      </c>
      <c r="K287" s="159">
        <f t="shared" ref="K287:K318" si="79">ROUND(E287*J287,2)</f>
        <v>5060</v>
      </c>
      <c r="L287" s="159">
        <v>21</v>
      </c>
      <c r="M287" s="159">
        <f t="shared" ref="M287:M318" si="80">G287*(1+L287/100)</f>
        <v>0</v>
      </c>
      <c r="N287" s="158">
        <v>0</v>
      </c>
      <c r="O287" s="158">
        <f t="shared" ref="O287:O318" si="81">ROUND(E287*N287,2)</f>
        <v>0</v>
      </c>
      <c r="P287" s="158">
        <v>0</v>
      </c>
      <c r="Q287" s="158">
        <f t="shared" ref="Q287:Q318" si="82">ROUND(E287*P287,2)</f>
        <v>0</v>
      </c>
      <c r="R287" s="159"/>
      <c r="S287" s="159" t="s">
        <v>136</v>
      </c>
      <c r="T287" s="159" t="s">
        <v>137</v>
      </c>
      <c r="U287" s="159">
        <v>0</v>
      </c>
      <c r="V287" s="159">
        <f t="shared" ref="V287:V318" si="83">ROUND(E287*U287,2)</f>
        <v>0</v>
      </c>
      <c r="W287" s="159"/>
      <c r="X287" s="159" t="s">
        <v>254</v>
      </c>
      <c r="Y287" s="159" t="s">
        <v>139</v>
      </c>
      <c r="Z287" s="149"/>
      <c r="AA287" s="149"/>
      <c r="AB287" s="149"/>
      <c r="AC287" s="149"/>
      <c r="AD287" s="149"/>
      <c r="AE287" s="149"/>
      <c r="AF287" s="149"/>
      <c r="AG287" s="149" t="s">
        <v>255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78">
        <v>242</v>
      </c>
      <c r="B288" s="179" t="s">
        <v>369</v>
      </c>
      <c r="C288" s="186" t="s">
        <v>598</v>
      </c>
      <c r="D288" s="180" t="s">
        <v>164</v>
      </c>
      <c r="E288" s="181">
        <v>2</v>
      </c>
      <c r="F288" s="182"/>
      <c r="G288" s="183">
        <f t="shared" si="77"/>
        <v>0</v>
      </c>
      <c r="H288" s="160">
        <v>4280</v>
      </c>
      <c r="I288" s="159">
        <f t="shared" si="78"/>
        <v>8560</v>
      </c>
      <c r="J288" s="160">
        <v>0</v>
      </c>
      <c r="K288" s="159">
        <f t="shared" si="79"/>
        <v>0</v>
      </c>
      <c r="L288" s="159">
        <v>21</v>
      </c>
      <c r="M288" s="159">
        <f t="shared" si="80"/>
        <v>0</v>
      </c>
      <c r="N288" s="158">
        <v>0</v>
      </c>
      <c r="O288" s="158">
        <f t="shared" si="81"/>
        <v>0</v>
      </c>
      <c r="P288" s="158">
        <v>0</v>
      </c>
      <c r="Q288" s="158">
        <f t="shared" si="82"/>
        <v>0</v>
      </c>
      <c r="R288" s="159"/>
      <c r="S288" s="159" t="s">
        <v>136</v>
      </c>
      <c r="T288" s="159" t="s">
        <v>137</v>
      </c>
      <c r="U288" s="159">
        <v>0</v>
      </c>
      <c r="V288" s="159">
        <f t="shared" si="83"/>
        <v>0</v>
      </c>
      <c r="W288" s="159"/>
      <c r="X288" s="159" t="s">
        <v>254</v>
      </c>
      <c r="Y288" s="159" t="s">
        <v>139</v>
      </c>
      <c r="Z288" s="149"/>
      <c r="AA288" s="149"/>
      <c r="AB288" s="149"/>
      <c r="AC288" s="149"/>
      <c r="AD288" s="149"/>
      <c r="AE288" s="149"/>
      <c r="AF288" s="149"/>
      <c r="AG288" s="149" t="s">
        <v>304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78">
        <v>243</v>
      </c>
      <c r="B289" s="179" t="s">
        <v>367</v>
      </c>
      <c r="C289" s="186" t="s">
        <v>599</v>
      </c>
      <c r="D289" s="180" t="s">
        <v>164</v>
      </c>
      <c r="E289" s="181">
        <v>2</v>
      </c>
      <c r="F289" s="182"/>
      <c r="G289" s="183">
        <f t="shared" si="77"/>
        <v>0</v>
      </c>
      <c r="H289" s="160">
        <v>0</v>
      </c>
      <c r="I289" s="159">
        <f t="shared" si="78"/>
        <v>0</v>
      </c>
      <c r="J289" s="160">
        <v>240</v>
      </c>
      <c r="K289" s="159">
        <f t="shared" si="79"/>
        <v>480</v>
      </c>
      <c r="L289" s="159">
        <v>21</v>
      </c>
      <c r="M289" s="159">
        <f t="shared" si="80"/>
        <v>0</v>
      </c>
      <c r="N289" s="158">
        <v>0</v>
      </c>
      <c r="O289" s="158">
        <f t="shared" si="81"/>
        <v>0</v>
      </c>
      <c r="P289" s="158">
        <v>0</v>
      </c>
      <c r="Q289" s="158">
        <f t="shared" si="82"/>
        <v>0</v>
      </c>
      <c r="R289" s="159"/>
      <c r="S289" s="159" t="s">
        <v>136</v>
      </c>
      <c r="T289" s="159" t="s">
        <v>137</v>
      </c>
      <c r="U289" s="159">
        <v>0</v>
      </c>
      <c r="V289" s="159">
        <f t="shared" si="83"/>
        <v>0</v>
      </c>
      <c r="W289" s="159"/>
      <c r="X289" s="159" t="s">
        <v>254</v>
      </c>
      <c r="Y289" s="159" t="s">
        <v>139</v>
      </c>
      <c r="Z289" s="149"/>
      <c r="AA289" s="149"/>
      <c r="AB289" s="149"/>
      <c r="AC289" s="149"/>
      <c r="AD289" s="149"/>
      <c r="AE289" s="149"/>
      <c r="AF289" s="149"/>
      <c r="AG289" s="149" t="s">
        <v>255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78">
        <v>244</v>
      </c>
      <c r="B290" s="179" t="s">
        <v>369</v>
      </c>
      <c r="C290" s="186" t="s">
        <v>600</v>
      </c>
      <c r="D290" s="180" t="s">
        <v>164</v>
      </c>
      <c r="E290" s="181">
        <v>2</v>
      </c>
      <c r="F290" s="182"/>
      <c r="G290" s="183">
        <f t="shared" si="77"/>
        <v>0</v>
      </c>
      <c r="H290" s="160">
        <v>630</v>
      </c>
      <c r="I290" s="159">
        <f t="shared" si="78"/>
        <v>1260</v>
      </c>
      <c r="J290" s="160">
        <v>0</v>
      </c>
      <c r="K290" s="159">
        <f t="shared" si="79"/>
        <v>0</v>
      </c>
      <c r="L290" s="159">
        <v>21</v>
      </c>
      <c r="M290" s="159">
        <f t="shared" si="80"/>
        <v>0</v>
      </c>
      <c r="N290" s="158">
        <v>0</v>
      </c>
      <c r="O290" s="158">
        <f t="shared" si="81"/>
        <v>0</v>
      </c>
      <c r="P290" s="158">
        <v>0</v>
      </c>
      <c r="Q290" s="158">
        <f t="shared" si="82"/>
        <v>0</v>
      </c>
      <c r="R290" s="159"/>
      <c r="S290" s="159" t="s">
        <v>136</v>
      </c>
      <c r="T290" s="159" t="s">
        <v>137</v>
      </c>
      <c r="U290" s="159">
        <v>0</v>
      </c>
      <c r="V290" s="159">
        <f t="shared" si="83"/>
        <v>0</v>
      </c>
      <c r="W290" s="159"/>
      <c r="X290" s="159" t="s">
        <v>254</v>
      </c>
      <c r="Y290" s="159" t="s">
        <v>139</v>
      </c>
      <c r="Z290" s="149"/>
      <c r="AA290" s="149"/>
      <c r="AB290" s="149"/>
      <c r="AC290" s="149"/>
      <c r="AD290" s="149"/>
      <c r="AE290" s="149"/>
      <c r="AF290" s="149"/>
      <c r="AG290" s="149" t="s">
        <v>304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22.5" outlineLevel="1" x14ac:dyDescent="0.2">
      <c r="A291" s="178">
        <v>245</v>
      </c>
      <c r="B291" s="179" t="s">
        <v>601</v>
      </c>
      <c r="C291" s="186" t="s">
        <v>602</v>
      </c>
      <c r="D291" s="180" t="s">
        <v>164</v>
      </c>
      <c r="E291" s="181">
        <v>2</v>
      </c>
      <c r="F291" s="182"/>
      <c r="G291" s="183">
        <f t="shared" si="77"/>
        <v>0</v>
      </c>
      <c r="H291" s="160">
        <v>0</v>
      </c>
      <c r="I291" s="159">
        <f t="shared" si="78"/>
        <v>0</v>
      </c>
      <c r="J291" s="160">
        <v>445</v>
      </c>
      <c r="K291" s="159">
        <f t="shared" si="79"/>
        <v>890</v>
      </c>
      <c r="L291" s="159">
        <v>21</v>
      </c>
      <c r="M291" s="159">
        <f t="shared" si="80"/>
        <v>0</v>
      </c>
      <c r="N291" s="158">
        <v>0</v>
      </c>
      <c r="O291" s="158">
        <f t="shared" si="81"/>
        <v>0</v>
      </c>
      <c r="P291" s="158">
        <v>0</v>
      </c>
      <c r="Q291" s="158">
        <f t="shared" si="82"/>
        <v>0</v>
      </c>
      <c r="R291" s="159"/>
      <c r="S291" s="159" t="s">
        <v>136</v>
      </c>
      <c r="T291" s="159" t="s">
        <v>137</v>
      </c>
      <c r="U291" s="159">
        <v>0</v>
      </c>
      <c r="V291" s="159">
        <f t="shared" si="83"/>
        <v>0</v>
      </c>
      <c r="W291" s="159"/>
      <c r="X291" s="159" t="s">
        <v>138</v>
      </c>
      <c r="Y291" s="159" t="s">
        <v>139</v>
      </c>
      <c r="Z291" s="149"/>
      <c r="AA291" s="149"/>
      <c r="AB291" s="149"/>
      <c r="AC291" s="149"/>
      <c r="AD291" s="149"/>
      <c r="AE291" s="149"/>
      <c r="AF291" s="149"/>
      <c r="AG291" s="149" t="s">
        <v>140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78">
        <v>246</v>
      </c>
      <c r="B292" s="179" t="s">
        <v>367</v>
      </c>
      <c r="C292" s="186" t="s">
        <v>603</v>
      </c>
      <c r="D292" s="180" t="s">
        <v>164</v>
      </c>
      <c r="E292" s="181">
        <v>2</v>
      </c>
      <c r="F292" s="182"/>
      <c r="G292" s="183">
        <f t="shared" si="77"/>
        <v>0</v>
      </c>
      <c r="H292" s="160">
        <v>0</v>
      </c>
      <c r="I292" s="159">
        <f t="shared" si="78"/>
        <v>0</v>
      </c>
      <c r="J292" s="160">
        <v>240</v>
      </c>
      <c r="K292" s="159">
        <f t="shared" si="79"/>
        <v>480</v>
      </c>
      <c r="L292" s="159">
        <v>21</v>
      </c>
      <c r="M292" s="159">
        <f t="shared" si="80"/>
        <v>0</v>
      </c>
      <c r="N292" s="158">
        <v>0</v>
      </c>
      <c r="O292" s="158">
        <f t="shared" si="81"/>
        <v>0</v>
      </c>
      <c r="P292" s="158">
        <v>0</v>
      </c>
      <c r="Q292" s="158">
        <f t="shared" si="82"/>
        <v>0</v>
      </c>
      <c r="R292" s="159"/>
      <c r="S292" s="159" t="s">
        <v>136</v>
      </c>
      <c r="T292" s="159" t="s">
        <v>137</v>
      </c>
      <c r="U292" s="159">
        <v>0</v>
      </c>
      <c r="V292" s="159">
        <f t="shared" si="83"/>
        <v>0</v>
      </c>
      <c r="W292" s="159"/>
      <c r="X292" s="159" t="s">
        <v>254</v>
      </c>
      <c r="Y292" s="159" t="s">
        <v>139</v>
      </c>
      <c r="Z292" s="149"/>
      <c r="AA292" s="149"/>
      <c r="AB292" s="149"/>
      <c r="AC292" s="149"/>
      <c r="AD292" s="149"/>
      <c r="AE292" s="149"/>
      <c r="AF292" s="149"/>
      <c r="AG292" s="149" t="s">
        <v>255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t="22.5" outlineLevel="1" x14ac:dyDescent="0.2">
      <c r="A293" s="178">
        <v>247</v>
      </c>
      <c r="B293" s="179" t="s">
        <v>369</v>
      </c>
      <c r="C293" s="186" t="s">
        <v>604</v>
      </c>
      <c r="D293" s="180" t="s">
        <v>164</v>
      </c>
      <c r="E293" s="181">
        <v>2</v>
      </c>
      <c r="F293" s="182"/>
      <c r="G293" s="183">
        <f t="shared" si="77"/>
        <v>0</v>
      </c>
      <c r="H293" s="160">
        <v>475</v>
      </c>
      <c r="I293" s="159">
        <f t="shared" si="78"/>
        <v>950</v>
      </c>
      <c r="J293" s="160">
        <v>0</v>
      </c>
      <c r="K293" s="159">
        <f t="shared" si="79"/>
        <v>0</v>
      </c>
      <c r="L293" s="159">
        <v>21</v>
      </c>
      <c r="M293" s="159">
        <f t="shared" si="80"/>
        <v>0</v>
      </c>
      <c r="N293" s="158">
        <v>0</v>
      </c>
      <c r="O293" s="158">
        <f t="shared" si="81"/>
        <v>0</v>
      </c>
      <c r="P293" s="158">
        <v>0</v>
      </c>
      <c r="Q293" s="158">
        <f t="shared" si="82"/>
        <v>0</v>
      </c>
      <c r="R293" s="159"/>
      <c r="S293" s="159" t="s">
        <v>136</v>
      </c>
      <c r="T293" s="159" t="s">
        <v>137</v>
      </c>
      <c r="U293" s="159">
        <v>0</v>
      </c>
      <c r="V293" s="159">
        <f t="shared" si="83"/>
        <v>0</v>
      </c>
      <c r="W293" s="159"/>
      <c r="X293" s="159" t="s">
        <v>254</v>
      </c>
      <c r="Y293" s="159" t="s">
        <v>139</v>
      </c>
      <c r="Z293" s="149"/>
      <c r="AA293" s="149"/>
      <c r="AB293" s="149"/>
      <c r="AC293" s="149"/>
      <c r="AD293" s="149"/>
      <c r="AE293" s="149"/>
      <c r="AF293" s="149"/>
      <c r="AG293" s="149" t="s">
        <v>304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78">
        <v>248</v>
      </c>
      <c r="B294" s="179" t="s">
        <v>367</v>
      </c>
      <c r="C294" s="186" t="s">
        <v>605</v>
      </c>
      <c r="D294" s="180" t="s">
        <v>164</v>
      </c>
      <c r="E294" s="181">
        <v>4</v>
      </c>
      <c r="F294" s="182"/>
      <c r="G294" s="183">
        <f t="shared" si="77"/>
        <v>0</v>
      </c>
      <c r="H294" s="160">
        <v>0</v>
      </c>
      <c r="I294" s="159">
        <f t="shared" si="78"/>
        <v>0</v>
      </c>
      <c r="J294" s="160">
        <v>615</v>
      </c>
      <c r="K294" s="159">
        <f t="shared" si="79"/>
        <v>2460</v>
      </c>
      <c r="L294" s="159">
        <v>21</v>
      </c>
      <c r="M294" s="159">
        <f t="shared" si="80"/>
        <v>0</v>
      </c>
      <c r="N294" s="158">
        <v>0</v>
      </c>
      <c r="O294" s="158">
        <f t="shared" si="81"/>
        <v>0</v>
      </c>
      <c r="P294" s="158">
        <v>0</v>
      </c>
      <c r="Q294" s="158">
        <f t="shared" si="82"/>
        <v>0</v>
      </c>
      <c r="R294" s="159"/>
      <c r="S294" s="159" t="s">
        <v>136</v>
      </c>
      <c r="T294" s="159" t="s">
        <v>137</v>
      </c>
      <c r="U294" s="159">
        <v>0</v>
      </c>
      <c r="V294" s="159">
        <f t="shared" si="83"/>
        <v>0</v>
      </c>
      <c r="W294" s="159"/>
      <c r="X294" s="159" t="s">
        <v>254</v>
      </c>
      <c r="Y294" s="159" t="s">
        <v>139</v>
      </c>
      <c r="Z294" s="149"/>
      <c r="AA294" s="149"/>
      <c r="AB294" s="149"/>
      <c r="AC294" s="149"/>
      <c r="AD294" s="149"/>
      <c r="AE294" s="149"/>
      <c r="AF294" s="149"/>
      <c r="AG294" s="149" t="s">
        <v>255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78">
        <v>249</v>
      </c>
      <c r="B295" s="179" t="s">
        <v>369</v>
      </c>
      <c r="C295" s="186" t="s">
        <v>606</v>
      </c>
      <c r="D295" s="180" t="s">
        <v>164</v>
      </c>
      <c r="E295" s="181">
        <v>2</v>
      </c>
      <c r="F295" s="182"/>
      <c r="G295" s="183">
        <f t="shared" si="77"/>
        <v>0</v>
      </c>
      <c r="H295" s="160">
        <v>9015</v>
      </c>
      <c r="I295" s="159">
        <f t="shared" si="78"/>
        <v>18030</v>
      </c>
      <c r="J295" s="160">
        <v>0</v>
      </c>
      <c r="K295" s="159">
        <f t="shared" si="79"/>
        <v>0</v>
      </c>
      <c r="L295" s="159">
        <v>21</v>
      </c>
      <c r="M295" s="159">
        <f t="shared" si="80"/>
        <v>0</v>
      </c>
      <c r="N295" s="158">
        <v>0</v>
      </c>
      <c r="O295" s="158">
        <f t="shared" si="81"/>
        <v>0</v>
      </c>
      <c r="P295" s="158">
        <v>0</v>
      </c>
      <c r="Q295" s="158">
        <f t="shared" si="82"/>
        <v>0</v>
      </c>
      <c r="R295" s="159"/>
      <c r="S295" s="159" t="s">
        <v>136</v>
      </c>
      <c r="T295" s="159" t="s">
        <v>137</v>
      </c>
      <c r="U295" s="159">
        <v>0</v>
      </c>
      <c r="V295" s="159">
        <f t="shared" si="83"/>
        <v>0</v>
      </c>
      <c r="W295" s="159"/>
      <c r="X295" s="159" t="s">
        <v>254</v>
      </c>
      <c r="Y295" s="159" t="s">
        <v>139</v>
      </c>
      <c r="Z295" s="149"/>
      <c r="AA295" s="149"/>
      <c r="AB295" s="149"/>
      <c r="AC295" s="149"/>
      <c r="AD295" s="149"/>
      <c r="AE295" s="149"/>
      <c r="AF295" s="149"/>
      <c r="AG295" s="149" t="s">
        <v>304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ht="45" outlineLevel="1" x14ac:dyDescent="0.2">
      <c r="A296" s="178">
        <v>250</v>
      </c>
      <c r="B296" s="179" t="s">
        <v>369</v>
      </c>
      <c r="C296" s="186" t="s">
        <v>607</v>
      </c>
      <c r="D296" s="180" t="s">
        <v>164</v>
      </c>
      <c r="E296" s="181">
        <v>2</v>
      </c>
      <c r="F296" s="182"/>
      <c r="G296" s="183">
        <f t="shared" si="77"/>
        <v>0</v>
      </c>
      <c r="H296" s="160">
        <v>3050</v>
      </c>
      <c r="I296" s="159">
        <f t="shared" si="78"/>
        <v>6100</v>
      </c>
      <c r="J296" s="160">
        <v>0</v>
      </c>
      <c r="K296" s="159">
        <f t="shared" si="79"/>
        <v>0</v>
      </c>
      <c r="L296" s="159">
        <v>21</v>
      </c>
      <c r="M296" s="159">
        <f t="shared" si="80"/>
        <v>0</v>
      </c>
      <c r="N296" s="158">
        <v>0</v>
      </c>
      <c r="O296" s="158">
        <f t="shared" si="81"/>
        <v>0</v>
      </c>
      <c r="P296" s="158">
        <v>0</v>
      </c>
      <c r="Q296" s="158">
        <f t="shared" si="82"/>
        <v>0</v>
      </c>
      <c r="R296" s="159"/>
      <c r="S296" s="159" t="s">
        <v>136</v>
      </c>
      <c r="T296" s="159" t="s">
        <v>137</v>
      </c>
      <c r="U296" s="159">
        <v>0</v>
      </c>
      <c r="V296" s="159">
        <f t="shared" si="83"/>
        <v>0</v>
      </c>
      <c r="W296" s="159"/>
      <c r="X296" s="159" t="s">
        <v>254</v>
      </c>
      <c r="Y296" s="159" t="s">
        <v>139</v>
      </c>
      <c r="Z296" s="149"/>
      <c r="AA296" s="149"/>
      <c r="AB296" s="149"/>
      <c r="AC296" s="149"/>
      <c r="AD296" s="149"/>
      <c r="AE296" s="149"/>
      <c r="AF296" s="149"/>
      <c r="AG296" s="149" t="s">
        <v>304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22.5" outlineLevel="1" x14ac:dyDescent="0.2">
      <c r="A297" s="178">
        <v>251</v>
      </c>
      <c r="B297" s="179" t="s">
        <v>367</v>
      </c>
      <c r="C297" s="186" t="s">
        <v>608</v>
      </c>
      <c r="D297" s="180" t="s">
        <v>164</v>
      </c>
      <c r="E297" s="181">
        <v>1</v>
      </c>
      <c r="F297" s="182"/>
      <c r="G297" s="183">
        <f t="shared" si="77"/>
        <v>0</v>
      </c>
      <c r="H297" s="160">
        <v>0</v>
      </c>
      <c r="I297" s="159">
        <f t="shared" si="78"/>
        <v>0</v>
      </c>
      <c r="J297" s="160">
        <v>3660</v>
      </c>
      <c r="K297" s="159">
        <f t="shared" si="79"/>
        <v>3660</v>
      </c>
      <c r="L297" s="159">
        <v>21</v>
      </c>
      <c r="M297" s="159">
        <f t="shared" si="80"/>
        <v>0</v>
      </c>
      <c r="N297" s="158">
        <v>0</v>
      </c>
      <c r="O297" s="158">
        <f t="shared" si="81"/>
        <v>0</v>
      </c>
      <c r="P297" s="158">
        <v>0</v>
      </c>
      <c r="Q297" s="158">
        <f t="shared" si="82"/>
        <v>0</v>
      </c>
      <c r="R297" s="159"/>
      <c r="S297" s="159" t="s">
        <v>136</v>
      </c>
      <c r="T297" s="159" t="s">
        <v>137</v>
      </c>
      <c r="U297" s="159">
        <v>0</v>
      </c>
      <c r="V297" s="159">
        <f t="shared" si="83"/>
        <v>0</v>
      </c>
      <c r="W297" s="159"/>
      <c r="X297" s="159" t="s">
        <v>254</v>
      </c>
      <c r="Y297" s="159" t="s">
        <v>139</v>
      </c>
      <c r="Z297" s="149"/>
      <c r="AA297" s="149"/>
      <c r="AB297" s="149"/>
      <c r="AC297" s="149"/>
      <c r="AD297" s="149"/>
      <c r="AE297" s="149"/>
      <c r="AF297" s="149"/>
      <c r="AG297" s="149" t="s">
        <v>255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ht="22.5" outlineLevel="1" x14ac:dyDescent="0.2">
      <c r="A298" s="178">
        <v>252</v>
      </c>
      <c r="B298" s="179" t="s">
        <v>609</v>
      </c>
      <c r="C298" s="186" t="s">
        <v>610</v>
      </c>
      <c r="D298" s="180" t="s">
        <v>164</v>
      </c>
      <c r="E298" s="181">
        <v>1</v>
      </c>
      <c r="F298" s="182"/>
      <c r="G298" s="183">
        <f t="shared" si="77"/>
        <v>0</v>
      </c>
      <c r="H298" s="160">
        <v>0</v>
      </c>
      <c r="I298" s="159">
        <f t="shared" si="78"/>
        <v>0</v>
      </c>
      <c r="J298" s="160">
        <v>6660</v>
      </c>
      <c r="K298" s="159">
        <f t="shared" si="79"/>
        <v>6660</v>
      </c>
      <c r="L298" s="159">
        <v>21</v>
      </c>
      <c r="M298" s="159">
        <f t="shared" si="80"/>
        <v>0</v>
      </c>
      <c r="N298" s="158">
        <v>0</v>
      </c>
      <c r="O298" s="158">
        <f t="shared" si="81"/>
        <v>0</v>
      </c>
      <c r="P298" s="158">
        <v>0</v>
      </c>
      <c r="Q298" s="158">
        <f t="shared" si="82"/>
        <v>0</v>
      </c>
      <c r="R298" s="159"/>
      <c r="S298" s="159" t="s">
        <v>136</v>
      </c>
      <c r="T298" s="159" t="s">
        <v>137</v>
      </c>
      <c r="U298" s="159">
        <v>0</v>
      </c>
      <c r="V298" s="159">
        <f t="shared" si="83"/>
        <v>0</v>
      </c>
      <c r="W298" s="159"/>
      <c r="X298" s="159" t="s">
        <v>138</v>
      </c>
      <c r="Y298" s="159" t="s">
        <v>139</v>
      </c>
      <c r="Z298" s="149"/>
      <c r="AA298" s="149"/>
      <c r="AB298" s="149"/>
      <c r="AC298" s="149"/>
      <c r="AD298" s="149"/>
      <c r="AE298" s="149"/>
      <c r="AF298" s="149"/>
      <c r="AG298" s="149" t="s">
        <v>140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ht="22.5" outlineLevel="1" x14ac:dyDescent="0.2">
      <c r="A299" s="178">
        <v>253</v>
      </c>
      <c r="B299" s="179" t="s">
        <v>611</v>
      </c>
      <c r="C299" s="186" t="s">
        <v>612</v>
      </c>
      <c r="D299" s="180" t="s">
        <v>164</v>
      </c>
      <c r="E299" s="181">
        <v>1</v>
      </c>
      <c r="F299" s="182"/>
      <c r="G299" s="183">
        <f t="shared" si="77"/>
        <v>0</v>
      </c>
      <c r="H299" s="160">
        <v>0</v>
      </c>
      <c r="I299" s="159">
        <f t="shared" si="78"/>
        <v>0</v>
      </c>
      <c r="J299" s="160">
        <v>690</v>
      </c>
      <c r="K299" s="159">
        <f t="shared" si="79"/>
        <v>690</v>
      </c>
      <c r="L299" s="159">
        <v>21</v>
      </c>
      <c r="M299" s="159">
        <f t="shared" si="80"/>
        <v>0</v>
      </c>
      <c r="N299" s="158">
        <v>0</v>
      </c>
      <c r="O299" s="158">
        <f t="shared" si="81"/>
        <v>0</v>
      </c>
      <c r="P299" s="158">
        <v>0</v>
      </c>
      <c r="Q299" s="158">
        <f t="shared" si="82"/>
        <v>0</v>
      </c>
      <c r="R299" s="159"/>
      <c r="S299" s="159" t="s">
        <v>136</v>
      </c>
      <c r="T299" s="159" t="s">
        <v>137</v>
      </c>
      <c r="U299" s="159">
        <v>0</v>
      </c>
      <c r="V299" s="159">
        <f t="shared" si="83"/>
        <v>0</v>
      </c>
      <c r="W299" s="159"/>
      <c r="X299" s="159" t="s">
        <v>138</v>
      </c>
      <c r="Y299" s="159" t="s">
        <v>139</v>
      </c>
      <c r="Z299" s="149"/>
      <c r="AA299" s="149"/>
      <c r="AB299" s="149"/>
      <c r="AC299" s="149"/>
      <c r="AD299" s="149"/>
      <c r="AE299" s="149"/>
      <c r="AF299" s="149"/>
      <c r="AG299" s="149" t="s">
        <v>140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78">
        <v>254</v>
      </c>
      <c r="B300" s="179" t="s">
        <v>367</v>
      </c>
      <c r="C300" s="186" t="s">
        <v>613</v>
      </c>
      <c r="D300" s="180" t="s">
        <v>164</v>
      </c>
      <c r="E300" s="181">
        <v>1</v>
      </c>
      <c r="F300" s="182"/>
      <c r="G300" s="183">
        <f t="shared" si="77"/>
        <v>0</v>
      </c>
      <c r="H300" s="160">
        <v>0</v>
      </c>
      <c r="I300" s="159">
        <f t="shared" si="78"/>
        <v>0</v>
      </c>
      <c r="J300" s="160">
        <v>615</v>
      </c>
      <c r="K300" s="159">
        <f t="shared" si="79"/>
        <v>615</v>
      </c>
      <c r="L300" s="159">
        <v>21</v>
      </c>
      <c r="M300" s="159">
        <f t="shared" si="80"/>
        <v>0</v>
      </c>
      <c r="N300" s="158">
        <v>0</v>
      </c>
      <c r="O300" s="158">
        <f t="shared" si="81"/>
        <v>0</v>
      </c>
      <c r="P300" s="158">
        <v>0</v>
      </c>
      <c r="Q300" s="158">
        <f t="shared" si="82"/>
        <v>0</v>
      </c>
      <c r="R300" s="159"/>
      <c r="S300" s="159" t="s">
        <v>136</v>
      </c>
      <c r="T300" s="159" t="s">
        <v>137</v>
      </c>
      <c r="U300" s="159">
        <v>0</v>
      </c>
      <c r="V300" s="159">
        <f t="shared" si="83"/>
        <v>0</v>
      </c>
      <c r="W300" s="159"/>
      <c r="X300" s="159" t="s">
        <v>254</v>
      </c>
      <c r="Y300" s="159" t="s">
        <v>139</v>
      </c>
      <c r="Z300" s="149"/>
      <c r="AA300" s="149"/>
      <c r="AB300" s="149"/>
      <c r="AC300" s="149"/>
      <c r="AD300" s="149"/>
      <c r="AE300" s="149"/>
      <c r="AF300" s="149"/>
      <c r="AG300" s="149" t="s">
        <v>255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78">
        <v>255</v>
      </c>
      <c r="B301" s="179" t="s">
        <v>367</v>
      </c>
      <c r="C301" s="186" t="s">
        <v>614</v>
      </c>
      <c r="D301" s="180" t="s">
        <v>164</v>
      </c>
      <c r="E301" s="181">
        <v>1</v>
      </c>
      <c r="F301" s="182"/>
      <c r="G301" s="183">
        <f t="shared" si="77"/>
        <v>0</v>
      </c>
      <c r="H301" s="160">
        <v>0</v>
      </c>
      <c r="I301" s="159">
        <f t="shared" si="78"/>
        <v>0</v>
      </c>
      <c r="J301" s="160">
        <v>635</v>
      </c>
      <c r="K301" s="159">
        <f t="shared" si="79"/>
        <v>635</v>
      </c>
      <c r="L301" s="159">
        <v>21</v>
      </c>
      <c r="M301" s="159">
        <f t="shared" si="80"/>
        <v>0</v>
      </c>
      <c r="N301" s="158">
        <v>0</v>
      </c>
      <c r="O301" s="158">
        <f t="shared" si="81"/>
        <v>0</v>
      </c>
      <c r="P301" s="158">
        <v>0</v>
      </c>
      <c r="Q301" s="158">
        <f t="shared" si="82"/>
        <v>0</v>
      </c>
      <c r="R301" s="159"/>
      <c r="S301" s="159" t="s">
        <v>136</v>
      </c>
      <c r="T301" s="159" t="s">
        <v>137</v>
      </c>
      <c r="U301" s="159">
        <v>0</v>
      </c>
      <c r="V301" s="159">
        <f t="shared" si="83"/>
        <v>0</v>
      </c>
      <c r="W301" s="159"/>
      <c r="X301" s="159" t="s">
        <v>254</v>
      </c>
      <c r="Y301" s="159" t="s">
        <v>139</v>
      </c>
      <c r="Z301" s="149"/>
      <c r="AA301" s="149"/>
      <c r="AB301" s="149"/>
      <c r="AC301" s="149"/>
      <c r="AD301" s="149"/>
      <c r="AE301" s="149"/>
      <c r="AF301" s="149"/>
      <c r="AG301" s="149" t="s">
        <v>255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ht="33.75" outlineLevel="1" x14ac:dyDescent="0.2">
      <c r="A302" s="178">
        <v>256</v>
      </c>
      <c r="B302" s="179" t="s">
        <v>615</v>
      </c>
      <c r="C302" s="186" t="s">
        <v>616</v>
      </c>
      <c r="D302" s="180" t="s">
        <v>164</v>
      </c>
      <c r="E302" s="181">
        <v>1</v>
      </c>
      <c r="F302" s="182"/>
      <c r="G302" s="183">
        <f t="shared" si="77"/>
        <v>0</v>
      </c>
      <c r="H302" s="160">
        <v>0</v>
      </c>
      <c r="I302" s="159">
        <f t="shared" si="78"/>
        <v>0</v>
      </c>
      <c r="J302" s="160">
        <v>2160</v>
      </c>
      <c r="K302" s="159">
        <f t="shared" si="79"/>
        <v>2160</v>
      </c>
      <c r="L302" s="159">
        <v>21</v>
      </c>
      <c r="M302" s="159">
        <f t="shared" si="80"/>
        <v>0</v>
      </c>
      <c r="N302" s="158">
        <v>0</v>
      </c>
      <c r="O302" s="158">
        <f t="shared" si="81"/>
        <v>0</v>
      </c>
      <c r="P302" s="158">
        <v>0</v>
      </c>
      <c r="Q302" s="158">
        <f t="shared" si="82"/>
        <v>0</v>
      </c>
      <c r="R302" s="159"/>
      <c r="S302" s="159" t="s">
        <v>136</v>
      </c>
      <c r="T302" s="159" t="s">
        <v>137</v>
      </c>
      <c r="U302" s="159">
        <v>0</v>
      </c>
      <c r="V302" s="159">
        <f t="shared" si="83"/>
        <v>0</v>
      </c>
      <c r="W302" s="159"/>
      <c r="X302" s="159" t="s">
        <v>138</v>
      </c>
      <c r="Y302" s="159" t="s">
        <v>139</v>
      </c>
      <c r="Z302" s="149"/>
      <c r="AA302" s="149"/>
      <c r="AB302" s="149"/>
      <c r="AC302" s="149"/>
      <c r="AD302" s="149"/>
      <c r="AE302" s="149"/>
      <c r="AF302" s="149"/>
      <c r="AG302" s="149" t="s">
        <v>140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ht="33.75" outlineLevel="1" x14ac:dyDescent="0.2">
      <c r="A303" s="178">
        <v>257</v>
      </c>
      <c r="B303" s="179" t="s">
        <v>617</v>
      </c>
      <c r="C303" s="186" t="s">
        <v>618</v>
      </c>
      <c r="D303" s="180" t="s">
        <v>164</v>
      </c>
      <c r="E303" s="181">
        <v>1</v>
      </c>
      <c r="F303" s="182"/>
      <c r="G303" s="183">
        <f t="shared" si="77"/>
        <v>0</v>
      </c>
      <c r="H303" s="160">
        <v>0</v>
      </c>
      <c r="I303" s="159">
        <f t="shared" si="78"/>
        <v>0</v>
      </c>
      <c r="J303" s="160">
        <v>965</v>
      </c>
      <c r="K303" s="159">
        <f t="shared" si="79"/>
        <v>965</v>
      </c>
      <c r="L303" s="159">
        <v>21</v>
      </c>
      <c r="M303" s="159">
        <f t="shared" si="80"/>
        <v>0</v>
      </c>
      <c r="N303" s="158">
        <v>0</v>
      </c>
      <c r="O303" s="158">
        <f t="shared" si="81"/>
        <v>0</v>
      </c>
      <c r="P303" s="158">
        <v>0</v>
      </c>
      <c r="Q303" s="158">
        <f t="shared" si="82"/>
        <v>0</v>
      </c>
      <c r="R303" s="159"/>
      <c r="S303" s="159" t="s">
        <v>136</v>
      </c>
      <c r="T303" s="159" t="s">
        <v>137</v>
      </c>
      <c r="U303" s="159">
        <v>0</v>
      </c>
      <c r="V303" s="159">
        <f t="shared" si="83"/>
        <v>0</v>
      </c>
      <c r="W303" s="159"/>
      <c r="X303" s="159" t="s">
        <v>138</v>
      </c>
      <c r="Y303" s="159" t="s">
        <v>139</v>
      </c>
      <c r="Z303" s="149"/>
      <c r="AA303" s="149"/>
      <c r="AB303" s="149"/>
      <c r="AC303" s="149"/>
      <c r="AD303" s="149"/>
      <c r="AE303" s="149"/>
      <c r="AF303" s="149"/>
      <c r="AG303" s="149" t="s">
        <v>140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78">
        <v>258</v>
      </c>
      <c r="B304" s="179" t="s">
        <v>367</v>
      </c>
      <c r="C304" s="186" t="s">
        <v>619</v>
      </c>
      <c r="D304" s="180" t="s">
        <v>164</v>
      </c>
      <c r="E304" s="181">
        <v>2</v>
      </c>
      <c r="F304" s="182"/>
      <c r="G304" s="183">
        <f t="shared" si="77"/>
        <v>0</v>
      </c>
      <c r="H304" s="160">
        <v>0</v>
      </c>
      <c r="I304" s="159">
        <f t="shared" si="78"/>
        <v>0</v>
      </c>
      <c r="J304" s="160">
        <v>1250</v>
      </c>
      <c r="K304" s="159">
        <f t="shared" si="79"/>
        <v>2500</v>
      </c>
      <c r="L304" s="159">
        <v>21</v>
      </c>
      <c r="M304" s="159">
        <f t="shared" si="80"/>
        <v>0</v>
      </c>
      <c r="N304" s="158">
        <v>0</v>
      </c>
      <c r="O304" s="158">
        <f t="shared" si="81"/>
        <v>0</v>
      </c>
      <c r="P304" s="158">
        <v>0</v>
      </c>
      <c r="Q304" s="158">
        <f t="shared" si="82"/>
        <v>0</v>
      </c>
      <c r="R304" s="159"/>
      <c r="S304" s="159" t="s">
        <v>136</v>
      </c>
      <c r="T304" s="159" t="s">
        <v>137</v>
      </c>
      <c r="U304" s="159">
        <v>0</v>
      </c>
      <c r="V304" s="159">
        <f t="shared" si="83"/>
        <v>0</v>
      </c>
      <c r="W304" s="159"/>
      <c r="X304" s="159" t="s">
        <v>254</v>
      </c>
      <c r="Y304" s="159" t="s">
        <v>139</v>
      </c>
      <c r="Z304" s="149"/>
      <c r="AA304" s="149"/>
      <c r="AB304" s="149"/>
      <c r="AC304" s="149"/>
      <c r="AD304" s="149"/>
      <c r="AE304" s="149"/>
      <c r="AF304" s="149"/>
      <c r="AG304" s="149" t="s">
        <v>255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ht="45" outlineLevel="1" x14ac:dyDescent="0.2">
      <c r="A305" s="178">
        <v>259</v>
      </c>
      <c r="B305" s="179" t="s">
        <v>369</v>
      </c>
      <c r="C305" s="186" t="s">
        <v>620</v>
      </c>
      <c r="D305" s="180" t="s">
        <v>164</v>
      </c>
      <c r="E305" s="181">
        <v>2</v>
      </c>
      <c r="F305" s="182"/>
      <c r="G305" s="183">
        <f t="shared" si="77"/>
        <v>0</v>
      </c>
      <c r="H305" s="160">
        <v>2105</v>
      </c>
      <c r="I305" s="159">
        <f t="shared" si="78"/>
        <v>4210</v>
      </c>
      <c r="J305" s="160">
        <v>0</v>
      </c>
      <c r="K305" s="159">
        <f t="shared" si="79"/>
        <v>0</v>
      </c>
      <c r="L305" s="159">
        <v>21</v>
      </c>
      <c r="M305" s="159">
        <f t="shared" si="80"/>
        <v>0</v>
      </c>
      <c r="N305" s="158">
        <v>0</v>
      </c>
      <c r="O305" s="158">
        <f t="shared" si="81"/>
        <v>0</v>
      </c>
      <c r="P305" s="158">
        <v>0</v>
      </c>
      <c r="Q305" s="158">
        <f t="shared" si="82"/>
        <v>0</v>
      </c>
      <c r="R305" s="159"/>
      <c r="S305" s="159" t="s">
        <v>136</v>
      </c>
      <c r="T305" s="159" t="s">
        <v>137</v>
      </c>
      <c r="U305" s="159">
        <v>0</v>
      </c>
      <c r="V305" s="159">
        <f t="shared" si="83"/>
        <v>0</v>
      </c>
      <c r="W305" s="159"/>
      <c r="X305" s="159" t="s">
        <v>254</v>
      </c>
      <c r="Y305" s="159" t="s">
        <v>139</v>
      </c>
      <c r="Z305" s="149"/>
      <c r="AA305" s="149"/>
      <c r="AB305" s="149"/>
      <c r="AC305" s="149"/>
      <c r="AD305" s="149"/>
      <c r="AE305" s="149"/>
      <c r="AF305" s="149"/>
      <c r="AG305" s="149" t="s">
        <v>304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78">
        <v>260</v>
      </c>
      <c r="B306" s="179" t="s">
        <v>367</v>
      </c>
      <c r="C306" s="186" t="s">
        <v>621</v>
      </c>
      <c r="D306" s="180" t="s">
        <v>164</v>
      </c>
      <c r="E306" s="181">
        <v>2</v>
      </c>
      <c r="F306" s="182"/>
      <c r="G306" s="183">
        <f t="shared" si="77"/>
        <v>0</v>
      </c>
      <c r="H306" s="160">
        <v>0</v>
      </c>
      <c r="I306" s="159">
        <f t="shared" si="78"/>
        <v>0</v>
      </c>
      <c r="J306" s="160">
        <v>1160</v>
      </c>
      <c r="K306" s="159">
        <f t="shared" si="79"/>
        <v>2320</v>
      </c>
      <c r="L306" s="159">
        <v>21</v>
      </c>
      <c r="M306" s="159">
        <f t="shared" si="80"/>
        <v>0</v>
      </c>
      <c r="N306" s="158">
        <v>0</v>
      </c>
      <c r="O306" s="158">
        <f t="shared" si="81"/>
        <v>0</v>
      </c>
      <c r="P306" s="158">
        <v>0</v>
      </c>
      <c r="Q306" s="158">
        <f t="shared" si="82"/>
        <v>0</v>
      </c>
      <c r="R306" s="159"/>
      <c r="S306" s="159" t="s">
        <v>136</v>
      </c>
      <c r="T306" s="159" t="s">
        <v>137</v>
      </c>
      <c r="U306" s="159">
        <v>0</v>
      </c>
      <c r="V306" s="159">
        <f t="shared" si="83"/>
        <v>0</v>
      </c>
      <c r="W306" s="159"/>
      <c r="X306" s="159" t="s">
        <v>254</v>
      </c>
      <c r="Y306" s="159" t="s">
        <v>139</v>
      </c>
      <c r="Z306" s="149"/>
      <c r="AA306" s="149"/>
      <c r="AB306" s="149"/>
      <c r="AC306" s="149"/>
      <c r="AD306" s="149"/>
      <c r="AE306" s="149"/>
      <c r="AF306" s="149"/>
      <c r="AG306" s="149" t="s">
        <v>255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78">
        <v>261</v>
      </c>
      <c r="B307" s="179" t="s">
        <v>367</v>
      </c>
      <c r="C307" s="186" t="s">
        <v>622</v>
      </c>
      <c r="D307" s="180" t="s">
        <v>164</v>
      </c>
      <c r="E307" s="181">
        <v>2</v>
      </c>
      <c r="F307" s="182"/>
      <c r="G307" s="183">
        <f t="shared" si="77"/>
        <v>0</v>
      </c>
      <c r="H307" s="160">
        <v>0</v>
      </c>
      <c r="I307" s="159">
        <f t="shared" si="78"/>
        <v>0</v>
      </c>
      <c r="J307" s="160">
        <v>1590</v>
      </c>
      <c r="K307" s="159">
        <f t="shared" si="79"/>
        <v>3180</v>
      </c>
      <c r="L307" s="159">
        <v>21</v>
      </c>
      <c r="M307" s="159">
        <f t="shared" si="80"/>
        <v>0</v>
      </c>
      <c r="N307" s="158">
        <v>0</v>
      </c>
      <c r="O307" s="158">
        <f t="shared" si="81"/>
        <v>0</v>
      </c>
      <c r="P307" s="158">
        <v>0</v>
      </c>
      <c r="Q307" s="158">
        <f t="shared" si="82"/>
        <v>0</v>
      </c>
      <c r="R307" s="159"/>
      <c r="S307" s="159" t="s">
        <v>136</v>
      </c>
      <c r="T307" s="159" t="s">
        <v>137</v>
      </c>
      <c r="U307" s="159">
        <v>0</v>
      </c>
      <c r="V307" s="159">
        <f t="shared" si="83"/>
        <v>0</v>
      </c>
      <c r="W307" s="159"/>
      <c r="X307" s="159" t="s">
        <v>254</v>
      </c>
      <c r="Y307" s="159" t="s">
        <v>139</v>
      </c>
      <c r="Z307" s="149"/>
      <c r="AA307" s="149"/>
      <c r="AB307" s="149"/>
      <c r="AC307" s="149"/>
      <c r="AD307" s="149"/>
      <c r="AE307" s="149"/>
      <c r="AF307" s="149"/>
      <c r="AG307" s="149" t="s">
        <v>255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ht="22.5" outlineLevel="1" x14ac:dyDescent="0.2">
      <c r="A308" s="178">
        <v>262</v>
      </c>
      <c r="B308" s="179" t="s">
        <v>369</v>
      </c>
      <c r="C308" s="186" t="s">
        <v>623</v>
      </c>
      <c r="D308" s="180" t="s">
        <v>164</v>
      </c>
      <c r="E308" s="181">
        <v>2</v>
      </c>
      <c r="F308" s="182"/>
      <c r="G308" s="183">
        <f t="shared" si="77"/>
        <v>0</v>
      </c>
      <c r="H308" s="160">
        <v>5390</v>
      </c>
      <c r="I308" s="159">
        <f t="shared" si="78"/>
        <v>10780</v>
      </c>
      <c r="J308" s="160">
        <v>0</v>
      </c>
      <c r="K308" s="159">
        <f t="shared" si="79"/>
        <v>0</v>
      </c>
      <c r="L308" s="159">
        <v>21</v>
      </c>
      <c r="M308" s="159">
        <f t="shared" si="80"/>
        <v>0</v>
      </c>
      <c r="N308" s="158">
        <v>0</v>
      </c>
      <c r="O308" s="158">
        <f t="shared" si="81"/>
        <v>0</v>
      </c>
      <c r="P308" s="158">
        <v>0</v>
      </c>
      <c r="Q308" s="158">
        <f t="shared" si="82"/>
        <v>0</v>
      </c>
      <c r="R308" s="159"/>
      <c r="S308" s="159" t="s">
        <v>136</v>
      </c>
      <c r="T308" s="159" t="s">
        <v>137</v>
      </c>
      <c r="U308" s="159">
        <v>0</v>
      </c>
      <c r="V308" s="159">
        <f t="shared" si="83"/>
        <v>0</v>
      </c>
      <c r="W308" s="159"/>
      <c r="X308" s="159" t="s">
        <v>254</v>
      </c>
      <c r="Y308" s="159" t="s">
        <v>139</v>
      </c>
      <c r="Z308" s="149"/>
      <c r="AA308" s="149"/>
      <c r="AB308" s="149"/>
      <c r="AC308" s="149"/>
      <c r="AD308" s="149"/>
      <c r="AE308" s="149"/>
      <c r="AF308" s="149"/>
      <c r="AG308" s="149" t="s">
        <v>304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ht="33.75" outlineLevel="1" x14ac:dyDescent="0.2">
      <c r="A309" s="178">
        <v>263</v>
      </c>
      <c r="B309" s="179" t="s">
        <v>624</v>
      </c>
      <c r="C309" s="186" t="s">
        <v>625</v>
      </c>
      <c r="D309" s="180" t="s">
        <v>164</v>
      </c>
      <c r="E309" s="181">
        <v>2</v>
      </c>
      <c r="F309" s="182"/>
      <c r="G309" s="183">
        <f t="shared" si="77"/>
        <v>0</v>
      </c>
      <c r="H309" s="160">
        <v>0</v>
      </c>
      <c r="I309" s="159">
        <f t="shared" si="78"/>
        <v>0</v>
      </c>
      <c r="J309" s="160">
        <v>2010</v>
      </c>
      <c r="K309" s="159">
        <f t="shared" si="79"/>
        <v>4020</v>
      </c>
      <c r="L309" s="159">
        <v>21</v>
      </c>
      <c r="M309" s="159">
        <f t="shared" si="80"/>
        <v>0</v>
      </c>
      <c r="N309" s="158">
        <v>0</v>
      </c>
      <c r="O309" s="158">
        <f t="shared" si="81"/>
        <v>0</v>
      </c>
      <c r="P309" s="158">
        <v>0</v>
      </c>
      <c r="Q309" s="158">
        <f t="shared" si="82"/>
        <v>0</v>
      </c>
      <c r="R309" s="159"/>
      <c r="S309" s="159" t="s">
        <v>136</v>
      </c>
      <c r="T309" s="159" t="s">
        <v>137</v>
      </c>
      <c r="U309" s="159">
        <v>0</v>
      </c>
      <c r="V309" s="159">
        <f t="shared" si="83"/>
        <v>0</v>
      </c>
      <c r="W309" s="159"/>
      <c r="X309" s="159" t="s">
        <v>138</v>
      </c>
      <c r="Y309" s="159" t="s">
        <v>139</v>
      </c>
      <c r="Z309" s="149"/>
      <c r="AA309" s="149"/>
      <c r="AB309" s="149"/>
      <c r="AC309" s="149"/>
      <c r="AD309" s="149"/>
      <c r="AE309" s="149"/>
      <c r="AF309" s="149"/>
      <c r="AG309" s="149" t="s">
        <v>140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t="33.75" outlineLevel="1" x14ac:dyDescent="0.2">
      <c r="A310" s="178">
        <v>264</v>
      </c>
      <c r="B310" s="179" t="s">
        <v>369</v>
      </c>
      <c r="C310" s="186" t="s">
        <v>626</v>
      </c>
      <c r="D310" s="180" t="s">
        <v>164</v>
      </c>
      <c r="E310" s="181">
        <v>2</v>
      </c>
      <c r="F310" s="182"/>
      <c r="G310" s="183">
        <f t="shared" si="77"/>
        <v>0</v>
      </c>
      <c r="H310" s="160">
        <v>7780</v>
      </c>
      <c r="I310" s="159">
        <f t="shared" si="78"/>
        <v>15560</v>
      </c>
      <c r="J310" s="160">
        <v>0</v>
      </c>
      <c r="K310" s="159">
        <f t="shared" si="79"/>
        <v>0</v>
      </c>
      <c r="L310" s="159">
        <v>21</v>
      </c>
      <c r="M310" s="159">
        <f t="shared" si="80"/>
        <v>0</v>
      </c>
      <c r="N310" s="158">
        <v>0</v>
      </c>
      <c r="O310" s="158">
        <f t="shared" si="81"/>
        <v>0</v>
      </c>
      <c r="P310" s="158">
        <v>0</v>
      </c>
      <c r="Q310" s="158">
        <f t="shared" si="82"/>
        <v>0</v>
      </c>
      <c r="R310" s="159"/>
      <c r="S310" s="159" t="s">
        <v>136</v>
      </c>
      <c r="T310" s="159" t="s">
        <v>137</v>
      </c>
      <c r="U310" s="159">
        <v>0</v>
      </c>
      <c r="V310" s="159">
        <f t="shared" si="83"/>
        <v>0</v>
      </c>
      <c r="W310" s="159"/>
      <c r="X310" s="159" t="s">
        <v>254</v>
      </c>
      <c r="Y310" s="159" t="s">
        <v>139</v>
      </c>
      <c r="Z310" s="149"/>
      <c r="AA310" s="149"/>
      <c r="AB310" s="149"/>
      <c r="AC310" s="149"/>
      <c r="AD310" s="149"/>
      <c r="AE310" s="149"/>
      <c r="AF310" s="149"/>
      <c r="AG310" s="149" t="s">
        <v>304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ht="45" outlineLevel="1" x14ac:dyDescent="0.2">
      <c r="A311" s="178">
        <v>265</v>
      </c>
      <c r="B311" s="179" t="s">
        <v>369</v>
      </c>
      <c r="C311" s="186" t="s">
        <v>627</v>
      </c>
      <c r="D311" s="180" t="s">
        <v>164</v>
      </c>
      <c r="E311" s="181">
        <v>2</v>
      </c>
      <c r="F311" s="182"/>
      <c r="G311" s="183">
        <f t="shared" si="77"/>
        <v>0</v>
      </c>
      <c r="H311" s="160">
        <v>2170</v>
      </c>
      <c r="I311" s="159">
        <f t="shared" si="78"/>
        <v>4340</v>
      </c>
      <c r="J311" s="160">
        <v>0</v>
      </c>
      <c r="K311" s="159">
        <f t="shared" si="79"/>
        <v>0</v>
      </c>
      <c r="L311" s="159">
        <v>21</v>
      </c>
      <c r="M311" s="159">
        <f t="shared" si="80"/>
        <v>0</v>
      </c>
      <c r="N311" s="158">
        <v>0</v>
      </c>
      <c r="O311" s="158">
        <f t="shared" si="81"/>
        <v>0</v>
      </c>
      <c r="P311" s="158">
        <v>0</v>
      </c>
      <c r="Q311" s="158">
        <f t="shared" si="82"/>
        <v>0</v>
      </c>
      <c r="R311" s="159"/>
      <c r="S311" s="159" t="s">
        <v>136</v>
      </c>
      <c r="T311" s="159" t="s">
        <v>137</v>
      </c>
      <c r="U311" s="159">
        <v>0</v>
      </c>
      <c r="V311" s="159">
        <f t="shared" si="83"/>
        <v>0</v>
      </c>
      <c r="W311" s="159"/>
      <c r="X311" s="159" t="s">
        <v>254</v>
      </c>
      <c r="Y311" s="159" t="s">
        <v>139</v>
      </c>
      <c r="Z311" s="149"/>
      <c r="AA311" s="149"/>
      <c r="AB311" s="149"/>
      <c r="AC311" s="149"/>
      <c r="AD311" s="149"/>
      <c r="AE311" s="149"/>
      <c r="AF311" s="149"/>
      <c r="AG311" s="149" t="s">
        <v>304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78">
        <v>266</v>
      </c>
      <c r="B312" s="179" t="s">
        <v>367</v>
      </c>
      <c r="C312" s="186" t="s">
        <v>628</v>
      </c>
      <c r="D312" s="180" t="s">
        <v>164</v>
      </c>
      <c r="E312" s="181">
        <v>2</v>
      </c>
      <c r="F312" s="182"/>
      <c r="G312" s="183">
        <f t="shared" si="77"/>
        <v>0</v>
      </c>
      <c r="H312" s="160">
        <v>0</v>
      </c>
      <c r="I312" s="159">
        <f t="shared" si="78"/>
        <v>0</v>
      </c>
      <c r="J312" s="160">
        <v>243.7</v>
      </c>
      <c r="K312" s="159">
        <f t="shared" si="79"/>
        <v>487.4</v>
      </c>
      <c r="L312" s="159">
        <v>21</v>
      </c>
      <c r="M312" s="159">
        <f t="shared" si="80"/>
        <v>0</v>
      </c>
      <c r="N312" s="158">
        <v>0</v>
      </c>
      <c r="O312" s="158">
        <f t="shared" si="81"/>
        <v>0</v>
      </c>
      <c r="P312" s="158">
        <v>0</v>
      </c>
      <c r="Q312" s="158">
        <f t="shared" si="82"/>
        <v>0</v>
      </c>
      <c r="R312" s="159"/>
      <c r="S312" s="159" t="s">
        <v>136</v>
      </c>
      <c r="T312" s="159" t="s">
        <v>137</v>
      </c>
      <c r="U312" s="159">
        <v>0</v>
      </c>
      <c r="V312" s="159">
        <f t="shared" si="83"/>
        <v>0</v>
      </c>
      <c r="W312" s="159"/>
      <c r="X312" s="159" t="s">
        <v>254</v>
      </c>
      <c r="Y312" s="159" t="s">
        <v>139</v>
      </c>
      <c r="Z312" s="149"/>
      <c r="AA312" s="149"/>
      <c r="AB312" s="149"/>
      <c r="AC312" s="149"/>
      <c r="AD312" s="149"/>
      <c r="AE312" s="149"/>
      <c r="AF312" s="149"/>
      <c r="AG312" s="149" t="s">
        <v>255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22.5" outlineLevel="1" x14ac:dyDescent="0.2">
      <c r="A313" s="178">
        <v>267</v>
      </c>
      <c r="B313" s="179" t="s">
        <v>369</v>
      </c>
      <c r="C313" s="186" t="s">
        <v>629</v>
      </c>
      <c r="D313" s="180" t="s">
        <v>164</v>
      </c>
      <c r="E313" s="181">
        <v>1</v>
      </c>
      <c r="F313" s="182"/>
      <c r="G313" s="183">
        <f t="shared" si="77"/>
        <v>0</v>
      </c>
      <c r="H313" s="160">
        <v>519</v>
      </c>
      <c r="I313" s="159">
        <f t="shared" si="78"/>
        <v>519</v>
      </c>
      <c r="J313" s="160">
        <v>0</v>
      </c>
      <c r="K313" s="159">
        <f t="shared" si="79"/>
        <v>0</v>
      </c>
      <c r="L313" s="159">
        <v>21</v>
      </c>
      <c r="M313" s="159">
        <f t="shared" si="80"/>
        <v>0</v>
      </c>
      <c r="N313" s="158">
        <v>0</v>
      </c>
      <c r="O313" s="158">
        <f t="shared" si="81"/>
        <v>0</v>
      </c>
      <c r="P313" s="158">
        <v>0</v>
      </c>
      <c r="Q313" s="158">
        <f t="shared" si="82"/>
        <v>0</v>
      </c>
      <c r="R313" s="159"/>
      <c r="S313" s="159" t="s">
        <v>136</v>
      </c>
      <c r="T313" s="159" t="s">
        <v>137</v>
      </c>
      <c r="U313" s="159">
        <v>0</v>
      </c>
      <c r="V313" s="159">
        <f t="shared" si="83"/>
        <v>0</v>
      </c>
      <c r="W313" s="159"/>
      <c r="X313" s="159" t="s">
        <v>254</v>
      </c>
      <c r="Y313" s="159" t="s">
        <v>139</v>
      </c>
      <c r="Z313" s="149"/>
      <c r="AA313" s="149"/>
      <c r="AB313" s="149"/>
      <c r="AC313" s="149"/>
      <c r="AD313" s="149"/>
      <c r="AE313" s="149"/>
      <c r="AF313" s="149"/>
      <c r="AG313" s="149" t="s">
        <v>304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ht="33.75" outlineLevel="1" x14ac:dyDescent="0.2">
      <c r="A314" s="178">
        <v>268</v>
      </c>
      <c r="B314" s="179" t="s">
        <v>369</v>
      </c>
      <c r="C314" s="186" t="s">
        <v>630</v>
      </c>
      <c r="D314" s="180" t="s">
        <v>164</v>
      </c>
      <c r="E314" s="181">
        <v>1</v>
      </c>
      <c r="F314" s="182"/>
      <c r="G314" s="183">
        <f t="shared" si="77"/>
        <v>0</v>
      </c>
      <c r="H314" s="160">
        <v>1380</v>
      </c>
      <c r="I314" s="159">
        <f t="shared" si="78"/>
        <v>1380</v>
      </c>
      <c r="J314" s="160">
        <v>0</v>
      </c>
      <c r="K314" s="159">
        <f t="shared" si="79"/>
        <v>0</v>
      </c>
      <c r="L314" s="159">
        <v>21</v>
      </c>
      <c r="M314" s="159">
        <f t="shared" si="80"/>
        <v>0</v>
      </c>
      <c r="N314" s="158">
        <v>0</v>
      </c>
      <c r="O314" s="158">
        <f t="shared" si="81"/>
        <v>0</v>
      </c>
      <c r="P314" s="158">
        <v>0</v>
      </c>
      <c r="Q314" s="158">
        <f t="shared" si="82"/>
        <v>0</v>
      </c>
      <c r="R314" s="159"/>
      <c r="S314" s="159" t="s">
        <v>136</v>
      </c>
      <c r="T314" s="159" t="s">
        <v>137</v>
      </c>
      <c r="U314" s="159">
        <v>0</v>
      </c>
      <c r="V314" s="159">
        <f t="shared" si="83"/>
        <v>0</v>
      </c>
      <c r="W314" s="159"/>
      <c r="X314" s="159" t="s">
        <v>254</v>
      </c>
      <c r="Y314" s="159" t="s">
        <v>139</v>
      </c>
      <c r="Z314" s="149"/>
      <c r="AA314" s="149"/>
      <c r="AB314" s="149"/>
      <c r="AC314" s="149"/>
      <c r="AD314" s="149"/>
      <c r="AE314" s="149"/>
      <c r="AF314" s="149"/>
      <c r="AG314" s="149" t="s">
        <v>304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78">
        <v>269</v>
      </c>
      <c r="B315" s="179" t="s">
        <v>367</v>
      </c>
      <c r="C315" s="186" t="s">
        <v>631</v>
      </c>
      <c r="D315" s="180"/>
      <c r="E315" s="181">
        <v>9</v>
      </c>
      <c r="F315" s="182"/>
      <c r="G315" s="183">
        <f t="shared" si="77"/>
        <v>0</v>
      </c>
      <c r="H315" s="160">
        <v>0</v>
      </c>
      <c r="I315" s="159">
        <f t="shared" si="78"/>
        <v>0</v>
      </c>
      <c r="J315" s="160">
        <v>259.8</v>
      </c>
      <c r="K315" s="159">
        <f t="shared" si="79"/>
        <v>2338.1999999999998</v>
      </c>
      <c r="L315" s="159">
        <v>21</v>
      </c>
      <c r="M315" s="159">
        <f t="shared" si="80"/>
        <v>0</v>
      </c>
      <c r="N315" s="158">
        <v>0</v>
      </c>
      <c r="O315" s="158">
        <f t="shared" si="81"/>
        <v>0</v>
      </c>
      <c r="P315" s="158">
        <v>0</v>
      </c>
      <c r="Q315" s="158">
        <f t="shared" si="82"/>
        <v>0</v>
      </c>
      <c r="R315" s="159"/>
      <c r="S315" s="159" t="s">
        <v>136</v>
      </c>
      <c r="T315" s="159" t="s">
        <v>137</v>
      </c>
      <c r="U315" s="159">
        <v>0</v>
      </c>
      <c r="V315" s="159">
        <f t="shared" si="83"/>
        <v>0</v>
      </c>
      <c r="W315" s="159"/>
      <c r="X315" s="159" t="s">
        <v>254</v>
      </c>
      <c r="Y315" s="159" t="s">
        <v>139</v>
      </c>
      <c r="Z315" s="149"/>
      <c r="AA315" s="149"/>
      <c r="AB315" s="149"/>
      <c r="AC315" s="149"/>
      <c r="AD315" s="149"/>
      <c r="AE315" s="149"/>
      <c r="AF315" s="149"/>
      <c r="AG315" s="149" t="s">
        <v>255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78">
        <v>270</v>
      </c>
      <c r="B316" s="179" t="s">
        <v>632</v>
      </c>
      <c r="C316" s="186" t="s">
        <v>633</v>
      </c>
      <c r="D316" s="180" t="s">
        <v>164</v>
      </c>
      <c r="E316" s="181">
        <v>8</v>
      </c>
      <c r="F316" s="182"/>
      <c r="G316" s="183">
        <f t="shared" si="77"/>
        <v>0</v>
      </c>
      <c r="H316" s="160">
        <v>0</v>
      </c>
      <c r="I316" s="159">
        <f t="shared" si="78"/>
        <v>0</v>
      </c>
      <c r="J316" s="160">
        <v>336.1</v>
      </c>
      <c r="K316" s="159">
        <f t="shared" si="79"/>
        <v>2688.8</v>
      </c>
      <c r="L316" s="159">
        <v>21</v>
      </c>
      <c r="M316" s="159">
        <f t="shared" si="80"/>
        <v>0</v>
      </c>
      <c r="N316" s="158">
        <v>0</v>
      </c>
      <c r="O316" s="158">
        <f t="shared" si="81"/>
        <v>0</v>
      </c>
      <c r="P316" s="158">
        <v>0</v>
      </c>
      <c r="Q316" s="158">
        <f t="shared" si="82"/>
        <v>0</v>
      </c>
      <c r="R316" s="159"/>
      <c r="S316" s="159" t="s">
        <v>136</v>
      </c>
      <c r="T316" s="159" t="s">
        <v>137</v>
      </c>
      <c r="U316" s="159">
        <v>0</v>
      </c>
      <c r="V316" s="159">
        <f t="shared" si="83"/>
        <v>0</v>
      </c>
      <c r="W316" s="159"/>
      <c r="X316" s="159" t="s">
        <v>138</v>
      </c>
      <c r="Y316" s="159" t="s">
        <v>139</v>
      </c>
      <c r="Z316" s="149"/>
      <c r="AA316" s="149"/>
      <c r="AB316" s="149"/>
      <c r="AC316" s="149"/>
      <c r="AD316" s="149"/>
      <c r="AE316" s="149"/>
      <c r="AF316" s="149"/>
      <c r="AG316" s="149" t="s">
        <v>140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2.5" outlineLevel="1" x14ac:dyDescent="0.2">
      <c r="A317" s="178">
        <v>271</v>
      </c>
      <c r="B317" s="179" t="s">
        <v>634</v>
      </c>
      <c r="C317" s="186" t="s">
        <v>635</v>
      </c>
      <c r="D317" s="180" t="s">
        <v>164</v>
      </c>
      <c r="E317" s="181">
        <v>1</v>
      </c>
      <c r="F317" s="182"/>
      <c r="G317" s="183">
        <f t="shared" si="77"/>
        <v>0</v>
      </c>
      <c r="H317" s="160">
        <v>0</v>
      </c>
      <c r="I317" s="159">
        <f t="shared" si="78"/>
        <v>0</v>
      </c>
      <c r="J317" s="160">
        <v>403.6</v>
      </c>
      <c r="K317" s="159">
        <f t="shared" si="79"/>
        <v>403.6</v>
      </c>
      <c r="L317" s="159">
        <v>21</v>
      </c>
      <c r="M317" s="159">
        <f t="shared" si="80"/>
        <v>0</v>
      </c>
      <c r="N317" s="158">
        <v>0</v>
      </c>
      <c r="O317" s="158">
        <f t="shared" si="81"/>
        <v>0</v>
      </c>
      <c r="P317" s="158">
        <v>0</v>
      </c>
      <c r="Q317" s="158">
        <f t="shared" si="82"/>
        <v>0</v>
      </c>
      <c r="R317" s="159"/>
      <c r="S317" s="159" t="s">
        <v>136</v>
      </c>
      <c r="T317" s="159" t="s">
        <v>137</v>
      </c>
      <c r="U317" s="159">
        <v>0</v>
      </c>
      <c r="V317" s="159">
        <f t="shared" si="83"/>
        <v>0</v>
      </c>
      <c r="W317" s="159"/>
      <c r="X317" s="159" t="s">
        <v>138</v>
      </c>
      <c r="Y317" s="159" t="s">
        <v>139</v>
      </c>
      <c r="Z317" s="149"/>
      <c r="AA317" s="149"/>
      <c r="AB317" s="149"/>
      <c r="AC317" s="149"/>
      <c r="AD317" s="149"/>
      <c r="AE317" s="149"/>
      <c r="AF317" s="149"/>
      <c r="AG317" s="149" t="s">
        <v>140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ht="22.5" outlineLevel="1" x14ac:dyDescent="0.2">
      <c r="A318" s="178">
        <v>272</v>
      </c>
      <c r="B318" s="179" t="s">
        <v>636</v>
      </c>
      <c r="C318" s="186" t="s">
        <v>278</v>
      </c>
      <c r="D318" s="180" t="s">
        <v>0</v>
      </c>
      <c r="E318" s="181">
        <v>90166.399999999994</v>
      </c>
      <c r="F318" s="182"/>
      <c r="G318" s="183">
        <f t="shared" si="77"/>
        <v>0</v>
      </c>
      <c r="H318" s="160">
        <v>0</v>
      </c>
      <c r="I318" s="159">
        <f t="shared" si="78"/>
        <v>0</v>
      </c>
      <c r="J318" s="160">
        <v>0.18</v>
      </c>
      <c r="K318" s="159">
        <f t="shared" si="79"/>
        <v>16229.95</v>
      </c>
      <c r="L318" s="159">
        <v>21</v>
      </c>
      <c r="M318" s="159">
        <f t="shared" si="80"/>
        <v>0</v>
      </c>
      <c r="N318" s="158">
        <v>0</v>
      </c>
      <c r="O318" s="158">
        <f t="shared" si="81"/>
        <v>0</v>
      </c>
      <c r="P318" s="158">
        <v>0</v>
      </c>
      <c r="Q318" s="158">
        <f t="shared" si="82"/>
        <v>0</v>
      </c>
      <c r="R318" s="159"/>
      <c r="S318" s="159" t="s">
        <v>136</v>
      </c>
      <c r="T318" s="159" t="s">
        <v>137</v>
      </c>
      <c r="U318" s="159">
        <v>0</v>
      </c>
      <c r="V318" s="159">
        <f t="shared" si="83"/>
        <v>0</v>
      </c>
      <c r="W318" s="159"/>
      <c r="X318" s="159" t="s">
        <v>138</v>
      </c>
      <c r="Y318" s="159" t="s">
        <v>139</v>
      </c>
      <c r="Z318" s="149"/>
      <c r="AA318" s="149"/>
      <c r="AB318" s="149"/>
      <c r="AC318" s="149"/>
      <c r="AD318" s="149"/>
      <c r="AE318" s="149"/>
      <c r="AF318" s="149"/>
      <c r="AG318" s="149" t="s">
        <v>140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x14ac:dyDescent="0.2">
      <c r="A319" s="165" t="s">
        <v>131</v>
      </c>
      <c r="B319" s="166" t="s">
        <v>82</v>
      </c>
      <c r="C319" s="185" t="s">
        <v>83</v>
      </c>
      <c r="D319" s="167"/>
      <c r="E319" s="168"/>
      <c r="F319" s="169"/>
      <c r="G319" s="170">
        <f>SUMIF(AG320:AG354,"&lt;&gt;NOR",G320:G354)</f>
        <v>0</v>
      </c>
      <c r="H319" s="164"/>
      <c r="I319" s="164">
        <f>SUM(I320:I354)</f>
        <v>10004.6</v>
      </c>
      <c r="J319" s="164"/>
      <c r="K319" s="164">
        <f>SUM(K320:K354)</f>
        <v>102676.35</v>
      </c>
      <c r="L319" s="164"/>
      <c r="M319" s="164">
        <f>SUM(M320:M354)</f>
        <v>0</v>
      </c>
      <c r="N319" s="163"/>
      <c r="O319" s="163">
        <f>SUM(O320:O354)</f>
        <v>0</v>
      </c>
      <c r="P319" s="163"/>
      <c r="Q319" s="163">
        <f>SUM(Q320:Q354)</f>
        <v>0</v>
      </c>
      <c r="R319" s="164"/>
      <c r="S319" s="164"/>
      <c r="T319" s="164"/>
      <c r="U319" s="164"/>
      <c r="V319" s="164">
        <f>SUM(V320:V354)</f>
        <v>0</v>
      </c>
      <c r="W319" s="164"/>
      <c r="X319" s="164"/>
      <c r="Y319" s="164"/>
      <c r="AG319" t="s">
        <v>132</v>
      </c>
    </row>
    <row r="320" spans="1:60" outlineLevel="1" x14ac:dyDescent="0.2">
      <c r="A320" s="178">
        <v>273</v>
      </c>
      <c r="B320" s="179" t="s">
        <v>367</v>
      </c>
      <c r="C320" s="186" t="s">
        <v>637</v>
      </c>
      <c r="D320" s="180" t="s">
        <v>202</v>
      </c>
      <c r="E320" s="181">
        <v>24</v>
      </c>
      <c r="F320" s="182"/>
      <c r="G320" s="183">
        <f t="shared" ref="G320:G354" si="84">ROUND(E320*F320,2)</f>
        <v>0</v>
      </c>
      <c r="H320" s="160">
        <v>0</v>
      </c>
      <c r="I320" s="159">
        <f t="shared" ref="I320:I354" si="85">ROUND(E320*H320,2)</f>
        <v>0</v>
      </c>
      <c r="J320" s="160">
        <v>334</v>
      </c>
      <c r="K320" s="159">
        <f t="shared" ref="K320:K354" si="86">ROUND(E320*J320,2)</f>
        <v>8016</v>
      </c>
      <c r="L320" s="159">
        <v>21</v>
      </c>
      <c r="M320" s="159">
        <f t="shared" ref="M320:M354" si="87">G320*(1+L320/100)</f>
        <v>0</v>
      </c>
      <c r="N320" s="158">
        <v>0</v>
      </c>
      <c r="O320" s="158">
        <f t="shared" ref="O320:O354" si="88">ROUND(E320*N320,2)</f>
        <v>0</v>
      </c>
      <c r="P320" s="158">
        <v>0</v>
      </c>
      <c r="Q320" s="158">
        <f t="shared" ref="Q320:Q354" si="89">ROUND(E320*P320,2)</f>
        <v>0</v>
      </c>
      <c r="R320" s="159"/>
      <c r="S320" s="159" t="s">
        <v>136</v>
      </c>
      <c r="T320" s="159" t="s">
        <v>137</v>
      </c>
      <c r="U320" s="159">
        <v>0</v>
      </c>
      <c r="V320" s="159">
        <f t="shared" ref="V320:V354" si="90">ROUND(E320*U320,2)</f>
        <v>0</v>
      </c>
      <c r="W320" s="159"/>
      <c r="X320" s="159" t="s">
        <v>254</v>
      </c>
      <c r="Y320" s="159" t="s">
        <v>139</v>
      </c>
      <c r="Z320" s="149"/>
      <c r="AA320" s="149"/>
      <c r="AB320" s="149"/>
      <c r="AC320" s="149"/>
      <c r="AD320" s="149"/>
      <c r="AE320" s="149"/>
      <c r="AF320" s="149"/>
      <c r="AG320" s="149" t="s">
        <v>255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ht="22.5" outlineLevel="1" x14ac:dyDescent="0.2">
      <c r="A321" s="178">
        <v>274</v>
      </c>
      <c r="B321" s="179" t="s">
        <v>638</v>
      </c>
      <c r="C321" s="186" t="s">
        <v>639</v>
      </c>
      <c r="D321" s="180" t="s">
        <v>164</v>
      </c>
      <c r="E321" s="181">
        <v>2</v>
      </c>
      <c r="F321" s="182"/>
      <c r="G321" s="183">
        <f t="shared" si="84"/>
        <v>0</v>
      </c>
      <c r="H321" s="160">
        <v>0</v>
      </c>
      <c r="I321" s="159">
        <f t="shared" si="85"/>
        <v>0</v>
      </c>
      <c r="J321" s="160">
        <v>600</v>
      </c>
      <c r="K321" s="159">
        <f t="shared" si="86"/>
        <v>1200</v>
      </c>
      <c r="L321" s="159">
        <v>21</v>
      </c>
      <c r="M321" s="159">
        <f t="shared" si="87"/>
        <v>0</v>
      </c>
      <c r="N321" s="158">
        <v>0</v>
      </c>
      <c r="O321" s="158">
        <f t="shared" si="88"/>
        <v>0</v>
      </c>
      <c r="P321" s="158">
        <v>0</v>
      </c>
      <c r="Q321" s="158">
        <f t="shared" si="89"/>
        <v>0</v>
      </c>
      <c r="R321" s="159"/>
      <c r="S321" s="159" t="s">
        <v>136</v>
      </c>
      <c r="T321" s="159" t="s">
        <v>137</v>
      </c>
      <c r="U321" s="159">
        <v>0</v>
      </c>
      <c r="V321" s="159">
        <f t="shared" si="90"/>
        <v>0</v>
      </c>
      <c r="W321" s="159"/>
      <c r="X321" s="159" t="s">
        <v>138</v>
      </c>
      <c r="Y321" s="159" t="s">
        <v>139</v>
      </c>
      <c r="Z321" s="149"/>
      <c r="AA321" s="149"/>
      <c r="AB321" s="149"/>
      <c r="AC321" s="149"/>
      <c r="AD321" s="149"/>
      <c r="AE321" s="149"/>
      <c r="AF321" s="149"/>
      <c r="AG321" s="149" t="s">
        <v>140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78">
        <v>275</v>
      </c>
      <c r="B322" s="179" t="s">
        <v>640</v>
      </c>
      <c r="C322" s="186" t="s">
        <v>641</v>
      </c>
      <c r="D322" s="180" t="s">
        <v>202</v>
      </c>
      <c r="E322" s="181">
        <v>7</v>
      </c>
      <c r="F322" s="182"/>
      <c r="G322" s="183">
        <f t="shared" si="84"/>
        <v>0</v>
      </c>
      <c r="H322" s="160">
        <v>0</v>
      </c>
      <c r="I322" s="159">
        <f t="shared" si="85"/>
        <v>0</v>
      </c>
      <c r="J322" s="160">
        <v>210</v>
      </c>
      <c r="K322" s="159">
        <f t="shared" si="86"/>
        <v>1470</v>
      </c>
      <c r="L322" s="159">
        <v>21</v>
      </c>
      <c r="M322" s="159">
        <f t="shared" si="87"/>
        <v>0</v>
      </c>
      <c r="N322" s="158">
        <v>0</v>
      </c>
      <c r="O322" s="158">
        <f t="shared" si="88"/>
        <v>0</v>
      </c>
      <c r="P322" s="158">
        <v>0</v>
      </c>
      <c r="Q322" s="158">
        <f t="shared" si="89"/>
        <v>0</v>
      </c>
      <c r="R322" s="159"/>
      <c r="S322" s="159" t="s">
        <v>136</v>
      </c>
      <c r="T322" s="159" t="s">
        <v>137</v>
      </c>
      <c r="U322" s="159">
        <v>0</v>
      </c>
      <c r="V322" s="159">
        <f t="shared" si="90"/>
        <v>0</v>
      </c>
      <c r="W322" s="159"/>
      <c r="X322" s="159" t="s">
        <v>138</v>
      </c>
      <c r="Y322" s="159" t="s">
        <v>139</v>
      </c>
      <c r="Z322" s="149"/>
      <c r="AA322" s="149"/>
      <c r="AB322" s="149"/>
      <c r="AC322" s="149"/>
      <c r="AD322" s="149"/>
      <c r="AE322" s="149"/>
      <c r="AF322" s="149"/>
      <c r="AG322" s="149" t="s">
        <v>140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78">
        <v>276</v>
      </c>
      <c r="B323" s="179" t="s">
        <v>369</v>
      </c>
      <c r="C323" s="186" t="s">
        <v>642</v>
      </c>
      <c r="D323" s="180" t="s">
        <v>202</v>
      </c>
      <c r="E323" s="181">
        <v>7</v>
      </c>
      <c r="F323" s="182"/>
      <c r="G323" s="183">
        <f t="shared" si="84"/>
        <v>0</v>
      </c>
      <c r="H323" s="160">
        <v>401.6</v>
      </c>
      <c r="I323" s="159">
        <f t="shared" si="85"/>
        <v>2811.2</v>
      </c>
      <c r="J323" s="160">
        <v>0</v>
      </c>
      <c r="K323" s="159">
        <f t="shared" si="86"/>
        <v>0</v>
      </c>
      <c r="L323" s="159">
        <v>21</v>
      </c>
      <c r="M323" s="159">
        <f t="shared" si="87"/>
        <v>0</v>
      </c>
      <c r="N323" s="158">
        <v>0</v>
      </c>
      <c r="O323" s="158">
        <f t="shared" si="88"/>
        <v>0</v>
      </c>
      <c r="P323" s="158">
        <v>0</v>
      </c>
      <c r="Q323" s="158">
        <f t="shared" si="89"/>
        <v>0</v>
      </c>
      <c r="R323" s="159"/>
      <c r="S323" s="159" t="s">
        <v>136</v>
      </c>
      <c r="T323" s="159" t="s">
        <v>137</v>
      </c>
      <c r="U323" s="159">
        <v>0</v>
      </c>
      <c r="V323" s="159">
        <f t="shared" si="90"/>
        <v>0</v>
      </c>
      <c r="W323" s="159"/>
      <c r="X323" s="159" t="s">
        <v>254</v>
      </c>
      <c r="Y323" s="159" t="s">
        <v>139</v>
      </c>
      <c r="Z323" s="149"/>
      <c r="AA323" s="149"/>
      <c r="AB323" s="149"/>
      <c r="AC323" s="149"/>
      <c r="AD323" s="149"/>
      <c r="AE323" s="149"/>
      <c r="AF323" s="149"/>
      <c r="AG323" s="149" t="s">
        <v>304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78">
        <v>277</v>
      </c>
      <c r="B324" s="179" t="s">
        <v>643</v>
      </c>
      <c r="C324" s="186" t="s">
        <v>644</v>
      </c>
      <c r="D324" s="180"/>
      <c r="E324" s="181">
        <v>15</v>
      </c>
      <c r="F324" s="182"/>
      <c r="G324" s="183">
        <f t="shared" si="84"/>
        <v>0</v>
      </c>
      <c r="H324" s="160">
        <v>0</v>
      </c>
      <c r="I324" s="159">
        <f t="shared" si="85"/>
        <v>0</v>
      </c>
      <c r="J324" s="160">
        <v>241.5</v>
      </c>
      <c r="K324" s="159">
        <f t="shared" si="86"/>
        <v>3622.5</v>
      </c>
      <c r="L324" s="159">
        <v>21</v>
      </c>
      <c r="M324" s="159">
        <f t="shared" si="87"/>
        <v>0</v>
      </c>
      <c r="N324" s="158">
        <v>0</v>
      </c>
      <c r="O324" s="158">
        <f t="shared" si="88"/>
        <v>0</v>
      </c>
      <c r="P324" s="158">
        <v>0</v>
      </c>
      <c r="Q324" s="158">
        <f t="shared" si="89"/>
        <v>0</v>
      </c>
      <c r="R324" s="159"/>
      <c r="S324" s="159" t="s">
        <v>136</v>
      </c>
      <c r="T324" s="159" t="s">
        <v>137</v>
      </c>
      <c r="U324" s="159">
        <v>0</v>
      </c>
      <c r="V324" s="159">
        <f t="shared" si="90"/>
        <v>0</v>
      </c>
      <c r="W324" s="159"/>
      <c r="X324" s="159" t="s">
        <v>138</v>
      </c>
      <c r="Y324" s="159" t="s">
        <v>139</v>
      </c>
      <c r="Z324" s="149"/>
      <c r="AA324" s="149"/>
      <c r="AB324" s="149"/>
      <c r="AC324" s="149"/>
      <c r="AD324" s="149"/>
      <c r="AE324" s="149"/>
      <c r="AF324" s="149"/>
      <c r="AG324" s="149" t="s">
        <v>140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78">
        <v>278</v>
      </c>
      <c r="B325" s="179" t="s">
        <v>369</v>
      </c>
      <c r="C325" s="186" t="s">
        <v>645</v>
      </c>
      <c r="D325" s="180" t="s">
        <v>202</v>
      </c>
      <c r="E325" s="181">
        <v>14</v>
      </c>
      <c r="F325" s="182"/>
      <c r="G325" s="183">
        <f t="shared" si="84"/>
        <v>0</v>
      </c>
      <c r="H325" s="160">
        <v>477</v>
      </c>
      <c r="I325" s="159">
        <f t="shared" si="85"/>
        <v>6678</v>
      </c>
      <c r="J325" s="160">
        <v>0</v>
      </c>
      <c r="K325" s="159">
        <f t="shared" si="86"/>
        <v>0</v>
      </c>
      <c r="L325" s="159">
        <v>21</v>
      </c>
      <c r="M325" s="159">
        <f t="shared" si="87"/>
        <v>0</v>
      </c>
      <c r="N325" s="158">
        <v>0</v>
      </c>
      <c r="O325" s="158">
        <f t="shared" si="88"/>
        <v>0</v>
      </c>
      <c r="P325" s="158">
        <v>0</v>
      </c>
      <c r="Q325" s="158">
        <f t="shared" si="89"/>
        <v>0</v>
      </c>
      <c r="R325" s="159"/>
      <c r="S325" s="159" t="s">
        <v>136</v>
      </c>
      <c r="T325" s="159" t="s">
        <v>137</v>
      </c>
      <c r="U325" s="159">
        <v>0</v>
      </c>
      <c r="V325" s="159">
        <f t="shared" si="90"/>
        <v>0</v>
      </c>
      <c r="W325" s="159"/>
      <c r="X325" s="159" t="s">
        <v>254</v>
      </c>
      <c r="Y325" s="159" t="s">
        <v>139</v>
      </c>
      <c r="Z325" s="149"/>
      <c r="AA325" s="149"/>
      <c r="AB325" s="149"/>
      <c r="AC325" s="149"/>
      <c r="AD325" s="149"/>
      <c r="AE325" s="149"/>
      <c r="AF325" s="149"/>
      <c r="AG325" s="149" t="s">
        <v>304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78">
        <v>279</v>
      </c>
      <c r="B326" s="179" t="s">
        <v>369</v>
      </c>
      <c r="C326" s="186" t="s">
        <v>646</v>
      </c>
      <c r="D326" s="180" t="s">
        <v>202</v>
      </c>
      <c r="E326" s="181">
        <v>1</v>
      </c>
      <c r="F326" s="182"/>
      <c r="G326" s="183">
        <f t="shared" si="84"/>
        <v>0</v>
      </c>
      <c r="H326" s="160">
        <v>515.4</v>
      </c>
      <c r="I326" s="159">
        <f t="shared" si="85"/>
        <v>515.4</v>
      </c>
      <c r="J326" s="160">
        <v>0</v>
      </c>
      <c r="K326" s="159">
        <f t="shared" si="86"/>
        <v>0</v>
      </c>
      <c r="L326" s="159">
        <v>21</v>
      </c>
      <c r="M326" s="159">
        <f t="shared" si="87"/>
        <v>0</v>
      </c>
      <c r="N326" s="158">
        <v>0</v>
      </c>
      <c r="O326" s="158">
        <f t="shared" si="88"/>
        <v>0</v>
      </c>
      <c r="P326" s="158">
        <v>0</v>
      </c>
      <c r="Q326" s="158">
        <f t="shared" si="89"/>
        <v>0</v>
      </c>
      <c r="R326" s="159"/>
      <c r="S326" s="159" t="s">
        <v>136</v>
      </c>
      <c r="T326" s="159" t="s">
        <v>137</v>
      </c>
      <c r="U326" s="159">
        <v>0</v>
      </c>
      <c r="V326" s="159">
        <f t="shared" si="90"/>
        <v>0</v>
      </c>
      <c r="W326" s="159"/>
      <c r="X326" s="159" t="s">
        <v>254</v>
      </c>
      <c r="Y326" s="159" t="s">
        <v>139</v>
      </c>
      <c r="Z326" s="149"/>
      <c r="AA326" s="149"/>
      <c r="AB326" s="149"/>
      <c r="AC326" s="149"/>
      <c r="AD326" s="149"/>
      <c r="AE326" s="149"/>
      <c r="AF326" s="149"/>
      <c r="AG326" s="149" t="s">
        <v>304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ht="22.5" outlineLevel="1" x14ac:dyDescent="0.2">
      <c r="A327" s="178">
        <v>280</v>
      </c>
      <c r="B327" s="179" t="s">
        <v>369</v>
      </c>
      <c r="C327" s="186" t="s">
        <v>647</v>
      </c>
      <c r="D327" s="180" t="s">
        <v>202</v>
      </c>
      <c r="E327" s="181">
        <v>2</v>
      </c>
      <c r="F327" s="182"/>
      <c r="G327" s="183">
        <f t="shared" si="84"/>
        <v>0</v>
      </c>
      <c r="H327" s="160">
        <v>0</v>
      </c>
      <c r="I327" s="159">
        <f t="shared" si="85"/>
        <v>0</v>
      </c>
      <c r="J327" s="160">
        <v>262.5</v>
      </c>
      <c r="K327" s="159">
        <f t="shared" si="86"/>
        <v>525</v>
      </c>
      <c r="L327" s="159">
        <v>21</v>
      </c>
      <c r="M327" s="159">
        <f t="shared" si="87"/>
        <v>0</v>
      </c>
      <c r="N327" s="158">
        <v>0</v>
      </c>
      <c r="O327" s="158">
        <f t="shared" si="88"/>
        <v>0</v>
      </c>
      <c r="P327" s="158">
        <v>0</v>
      </c>
      <c r="Q327" s="158">
        <f t="shared" si="89"/>
        <v>0</v>
      </c>
      <c r="R327" s="159"/>
      <c r="S327" s="159" t="s">
        <v>136</v>
      </c>
      <c r="T327" s="159" t="s">
        <v>137</v>
      </c>
      <c r="U327" s="159">
        <v>0</v>
      </c>
      <c r="V327" s="159">
        <f t="shared" si="90"/>
        <v>0</v>
      </c>
      <c r="W327" s="159"/>
      <c r="X327" s="159" t="s">
        <v>138</v>
      </c>
      <c r="Y327" s="159" t="s">
        <v>139</v>
      </c>
      <c r="Z327" s="149"/>
      <c r="AA327" s="149"/>
      <c r="AB327" s="149"/>
      <c r="AC327" s="149"/>
      <c r="AD327" s="149"/>
      <c r="AE327" s="149"/>
      <c r="AF327" s="149"/>
      <c r="AG327" s="149" t="s">
        <v>140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ht="22.5" outlineLevel="1" x14ac:dyDescent="0.2">
      <c r="A328" s="178">
        <v>281</v>
      </c>
      <c r="B328" s="179" t="s">
        <v>648</v>
      </c>
      <c r="C328" s="186" t="s">
        <v>649</v>
      </c>
      <c r="D328" s="180" t="s">
        <v>202</v>
      </c>
      <c r="E328" s="181">
        <v>2</v>
      </c>
      <c r="F328" s="182"/>
      <c r="G328" s="183">
        <f t="shared" si="84"/>
        <v>0</v>
      </c>
      <c r="H328" s="160">
        <v>0</v>
      </c>
      <c r="I328" s="159">
        <f t="shared" si="85"/>
        <v>0</v>
      </c>
      <c r="J328" s="160">
        <v>198</v>
      </c>
      <c r="K328" s="159">
        <f t="shared" si="86"/>
        <v>396</v>
      </c>
      <c r="L328" s="159">
        <v>21</v>
      </c>
      <c r="M328" s="159">
        <f t="shared" si="87"/>
        <v>0</v>
      </c>
      <c r="N328" s="158">
        <v>0</v>
      </c>
      <c r="O328" s="158">
        <f t="shared" si="88"/>
        <v>0</v>
      </c>
      <c r="P328" s="158">
        <v>0</v>
      </c>
      <c r="Q328" s="158">
        <f t="shared" si="89"/>
        <v>0</v>
      </c>
      <c r="R328" s="159"/>
      <c r="S328" s="159" t="s">
        <v>136</v>
      </c>
      <c r="T328" s="159" t="s">
        <v>137</v>
      </c>
      <c r="U328" s="159">
        <v>0</v>
      </c>
      <c r="V328" s="159">
        <f t="shared" si="90"/>
        <v>0</v>
      </c>
      <c r="W328" s="159"/>
      <c r="X328" s="159" t="s">
        <v>138</v>
      </c>
      <c r="Y328" s="159" t="s">
        <v>139</v>
      </c>
      <c r="Z328" s="149"/>
      <c r="AA328" s="149"/>
      <c r="AB328" s="149"/>
      <c r="AC328" s="149"/>
      <c r="AD328" s="149"/>
      <c r="AE328" s="149"/>
      <c r="AF328" s="149"/>
      <c r="AG328" s="149" t="s">
        <v>140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ht="22.5" outlineLevel="1" x14ac:dyDescent="0.2">
      <c r="A329" s="178">
        <v>282</v>
      </c>
      <c r="B329" s="179" t="s">
        <v>650</v>
      </c>
      <c r="C329" s="186" t="s">
        <v>651</v>
      </c>
      <c r="D329" s="180" t="s">
        <v>164</v>
      </c>
      <c r="E329" s="181">
        <v>1</v>
      </c>
      <c r="F329" s="182"/>
      <c r="G329" s="183">
        <f t="shared" si="84"/>
        <v>0</v>
      </c>
      <c r="H329" s="160">
        <v>0</v>
      </c>
      <c r="I329" s="159">
        <f t="shared" si="85"/>
        <v>0</v>
      </c>
      <c r="J329" s="160">
        <v>375</v>
      </c>
      <c r="K329" s="159">
        <f t="shared" si="86"/>
        <v>375</v>
      </c>
      <c r="L329" s="159">
        <v>21</v>
      </c>
      <c r="M329" s="159">
        <f t="shared" si="87"/>
        <v>0</v>
      </c>
      <c r="N329" s="158">
        <v>0</v>
      </c>
      <c r="O329" s="158">
        <f t="shared" si="88"/>
        <v>0</v>
      </c>
      <c r="P329" s="158">
        <v>0</v>
      </c>
      <c r="Q329" s="158">
        <f t="shared" si="89"/>
        <v>0</v>
      </c>
      <c r="R329" s="159"/>
      <c r="S329" s="159" t="s">
        <v>136</v>
      </c>
      <c r="T329" s="159" t="s">
        <v>137</v>
      </c>
      <c r="U329" s="159">
        <v>0</v>
      </c>
      <c r="V329" s="159">
        <f t="shared" si="90"/>
        <v>0</v>
      </c>
      <c r="W329" s="159"/>
      <c r="X329" s="159" t="s">
        <v>138</v>
      </c>
      <c r="Y329" s="159" t="s">
        <v>139</v>
      </c>
      <c r="Z329" s="149"/>
      <c r="AA329" s="149"/>
      <c r="AB329" s="149"/>
      <c r="AC329" s="149"/>
      <c r="AD329" s="149"/>
      <c r="AE329" s="149"/>
      <c r="AF329" s="149"/>
      <c r="AG329" s="149" t="s">
        <v>140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ht="22.5" outlineLevel="1" x14ac:dyDescent="0.2">
      <c r="A330" s="178">
        <v>283</v>
      </c>
      <c r="B330" s="179" t="s">
        <v>652</v>
      </c>
      <c r="C330" s="186" t="s">
        <v>653</v>
      </c>
      <c r="D330" s="180" t="s">
        <v>164</v>
      </c>
      <c r="E330" s="181">
        <v>1</v>
      </c>
      <c r="F330" s="182"/>
      <c r="G330" s="183">
        <f t="shared" si="84"/>
        <v>0</v>
      </c>
      <c r="H330" s="160">
        <v>0</v>
      </c>
      <c r="I330" s="159">
        <f t="shared" si="85"/>
        <v>0</v>
      </c>
      <c r="J330" s="160">
        <v>2650</v>
      </c>
      <c r="K330" s="159">
        <f t="shared" si="86"/>
        <v>2650</v>
      </c>
      <c r="L330" s="159">
        <v>21</v>
      </c>
      <c r="M330" s="159">
        <f t="shared" si="87"/>
        <v>0</v>
      </c>
      <c r="N330" s="158">
        <v>0</v>
      </c>
      <c r="O330" s="158">
        <f t="shared" si="88"/>
        <v>0</v>
      </c>
      <c r="P330" s="158">
        <v>0</v>
      </c>
      <c r="Q330" s="158">
        <f t="shared" si="89"/>
        <v>0</v>
      </c>
      <c r="R330" s="159"/>
      <c r="S330" s="159" t="s">
        <v>136</v>
      </c>
      <c r="T330" s="159" t="s">
        <v>137</v>
      </c>
      <c r="U330" s="159">
        <v>0</v>
      </c>
      <c r="V330" s="159">
        <f t="shared" si="90"/>
        <v>0</v>
      </c>
      <c r="W330" s="159"/>
      <c r="X330" s="159" t="s">
        <v>138</v>
      </c>
      <c r="Y330" s="159" t="s">
        <v>139</v>
      </c>
      <c r="Z330" s="149"/>
      <c r="AA330" s="149"/>
      <c r="AB330" s="149"/>
      <c r="AC330" s="149"/>
      <c r="AD330" s="149"/>
      <c r="AE330" s="149"/>
      <c r="AF330" s="149"/>
      <c r="AG330" s="149" t="s">
        <v>140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ht="22.5" outlineLevel="1" x14ac:dyDescent="0.2">
      <c r="A331" s="178">
        <v>284</v>
      </c>
      <c r="B331" s="179" t="s">
        <v>654</v>
      </c>
      <c r="C331" s="186" t="s">
        <v>655</v>
      </c>
      <c r="D331" s="180" t="s">
        <v>164</v>
      </c>
      <c r="E331" s="181">
        <v>2</v>
      </c>
      <c r="F331" s="182"/>
      <c r="G331" s="183">
        <f t="shared" si="84"/>
        <v>0</v>
      </c>
      <c r="H331" s="160">
        <v>0</v>
      </c>
      <c r="I331" s="159">
        <f t="shared" si="85"/>
        <v>0</v>
      </c>
      <c r="J331" s="160">
        <v>2680</v>
      </c>
      <c r="K331" s="159">
        <f t="shared" si="86"/>
        <v>5360</v>
      </c>
      <c r="L331" s="159">
        <v>21</v>
      </c>
      <c r="M331" s="159">
        <f t="shared" si="87"/>
        <v>0</v>
      </c>
      <c r="N331" s="158">
        <v>0</v>
      </c>
      <c r="O331" s="158">
        <f t="shared" si="88"/>
        <v>0</v>
      </c>
      <c r="P331" s="158">
        <v>0</v>
      </c>
      <c r="Q331" s="158">
        <f t="shared" si="89"/>
        <v>0</v>
      </c>
      <c r="R331" s="159"/>
      <c r="S331" s="159" t="s">
        <v>136</v>
      </c>
      <c r="T331" s="159" t="s">
        <v>137</v>
      </c>
      <c r="U331" s="159">
        <v>0</v>
      </c>
      <c r="V331" s="159">
        <f t="shared" si="90"/>
        <v>0</v>
      </c>
      <c r="W331" s="159"/>
      <c r="X331" s="159" t="s">
        <v>138</v>
      </c>
      <c r="Y331" s="159" t="s">
        <v>139</v>
      </c>
      <c r="Z331" s="149"/>
      <c r="AA331" s="149"/>
      <c r="AB331" s="149"/>
      <c r="AC331" s="149"/>
      <c r="AD331" s="149"/>
      <c r="AE331" s="149"/>
      <c r="AF331" s="149"/>
      <c r="AG331" s="149" t="s">
        <v>140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ht="33.75" outlineLevel="1" x14ac:dyDescent="0.2">
      <c r="A332" s="178">
        <v>285</v>
      </c>
      <c r="B332" s="179" t="s">
        <v>656</v>
      </c>
      <c r="C332" s="186" t="s">
        <v>657</v>
      </c>
      <c r="D332" s="180" t="s">
        <v>164</v>
      </c>
      <c r="E332" s="181">
        <v>1</v>
      </c>
      <c r="F332" s="182"/>
      <c r="G332" s="183">
        <f t="shared" si="84"/>
        <v>0</v>
      </c>
      <c r="H332" s="160">
        <v>0</v>
      </c>
      <c r="I332" s="159">
        <f t="shared" si="85"/>
        <v>0</v>
      </c>
      <c r="J332" s="160">
        <v>10220</v>
      </c>
      <c r="K332" s="159">
        <f t="shared" si="86"/>
        <v>10220</v>
      </c>
      <c r="L332" s="159">
        <v>21</v>
      </c>
      <c r="M332" s="159">
        <f t="shared" si="87"/>
        <v>0</v>
      </c>
      <c r="N332" s="158">
        <v>0</v>
      </c>
      <c r="O332" s="158">
        <f t="shared" si="88"/>
        <v>0</v>
      </c>
      <c r="P332" s="158">
        <v>0</v>
      </c>
      <c r="Q332" s="158">
        <f t="shared" si="89"/>
        <v>0</v>
      </c>
      <c r="R332" s="159"/>
      <c r="S332" s="159" t="s">
        <v>136</v>
      </c>
      <c r="T332" s="159" t="s">
        <v>137</v>
      </c>
      <c r="U332" s="159">
        <v>0</v>
      </c>
      <c r="V332" s="159">
        <f t="shared" si="90"/>
        <v>0</v>
      </c>
      <c r="W332" s="159"/>
      <c r="X332" s="159" t="s">
        <v>138</v>
      </c>
      <c r="Y332" s="159" t="s">
        <v>139</v>
      </c>
      <c r="Z332" s="149"/>
      <c r="AA332" s="149"/>
      <c r="AB332" s="149"/>
      <c r="AC332" s="149"/>
      <c r="AD332" s="149"/>
      <c r="AE332" s="149"/>
      <c r="AF332" s="149"/>
      <c r="AG332" s="149" t="s">
        <v>140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ht="22.5" outlineLevel="1" x14ac:dyDescent="0.2">
      <c r="A333" s="178">
        <v>286</v>
      </c>
      <c r="B333" s="179" t="s">
        <v>658</v>
      </c>
      <c r="C333" s="186" t="s">
        <v>659</v>
      </c>
      <c r="D333" s="180" t="s">
        <v>164</v>
      </c>
      <c r="E333" s="181">
        <v>1</v>
      </c>
      <c r="F333" s="182"/>
      <c r="G333" s="183">
        <f t="shared" si="84"/>
        <v>0</v>
      </c>
      <c r="H333" s="160">
        <v>0</v>
      </c>
      <c r="I333" s="159">
        <f t="shared" si="85"/>
        <v>0</v>
      </c>
      <c r="J333" s="160">
        <v>5560</v>
      </c>
      <c r="K333" s="159">
        <f t="shared" si="86"/>
        <v>5560</v>
      </c>
      <c r="L333" s="159">
        <v>21</v>
      </c>
      <c r="M333" s="159">
        <f t="shared" si="87"/>
        <v>0</v>
      </c>
      <c r="N333" s="158">
        <v>0</v>
      </c>
      <c r="O333" s="158">
        <f t="shared" si="88"/>
        <v>0</v>
      </c>
      <c r="P333" s="158">
        <v>0</v>
      </c>
      <c r="Q333" s="158">
        <f t="shared" si="89"/>
        <v>0</v>
      </c>
      <c r="R333" s="159"/>
      <c r="S333" s="159" t="s">
        <v>136</v>
      </c>
      <c r="T333" s="159" t="s">
        <v>137</v>
      </c>
      <c r="U333" s="159">
        <v>0</v>
      </c>
      <c r="V333" s="159">
        <f t="shared" si="90"/>
        <v>0</v>
      </c>
      <c r="W333" s="159"/>
      <c r="X333" s="159" t="s">
        <v>138</v>
      </c>
      <c r="Y333" s="159" t="s">
        <v>139</v>
      </c>
      <c r="Z333" s="149"/>
      <c r="AA333" s="149"/>
      <c r="AB333" s="149"/>
      <c r="AC333" s="149"/>
      <c r="AD333" s="149"/>
      <c r="AE333" s="149"/>
      <c r="AF333" s="149"/>
      <c r="AG333" s="149" t="s">
        <v>140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78">
        <v>287</v>
      </c>
      <c r="B334" s="179" t="s">
        <v>359</v>
      </c>
      <c r="C334" s="186" t="s">
        <v>660</v>
      </c>
      <c r="D334" s="180" t="s">
        <v>164</v>
      </c>
      <c r="E334" s="181">
        <v>1</v>
      </c>
      <c r="F334" s="182"/>
      <c r="G334" s="183">
        <f t="shared" si="84"/>
        <v>0</v>
      </c>
      <c r="H334" s="160">
        <v>0</v>
      </c>
      <c r="I334" s="159">
        <f t="shared" si="85"/>
        <v>0</v>
      </c>
      <c r="J334" s="160">
        <v>9230</v>
      </c>
      <c r="K334" s="159">
        <f t="shared" si="86"/>
        <v>9230</v>
      </c>
      <c r="L334" s="159">
        <v>21</v>
      </c>
      <c r="M334" s="159">
        <f t="shared" si="87"/>
        <v>0</v>
      </c>
      <c r="N334" s="158">
        <v>0</v>
      </c>
      <c r="O334" s="158">
        <f t="shared" si="88"/>
        <v>0</v>
      </c>
      <c r="P334" s="158">
        <v>0</v>
      </c>
      <c r="Q334" s="158">
        <f t="shared" si="89"/>
        <v>0</v>
      </c>
      <c r="R334" s="159"/>
      <c r="S334" s="159" t="s">
        <v>136</v>
      </c>
      <c r="T334" s="159" t="s">
        <v>137</v>
      </c>
      <c r="U334" s="159">
        <v>0</v>
      </c>
      <c r="V334" s="159">
        <f t="shared" si="90"/>
        <v>0</v>
      </c>
      <c r="W334" s="159"/>
      <c r="X334" s="159" t="s">
        <v>254</v>
      </c>
      <c r="Y334" s="159" t="s">
        <v>139</v>
      </c>
      <c r="Z334" s="149"/>
      <c r="AA334" s="149"/>
      <c r="AB334" s="149"/>
      <c r="AC334" s="149"/>
      <c r="AD334" s="149"/>
      <c r="AE334" s="149"/>
      <c r="AF334" s="149"/>
      <c r="AG334" s="149" t="s">
        <v>255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78">
        <v>288</v>
      </c>
      <c r="B335" s="179" t="s">
        <v>661</v>
      </c>
      <c r="C335" s="186" t="s">
        <v>662</v>
      </c>
      <c r="D335" s="180" t="s">
        <v>164</v>
      </c>
      <c r="E335" s="181">
        <v>2</v>
      </c>
      <c r="F335" s="182"/>
      <c r="G335" s="183">
        <f t="shared" si="84"/>
        <v>0</v>
      </c>
      <c r="H335" s="160">
        <v>0</v>
      </c>
      <c r="I335" s="159">
        <f t="shared" si="85"/>
        <v>0</v>
      </c>
      <c r="J335" s="160">
        <v>296</v>
      </c>
      <c r="K335" s="159">
        <f t="shared" si="86"/>
        <v>592</v>
      </c>
      <c r="L335" s="159">
        <v>21</v>
      </c>
      <c r="M335" s="159">
        <f t="shared" si="87"/>
        <v>0</v>
      </c>
      <c r="N335" s="158">
        <v>0</v>
      </c>
      <c r="O335" s="158">
        <f t="shared" si="88"/>
        <v>0</v>
      </c>
      <c r="P335" s="158">
        <v>0</v>
      </c>
      <c r="Q335" s="158">
        <f t="shared" si="89"/>
        <v>0</v>
      </c>
      <c r="R335" s="159"/>
      <c r="S335" s="159" t="s">
        <v>136</v>
      </c>
      <c r="T335" s="159" t="s">
        <v>137</v>
      </c>
      <c r="U335" s="159">
        <v>0</v>
      </c>
      <c r="V335" s="159">
        <f t="shared" si="90"/>
        <v>0</v>
      </c>
      <c r="W335" s="159"/>
      <c r="X335" s="159" t="s">
        <v>138</v>
      </c>
      <c r="Y335" s="159" t="s">
        <v>139</v>
      </c>
      <c r="Z335" s="149"/>
      <c r="AA335" s="149"/>
      <c r="AB335" s="149"/>
      <c r="AC335" s="149"/>
      <c r="AD335" s="149"/>
      <c r="AE335" s="149"/>
      <c r="AF335" s="149"/>
      <c r="AG335" s="149" t="s">
        <v>140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t="22.5" outlineLevel="1" x14ac:dyDescent="0.2">
      <c r="A336" s="178">
        <v>289</v>
      </c>
      <c r="B336" s="179" t="s">
        <v>663</v>
      </c>
      <c r="C336" s="186" t="s">
        <v>664</v>
      </c>
      <c r="D336" s="180" t="s">
        <v>164</v>
      </c>
      <c r="E336" s="181">
        <v>2</v>
      </c>
      <c r="F336" s="182"/>
      <c r="G336" s="183">
        <f t="shared" si="84"/>
        <v>0</v>
      </c>
      <c r="H336" s="160">
        <v>0</v>
      </c>
      <c r="I336" s="159">
        <f t="shared" si="85"/>
        <v>0</v>
      </c>
      <c r="J336" s="160">
        <v>2845</v>
      </c>
      <c r="K336" s="159">
        <f t="shared" si="86"/>
        <v>5690</v>
      </c>
      <c r="L336" s="159">
        <v>21</v>
      </c>
      <c r="M336" s="159">
        <f t="shared" si="87"/>
        <v>0</v>
      </c>
      <c r="N336" s="158">
        <v>0</v>
      </c>
      <c r="O336" s="158">
        <f t="shared" si="88"/>
        <v>0</v>
      </c>
      <c r="P336" s="158">
        <v>0</v>
      </c>
      <c r="Q336" s="158">
        <f t="shared" si="89"/>
        <v>0</v>
      </c>
      <c r="R336" s="159"/>
      <c r="S336" s="159" t="s">
        <v>136</v>
      </c>
      <c r="T336" s="159" t="s">
        <v>137</v>
      </c>
      <c r="U336" s="159">
        <v>0</v>
      </c>
      <c r="V336" s="159">
        <f t="shared" si="90"/>
        <v>0</v>
      </c>
      <c r="W336" s="159"/>
      <c r="X336" s="159" t="s">
        <v>138</v>
      </c>
      <c r="Y336" s="159" t="s">
        <v>139</v>
      </c>
      <c r="Z336" s="149"/>
      <c r="AA336" s="149"/>
      <c r="AB336" s="149"/>
      <c r="AC336" s="149"/>
      <c r="AD336" s="149"/>
      <c r="AE336" s="149"/>
      <c r="AF336" s="149"/>
      <c r="AG336" s="149" t="s">
        <v>140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ht="33.75" outlineLevel="1" x14ac:dyDescent="0.2">
      <c r="A337" s="178">
        <v>290</v>
      </c>
      <c r="B337" s="179" t="s">
        <v>665</v>
      </c>
      <c r="C337" s="186" t="s">
        <v>666</v>
      </c>
      <c r="D337" s="180" t="s">
        <v>164</v>
      </c>
      <c r="E337" s="181">
        <v>2</v>
      </c>
      <c r="F337" s="182"/>
      <c r="G337" s="183">
        <f t="shared" si="84"/>
        <v>0</v>
      </c>
      <c r="H337" s="160">
        <v>0</v>
      </c>
      <c r="I337" s="159">
        <f t="shared" si="85"/>
        <v>0</v>
      </c>
      <c r="J337" s="160">
        <v>1425</v>
      </c>
      <c r="K337" s="159">
        <f t="shared" si="86"/>
        <v>2850</v>
      </c>
      <c r="L337" s="159">
        <v>21</v>
      </c>
      <c r="M337" s="159">
        <f t="shared" si="87"/>
        <v>0</v>
      </c>
      <c r="N337" s="158">
        <v>0</v>
      </c>
      <c r="O337" s="158">
        <f t="shared" si="88"/>
        <v>0</v>
      </c>
      <c r="P337" s="158">
        <v>0</v>
      </c>
      <c r="Q337" s="158">
        <f t="shared" si="89"/>
        <v>0</v>
      </c>
      <c r="R337" s="159"/>
      <c r="S337" s="159" t="s">
        <v>136</v>
      </c>
      <c r="T337" s="159" t="s">
        <v>137</v>
      </c>
      <c r="U337" s="159">
        <v>0</v>
      </c>
      <c r="V337" s="159">
        <f t="shared" si="90"/>
        <v>0</v>
      </c>
      <c r="W337" s="159"/>
      <c r="X337" s="159" t="s">
        <v>138</v>
      </c>
      <c r="Y337" s="159" t="s">
        <v>139</v>
      </c>
      <c r="Z337" s="149"/>
      <c r="AA337" s="149"/>
      <c r="AB337" s="149"/>
      <c r="AC337" s="149"/>
      <c r="AD337" s="149"/>
      <c r="AE337" s="149"/>
      <c r="AF337" s="149"/>
      <c r="AG337" s="149" t="s">
        <v>140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ht="22.5" outlineLevel="1" x14ac:dyDescent="0.2">
      <c r="A338" s="178">
        <v>291</v>
      </c>
      <c r="B338" s="179" t="s">
        <v>667</v>
      </c>
      <c r="C338" s="186" t="s">
        <v>668</v>
      </c>
      <c r="D338" s="180" t="s">
        <v>164</v>
      </c>
      <c r="E338" s="181">
        <v>1</v>
      </c>
      <c r="F338" s="182"/>
      <c r="G338" s="183">
        <f t="shared" si="84"/>
        <v>0</v>
      </c>
      <c r="H338" s="160">
        <v>0</v>
      </c>
      <c r="I338" s="159">
        <f t="shared" si="85"/>
        <v>0</v>
      </c>
      <c r="J338" s="160">
        <v>2400</v>
      </c>
      <c r="K338" s="159">
        <f t="shared" si="86"/>
        <v>2400</v>
      </c>
      <c r="L338" s="159">
        <v>21</v>
      </c>
      <c r="M338" s="159">
        <f t="shared" si="87"/>
        <v>0</v>
      </c>
      <c r="N338" s="158">
        <v>0</v>
      </c>
      <c r="O338" s="158">
        <f t="shared" si="88"/>
        <v>0</v>
      </c>
      <c r="P338" s="158">
        <v>0</v>
      </c>
      <c r="Q338" s="158">
        <f t="shared" si="89"/>
        <v>0</v>
      </c>
      <c r="R338" s="159"/>
      <c r="S338" s="159" t="s">
        <v>136</v>
      </c>
      <c r="T338" s="159" t="s">
        <v>137</v>
      </c>
      <c r="U338" s="159">
        <v>0</v>
      </c>
      <c r="V338" s="159">
        <f t="shared" si="90"/>
        <v>0</v>
      </c>
      <c r="W338" s="159"/>
      <c r="X338" s="159" t="s">
        <v>138</v>
      </c>
      <c r="Y338" s="159" t="s">
        <v>139</v>
      </c>
      <c r="Z338" s="149"/>
      <c r="AA338" s="149"/>
      <c r="AB338" s="149"/>
      <c r="AC338" s="149"/>
      <c r="AD338" s="149"/>
      <c r="AE338" s="149"/>
      <c r="AF338" s="149"/>
      <c r="AG338" s="149" t="s">
        <v>140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78">
        <v>292</v>
      </c>
      <c r="B339" s="179" t="s">
        <v>669</v>
      </c>
      <c r="C339" s="186" t="s">
        <v>670</v>
      </c>
      <c r="D339" s="180" t="s">
        <v>164</v>
      </c>
      <c r="E339" s="181">
        <v>1</v>
      </c>
      <c r="F339" s="182"/>
      <c r="G339" s="183">
        <f t="shared" si="84"/>
        <v>0</v>
      </c>
      <c r="H339" s="160">
        <v>0</v>
      </c>
      <c r="I339" s="159">
        <f t="shared" si="85"/>
        <v>0</v>
      </c>
      <c r="J339" s="160">
        <v>465</v>
      </c>
      <c r="K339" s="159">
        <f t="shared" si="86"/>
        <v>465</v>
      </c>
      <c r="L339" s="159">
        <v>21</v>
      </c>
      <c r="M339" s="159">
        <f t="shared" si="87"/>
        <v>0</v>
      </c>
      <c r="N339" s="158">
        <v>0</v>
      </c>
      <c r="O339" s="158">
        <f t="shared" si="88"/>
        <v>0</v>
      </c>
      <c r="P339" s="158">
        <v>0</v>
      </c>
      <c r="Q339" s="158">
        <f t="shared" si="89"/>
        <v>0</v>
      </c>
      <c r="R339" s="159"/>
      <c r="S339" s="159" t="s">
        <v>136</v>
      </c>
      <c r="T339" s="159" t="s">
        <v>137</v>
      </c>
      <c r="U339" s="159">
        <v>0</v>
      </c>
      <c r="V339" s="159">
        <f t="shared" si="90"/>
        <v>0</v>
      </c>
      <c r="W339" s="159"/>
      <c r="X339" s="159" t="s">
        <v>138</v>
      </c>
      <c r="Y339" s="159" t="s">
        <v>139</v>
      </c>
      <c r="Z339" s="149"/>
      <c r="AA339" s="149"/>
      <c r="AB339" s="149"/>
      <c r="AC339" s="149"/>
      <c r="AD339" s="149"/>
      <c r="AE339" s="149"/>
      <c r="AF339" s="149"/>
      <c r="AG339" s="149" t="s">
        <v>140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ht="33.75" outlineLevel="1" x14ac:dyDescent="0.2">
      <c r="A340" s="178">
        <v>293</v>
      </c>
      <c r="B340" s="179" t="s">
        <v>671</v>
      </c>
      <c r="C340" s="186" t="s">
        <v>672</v>
      </c>
      <c r="D340" s="180" t="s">
        <v>164</v>
      </c>
      <c r="E340" s="181">
        <v>1</v>
      </c>
      <c r="F340" s="182"/>
      <c r="G340" s="183">
        <f t="shared" si="84"/>
        <v>0</v>
      </c>
      <c r="H340" s="160">
        <v>0</v>
      </c>
      <c r="I340" s="159">
        <f t="shared" si="85"/>
        <v>0</v>
      </c>
      <c r="J340" s="160">
        <v>1110</v>
      </c>
      <c r="K340" s="159">
        <f t="shared" si="86"/>
        <v>1110</v>
      </c>
      <c r="L340" s="159">
        <v>21</v>
      </c>
      <c r="M340" s="159">
        <f t="shared" si="87"/>
        <v>0</v>
      </c>
      <c r="N340" s="158">
        <v>0</v>
      </c>
      <c r="O340" s="158">
        <f t="shared" si="88"/>
        <v>0</v>
      </c>
      <c r="P340" s="158">
        <v>0</v>
      </c>
      <c r="Q340" s="158">
        <f t="shared" si="89"/>
        <v>0</v>
      </c>
      <c r="R340" s="159"/>
      <c r="S340" s="159" t="s">
        <v>136</v>
      </c>
      <c r="T340" s="159" t="s">
        <v>137</v>
      </c>
      <c r="U340" s="159">
        <v>0</v>
      </c>
      <c r="V340" s="159">
        <f t="shared" si="90"/>
        <v>0</v>
      </c>
      <c r="W340" s="159"/>
      <c r="X340" s="159" t="s">
        <v>138</v>
      </c>
      <c r="Y340" s="159" t="s">
        <v>139</v>
      </c>
      <c r="Z340" s="149"/>
      <c r="AA340" s="149"/>
      <c r="AB340" s="149"/>
      <c r="AC340" s="149"/>
      <c r="AD340" s="149"/>
      <c r="AE340" s="149"/>
      <c r="AF340" s="149"/>
      <c r="AG340" s="149" t="s">
        <v>140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78">
        <v>294</v>
      </c>
      <c r="B341" s="179" t="s">
        <v>673</v>
      </c>
      <c r="C341" s="186" t="s">
        <v>674</v>
      </c>
      <c r="D341" s="180" t="s">
        <v>164</v>
      </c>
      <c r="E341" s="181">
        <v>1</v>
      </c>
      <c r="F341" s="182"/>
      <c r="G341" s="183">
        <f t="shared" si="84"/>
        <v>0</v>
      </c>
      <c r="H341" s="160">
        <v>0</v>
      </c>
      <c r="I341" s="159">
        <f t="shared" si="85"/>
        <v>0</v>
      </c>
      <c r="J341" s="160">
        <v>510</v>
      </c>
      <c r="K341" s="159">
        <f t="shared" si="86"/>
        <v>510</v>
      </c>
      <c r="L341" s="159">
        <v>21</v>
      </c>
      <c r="M341" s="159">
        <f t="shared" si="87"/>
        <v>0</v>
      </c>
      <c r="N341" s="158">
        <v>0</v>
      </c>
      <c r="O341" s="158">
        <f t="shared" si="88"/>
        <v>0</v>
      </c>
      <c r="P341" s="158">
        <v>0</v>
      </c>
      <c r="Q341" s="158">
        <f t="shared" si="89"/>
        <v>0</v>
      </c>
      <c r="R341" s="159"/>
      <c r="S341" s="159" t="s">
        <v>136</v>
      </c>
      <c r="T341" s="159" t="s">
        <v>137</v>
      </c>
      <c r="U341" s="159">
        <v>0</v>
      </c>
      <c r="V341" s="159">
        <f t="shared" si="90"/>
        <v>0</v>
      </c>
      <c r="W341" s="159"/>
      <c r="X341" s="159" t="s">
        <v>138</v>
      </c>
      <c r="Y341" s="159" t="s">
        <v>139</v>
      </c>
      <c r="Z341" s="149"/>
      <c r="AA341" s="149"/>
      <c r="AB341" s="149"/>
      <c r="AC341" s="149"/>
      <c r="AD341" s="149"/>
      <c r="AE341" s="149"/>
      <c r="AF341" s="149"/>
      <c r="AG341" s="149" t="s">
        <v>140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78">
        <v>295</v>
      </c>
      <c r="B342" s="179" t="s">
        <v>675</v>
      </c>
      <c r="C342" s="186" t="s">
        <v>676</v>
      </c>
      <c r="D342" s="180" t="s">
        <v>164</v>
      </c>
      <c r="E342" s="181">
        <v>6</v>
      </c>
      <c r="F342" s="182"/>
      <c r="G342" s="183">
        <f t="shared" si="84"/>
        <v>0</v>
      </c>
      <c r="H342" s="160">
        <v>0</v>
      </c>
      <c r="I342" s="159">
        <f t="shared" si="85"/>
        <v>0</v>
      </c>
      <c r="J342" s="160">
        <v>195</v>
      </c>
      <c r="K342" s="159">
        <f t="shared" si="86"/>
        <v>1170</v>
      </c>
      <c r="L342" s="159">
        <v>21</v>
      </c>
      <c r="M342" s="159">
        <f t="shared" si="87"/>
        <v>0</v>
      </c>
      <c r="N342" s="158">
        <v>0</v>
      </c>
      <c r="O342" s="158">
        <f t="shared" si="88"/>
        <v>0</v>
      </c>
      <c r="P342" s="158">
        <v>0</v>
      </c>
      <c r="Q342" s="158">
        <f t="shared" si="89"/>
        <v>0</v>
      </c>
      <c r="R342" s="159"/>
      <c r="S342" s="159" t="s">
        <v>136</v>
      </c>
      <c r="T342" s="159" t="s">
        <v>137</v>
      </c>
      <c r="U342" s="159">
        <v>0</v>
      </c>
      <c r="V342" s="159">
        <f t="shared" si="90"/>
        <v>0</v>
      </c>
      <c r="W342" s="159"/>
      <c r="X342" s="159" t="s">
        <v>138</v>
      </c>
      <c r="Y342" s="159" t="s">
        <v>139</v>
      </c>
      <c r="Z342" s="149"/>
      <c r="AA342" s="149"/>
      <c r="AB342" s="149"/>
      <c r="AC342" s="149"/>
      <c r="AD342" s="149"/>
      <c r="AE342" s="149"/>
      <c r="AF342" s="149"/>
      <c r="AG342" s="149" t="s">
        <v>140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ht="22.5" outlineLevel="1" x14ac:dyDescent="0.2">
      <c r="A343" s="178">
        <v>296</v>
      </c>
      <c r="B343" s="179" t="s">
        <v>677</v>
      </c>
      <c r="C343" s="186" t="s">
        <v>678</v>
      </c>
      <c r="D343" s="180" t="s">
        <v>164</v>
      </c>
      <c r="E343" s="181">
        <v>2</v>
      </c>
      <c r="F343" s="182"/>
      <c r="G343" s="183">
        <f t="shared" si="84"/>
        <v>0</v>
      </c>
      <c r="H343" s="160">
        <v>0</v>
      </c>
      <c r="I343" s="159">
        <f t="shared" si="85"/>
        <v>0</v>
      </c>
      <c r="J343" s="160">
        <v>204</v>
      </c>
      <c r="K343" s="159">
        <f t="shared" si="86"/>
        <v>408</v>
      </c>
      <c r="L343" s="159">
        <v>21</v>
      </c>
      <c r="M343" s="159">
        <f t="shared" si="87"/>
        <v>0</v>
      </c>
      <c r="N343" s="158">
        <v>0</v>
      </c>
      <c r="O343" s="158">
        <f t="shared" si="88"/>
        <v>0</v>
      </c>
      <c r="P343" s="158">
        <v>0</v>
      </c>
      <c r="Q343" s="158">
        <f t="shared" si="89"/>
        <v>0</v>
      </c>
      <c r="R343" s="159"/>
      <c r="S343" s="159" t="s">
        <v>136</v>
      </c>
      <c r="T343" s="159" t="s">
        <v>137</v>
      </c>
      <c r="U343" s="159">
        <v>0</v>
      </c>
      <c r="V343" s="159">
        <f t="shared" si="90"/>
        <v>0</v>
      </c>
      <c r="W343" s="159"/>
      <c r="X343" s="159" t="s">
        <v>138</v>
      </c>
      <c r="Y343" s="159" t="s">
        <v>139</v>
      </c>
      <c r="Z343" s="149"/>
      <c r="AA343" s="149"/>
      <c r="AB343" s="149"/>
      <c r="AC343" s="149"/>
      <c r="AD343" s="149"/>
      <c r="AE343" s="149"/>
      <c r="AF343" s="149"/>
      <c r="AG343" s="149" t="s">
        <v>140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ht="22.5" outlineLevel="1" x14ac:dyDescent="0.2">
      <c r="A344" s="178">
        <v>297</v>
      </c>
      <c r="B344" s="179" t="s">
        <v>679</v>
      </c>
      <c r="C344" s="186" t="s">
        <v>680</v>
      </c>
      <c r="D344" s="180" t="s">
        <v>164</v>
      </c>
      <c r="E344" s="181">
        <v>4</v>
      </c>
      <c r="F344" s="182"/>
      <c r="G344" s="183">
        <f t="shared" si="84"/>
        <v>0</v>
      </c>
      <c r="H344" s="160">
        <v>0</v>
      </c>
      <c r="I344" s="159">
        <f t="shared" si="85"/>
        <v>0</v>
      </c>
      <c r="J344" s="160">
        <v>204</v>
      </c>
      <c r="K344" s="159">
        <f t="shared" si="86"/>
        <v>816</v>
      </c>
      <c r="L344" s="159">
        <v>21</v>
      </c>
      <c r="M344" s="159">
        <f t="shared" si="87"/>
        <v>0</v>
      </c>
      <c r="N344" s="158">
        <v>0</v>
      </c>
      <c r="O344" s="158">
        <f t="shared" si="88"/>
        <v>0</v>
      </c>
      <c r="P344" s="158">
        <v>0</v>
      </c>
      <c r="Q344" s="158">
        <f t="shared" si="89"/>
        <v>0</v>
      </c>
      <c r="R344" s="159"/>
      <c r="S344" s="159" t="s">
        <v>136</v>
      </c>
      <c r="T344" s="159" t="s">
        <v>137</v>
      </c>
      <c r="U344" s="159">
        <v>0</v>
      </c>
      <c r="V344" s="159">
        <f t="shared" si="90"/>
        <v>0</v>
      </c>
      <c r="W344" s="159"/>
      <c r="X344" s="159" t="s">
        <v>138</v>
      </c>
      <c r="Y344" s="159" t="s">
        <v>139</v>
      </c>
      <c r="Z344" s="149"/>
      <c r="AA344" s="149"/>
      <c r="AB344" s="149"/>
      <c r="AC344" s="149"/>
      <c r="AD344" s="149"/>
      <c r="AE344" s="149"/>
      <c r="AF344" s="149"/>
      <c r="AG344" s="149" t="s">
        <v>140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78">
        <v>298</v>
      </c>
      <c r="B345" s="179" t="s">
        <v>681</v>
      </c>
      <c r="C345" s="186" t="s">
        <v>682</v>
      </c>
      <c r="D345" s="180"/>
      <c r="E345" s="181">
        <v>3</v>
      </c>
      <c r="F345" s="182"/>
      <c r="G345" s="183">
        <f t="shared" si="84"/>
        <v>0</v>
      </c>
      <c r="H345" s="160">
        <v>0</v>
      </c>
      <c r="I345" s="159">
        <f t="shared" si="85"/>
        <v>0</v>
      </c>
      <c r="J345" s="160">
        <v>268</v>
      </c>
      <c r="K345" s="159">
        <f t="shared" si="86"/>
        <v>804</v>
      </c>
      <c r="L345" s="159">
        <v>21</v>
      </c>
      <c r="M345" s="159">
        <f t="shared" si="87"/>
        <v>0</v>
      </c>
      <c r="N345" s="158">
        <v>0</v>
      </c>
      <c r="O345" s="158">
        <f t="shared" si="88"/>
        <v>0</v>
      </c>
      <c r="P345" s="158">
        <v>0</v>
      </c>
      <c r="Q345" s="158">
        <f t="shared" si="89"/>
        <v>0</v>
      </c>
      <c r="R345" s="159"/>
      <c r="S345" s="159" t="s">
        <v>136</v>
      </c>
      <c r="T345" s="159" t="s">
        <v>137</v>
      </c>
      <c r="U345" s="159">
        <v>0</v>
      </c>
      <c r="V345" s="159">
        <f t="shared" si="90"/>
        <v>0</v>
      </c>
      <c r="W345" s="159"/>
      <c r="X345" s="159" t="s">
        <v>138</v>
      </c>
      <c r="Y345" s="159" t="s">
        <v>139</v>
      </c>
      <c r="Z345" s="149"/>
      <c r="AA345" s="149"/>
      <c r="AB345" s="149"/>
      <c r="AC345" s="149"/>
      <c r="AD345" s="149"/>
      <c r="AE345" s="149"/>
      <c r="AF345" s="149"/>
      <c r="AG345" s="149" t="s">
        <v>140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ht="22.5" outlineLevel="1" x14ac:dyDescent="0.2">
      <c r="A346" s="178">
        <v>299</v>
      </c>
      <c r="B346" s="179" t="s">
        <v>683</v>
      </c>
      <c r="C346" s="186" t="s">
        <v>684</v>
      </c>
      <c r="D346" s="180" t="s">
        <v>164</v>
      </c>
      <c r="E346" s="181">
        <v>3</v>
      </c>
      <c r="F346" s="182"/>
      <c r="G346" s="183">
        <f t="shared" si="84"/>
        <v>0</v>
      </c>
      <c r="H346" s="160">
        <v>0</v>
      </c>
      <c r="I346" s="159">
        <f t="shared" si="85"/>
        <v>0</v>
      </c>
      <c r="J346" s="160">
        <v>373</v>
      </c>
      <c r="K346" s="159">
        <f t="shared" si="86"/>
        <v>1119</v>
      </c>
      <c r="L346" s="159">
        <v>21</v>
      </c>
      <c r="M346" s="159">
        <f t="shared" si="87"/>
        <v>0</v>
      </c>
      <c r="N346" s="158">
        <v>0</v>
      </c>
      <c r="O346" s="158">
        <f t="shared" si="88"/>
        <v>0</v>
      </c>
      <c r="P346" s="158">
        <v>0</v>
      </c>
      <c r="Q346" s="158">
        <f t="shared" si="89"/>
        <v>0</v>
      </c>
      <c r="R346" s="159"/>
      <c r="S346" s="159" t="s">
        <v>136</v>
      </c>
      <c r="T346" s="159" t="s">
        <v>137</v>
      </c>
      <c r="U346" s="159">
        <v>0</v>
      </c>
      <c r="V346" s="159">
        <f t="shared" si="90"/>
        <v>0</v>
      </c>
      <c r="W346" s="159"/>
      <c r="X346" s="159" t="s">
        <v>138</v>
      </c>
      <c r="Y346" s="159" t="s">
        <v>139</v>
      </c>
      <c r="Z346" s="149"/>
      <c r="AA346" s="149"/>
      <c r="AB346" s="149"/>
      <c r="AC346" s="149"/>
      <c r="AD346" s="149"/>
      <c r="AE346" s="149"/>
      <c r="AF346" s="149"/>
      <c r="AG346" s="149" t="s">
        <v>140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78">
        <v>300</v>
      </c>
      <c r="B347" s="179" t="s">
        <v>359</v>
      </c>
      <c r="C347" s="186" t="s">
        <v>685</v>
      </c>
      <c r="D347" s="180" t="s">
        <v>169</v>
      </c>
      <c r="E347" s="181">
        <v>1</v>
      </c>
      <c r="F347" s="182"/>
      <c r="G347" s="183">
        <f t="shared" si="84"/>
        <v>0</v>
      </c>
      <c r="H347" s="160">
        <v>0</v>
      </c>
      <c r="I347" s="159">
        <f t="shared" si="85"/>
        <v>0</v>
      </c>
      <c r="J347" s="160">
        <v>1240</v>
      </c>
      <c r="K347" s="159">
        <f t="shared" si="86"/>
        <v>1240</v>
      </c>
      <c r="L347" s="159">
        <v>21</v>
      </c>
      <c r="M347" s="159">
        <f t="shared" si="87"/>
        <v>0</v>
      </c>
      <c r="N347" s="158">
        <v>0</v>
      </c>
      <c r="O347" s="158">
        <f t="shared" si="88"/>
        <v>0</v>
      </c>
      <c r="P347" s="158">
        <v>0</v>
      </c>
      <c r="Q347" s="158">
        <f t="shared" si="89"/>
        <v>0</v>
      </c>
      <c r="R347" s="159"/>
      <c r="S347" s="159" t="s">
        <v>136</v>
      </c>
      <c r="T347" s="159" t="s">
        <v>137</v>
      </c>
      <c r="U347" s="159">
        <v>0</v>
      </c>
      <c r="V347" s="159">
        <f t="shared" si="90"/>
        <v>0</v>
      </c>
      <c r="W347" s="159"/>
      <c r="X347" s="159" t="s">
        <v>254</v>
      </c>
      <c r="Y347" s="159" t="s">
        <v>139</v>
      </c>
      <c r="Z347" s="149"/>
      <c r="AA347" s="149"/>
      <c r="AB347" s="149"/>
      <c r="AC347" s="149"/>
      <c r="AD347" s="149"/>
      <c r="AE347" s="149"/>
      <c r="AF347" s="149"/>
      <c r="AG347" s="149" t="s">
        <v>255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ht="22.5" outlineLevel="1" x14ac:dyDescent="0.2">
      <c r="A348" s="178">
        <v>301</v>
      </c>
      <c r="B348" s="179" t="s">
        <v>686</v>
      </c>
      <c r="C348" s="186" t="s">
        <v>687</v>
      </c>
      <c r="D348" s="180" t="s">
        <v>688</v>
      </c>
      <c r="E348" s="181">
        <v>5</v>
      </c>
      <c r="F348" s="182"/>
      <c r="G348" s="183">
        <f t="shared" si="84"/>
        <v>0</v>
      </c>
      <c r="H348" s="160">
        <v>0</v>
      </c>
      <c r="I348" s="159">
        <f t="shared" si="85"/>
        <v>0</v>
      </c>
      <c r="J348" s="160">
        <v>900</v>
      </c>
      <c r="K348" s="159">
        <f t="shared" si="86"/>
        <v>4500</v>
      </c>
      <c r="L348" s="159">
        <v>21</v>
      </c>
      <c r="M348" s="159">
        <f t="shared" si="87"/>
        <v>0</v>
      </c>
      <c r="N348" s="158">
        <v>0</v>
      </c>
      <c r="O348" s="158">
        <f t="shared" si="88"/>
        <v>0</v>
      </c>
      <c r="P348" s="158">
        <v>0</v>
      </c>
      <c r="Q348" s="158">
        <f t="shared" si="89"/>
        <v>0</v>
      </c>
      <c r="R348" s="159"/>
      <c r="S348" s="159" t="s">
        <v>136</v>
      </c>
      <c r="T348" s="159" t="s">
        <v>137</v>
      </c>
      <c r="U348" s="159">
        <v>0</v>
      </c>
      <c r="V348" s="159">
        <f t="shared" si="90"/>
        <v>0</v>
      </c>
      <c r="W348" s="159"/>
      <c r="X348" s="159" t="s">
        <v>138</v>
      </c>
      <c r="Y348" s="159" t="s">
        <v>139</v>
      </c>
      <c r="Z348" s="149"/>
      <c r="AA348" s="149"/>
      <c r="AB348" s="149"/>
      <c r="AC348" s="149"/>
      <c r="AD348" s="149"/>
      <c r="AE348" s="149"/>
      <c r="AF348" s="149"/>
      <c r="AG348" s="149" t="s">
        <v>140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ht="22.5" outlineLevel="1" x14ac:dyDescent="0.2">
      <c r="A349" s="178">
        <v>302</v>
      </c>
      <c r="B349" s="179" t="s">
        <v>689</v>
      </c>
      <c r="C349" s="186" t="s">
        <v>690</v>
      </c>
      <c r="D349" s="180" t="s">
        <v>164</v>
      </c>
      <c r="E349" s="181">
        <v>2</v>
      </c>
      <c r="F349" s="182"/>
      <c r="G349" s="183">
        <f t="shared" si="84"/>
        <v>0</v>
      </c>
      <c r="H349" s="160">
        <v>0</v>
      </c>
      <c r="I349" s="159">
        <f t="shared" si="85"/>
        <v>0</v>
      </c>
      <c r="J349" s="160">
        <v>1860</v>
      </c>
      <c r="K349" s="159">
        <f t="shared" si="86"/>
        <v>3720</v>
      </c>
      <c r="L349" s="159">
        <v>21</v>
      </c>
      <c r="M349" s="159">
        <f t="shared" si="87"/>
        <v>0</v>
      </c>
      <c r="N349" s="158">
        <v>0</v>
      </c>
      <c r="O349" s="158">
        <f t="shared" si="88"/>
        <v>0</v>
      </c>
      <c r="P349" s="158">
        <v>0</v>
      </c>
      <c r="Q349" s="158">
        <f t="shared" si="89"/>
        <v>0</v>
      </c>
      <c r="R349" s="159"/>
      <c r="S349" s="159" t="s">
        <v>136</v>
      </c>
      <c r="T349" s="159" t="s">
        <v>137</v>
      </c>
      <c r="U349" s="159">
        <v>0</v>
      </c>
      <c r="V349" s="159">
        <f t="shared" si="90"/>
        <v>0</v>
      </c>
      <c r="W349" s="159"/>
      <c r="X349" s="159" t="s">
        <v>138</v>
      </c>
      <c r="Y349" s="159" t="s">
        <v>139</v>
      </c>
      <c r="Z349" s="149"/>
      <c r="AA349" s="149"/>
      <c r="AB349" s="149"/>
      <c r="AC349" s="149"/>
      <c r="AD349" s="149"/>
      <c r="AE349" s="149"/>
      <c r="AF349" s="149"/>
      <c r="AG349" s="149" t="s">
        <v>140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ht="22.5" outlineLevel="1" x14ac:dyDescent="0.2">
      <c r="A350" s="178">
        <v>303</v>
      </c>
      <c r="B350" s="179" t="s">
        <v>691</v>
      </c>
      <c r="C350" s="186" t="s">
        <v>692</v>
      </c>
      <c r="D350" s="180" t="s">
        <v>164</v>
      </c>
      <c r="E350" s="181">
        <v>1</v>
      </c>
      <c r="F350" s="182"/>
      <c r="G350" s="183">
        <f t="shared" si="84"/>
        <v>0</v>
      </c>
      <c r="H350" s="160">
        <v>0</v>
      </c>
      <c r="I350" s="159">
        <f t="shared" si="85"/>
        <v>0</v>
      </c>
      <c r="J350" s="160">
        <v>2650</v>
      </c>
      <c r="K350" s="159">
        <f t="shared" si="86"/>
        <v>2650</v>
      </c>
      <c r="L350" s="159">
        <v>21</v>
      </c>
      <c r="M350" s="159">
        <f t="shared" si="87"/>
        <v>0</v>
      </c>
      <c r="N350" s="158">
        <v>0</v>
      </c>
      <c r="O350" s="158">
        <f t="shared" si="88"/>
        <v>0</v>
      </c>
      <c r="P350" s="158">
        <v>0</v>
      </c>
      <c r="Q350" s="158">
        <f t="shared" si="89"/>
        <v>0</v>
      </c>
      <c r="R350" s="159"/>
      <c r="S350" s="159" t="s">
        <v>136</v>
      </c>
      <c r="T350" s="159" t="s">
        <v>137</v>
      </c>
      <c r="U350" s="159">
        <v>0</v>
      </c>
      <c r="V350" s="159">
        <f t="shared" si="90"/>
        <v>0</v>
      </c>
      <c r="W350" s="159"/>
      <c r="X350" s="159" t="s">
        <v>138</v>
      </c>
      <c r="Y350" s="159" t="s">
        <v>139</v>
      </c>
      <c r="Z350" s="149"/>
      <c r="AA350" s="149"/>
      <c r="AB350" s="149"/>
      <c r="AC350" s="149"/>
      <c r="AD350" s="149"/>
      <c r="AE350" s="149"/>
      <c r="AF350" s="149"/>
      <c r="AG350" s="149" t="s">
        <v>140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ht="33.75" outlineLevel="1" x14ac:dyDescent="0.2">
      <c r="A351" s="178">
        <v>304</v>
      </c>
      <c r="B351" s="179" t="s">
        <v>693</v>
      </c>
      <c r="C351" s="186" t="s">
        <v>694</v>
      </c>
      <c r="D351" s="180" t="s">
        <v>164</v>
      </c>
      <c r="E351" s="181">
        <v>1</v>
      </c>
      <c r="F351" s="182"/>
      <c r="G351" s="183">
        <f t="shared" si="84"/>
        <v>0</v>
      </c>
      <c r="H351" s="160">
        <v>0</v>
      </c>
      <c r="I351" s="159">
        <f t="shared" si="85"/>
        <v>0</v>
      </c>
      <c r="J351" s="160">
        <v>1100</v>
      </c>
      <c r="K351" s="159">
        <f t="shared" si="86"/>
        <v>1100</v>
      </c>
      <c r="L351" s="159">
        <v>21</v>
      </c>
      <c r="M351" s="159">
        <f t="shared" si="87"/>
        <v>0</v>
      </c>
      <c r="N351" s="158">
        <v>0</v>
      </c>
      <c r="O351" s="158">
        <f t="shared" si="88"/>
        <v>0</v>
      </c>
      <c r="P351" s="158">
        <v>0</v>
      </c>
      <c r="Q351" s="158">
        <f t="shared" si="89"/>
        <v>0</v>
      </c>
      <c r="R351" s="159"/>
      <c r="S351" s="159" t="s">
        <v>136</v>
      </c>
      <c r="T351" s="159" t="s">
        <v>137</v>
      </c>
      <c r="U351" s="159">
        <v>0</v>
      </c>
      <c r="V351" s="159">
        <f t="shared" si="90"/>
        <v>0</v>
      </c>
      <c r="W351" s="159"/>
      <c r="X351" s="159" t="s">
        <v>138</v>
      </c>
      <c r="Y351" s="159" t="s">
        <v>139</v>
      </c>
      <c r="Z351" s="149"/>
      <c r="AA351" s="149"/>
      <c r="AB351" s="149"/>
      <c r="AC351" s="149"/>
      <c r="AD351" s="149"/>
      <c r="AE351" s="149"/>
      <c r="AF351" s="149"/>
      <c r="AG351" s="149" t="s">
        <v>140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78">
        <v>305</v>
      </c>
      <c r="B352" s="179" t="s">
        <v>695</v>
      </c>
      <c r="C352" s="186" t="s">
        <v>696</v>
      </c>
      <c r="D352" s="180" t="s">
        <v>135</v>
      </c>
      <c r="E352" s="181">
        <v>1</v>
      </c>
      <c r="F352" s="182"/>
      <c r="G352" s="183">
        <f t="shared" si="84"/>
        <v>0</v>
      </c>
      <c r="H352" s="160">
        <v>0</v>
      </c>
      <c r="I352" s="159">
        <f t="shared" si="85"/>
        <v>0</v>
      </c>
      <c r="J352" s="160">
        <v>9100</v>
      </c>
      <c r="K352" s="159">
        <f t="shared" si="86"/>
        <v>9100</v>
      </c>
      <c r="L352" s="159">
        <v>21</v>
      </c>
      <c r="M352" s="159">
        <f t="shared" si="87"/>
        <v>0</v>
      </c>
      <c r="N352" s="158">
        <v>0</v>
      </c>
      <c r="O352" s="158">
        <f t="shared" si="88"/>
        <v>0</v>
      </c>
      <c r="P352" s="158">
        <v>0</v>
      </c>
      <c r="Q352" s="158">
        <f t="shared" si="89"/>
        <v>0</v>
      </c>
      <c r="R352" s="159"/>
      <c r="S352" s="159" t="s">
        <v>136</v>
      </c>
      <c r="T352" s="159" t="s">
        <v>137</v>
      </c>
      <c r="U352" s="159">
        <v>0</v>
      </c>
      <c r="V352" s="159">
        <f t="shared" si="90"/>
        <v>0</v>
      </c>
      <c r="W352" s="159"/>
      <c r="X352" s="159" t="s">
        <v>138</v>
      </c>
      <c r="Y352" s="159" t="s">
        <v>139</v>
      </c>
      <c r="Z352" s="149"/>
      <c r="AA352" s="149"/>
      <c r="AB352" s="149"/>
      <c r="AC352" s="149"/>
      <c r="AD352" s="149"/>
      <c r="AE352" s="149"/>
      <c r="AF352" s="149"/>
      <c r="AG352" s="149" t="s">
        <v>140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78">
        <v>306</v>
      </c>
      <c r="B353" s="179" t="s">
        <v>697</v>
      </c>
      <c r="C353" s="186" t="s">
        <v>698</v>
      </c>
      <c r="D353" s="180" t="s">
        <v>135</v>
      </c>
      <c r="E353" s="181">
        <v>1</v>
      </c>
      <c r="F353" s="182"/>
      <c r="G353" s="183">
        <f t="shared" si="84"/>
        <v>0</v>
      </c>
      <c r="H353" s="160">
        <v>0</v>
      </c>
      <c r="I353" s="159">
        <f t="shared" si="85"/>
        <v>0</v>
      </c>
      <c r="J353" s="160">
        <v>4800</v>
      </c>
      <c r="K353" s="159">
        <f t="shared" si="86"/>
        <v>4800</v>
      </c>
      <c r="L353" s="159">
        <v>21</v>
      </c>
      <c r="M353" s="159">
        <f t="shared" si="87"/>
        <v>0</v>
      </c>
      <c r="N353" s="158">
        <v>0</v>
      </c>
      <c r="O353" s="158">
        <f t="shared" si="88"/>
        <v>0</v>
      </c>
      <c r="P353" s="158">
        <v>0</v>
      </c>
      <c r="Q353" s="158">
        <f t="shared" si="89"/>
        <v>0</v>
      </c>
      <c r="R353" s="159"/>
      <c r="S353" s="159" t="s">
        <v>136</v>
      </c>
      <c r="T353" s="159" t="s">
        <v>137</v>
      </c>
      <c r="U353" s="159">
        <v>0</v>
      </c>
      <c r="V353" s="159">
        <f t="shared" si="90"/>
        <v>0</v>
      </c>
      <c r="W353" s="159"/>
      <c r="X353" s="159" t="s">
        <v>138</v>
      </c>
      <c r="Y353" s="159" t="s">
        <v>139</v>
      </c>
      <c r="Z353" s="149"/>
      <c r="AA353" s="149"/>
      <c r="AB353" s="149"/>
      <c r="AC353" s="149"/>
      <c r="AD353" s="149"/>
      <c r="AE353" s="149"/>
      <c r="AF353" s="149"/>
      <c r="AG353" s="149" t="s">
        <v>140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ht="22.5" outlineLevel="1" x14ac:dyDescent="0.2">
      <c r="A354" s="178">
        <v>307</v>
      </c>
      <c r="B354" s="179" t="s">
        <v>699</v>
      </c>
      <c r="C354" s="186" t="s">
        <v>278</v>
      </c>
      <c r="D354" s="180" t="s">
        <v>0</v>
      </c>
      <c r="E354" s="181">
        <v>50043.6</v>
      </c>
      <c r="F354" s="182"/>
      <c r="G354" s="183">
        <f t="shared" si="84"/>
        <v>0</v>
      </c>
      <c r="H354" s="160">
        <v>0</v>
      </c>
      <c r="I354" s="159">
        <f t="shared" si="85"/>
        <v>0</v>
      </c>
      <c r="J354" s="160">
        <v>0.18</v>
      </c>
      <c r="K354" s="159">
        <f t="shared" si="86"/>
        <v>9007.85</v>
      </c>
      <c r="L354" s="159">
        <v>21</v>
      </c>
      <c r="M354" s="159">
        <f t="shared" si="87"/>
        <v>0</v>
      </c>
      <c r="N354" s="158">
        <v>0</v>
      </c>
      <c r="O354" s="158">
        <f t="shared" si="88"/>
        <v>0</v>
      </c>
      <c r="P354" s="158">
        <v>0</v>
      </c>
      <c r="Q354" s="158">
        <f t="shared" si="89"/>
        <v>0</v>
      </c>
      <c r="R354" s="159"/>
      <c r="S354" s="159" t="s">
        <v>136</v>
      </c>
      <c r="T354" s="159" t="s">
        <v>137</v>
      </c>
      <c r="U354" s="159">
        <v>0</v>
      </c>
      <c r="V354" s="159">
        <f t="shared" si="90"/>
        <v>0</v>
      </c>
      <c r="W354" s="159"/>
      <c r="X354" s="159" t="s">
        <v>138</v>
      </c>
      <c r="Y354" s="159" t="s">
        <v>139</v>
      </c>
      <c r="Z354" s="149"/>
      <c r="AA354" s="149"/>
      <c r="AB354" s="149"/>
      <c r="AC354" s="149"/>
      <c r="AD354" s="149"/>
      <c r="AE354" s="149"/>
      <c r="AF354" s="149"/>
      <c r="AG354" s="149" t="s">
        <v>140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x14ac:dyDescent="0.2">
      <c r="A355" s="165" t="s">
        <v>131</v>
      </c>
      <c r="B355" s="166" t="s">
        <v>84</v>
      </c>
      <c r="C355" s="185" t="s">
        <v>85</v>
      </c>
      <c r="D355" s="167"/>
      <c r="E355" s="168"/>
      <c r="F355" s="169"/>
      <c r="G355" s="170">
        <f>SUMIF(AG356:AG410,"&lt;&gt;NOR",G356:G410)</f>
        <v>0</v>
      </c>
      <c r="H355" s="164"/>
      <c r="I355" s="164">
        <f>SUM(I356:I410)</f>
        <v>24720</v>
      </c>
      <c r="J355" s="164"/>
      <c r="K355" s="164">
        <f>SUM(K356:K410)</f>
        <v>303983.03999999998</v>
      </c>
      <c r="L355" s="164"/>
      <c r="M355" s="164">
        <f>SUM(M356:M410)</f>
        <v>0</v>
      </c>
      <c r="N355" s="163"/>
      <c r="O355" s="163">
        <f>SUM(O356:O410)</f>
        <v>0</v>
      </c>
      <c r="P355" s="163"/>
      <c r="Q355" s="163">
        <f>SUM(Q356:Q410)</f>
        <v>0</v>
      </c>
      <c r="R355" s="164"/>
      <c r="S355" s="164"/>
      <c r="T355" s="164"/>
      <c r="U355" s="164"/>
      <c r="V355" s="164">
        <f>SUM(V356:V410)</f>
        <v>0</v>
      </c>
      <c r="W355" s="164"/>
      <c r="X355" s="164"/>
      <c r="Y355" s="164"/>
      <c r="AG355" t="s">
        <v>132</v>
      </c>
    </row>
    <row r="356" spans="1:60" ht="22.5" outlineLevel="1" x14ac:dyDescent="0.2">
      <c r="A356" s="178">
        <v>308</v>
      </c>
      <c r="B356" s="179" t="s">
        <v>700</v>
      </c>
      <c r="C356" s="186" t="s">
        <v>701</v>
      </c>
      <c r="D356" s="180" t="s">
        <v>169</v>
      </c>
      <c r="E356" s="181">
        <v>3.12</v>
      </c>
      <c r="F356" s="182"/>
      <c r="G356" s="183">
        <f t="shared" ref="G356:G371" si="91">ROUND(E356*F356,2)</f>
        <v>0</v>
      </c>
      <c r="H356" s="160">
        <v>0</v>
      </c>
      <c r="I356" s="159">
        <f t="shared" ref="I356:I371" si="92">ROUND(E356*H356,2)</f>
        <v>0</v>
      </c>
      <c r="J356" s="160">
        <v>195</v>
      </c>
      <c r="K356" s="159">
        <f t="shared" ref="K356:K371" si="93">ROUND(E356*J356,2)</f>
        <v>608.4</v>
      </c>
      <c r="L356" s="159">
        <v>21</v>
      </c>
      <c r="M356" s="159">
        <f t="shared" ref="M356:M371" si="94">G356*(1+L356/100)</f>
        <v>0</v>
      </c>
      <c r="N356" s="158">
        <v>0</v>
      </c>
      <c r="O356" s="158">
        <f t="shared" ref="O356:O371" si="95">ROUND(E356*N356,2)</f>
        <v>0</v>
      </c>
      <c r="P356" s="158">
        <v>0</v>
      </c>
      <c r="Q356" s="158">
        <f t="shared" ref="Q356:Q371" si="96">ROUND(E356*P356,2)</f>
        <v>0</v>
      </c>
      <c r="R356" s="159"/>
      <c r="S356" s="159" t="s">
        <v>136</v>
      </c>
      <c r="T356" s="159" t="s">
        <v>137</v>
      </c>
      <c r="U356" s="159">
        <v>0</v>
      </c>
      <c r="V356" s="159">
        <f t="shared" ref="V356:V371" si="97">ROUND(E356*U356,2)</f>
        <v>0</v>
      </c>
      <c r="W356" s="159"/>
      <c r="X356" s="159" t="s">
        <v>138</v>
      </c>
      <c r="Y356" s="159" t="s">
        <v>139</v>
      </c>
      <c r="Z356" s="149"/>
      <c r="AA356" s="149"/>
      <c r="AB356" s="149"/>
      <c r="AC356" s="149"/>
      <c r="AD356" s="149"/>
      <c r="AE356" s="149"/>
      <c r="AF356" s="149"/>
      <c r="AG356" s="149" t="s">
        <v>140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78">
        <v>309</v>
      </c>
      <c r="B357" s="179" t="s">
        <v>702</v>
      </c>
      <c r="C357" s="186" t="s">
        <v>703</v>
      </c>
      <c r="D357" s="180" t="s">
        <v>583</v>
      </c>
      <c r="E357" s="181">
        <v>40</v>
      </c>
      <c r="F357" s="182"/>
      <c r="G357" s="183">
        <f t="shared" si="91"/>
        <v>0</v>
      </c>
      <c r="H357" s="160">
        <v>0</v>
      </c>
      <c r="I357" s="159">
        <f t="shared" si="92"/>
        <v>0</v>
      </c>
      <c r="J357" s="160">
        <v>52.8</v>
      </c>
      <c r="K357" s="159">
        <f t="shared" si="93"/>
        <v>2112</v>
      </c>
      <c r="L357" s="159">
        <v>21</v>
      </c>
      <c r="M357" s="159">
        <f t="shared" si="94"/>
        <v>0</v>
      </c>
      <c r="N357" s="158">
        <v>0</v>
      </c>
      <c r="O357" s="158">
        <f t="shared" si="95"/>
        <v>0</v>
      </c>
      <c r="P357" s="158">
        <v>0</v>
      </c>
      <c r="Q357" s="158">
        <f t="shared" si="96"/>
        <v>0</v>
      </c>
      <c r="R357" s="159"/>
      <c r="S357" s="159" t="s">
        <v>136</v>
      </c>
      <c r="T357" s="159" t="s">
        <v>137</v>
      </c>
      <c r="U357" s="159">
        <v>0</v>
      </c>
      <c r="V357" s="159">
        <f t="shared" si="97"/>
        <v>0</v>
      </c>
      <c r="W357" s="159"/>
      <c r="X357" s="159" t="s">
        <v>138</v>
      </c>
      <c r="Y357" s="159" t="s">
        <v>139</v>
      </c>
      <c r="Z357" s="149"/>
      <c r="AA357" s="149"/>
      <c r="AB357" s="149"/>
      <c r="AC357" s="149"/>
      <c r="AD357" s="149"/>
      <c r="AE357" s="149"/>
      <c r="AF357" s="149"/>
      <c r="AG357" s="149" t="s">
        <v>140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78">
        <v>310</v>
      </c>
      <c r="B358" s="179" t="s">
        <v>704</v>
      </c>
      <c r="C358" s="186" t="s">
        <v>705</v>
      </c>
      <c r="D358" s="180" t="s">
        <v>164</v>
      </c>
      <c r="E358" s="181">
        <v>1</v>
      </c>
      <c r="F358" s="182"/>
      <c r="G358" s="183">
        <f t="shared" si="91"/>
        <v>0</v>
      </c>
      <c r="H358" s="160">
        <v>0</v>
      </c>
      <c r="I358" s="159">
        <f t="shared" si="92"/>
        <v>0</v>
      </c>
      <c r="J358" s="160">
        <v>1160</v>
      </c>
      <c r="K358" s="159">
        <f t="shared" si="93"/>
        <v>1160</v>
      </c>
      <c r="L358" s="159">
        <v>21</v>
      </c>
      <c r="M358" s="159">
        <f t="shared" si="94"/>
        <v>0</v>
      </c>
      <c r="N358" s="158">
        <v>0</v>
      </c>
      <c r="O358" s="158">
        <f t="shared" si="95"/>
        <v>0</v>
      </c>
      <c r="P358" s="158">
        <v>0</v>
      </c>
      <c r="Q358" s="158">
        <f t="shared" si="96"/>
        <v>0</v>
      </c>
      <c r="R358" s="159"/>
      <c r="S358" s="159" t="s">
        <v>136</v>
      </c>
      <c r="T358" s="159" t="s">
        <v>137</v>
      </c>
      <c r="U358" s="159">
        <v>0</v>
      </c>
      <c r="V358" s="159">
        <f t="shared" si="97"/>
        <v>0</v>
      </c>
      <c r="W358" s="159"/>
      <c r="X358" s="159" t="s">
        <v>138</v>
      </c>
      <c r="Y358" s="159" t="s">
        <v>139</v>
      </c>
      <c r="Z358" s="149"/>
      <c r="AA358" s="149"/>
      <c r="AB358" s="149"/>
      <c r="AC358" s="149"/>
      <c r="AD358" s="149"/>
      <c r="AE358" s="149"/>
      <c r="AF358" s="149"/>
      <c r="AG358" s="149" t="s">
        <v>140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ht="22.5" outlineLevel="1" x14ac:dyDescent="0.2">
      <c r="A359" s="178">
        <v>311</v>
      </c>
      <c r="B359" s="179" t="s">
        <v>706</v>
      </c>
      <c r="C359" s="186" t="s">
        <v>707</v>
      </c>
      <c r="D359" s="180" t="s">
        <v>583</v>
      </c>
      <c r="E359" s="181">
        <v>3</v>
      </c>
      <c r="F359" s="182"/>
      <c r="G359" s="183">
        <f t="shared" si="91"/>
        <v>0</v>
      </c>
      <c r="H359" s="160">
        <v>0</v>
      </c>
      <c r="I359" s="159">
        <f t="shared" si="92"/>
        <v>0</v>
      </c>
      <c r="J359" s="160">
        <v>790</v>
      </c>
      <c r="K359" s="159">
        <f t="shared" si="93"/>
        <v>2370</v>
      </c>
      <c r="L359" s="159">
        <v>21</v>
      </c>
      <c r="M359" s="159">
        <f t="shared" si="94"/>
        <v>0</v>
      </c>
      <c r="N359" s="158">
        <v>0</v>
      </c>
      <c r="O359" s="158">
        <f t="shared" si="95"/>
        <v>0</v>
      </c>
      <c r="P359" s="158">
        <v>0</v>
      </c>
      <c r="Q359" s="158">
        <f t="shared" si="96"/>
        <v>0</v>
      </c>
      <c r="R359" s="159"/>
      <c r="S359" s="159" t="s">
        <v>136</v>
      </c>
      <c r="T359" s="159" t="s">
        <v>137</v>
      </c>
      <c r="U359" s="159">
        <v>0</v>
      </c>
      <c r="V359" s="159">
        <f t="shared" si="97"/>
        <v>0</v>
      </c>
      <c r="W359" s="159"/>
      <c r="X359" s="159" t="s">
        <v>138</v>
      </c>
      <c r="Y359" s="159" t="s">
        <v>139</v>
      </c>
      <c r="Z359" s="149"/>
      <c r="AA359" s="149"/>
      <c r="AB359" s="149"/>
      <c r="AC359" s="149"/>
      <c r="AD359" s="149"/>
      <c r="AE359" s="149"/>
      <c r="AF359" s="149"/>
      <c r="AG359" s="149" t="s">
        <v>140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ht="45" outlineLevel="1" x14ac:dyDescent="0.2">
      <c r="A360" s="178">
        <v>312</v>
      </c>
      <c r="B360" s="179" t="s">
        <v>708</v>
      </c>
      <c r="C360" s="186" t="s">
        <v>709</v>
      </c>
      <c r="D360" s="180" t="s">
        <v>202</v>
      </c>
      <c r="E360" s="181">
        <v>42</v>
      </c>
      <c r="F360" s="182"/>
      <c r="G360" s="183">
        <f t="shared" si="91"/>
        <v>0</v>
      </c>
      <c r="H360" s="160">
        <v>0</v>
      </c>
      <c r="I360" s="159">
        <f t="shared" si="92"/>
        <v>0</v>
      </c>
      <c r="J360" s="160">
        <v>550</v>
      </c>
      <c r="K360" s="159">
        <f t="shared" si="93"/>
        <v>23100</v>
      </c>
      <c r="L360" s="159">
        <v>21</v>
      </c>
      <c r="M360" s="159">
        <f t="shared" si="94"/>
        <v>0</v>
      </c>
      <c r="N360" s="158">
        <v>0</v>
      </c>
      <c r="O360" s="158">
        <f t="shared" si="95"/>
        <v>0</v>
      </c>
      <c r="P360" s="158">
        <v>0</v>
      </c>
      <c r="Q360" s="158">
        <f t="shared" si="96"/>
        <v>0</v>
      </c>
      <c r="R360" s="159"/>
      <c r="S360" s="159" t="s">
        <v>136</v>
      </c>
      <c r="T360" s="159" t="s">
        <v>137</v>
      </c>
      <c r="U360" s="159">
        <v>0</v>
      </c>
      <c r="V360" s="159">
        <f t="shared" si="97"/>
        <v>0</v>
      </c>
      <c r="W360" s="159"/>
      <c r="X360" s="159" t="s">
        <v>138</v>
      </c>
      <c r="Y360" s="159" t="s">
        <v>139</v>
      </c>
      <c r="Z360" s="149"/>
      <c r="AA360" s="149"/>
      <c r="AB360" s="149"/>
      <c r="AC360" s="149"/>
      <c r="AD360" s="149"/>
      <c r="AE360" s="149"/>
      <c r="AF360" s="149"/>
      <c r="AG360" s="149" t="s">
        <v>140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ht="45" outlineLevel="1" x14ac:dyDescent="0.2">
      <c r="A361" s="178">
        <v>313</v>
      </c>
      <c r="B361" s="179" t="s">
        <v>710</v>
      </c>
      <c r="C361" s="186" t="s">
        <v>711</v>
      </c>
      <c r="D361" s="180" t="s">
        <v>202</v>
      </c>
      <c r="E361" s="181">
        <v>10</v>
      </c>
      <c r="F361" s="182"/>
      <c r="G361" s="183">
        <f t="shared" si="91"/>
        <v>0</v>
      </c>
      <c r="H361" s="160">
        <v>0</v>
      </c>
      <c r="I361" s="159">
        <f t="shared" si="92"/>
        <v>0</v>
      </c>
      <c r="J361" s="160">
        <v>725</v>
      </c>
      <c r="K361" s="159">
        <f t="shared" si="93"/>
        <v>7250</v>
      </c>
      <c r="L361" s="159">
        <v>21</v>
      </c>
      <c r="M361" s="159">
        <f t="shared" si="94"/>
        <v>0</v>
      </c>
      <c r="N361" s="158">
        <v>0</v>
      </c>
      <c r="O361" s="158">
        <f t="shared" si="95"/>
        <v>0</v>
      </c>
      <c r="P361" s="158">
        <v>0</v>
      </c>
      <c r="Q361" s="158">
        <f t="shared" si="96"/>
        <v>0</v>
      </c>
      <c r="R361" s="159"/>
      <c r="S361" s="159" t="s">
        <v>136</v>
      </c>
      <c r="T361" s="159" t="s">
        <v>137</v>
      </c>
      <c r="U361" s="159">
        <v>0</v>
      </c>
      <c r="V361" s="159">
        <f t="shared" si="97"/>
        <v>0</v>
      </c>
      <c r="W361" s="159"/>
      <c r="X361" s="159" t="s">
        <v>138</v>
      </c>
      <c r="Y361" s="159" t="s">
        <v>139</v>
      </c>
      <c r="Z361" s="149"/>
      <c r="AA361" s="149"/>
      <c r="AB361" s="149"/>
      <c r="AC361" s="149"/>
      <c r="AD361" s="149"/>
      <c r="AE361" s="149"/>
      <c r="AF361" s="149"/>
      <c r="AG361" s="149" t="s">
        <v>140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ht="45" outlineLevel="1" x14ac:dyDescent="0.2">
      <c r="A362" s="178">
        <v>314</v>
      </c>
      <c r="B362" s="179" t="s">
        <v>712</v>
      </c>
      <c r="C362" s="186" t="s">
        <v>713</v>
      </c>
      <c r="D362" s="180" t="s">
        <v>202</v>
      </c>
      <c r="E362" s="181">
        <v>14</v>
      </c>
      <c r="F362" s="182"/>
      <c r="G362" s="183">
        <f t="shared" si="91"/>
        <v>0</v>
      </c>
      <c r="H362" s="160">
        <v>0</v>
      </c>
      <c r="I362" s="159">
        <f t="shared" si="92"/>
        <v>0</v>
      </c>
      <c r="J362" s="160">
        <v>1050</v>
      </c>
      <c r="K362" s="159">
        <f t="shared" si="93"/>
        <v>14700</v>
      </c>
      <c r="L362" s="159">
        <v>21</v>
      </c>
      <c r="M362" s="159">
        <f t="shared" si="94"/>
        <v>0</v>
      </c>
      <c r="N362" s="158">
        <v>0</v>
      </c>
      <c r="O362" s="158">
        <f t="shared" si="95"/>
        <v>0</v>
      </c>
      <c r="P362" s="158">
        <v>0</v>
      </c>
      <c r="Q362" s="158">
        <f t="shared" si="96"/>
        <v>0</v>
      </c>
      <c r="R362" s="159"/>
      <c r="S362" s="159" t="s">
        <v>136</v>
      </c>
      <c r="T362" s="159" t="s">
        <v>137</v>
      </c>
      <c r="U362" s="159">
        <v>0</v>
      </c>
      <c r="V362" s="159">
        <f t="shared" si="97"/>
        <v>0</v>
      </c>
      <c r="W362" s="159"/>
      <c r="X362" s="159" t="s">
        <v>138</v>
      </c>
      <c r="Y362" s="159" t="s">
        <v>139</v>
      </c>
      <c r="Z362" s="149"/>
      <c r="AA362" s="149"/>
      <c r="AB362" s="149"/>
      <c r="AC362" s="149"/>
      <c r="AD362" s="149"/>
      <c r="AE362" s="149"/>
      <c r="AF362" s="149"/>
      <c r="AG362" s="149" t="s">
        <v>140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78">
        <v>315</v>
      </c>
      <c r="B363" s="179" t="s">
        <v>714</v>
      </c>
      <c r="C363" s="186" t="s">
        <v>715</v>
      </c>
      <c r="D363" s="180" t="s">
        <v>202</v>
      </c>
      <c r="E363" s="181">
        <v>66</v>
      </c>
      <c r="F363" s="182"/>
      <c r="G363" s="183">
        <f t="shared" si="91"/>
        <v>0</v>
      </c>
      <c r="H363" s="160">
        <v>0</v>
      </c>
      <c r="I363" s="159">
        <f t="shared" si="92"/>
        <v>0</v>
      </c>
      <c r="J363" s="160">
        <v>24.4</v>
      </c>
      <c r="K363" s="159">
        <f t="shared" si="93"/>
        <v>1610.4</v>
      </c>
      <c r="L363" s="159">
        <v>21</v>
      </c>
      <c r="M363" s="159">
        <f t="shared" si="94"/>
        <v>0</v>
      </c>
      <c r="N363" s="158">
        <v>0</v>
      </c>
      <c r="O363" s="158">
        <f t="shared" si="95"/>
        <v>0</v>
      </c>
      <c r="P363" s="158">
        <v>0</v>
      </c>
      <c r="Q363" s="158">
        <f t="shared" si="96"/>
        <v>0</v>
      </c>
      <c r="R363" s="159"/>
      <c r="S363" s="159" t="s">
        <v>136</v>
      </c>
      <c r="T363" s="159" t="s">
        <v>137</v>
      </c>
      <c r="U363" s="159">
        <v>0</v>
      </c>
      <c r="V363" s="159">
        <f t="shared" si="97"/>
        <v>0</v>
      </c>
      <c r="W363" s="159"/>
      <c r="X363" s="159" t="s">
        <v>138</v>
      </c>
      <c r="Y363" s="159" t="s">
        <v>139</v>
      </c>
      <c r="Z363" s="149"/>
      <c r="AA363" s="149"/>
      <c r="AB363" s="149"/>
      <c r="AC363" s="149"/>
      <c r="AD363" s="149"/>
      <c r="AE363" s="149"/>
      <c r="AF363" s="149"/>
      <c r="AG363" s="149" t="s">
        <v>140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78">
        <v>316</v>
      </c>
      <c r="B364" s="179" t="s">
        <v>716</v>
      </c>
      <c r="C364" s="186" t="s">
        <v>717</v>
      </c>
      <c r="D364" s="180" t="s">
        <v>164</v>
      </c>
      <c r="E364" s="181">
        <v>2</v>
      </c>
      <c r="F364" s="182"/>
      <c r="G364" s="183">
        <f t="shared" si="91"/>
        <v>0</v>
      </c>
      <c r="H364" s="160">
        <v>0</v>
      </c>
      <c r="I364" s="159">
        <f t="shared" si="92"/>
        <v>0</v>
      </c>
      <c r="J364" s="160">
        <v>385</v>
      </c>
      <c r="K364" s="159">
        <f t="shared" si="93"/>
        <v>770</v>
      </c>
      <c r="L364" s="159">
        <v>21</v>
      </c>
      <c r="M364" s="159">
        <f t="shared" si="94"/>
        <v>0</v>
      </c>
      <c r="N364" s="158">
        <v>0</v>
      </c>
      <c r="O364" s="158">
        <f t="shared" si="95"/>
        <v>0</v>
      </c>
      <c r="P364" s="158">
        <v>0</v>
      </c>
      <c r="Q364" s="158">
        <f t="shared" si="96"/>
        <v>0</v>
      </c>
      <c r="R364" s="159"/>
      <c r="S364" s="159" t="s">
        <v>136</v>
      </c>
      <c r="T364" s="159" t="s">
        <v>137</v>
      </c>
      <c r="U364" s="159">
        <v>0</v>
      </c>
      <c r="V364" s="159">
        <f t="shared" si="97"/>
        <v>0</v>
      </c>
      <c r="W364" s="159"/>
      <c r="X364" s="159" t="s">
        <v>138</v>
      </c>
      <c r="Y364" s="159" t="s">
        <v>139</v>
      </c>
      <c r="Z364" s="149"/>
      <c r="AA364" s="149"/>
      <c r="AB364" s="149"/>
      <c r="AC364" s="149"/>
      <c r="AD364" s="149"/>
      <c r="AE364" s="149"/>
      <c r="AF364" s="149"/>
      <c r="AG364" s="149" t="s">
        <v>140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ht="33.75" outlineLevel="1" x14ac:dyDescent="0.2">
      <c r="A365" s="178">
        <v>317</v>
      </c>
      <c r="B365" s="179" t="s">
        <v>718</v>
      </c>
      <c r="C365" s="186" t="s">
        <v>719</v>
      </c>
      <c r="D365" s="180" t="s">
        <v>202</v>
      </c>
      <c r="E365" s="181">
        <v>42</v>
      </c>
      <c r="F365" s="182"/>
      <c r="G365" s="183">
        <f t="shared" si="91"/>
        <v>0</v>
      </c>
      <c r="H365" s="160">
        <v>0</v>
      </c>
      <c r="I365" s="159">
        <f t="shared" si="92"/>
        <v>0</v>
      </c>
      <c r="J365" s="160">
        <v>108.5</v>
      </c>
      <c r="K365" s="159">
        <f t="shared" si="93"/>
        <v>4557</v>
      </c>
      <c r="L365" s="159">
        <v>21</v>
      </c>
      <c r="M365" s="159">
        <f t="shared" si="94"/>
        <v>0</v>
      </c>
      <c r="N365" s="158">
        <v>0</v>
      </c>
      <c r="O365" s="158">
        <f t="shared" si="95"/>
        <v>0</v>
      </c>
      <c r="P365" s="158">
        <v>0</v>
      </c>
      <c r="Q365" s="158">
        <f t="shared" si="96"/>
        <v>0</v>
      </c>
      <c r="R365" s="159"/>
      <c r="S365" s="159" t="s">
        <v>136</v>
      </c>
      <c r="T365" s="159" t="s">
        <v>137</v>
      </c>
      <c r="U365" s="159">
        <v>0</v>
      </c>
      <c r="V365" s="159">
        <f t="shared" si="97"/>
        <v>0</v>
      </c>
      <c r="W365" s="159"/>
      <c r="X365" s="159" t="s">
        <v>138</v>
      </c>
      <c r="Y365" s="159" t="s">
        <v>139</v>
      </c>
      <c r="Z365" s="149"/>
      <c r="AA365" s="149"/>
      <c r="AB365" s="149"/>
      <c r="AC365" s="149"/>
      <c r="AD365" s="149"/>
      <c r="AE365" s="149"/>
      <c r="AF365" s="149"/>
      <c r="AG365" s="149" t="s">
        <v>140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ht="33.75" outlineLevel="1" x14ac:dyDescent="0.2">
      <c r="A366" s="178">
        <v>318</v>
      </c>
      <c r="B366" s="179" t="s">
        <v>720</v>
      </c>
      <c r="C366" s="186" t="s">
        <v>721</v>
      </c>
      <c r="D366" s="180" t="s">
        <v>202</v>
      </c>
      <c r="E366" s="181">
        <v>10</v>
      </c>
      <c r="F366" s="182"/>
      <c r="G366" s="183">
        <f t="shared" si="91"/>
        <v>0</v>
      </c>
      <c r="H366" s="160">
        <v>0</v>
      </c>
      <c r="I366" s="159">
        <f t="shared" si="92"/>
        <v>0</v>
      </c>
      <c r="J366" s="160">
        <v>144.30000000000001</v>
      </c>
      <c r="K366" s="159">
        <f t="shared" si="93"/>
        <v>1443</v>
      </c>
      <c r="L366" s="159">
        <v>21</v>
      </c>
      <c r="M366" s="159">
        <f t="shared" si="94"/>
        <v>0</v>
      </c>
      <c r="N366" s="158">
        <v>0</v>
      </c>
      <c r="O366" s="158">
        <f t="shared" si="95"/>
        <v>0</v>
      </c>
      <c r="P366" s="158">
        <v>0</v>
      </c>
      <c r="Q366" s="158">
        <f t="shared" si="96"/>
        <v>0</v>
      </c>
      <c r="R366" s="159"/>
      <c r="S366" s="159" t="s">
        <v>136</v>
      </c>
      <c r="T366" s="159" t="s">
        <v>137</v>
      </c>
      <c r="U366" s="159">
        <v>0</v>
      </c>
      <c r="V366" s="159">
        <f t="shared" si="97"/>
        <v>0</v>
      </c>
      <c r="W366" s="159"/>
      <c r="X366" s="159" t="s">
        <v>138</v>
      </c>
      <c r="Y366" s="159" t="s">
        <v>139</v>
      </c>
      <c r="Z366" s="149"/>
      <c r="AA366" s="149"/>
      <c r="AB366" s="149"/>
      <c r="AC366" s="149"/>
      <c r="AD366" s="149"/>
      <c r="AE366" s="149"/>
      <c r="AF366" s="149"/>
      <c r="AG366" s="149" t="s">
        <v>140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ht="33.75" outlineLevel="1" x14ac:dyDescent="0.2">
      <c r="A367" s="178">
        <v>319</v>
      </c>
      <c r="B367" s="179" t="s">
        <v>722</v>
      </c>
      <c r="C367" s="186" t="s">
        <v>723</v>
      </c>
      <c r="D367" s="180" t="s">
        <v>202</v>
      </c>
      <c r="E367" s="181">
        <v>14</v>
      </c>
      <c r="F367" s="182"/>
      <c r="G367" s="183">
        <f t="shared" si="91"/>
        <v>0</v>
      </c>
      <c r="H367" s="160">
        <v>0</v>
      </c>
      <c r="I367" s="159">
        <f t="shared" si="92"/>
        <v>0</v>
      </c>
      <c r="J367" s="160">
        <v>151.5</v>
      </c>
      <c r="K367" s="159">
        <f t="shared" si="93"/>
        <v>2121</v>
      </c>
      <c r="L367" s="159">
        <v>21</v>
      </c>
      <c r="M367" s="159">
        <f t="shared" si="94"/>
        <v>0</v>
      </c>
      <c r="N367" s="158">
        <v>0</v>
      </c>
      <c r="O367" s="158">
        <f t="shared" si="95"/>
        <v>0</v>
      </c>
      <c r="P367" s="158">
        <v>0</v>
      </c>
      <c r="Q367" s="158">
        <f t="shared" si="96"/>
        <v>0</v>
      </c>
      <c r="R367" s="159"/>
      <c r="S367" s="159" t="s">
        <v>136</v>
      </c>
      <c r="T367" s="159" t="s">
        <v>137</v>
      </c>
      <c r="U367" s="159">
        <v>0</v>
      </c>
      <c r="V367" s="159">
        <f t="shared" si="97"/>
        <v>0</v>
      </c>
      <c r="W367" s="159"/>
      <c r="X367" s="159" t="s">
        <v>138</v>
      </c>
      <c r="Y367" s="159" t="s">
        <v>139</v>
      </c>
      <c r="Z367" s="149"/>
      <c r="AA367" s="149"/>
      <c r="AB367" s="149"/>
      <c r="AC367" s="149"/>
      <c r="AD367" s="149"/>
      <c r="AE367" s="149"/>
      <c r="AF367" s="149"/>
      <c r="AG367" s="149" t="s">
        <v>140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t="22.5" outlineLevel="1" x14ac:dyDescent="0.2">
      <c r="A368" s="178">
        <v>320</v>
      </c>
      <c r="B368" s="179" t="s">
        <v>724</v>
      </c>
      <c r="C368" s="186" t="s">
        <v>725</v>
      </c>
      <c r="D368" s="180" t="s">
        <v>164</v>
      </c>
      <c r="E368" s="181">
        <v>4</v>
      </c>
      <c r="F368" s="182"/>
      <c r="G368" s="183">
        <f t="shared" si="91"/>
        <v>0</v>
      </c>
      <c r="H368" s="160">
        <v>0</v>
      </c>
      <c r="I368" s="159">
        <f t="shared" si="92"/>
        <v>0</v>
      </c>
      <c r="J368" s="160">
        <v>1530</v>
      </c>
      <c r="K368" s="159">
        <f t="shared" si="93"/>
        <v>6120</v>
      </c>
      <c r="L368" s="159">
        <v>21</v>
      </c>
      <c r="M368" s="159">
        <f t="shared" si="94"/>
        <v>0</v>
      </c>
      <c r="N368" s="158">
        <v>0</v>
      </c>
      <c r="O368" s="158">
        <f t="shared" si="95"/>
        <v>0</v>
      </c>
      <c r="P368" s="158">
        <v>0</v>
      </c>
      <c r="Q368" s="158">
        <f t="shared" si="96"/>
        <v>0</v>
      </c>
      <c r="R368" s="159"/>
      <c r="S368" s="159" t="s">
        <v>136</v>
      </c>
      <c r="T368" s="159" t="s">
        <v>137</v>
      </c>
      <c r="U368" s="159">
        <v>0</v>
      </c>
      <c r="V368" s="159">
        <f t="shared" si="97"/>
        <v>0</v>
      </c>
      <c r="W368" s="159"/>
      <c r="X368" s="159" t="s">
        <v>138</v>
      </c>
      <c r="Y368" s="159" t="s">
        <v>139</v>
      </c>
      <c r="Z368" s="149"/>
      <c r="AA368" s="149"/>
      <c r="AB368" s="149"/>
      <c r="AC368" s="149"/>
      <c r="AD368" s="149"/>
      <c r="AE368" s="149"/>
      <c r="AF368" s="149"/>
      <c r="AG368" s="149" t="s">
        <v>140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78">
        <v>321</v>
      </c>
      <c r="B369" s="179" t="s">
        <v>726</v>
      </c>
      <c r="C369" s="186" t="s">
        <v>727</v>
      </c>
      <c r="D369" s="180" t="s">
        <v>164</v>
      </c>
      <c r="E369" s="181">
        <v>8</v>
      </c>
      <c r="F369" s="182"/>
      <c r="G369" s="183">
        <f t="shared" si="91"/>
        <v>0</v>
      </c>
      <c r="H369" s="160">
        <v>0</v>
      </c>
      <c r="I369" s="159">
        <f t="shared" si="92"/>
        <v>0</v>
      </c>
      <c r="J369" s="160">
        <v>173</v>
      </c>
      <c r="K369" s="159">
        <f t="shared" si="93"/>
        <v>1384</v>
      </c>
      <c r="L369" s="159">
        <v>21</v>
      </c>
      <c r="M369" s="159">
        <f t="shared" si="94"/>
        <v>0</v>
      </c>
      <c r="N369" s="158">
        <v>0</v>
      </c>
      <c r="O369" s="158">
        <f t="shared" si="95"/>
        <v>0</v>
      </c>
      <c r="P369" s="158">
        <v>0</v>
      </c>
      <c r="Q369" s="158">
        <f t="shared" si="96"/>
        <v>0</v>
      </c>
      <c r="R369" s="159"/>
      <c r="S369" s="159" t="s">
        <v>136</v>
      </c>
      <c r="T369" s="159" t="s">
        <v>137</v>
      </c>
      <c r="U369" s="159">
        <v>0</v>
      </c>
      <c r="V369" s="159">
        <f t="shared" si="97"/>
        <v>0</v>
      </c>
      <c r="W369" s="159"/>
      <c r="X369" s="159" t="s">
        <v>138</v>
      </c>
      <c r="Y369" s="159" t="s">
        <v>139</v>
      </c>
      <c r="Z369" s="149"/>
      <c r="AA369" s="149"/>
      <c r="AB369" s="149"/>
      <c r="AC369" s="149"/>
      <c r="AD369" s="149"/>
      <c r="AE369" s="149"/>
      <c r="AF369" s="149"/>
      <c r="AG369" s="149" t="s">
        <v>140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78">
        <v>322</v>
      </c>
      <c r="B370" s="179" t="s">
        <v>728</v>
      </c>
      <c r="C370" s="186" t="s">
        <v>729</v>
      </c>
      <c r="D370" s="180" t="s">
        <v>164</v>
      </c>
      <c r="E370" s="181">
        <v>1</v>
      </c>
      <c r="F370" s="182"/>
      <c r="G370" s="183">
        <f t="shared" si="91"/>
        <v>0</v>
      </c>
      <c r="H370" s="160">
        <v>0</v>
      </c>
      <c r="I370" s="159">
        <f t="shared" si="92"/>
        <v>0</v>
      </c>
      <c r="J370" s="160">
        <v>4322</v>
      </c>
      <c r="K370" s="159">
        <f t="shared" si="93"/>
        <v>4322</v>
      </c>
      <c r="L370" s="159">
        <v>21</v>
      </c>
      <c r="M370" s="159">
        <f t="shared" si="94"/>
        <v>0</v>
      </c>
      <c r="N370" s="158">
        <v>0</v>
      </c>
      <c r="O370" s="158">
        <f t="shared" si="95"/>
        <v>0</v>
      </c>
      <c r="P370" s="158">
        <v>0</v>
      </c>
      <c r="Q370" s="158">
        <f t="shared" si="96"/>
        <v>0</v>
      </c>
      <c r="R370" s="159"/>
      <c r="S370" s="159" t="s">
        <v>136</v>
      </c>
      <c r="T370" s="159" t="s">
        <v>137</v>
      </c>
      <c r="U370" s="159">
        <v>0</v>
      </c>
      <c r="V370" s="159">
        <f t="shared" si="97"/>
        <v>0</v>
      </c>
      <c r="W370" s="159"/>
      <c r="X370" s="159" t="s">
        <v>138</v>
      </c>
      <c r="Y370" s="159" t="s">
        <v>139</v>
      </c>
      <c r="Z370" s="149"/>
      <c r="AA370" s="149"/>
      <c r="AB370" s="149"/>
      <c r="AC370" s="149"/>
      <c r="AD370" s="149"/>
      <c r="AE370" s="149"/>
      <c r="AF370" s="149"/>
      <c r="AG370" s="149" t="s">
        <v>140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ht="45" outlineLevel="1" x14ac:dyDescent="0.2">
      <c r="A371" s="172">
        <v>323</v>
      </c>
      <c r="B371" s="173" t="s">
        <v>359</v>
      </c>
      <c r="C371" s="187" t="s">
        <v>730</v>
      </c>
      <c r="D371" s="174" t="s">
        <v>164</v>
      </c>
      <c r="E371" s="175">
        <v>1</v>
      </c>
      <c r="F371" s="176"/>
      <c r="G371" s="177">
        <f t="shared" si="91"/>
        <v>0</v>
      </c>
      <c r="H371" s="160">
        <v>20460</v>
      </c>
      <c r="I371" s="159">
        <f t="shared" si="92"/>
        <v>20460</v>
      </c>
      <c r="J371" s="160">
        <v>0</v>
      </c>
      <c r="K371" s="159">
        <f t="shared" si="93"/>
        <v>0</v>
      </c>
      <c r="L371" s="159">
        <v>21</v>
      </c>
      <c r="M371" s="159">
        <f t="shared" si="94"/>
        <v>0</v>
      </c>
      <c r="N371" s="158">
        <v>0</v>
      </c>
      <c r="O371" s="158">
        <f t="shared" si="95"/>
        <v>0</v>
      </c>
      <c r="P371" s="158">
        <v>0</v>
      </c>
      <c r="Q371" s="158">
        <f t="shared" si="96"/>
        <v>0</v>
      </c>
      <c r="R371" s="159"/>
      <c r="S371" s="159" t="s">
        <v>136</v>
      </c>
      <c r="T371" s="159" t="s">
        <v>137</v>
      </c>
      <c r="U371" s="159">
        <v>0</v>
      </c>
      <c r="V371" s="159">
        <f t="shared" si="97"/>
        <v>0</v>
      </c>
      <c r="W371" s="159"/>
      <c r="X371" s="159" t="s">
        <v>275</v>
      </c>
      <c r="Y371" s="159" t="s">
        <v>139</v>
      </c>
      <c r="Z371" s="149"/>
      <c r="AA371" s="149"/>
      <c r="AB371" s="149"/>
      <c r="AC371" s="149"/>
      <c r="AD371" s="149"/>
      <c r="AE371" s="149"/>
      <c r="AF371" s="149"/>
      <c r="AG371" s="149" t="s">
        <v>276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2" x14ac:dyDescent="0.2">
      <c r="A372" s="156"/>
      <c r="B372" s="157"/>
      <c r="C372" s="257" t="s">
        <v>815</v>
      </c>
      <c r="D372" s="258"/>
      <c r="E372" s="258"/>
      <c r="F372" s="258"/>
      <c r="G372" s="258"/>
      <c r="H372" s="159"/>
      <c r="I372" s="159"/>
      <c r="J372" s="159"/>
      <c r="K372" s="159"/>
      <c r="L372" s="159"/>
      <c r="M372" s="159"/>
      <c r="N372" s="158"/>
      <c r="O372" s="158"/>
      <c r="P372" s="158"/>
      <c r="Q372" s="158"/>
      <c r="R372" s="159"/>
      <c r="S372" s="159"/>
      <c r="T372" s="159"/>
      <c r="U372" s="159"/>
      <c r="V372" s="159"/>
      <c r="W372" s="159"/>
      <c r="X372" s="159"/>
      <c r="Y372" s="159"/>
      <c r="Z372" s="149"/>
      <c r="AA372" s="149"/>
      <c r="AB372" s="149"/>
      <c r="AC372" s="149"/>
      <c r="AD372" s="149"/>
      <c r="AE372" s="149"/>
      <c r="AF372" s="149"/>
      <c r="AG372" s="149" t="s">
        <v>146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3" x14ac:dyDescent="0.2">
      <c r="A373" s="156"/>
      <c r="B373" s="157"/>
      <c r="C373" s="259" t="s">
        <v>816</v>
      </c>
      <c r="D373" s="260"/>
      <c r="E373" s="260"/>
      <c r="F373" s="260"/>
      <c r="G373" s="260"/>
      <c r="H373" s="159"/>
      <c r="I373" s="159"/>
      <c r="J373" s="159"/>
      <c r="K373" s="159"/>
      <c r="L373" s="159"/>
      <c r="M373" s="159"/>
      <c r="N373" s="158"/>
      <c r="O373" s="158"/>
      <c r="P373" s="158"/>
      <c r="Q373" s="158"/>
      <c r="R373" s="159"/>
      <c r="S373" s="159"/>
      <c r="T373" s="159"/>
      <c r="U373" s="159"/>
      <c r="V373" s="159"/>
      <c r="W373" s="159"/>
      <c r="X373" s="159"/>
      <c r="Y373" s="159"/>
      <c r="Z373" s="149"/>
      <c r="AA373" s="149"/>
      <c r="AB373" s="149"/>
      <c r="AC373" s="149"/>
      <c r="AD373" s="149"/>
      <c r="AE373" s="149"/>
      <c r="AF373" s="149"/>
      <c r="AG373" s="149" t="s">
        <v>146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3" x14ac:dyDescent="0.2">
      <c r="A374" s="156"/>
      <c r="B374" s="157"/>
      <c r="C374" s="259" t="s">
        <v>731</v>
      </c>
      <c r="D374" s="260"/>
      <c r="E374" s="260"/>
      <c r="F374" s="260"/>
      <c r="G374" s="260"/>
      <c r="H374" s="159"/>
      <c r="I374" s="159"/>
      <c r="J374" s="159"/>
      <c r="K374" s="159"/>
      <c r="L374" s="159"/>
      <c r="M374" s="159"/>
      <c r="N374" s="158"/>
      <c r="O374" s="158"/>
      <c r="P374" s="158"/>
      <c r="Q374" s="158"/>
      <c r="R374" s="159"/>
      <c r="S374" s="159"/>
      <c r="T374" s="159"/>
      <c r="U374" s="159"/>
      <c r="V374" s="159"/>
      <c r="W374" s="159"/>
      <c r="X374" s="159"/>
      <c r="Y374" s="159"/>
      <c r="Z374" s="149"/>
      <c r="AA374" s="149"/>
      <c r="AB374" s="149"/>
      <c r="AC374" s="149"/>
      <c r="AD374" s="149"/>
      <c r="AE374" s="149"/>
      <c r="AF374" s="149"/>
      <c r="AG374" s="149" t="s">
        <v>146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ht="22.5" outlineLevel="1" x14ac:dyDescent="0.2">
      <c r="A375" s="178">
        <v>324</v>
      </c>
      <c r="B375" s="179" t="s">
        <v>367</v>
      </c>
      <c r="C375" s="186" t="s">
        <v>732</v>
      </c>
      <c r="D375" s="180" t="s">
        <v>164</v>
      </c>
      <c r="E375" s="181">
        <v>5</v>
      </c>
      <c r="F375" s="182"/>
      <c r="G375" s="183">
        <f>ROUND(E375*F375,2)</f>
        <v>0</v>
      </c>
      <c r="H375" s="160">
        <v>0</v>
      </c>
      <c r="I375" s="159">
        <f>ROUND(E375*H375,2)</f>
        <v>0</v>
      </c>
      <c r="J375" s="160">
        <v>2000</v>
      </c>
      <c r="K375" s="159">
        <f>ROUND(E375*J375,2)</f>
        <v>10000</v>
      </c>
      <c r="L375" s="159">
        <v>21</v>
      </c>
      <c r="M375" s="159">
        <f>G375*(1+L375/100)</f>
        <v>0</v>
      </c>
      <c r="N375" s="158">
        <v>0</v>
      </c>
      <c r="O375" s="158">
        <f>ROUND(E375*N375,2)</f>
        <v>0</v>
      </c>
      <c r="P375" s="158">
        <v>0</v>
      </c>
      <c r="Q375" s="158">
        <f>ROUND(E375*P375,2)</f>
        <v>0</v>
      </c>
      <c r="R375" s="159"/>
      <c r="S375" s="159" t="s">
        <v>136</v>
      </c>
      <c r="T375" s="159" t="s">
        <v>137</v>
      </c>
      <c r="U375" s="159">
        <v>0</v>
      </c>
      <c r="V375" s="159">
        <f>ROUND(E375*U375,2)</f>
        <v>0</v>
      </c>
      <c r="W375" s="159"/>
      <c r="X375" s="159" t="s">
        <v>254</v>
      </c>
      <c r="Y375" s="159" t="s">
        <v>139</v>
      </c>
      <c r="Z375" s="149"/>
      <c r="AA375" s="149"/>
      <c r="AB375" s="149"/>
      <c r="AC375" s="149"/>
      <c r="AD375" s="149"/>
      <c r="AE375" s="149"/>
      <c r="AF375" s="149"/>
      <c r="AG375" s="149" t="s">
        <v>255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ht="56.25" outlineLevel="1" x14ac:dyDescent="0.2">
      <c r="A376" s="172">
        <v>325</v>
      </c>
      <c r="B376" s="173" t="s">
        <v>733</v>
      </c>
      <c r="C376" s="187" t="s">
        <v>734</v>
      </c>
      <c r="D376" s="174" t="s">
        <v>164</v>
      </c>
      <c r="E376" s="175">
        <v>1</v>
      </c>
      <c r="F376" s="176"/>
      <c r="G376" s="177">
        <f>ROUND(E376*F376,2)</f>
        <v>0</v>
      </c>
      <c r="H376" s="160">
        <v>0</v>
      </c>
      <c r="I376" s="159">
        <f>ROUND(E376*H376,2)</f>
        <v>0</v>
      </c>
      <c r="J376" s="160">
        <v>5780</v>
      </c>
      <c r="K376" s="159">
        <f>ROUND(E376*J376,2)</f>
        <v>5780</v>
      </c>
      <c r="L376" s="159">
        <v>21</v>
      </c>
      <c r="M376" s="159">
        <f>G376*(1+L376/100)</f>
        <v>0</v>
      </c>
      <c r="N376" s="158">
        <v>0</v>
      </c>
      <c r="O376" s="158">
        <f>ROUND(E376*N376,2)</f>
        <v>0</v>
      </c>
      <c r="P376" s="158">
        <v>0</v>
      </c>
      <c r="Q376" s="158">
        <f>ROUND(E376*P376,2)</f>
        <v>0</v>
      </c>
      <c r="R376" s="159"/>
      <c r="S376" s="159" t="s">
        <v>136</v>
      </c>
      <c r="T376" s="159" t="s">
        <v>137</v>
      </c>
      <c r="U376" s="159">
        <v>0</v>
      </c>
      <c r="V376" s="159">
        <f>ROUND(E376*U376,2)</f>
        <v>0</v>
      </c>
      <c r="W376" s="159"/>
      <c r="X376" s="159" t="s">
        <v>138</v>
      </c>
      <c r="Y376" s="159" t="s">
        <v>139</v>
      </c>
      <c r="Z376" s="149"/>
      <c r="AA376" s="149"/>
      <c r="AB376" s="149"/>
      <c r="AC376" s="149"/>
      <c r="AD376" s="149"/>
      <c r="AE376" s="149"/>
      <c r="AF376" s="149"/>
      <c r="AG376" s="149" t="s">
        <v>140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ht="33.75" outlineLevel="2" x14ac:dyDescent="0.2">
      <c r="A377" s="156"/>
      <c r="B377" s="157"/>
      <c r="C377" s="257" t="s">
        <v>735</v>
      </c>
      <c r="D377" s="258"/>
      <c r="E377" s="258"/>
      <c r="F377" s="258"/>
      <c r="G377" s="258"/>
      <c r="H377" s="159"/>
      <c r="I377" s="159"/>
      <c r="J377" s="159"/>
      <c r="K377" s="159"/>
      <c r="L377" s="159"/>
      <c r="M377" s="159"/>
      <c r="N377" s="158"/>
      <c r="O377" s="158"/>
      <c r="P377" s="158"/>
      <c r="Q377" s="158"/>
      <c r="R377" s="159"/>
      <c r="S377" s="159"/>
      <c r="T377" s="159"/>
      <c r="U377" s="159"/>
      <c r="V377" s="159"/>
      <c r="W377" s="159"/>
      <c r="X377" s="159"/>
      <c r="Y377" s="159"/>
      <c r="Z377" s="149"/>
      <c r="AA377" s="149"/>
      <c r="AB377" s="149"/>
      <c r="AC377" s="149"/>
      <c r="AD377" s="149"/>
      <c r="AE377" s="149"/>
      <c r="AF377" s="149"/>
      <c r="AG377" s="149" t="s">
        <v>146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84" t="str">
        <f>C377</f>
        <v>(dvoudeskovýse 2 přídavnými přestupnými plochami), výška 500 mm, délka 700 mm, včetně odvzdušňovacího ventilku.  Instalace tělesa na stěnu pomocí konzol, součást dodávky. Spodní připojovací rozteč 50 mm, v pohledu na těleso přívod vlevo, vratná vpravo.</v>
      </c>
      <c r="BB377" s="149"/>
      <c r="BC377" s="149"/>
      <c r="BD377" s="149"/>
      <c r="BE377" s="149"/>
      <c r="BF377" s="149"/>
      <c r="BG377" s="149"/>
      <c r="BH377" s="149"/>
    </row>
    <row r="378" spans="1:60" ht="56.25" outlineLevel="1" x14ac:dyDescent="0.2">
      <c r="A378" s="172">
        <v>326</v>
      </c>
      <c r="B378" s="173" t="s">
        <v>736</v>
      </c>
      <c r="C378" s="187" t="s">
        <v>737</v>
      </c>
      <c r="D378" s="174" t="s">
        <v>164</v>
      </c>
      <c r="E378" s="175">
        <v>1</v>
      </c>
      <c r="F378" s="176"/>
      <c r="G378" s="177">
        <f>ROUND(E378*F378,2)</f>
        <v>0</v>
      </c>
      <c r="H378" s="160">
        <v>0</v>
      </c>
      <c r="I378" s="159">
        <f>ROUND(E378*H378,2)</f>
        <v>0</v>
      </c>
      <c r="J378" s="160">
        <v>7475</v>
      </c>
      <c r="K378" s="159">
        <f>ROUND(E378*J378,2)</f>
        <v>7475</v>
      </c>
      <c r="L378" s="159">
        <v>21</v>
      </c>
      <c r="M378" s="159">
        <f>G378*(1+L378/100)</f>
        <v>0</v>
      </c>
      <c r="N378" s="158">
        <v>0</v>
      </c>
      <c r="O378" s="158">
        <f>ROUND(E378*N378,2)</f>
        <v>0</v>
      </c>
      <c r="P378" s="158">
        <v>0</v>
      </c>
      <c r="Q378" s="158">
        <f>ROUND(E378*P378,2)</f>
        <v>0</v>
      </c>
      <c r="R378" s="159"/>
      <c r="S378" s="159" t="s">
        <v>136</v>
      </c>
      <c r="T378" s="159" t="s">
        <v>137</v>
      </c>
      <c r="U378" s="159">
        <v>0</v>
      </c>
      <c r="V378" s="159">
        <f>ROUND(E378*U378,2)</f>
        <v>0</v>
      </c>
      <c r="W378" s="159"/>
      <c r="X378" s="159" t="s">
        <v>138</v>
      </c>
      <c r="Y378" s="159" t="s">
        <v>139</v>
      </c>
      <c r="Z378" s="149"/>
      <c r="AA378" s="149"/>
      <c r="AB378" s="149"/>
      <c r="AC378" s="149"/>
      <c r="AD378" s="149"/>
      <c r="AE378" s="149"/>
      <c r="AF378" s="149"/>
      <c r="AG378" s="149" t="s">
        <v>140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ht="33.75" outlineLevel="2" x14ac:dyDescent="0.2">
      <c r="A379" s="156"/>
      <c r="B379" s="157"/>
      <c r="C379" s="257" t="s">
        <v>738</v>
      </c>
      <c r="D379" s="258"/>
      <c r="E379" s="258"/>
      <c r="F379" s="258"/>
      <c r="G379" s="258"/>
      <c r="H379" s="159"/>
      <c r="I379" s="159"/>
      <c r="J379" s="159"/>
      <c r="K379" s="159"/>
      <c r="L379" s="159"/>
      <c r="M379" s="159"/>
      <c r="N379" s="158"/>
      <c r="O379" s="158"/>
      <c r="P379" s="158"/>
      <c r="Q379" s="158"/>
      <c r="R379" s="159"/>
      <c r="S379" s="159"/>
      <c r="T379" s="159"/>
      <c r="U379" s="159"/>
      <c r="V379" s="159"/>
      <c r="W379" s="159"/>
      <c r="X379" s="159"/>
      <c r="Y379" s="159"/>
      <c r="Z379" s="149"/>
      <c r="AA379" s="149"/>
      <c r="AB379" s="149"/>
      <c r="AC379" s="149"/>
      <c r="AD379" s="149"/>
      <c r="AE379" s="149"/>
      <c r="AF379" s="149"/>
      <c r="AG379" s="149" t="s">
        <v>146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84" t="str">
        <f>C379</f>
        <v>(dvoudeskovýse 2 přídavnými přestupnými plochami), výška 900 mm, délka 700 mm, včetně odvzdušňovacího ventilku.  Instalace tělesa na stěnu pomocí konzol, součást dodávky. Spodní připojovací rozteč 50 mm, v pohledu na těleso přívod vlevo, vratná vpravo.</v>
      </c>
      <c r="BB379" s="149"/>
      <c r="BC379" s="149"/>
      <c r="BD379" s="149"/>
      <c r="BE379" s="149"/>
      <c r="BF379" s="149"/>
      <c r="BG379" s="149"/>
      <c r="BH379" s="149"/>
    </row>
    <row r="380" spans="1:60" ht="56.25" outlineLevel="1" x14ac:dyDescent="0.2">
      <c r="A380" s="172">
        <v>327</v>
      </c>
      <c r="B380" s="173" t="s">
        <v>739</v>
      </c>
      <c r="C380" s="187" t="s">
        <v>740</v>
      </c>
      <c r="D380" s="174" t="s">
        <v>164</v>
      </c>
      <c r="E380" s="175">
        <v>1</v>
      </c>
      <c r="F380" s="176"/>
      <c r="G380" s="177">
        <f>ROUND(E380*F380,2)</f>
        <v>0</v>
      </c>
      <c r="H380" s="160">
        <v>0</v>
      </c>
      <c r="I380" s="159">
        <f>ROUND(E380*H380,2)</f>
        <v>0</v>
      </c>
      <c r="J380" s="160">
        <v>9880</v>
      </c>
      <c r="K380" s="159">
        <f>ROUND(E380*J380,2)</f>
        <v>9880</v>
      </c>
      <c r="L380" s="159">
        <v>21</v>
      </c>
      <c r="M380" s="159">
        <f>G380*(1+L380/100)</f>
        <v>0</v>
      </c>
      <c r="N380" s="158">
        <v>0</v>
      </c>
      <c r="O380" s="158">
        <f>ROUND(E380*N380,2)</f>
        <v>0</v>
      </c>
      <c r="P380" s="158">
        <v>0</v>
      </c>
      <c r="Q380" s="158">
        <f>ROUND(E380*P380,2)</f>
        <v>0</v>
      </c>
      <c r="R380" s="159"/>
      <c r="S380" s="159" t="s">
        <v>136</v>
      </c>
      <c r="T380" s="159" t="s">
        <v>137</v>
      </c>
      <c r="U380" s="159">
        <v>0</v>
      </c>
      <c r="V380" s="159">
        <f>ROUND(E380*U380,2)</f>
        <v>0</v>
      </c>
      <c r="W380" s="159"/>
      <c r="X380" s="159" t="s">
        <v>138</v>
      </c>
      <c r="Y380" s="159" t="s">
        <v>139</v>
      </c>
      <c r="Z380" s="149"/>
      <c r="AA380" s="149"/>
      <c r="AB380" s="149"/>
      <c r="AC380" s="149"/>
      <c r="AD380" s="149"/>
      <c r="AE380" s="149"/>
      <c r="AF380" s="149"/>
      <c r="AG380" s="149" t="s">
        <v>140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ht="33.75" outlineLevel="2" x14ac:dyDescent="0.2">
      <c r="A381" s="156"/>
      <c r="B381" s="157"/>
      <c r="C381" s="257" t="s">
        <v>741</v>
      </c>
      <c r="D381" s="258"/>
      <c r="E381" s="258"/>
      <c r="F381" s="258"/>
      <c r="G381" s="258"/>
      <c r="H381" s="159"/>
      <c r="I381" s="159"/>
      <c r="J381" s="159"/>
      <c r="K381" s="159"/>
      <c r="L381" s="159"/>
      <c r="M381" s="159"/>
      <c r="N381" s="158"/>
      <c r="O381" s="158"/>
      <c r="P381" s="158"/>
      <c r="Q381" s="158"/>
      <c r="R381" s="159"/>
      <c r="S381" s="159"/>
      <c r="T381" s="159"/>
      <c r="U381" s="159"/>
      <c r="V381" s="159"/>
      <c r="W381" s="159"/>
      <c r="X381" s="159"/>
      <c r="Y381" s="159"/>
      <c r="Z381" s="149"/>
      <c r="AA381" s="149"/>
      <c r="AB381" s="149"/>
      <c r="AC381" s="149"/>
      <c r="AD381" s="149"/>
      <c r="AE381" s="149"/>
      <c r="AF381" s="149"/>
      <c r="AG381" s="149" t="s">
        <v>146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84" t="str">
        <f>C381</f>
        <v>(dvoudeskovýse 2 přídavnými přestupnými plochami), výška 900 mm, délka 1200 mm, včetně odvzdušňovacího ventilku.  Instalace tělesa na stěnu pomocí konzol, součást dodávky. Spodní připojovací rozteč 50 mm, v pohledu na těleso přívod vlevo, vratná vpravo.</v>
      </c>
      <c r="BB381" s="149"/>
      <c r="BC381" s="149"/>
      <c r="BD381" s="149"/>
      <c r="BE381" s="149"/>
      <c r="BF381" s="149"/>
      <c r="BG381" s="149"/>
      <c r="BH381" s="149"/>
    </row>
    <row r="382" spans="1:60" ht="56.25" outlineLevel="1" x14ac:dyDescent="0.2">
      <c r="A382" s="172">
        <v>328</v>
      </c>
      <c r="B382" s="173" t="s">
        <v>742</v>
      </c>
      <c r="C382" s="187" t="s">
        <v>743</v>
      </c>
      <c r="D382" s="174" t="s">
        <v>164</v>
      </c>
      <c r="E382" s="175">
        <v>1</v>
      </c>
      <c r="F382" s="176"/>
      <c r="G382" s="177">
        <f>ROUND(E382*F382,2)</f>
        <v>0</v>
      </c>
      <c r="H382" s="160">
        <v>0</v>
      </c>
      <c r="I382" s="159">
        <f>ROUND(E382*H382,2)</f>
        <v>0</v>
      </c>
      <c r="J382" s="160">
        <v>7060</v>
      </c>
      <c r="K382" s="159">
        <f>ROUND(E382*J382,2)</f>
        <v>7060</v>
      </c>
      <c r="L382" s="159">
        <v>21</v>
      </c>
      <c r="M382" s="159">
        <f>G382*(1+L382/100)</f>
        <v>0</v>
      </c>
      <c r="N382" s="158">
        <v>0</v>
      </c>
      <c r="O382" s="158">
        <f>ROUND(E382*N382,2)</f>
        <v>0</v>
      </c>
      <c r="P382" s="158">
        <v>0</v>
      </c>
      <c r="Q382" s="158">
        <f>ROUND(E382*P382,2)</f>
        <v>0</v>
      </c>
      <c r="R382" s="159"/>
      <c r="S382" s="159" t="s">
        <v>136</v>
      </c>
      <c r="T382" s="159" t="s">
        <v>137</v>
      </c>
      <c r="U382" s="159">
        <v>0</v>
      </c>
      <c r="V382" s="159">
        <f>ROUND(E382*U382,2)</f>
        <v>0</v>
      </c>
      <c r="W382" s="159"/>
      <c r="X382" s="159" t="s">
        <v>138</v>
      </c>
      <c r="Y382" s="159" t="s">
        <v>139</v>
      </c>
      <c r="Z382" s="149"/>
      <c r="AA382" s="149"/>
      <c r="AB382" s="149"/>
      <c r="AC382" s="149"/>
      <c r="AD382" s="149"/>
      <c r="AE382" s="149"/>
      <c r="AF382" s="149"/>
      <c r="AG382" s="149" t="s">
        <v>140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ht="33.75" outlineLevel="2" x14ac:dyDescent="0.2">
      <c r="A383" s="156"/>
      <c r="B383" s="157"/>
      <c r="C383" s="257" t="s">
        <v>744</v>
      </c>
      <c r="D383" s="258"/>
      <c r="E383" s="258"/>
      <c r="F383" s="258"/>
      <c r="G383" s="258"/>
      <c r="H383" s="159"/>
      <c r="I383" s="159"/>
      <c r="J383" s="159"/>
      <c r="K383" s="159"/>
      <c r="L383" s="159"/>
      <c r="M383" s="159"/>
      <c r="N383" s="158"/>
      <c r="O383" s="158"/>
      <c r="P383" s="158"/>
      <c r="Q383" s="158"/>
      <c r="R383" s="159"/>
      <c r="S383" s="159"/>
      <c r="T383" s="159"/>
      <c r="U383" s="159"/>
      <c r="V383" s="159"/>
      <c r="W383" s="159"/>
      <c r="X383" s="159"/>
      <c r="Y383" s="159"/>
      <c r="Z383" s="149"/>
      <c r="AA383" s="149"/>
      <c r="AB383" s="149"/>
      <c r="AC383" s="149"/>
      <c r="AD383" s="149"/>
      <c r="AE383" s="149"/>
      <c r="AF383" s="149"/>
      <c r="AG383" s="149" t="s">
        <v>146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84" t="str">
        <f>C383</f>
        <v>(dvoudeskovýse 2 přídavnými přestupnými plochami), výška 500 mm, délka 900 mm, včetně odvzdušňovacího ventilku.  Instalace tělesa na stěnu pomocí konzol, součást dodávky. Spodní připojovací rozteč 50 mm, v pohledu na těleso přívod vlevo, vratná vpravo.</v>
      </c>
      <c r="BB383" s="149"/>
      <c r="BC383" s="149"/>
      <c r="BD383" s="149"/>
      <c r="BE383" s="149"/>
      <c r="BF383" s="149"/>
      <c r="BG383" s="149"/>
      <c r="BH383" s="149"/>
    </row>
    <row r="384" spans="1:60" ht="22.5" outlineLevel="1" x14ac:dyDescent="0.2">
      <c r="A384" s="178">
        <v>329</v>
      </c>
      <c r="B384" s="179" t="s">
        <v>745</v>
      </c>
      <c r="C384" s="186" t="s">
        <v>746</v>
      </c>
      <c r="D384" s="180" t="s">
        <v>164</v>
      </c>
      <c r="E384" s="181">
        <v>1</v>
      </c>
      <c r="F384" s="182"/>
      <c r="G384" s="183">
        <f t="shared" ref="G384:G404" si="98">ROUND(E384*F384,2)</f>
        <v>0</v>
      </c>
      <c r="H384" s="160">
        <v>0</v>
      </c>
      <c r="I384" s="159">
        <f t="shared" ref="I384:I404" si="99">ROUND(E384*H384,2)</f>
        <v>0</v>
      </c>
      <c r="J384" s="160">
        <v>9215</v>
      </c>
      <c r="K384" s="159">
        <f t="shared" ref="K384:K404" si="100">ROUND(E384*J384,2)</f>
        <v>9215</v>
      </c>
      <c r="L384" s="159">
        <v>21</v>
      </c>
      <c r="M384" s="159">
        <f t="shared" ref="M384:M404" si="101">G384*(1+L384/100)</f>
        <v>0</v>
      </c>
      <c r="N384" s="158">
        <v>0</v>
      </c>
      <c r="O384" s="158">
        <f t="shared" ref="O384:O404" si="102">ROUND(E384*N384,2)</f>
        <v>0</v>
      </c>
      <c r="P384" s="158">
        <v>0</v>
      </c>
      <c r="Q384" s="158">
        <f t="shared" ref="Q384:Q404" si="103">ROUND(E384*P384,2)</f>
        <v>0</v>
      </c>
      <c r="R384" s="159"/>
      <c r="S384" s="159" t="s">
        <v>136</v>
      </c>
      <c r="T384" s="159" t="s">
        <v>137</v>
      </c>
      <c r="U384" s="159">
        <v>0</v>
      </c>
      <c r="V384" s="159">
        <f t="shared" ref="V384:V404" si="104">ROUND(E384*U384,2)</f>
        <v>0</v>
      </c>
      <c r="W384" s="159"/>
      <c r="X384" s="159" t="s">
        <v>138</v>
      </c>
      <c r="Y384" s="159" t="s">
        <v>139</v>
      </c>
      <c r="Z384" s="149"/>
      <c r="AA384" s="149"/>
      <c r="AB384" s="149"/>
      <c r="AC384" s="149"/>
      <c r="AD384" s="149"/>
      <c r="AE384" s="149"/>
      <c r="AF384" s="149"/>
      <c r="AG384" s="149" t="s">
        <v>140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78">
        <v>330</v>
      </c>
      <c r="B385" s="179" t="s">
        <v>747</v>
      </c>
      <c r="C385" s="186" t="s">
        <v>748</v>
      </c>
      <c r="D385" s="180" t="s">
        <v>164</v>
      </c>
      <c r="E385" s="181">
        <v>2</v>
      </c>
      <c r="F385" s="182"/>
      <c r="G385" s="183">
        <f t="shared" si="98"/>
        <v>0</v>
      </c>
      <c r="H385" s="160">
        <v>0</v>
      </c>
      <c r="I385" s="159">
        <f t="shared" si="99"/>
        <v>0</v>
      </c>
      <c r="J385" s="160">
        <v>199</v>
      </c>
      <c r="K385" s="159">
        <f t="shared" si="100"/>
        <v>398</v>
      </c>
      <c r="L385" s="159">
        <v>21</v>
      </c>
      <c r="M385" s="159">
        <f t="shared" si="101"/>
        <v>0</v>
      </c>
      <c r="N385" s="158">
        <v>0</v>
      </c>
      <c r="O385" s="158">
        <f t="shared" si="102"/>
        <v>0</v>
      </c>
      <c r="P385" s="158">
        <v>0</v>
      </c>
      <c r="Q385" s="158">
        <f t="shared" si="103"/>
        <v>0</v>
      </c>
      <c r="R385" s="159"/>
      <c r="S385" s="159" t="s">
        <v>136</v>
      </c>
      <c r="T385" s="159" t="s">
        <v>137</v>
      </c>
      <c r="U385" s="159">
        <v>0</v>
      </c>
      <c r="V385" s="159">
        <f t="shared" si="104"/>
        <v>0</v>
      </c>
      <c r="W385" s="159"/>
      <c r="X385" s="159" t="s">
        <v>138</v>
      </c>
      <c r="Y385" s="159" t="s">
        <v>139</v>
      </c>
      <c r="Z385" s="149"/>
      <c r="AA385" s="149"/>
      <c r="AB385" s="149"/>
      <c r="AC385" s="149"/>
      <c r="AD385" s="149"/>
      <c r="AE385" s="149"/>
      <c r="AF385" s="149"/>
      <c r="AG385" s="149" t="s">
        <v>140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78">
        <v>331</v>
      </c>
      <c r="B386" s="179" t="s">
        <v>749</v>
      </c>
      <c r="C386" s="186" t="s">
        <v>750</v>
      </c>
      <c r="D386" s="180" t="s">
        <v>164</v>
      </c>
      <c r="E386" s="181">
        <v>11</v>
      </c>
      <c r="F386" s="182"/>
      <c r="G386" s="183">
        <f t="shared" si="98"/>
        <v>0</v>
      </c>
      <c r="H386" s="160">
        <v>0</v>
      </c>
      <c r="I386" s="159">
        <f t="shared" si="99"/>
        <v>0</v>
      </c>
      <c r="J386" s="160">
        <v>126</v>
      </c>
      <c r="K386" s="159">
        <f t="shared" si="100"/>
        <v>1386</v>
      </c>
      <c r="L386" s="159">
        <v>21</v>
      </c>
      <c r="M386" s="159">
        <f t="shared" si="101"/>
        <v>0</v>
      </c>
      <c r="N386" s="158">
        <v>0</v>
      </c>
      <c r="O386" s="158">
        <f t="shared" si="102"/>
        <v>0</v>
      </c>
      <c r="P386" s="158">
        <v>0</v>
      </c>
      <c r="Q386" s="158">
        <f t="shared" si="103"/>
        <v>0</v>
      </c>
      <c r="R386" s="159"/>
      <c r="S386" s="159" t="s">
        <v>136</v>
      </c>
      <c r="T386" s="159" t="s">
        <v>137</v>
      </c>
      <c r="U386" s="159">
        <v>0</v>
      </c>
      <c r="V386" s="159">
        <f t="shared" si="104"/>
        <v>0</v>
      </c>
      <c r="W386" s="159"/>
      <c r="X386" s="159" t="s">
        <v>138</v>
      </c>
      <c r="Y386" s="159" t="s">
        <v>139</v>
      </c>
      <c r="Z386" s="149"/>
      <c r="AA386" s="149"/>
      <c r="AB386" s="149"/>
      <c r="AC386" s="149"/>
      <c r="AD386" s="149"/>
      <c r="AE386" s="149"/>
      <c r="AF386" s="149"/>
      <c r="AG386" s="149" t="s">
        <v>140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78">
        <v>332</v>
      </c>
      <c r="B387" s="179" t="s">
        <v>751</v>
      </c>
      <c r="C387" s="186" t="s">
        <v>752</v>
      </c>
      <c r="D387" s="180" t="s">
        <v>164</v>
      </c>
      <c r="E387" s="181">
        <v>5</v>
      </c>
      <c r="F387" s="182"/>
      <c r="G387" s="183">
        <f t="shared" si="98"/>
        <v>0</v>
      </c>
      <c r="H387" s="160">
        <v>0</v>
      </c>
      <c r="I387" s="159">
        <f t="shared" si="99"/>
        <v>0</v>
      </c>
      <c r="J387" s="160">
        <v>41.6</v>
      </c>
      <c r="K387" s="159">
        <f t="shared" si="100"/>
        <v>208</v>
      </c>
      <c r="L387" s="159">
        <v>21</v>
      </c>
      <c r="M387" s="159">
        <f t="shared" si="101"/>
        <v>0</v>
      </c>
      <c r="N387" s="158">
        <v>0</v>
      </c>
      <c r="O387" s="158">
        <f t="shared" si="102"/>
        <v>0</v>
      </c>
      <c r="P387" s="158">
        <v>0</v>
      </c>
      <c r="Q387" s="158">
        <f t="shared" si="103"/>
        <v>0</v>
      </c>
      <c r="R387" s="159"/>
      <c r="S387" s="159" t="s">
        <v>136</v>
      </c>
      <c r="T387" s="159" t="s">
        <v>137</v>
      </c>
      <c r="U387" s="159">
        <v>0</v>
      </c>
      <c r="V387" s="159">
        <f t="shared" si="104"/>
        <v>0</v>
      </c>
      <c r="W387" s="159"/>
      <c r="X387" s="159" t="s">
        <v>138</v>
      </c>
      <c r="Y387" s="159" t="s">
        <v>139</v>
      </c>
      <c r="Z387" s="149"/>
      <c r="AA387" s="149"/>
      <c r="AB387" s="149"/>
      <c r="AC387" s="149"/>
      <c r="AD387" s="149"/>
      <c r="AE387" s="149"/>
      <c r="AF387" s="149"/>
      <c r="AG387" s="149" t="s">
        <v>140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78">
        <v>333</v>
      </c>
      <c r="B388" s="179" t="s">
        <v>753</v>
      </c>
      <c r="C388" s="186" t="s">
        <v>754</v>
      </c>
      <c r="D388" s="180" t="s">
        <v>135</v>
      </c>
      <c r="E388" s="181">
        <v>1</v>
      </c>
      <c r="F388" s="182"/>
      <c r="G388" s="183">
        <f t="shared" si="98"/>
        <v>0</v>
      </c>
      <c r="H388" s="160">
        <v>0</v>
      </c>
      <c r="I388" s="159">
        <f t="shared" si="99"/>
        <v>0</v>
      </c>
      <c r="J388" s="160">
        <v>4200</v>
      </c>
      <c r="K388" s="159">
        <f t="shared" si="100"/>
        <v>4200</v>
      </c>
      <c r="L388" s="159">
        <v>21</v>
      </c>
      <c r="M388" s="159">
        <f t="shared" si="101"/>
        <v>0</v>
      </c>
      <c r="N388" s="158">
        <v>0</v>
      </c>
      <c r="O388" s="158">
        <f t="shared" si="102"/>
        <v>0</v>
      </c>
      <c r="P388" s="158">
        <v>0</v>
      </c>
      <c r="Q388" s="158">
        <f t="shared" si="103"/>
        <v>0</v>
      </c>
      <c r="R388" s="159"/>
      <c r="S388" s="159" t="s">
        <v>136</v>
      </c>
      <c r="T388" s="159" t="s">
        <v>137</v>
      </c>
      <c r="U388" s="159">
        <v>0</v>
      </c>
      <c r="V388" s="159">
        <f t="shared" si="104"/>
        <v>0</v>
      </c>
      <c r="W388" s="159"/>
      <c r="X388" s="159" t="s">
        <v>138</v>
      </c>
      <c r="Y388" s="159" t="s">
        <v>139</v>
      </c>
      <c r="Z388" s="149"/>
      <c r="AA388" s="149"/>
      <c r="AB388" s="149"/>
      <c r="AC388" s="149"/>
      <c r="AD388" s="149"/>
      <c r="AE388" s="149"/>
      <c r="AF388" s="149"/>
      <c r="AG388" s="149" t="s">
        <v>140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ht="22.5" outlineLevel="1" x14ac:dyDescent="0.2">
      <c r="A389" s="178">
        <v>334</v>
      </c>
      <c r="B389" s="179" t="s">
        <v>755</v>
      </c>
      <c r="C389" s="186" t="s">
        <v>756</v>
      </c>
      <c r="D389" s="180" t="s">
        <v>169</v>
      </c>
      <c r="E389" s="181">
        <v>4.5999999999999996</v>
      </c>
      <c r="F389" s="182"/>
      <c r="G389" s="183">
        <f t="shared" si="98"/>
        <v>0</v>
      </c>
      <c r="H389" s="160">
        <v>0</v>
      </c>
      <c r="I389" s="159">
        <f t="shared" si="99"/>
        <v>0</v>
      </c>
      <c r="J389" s="160">
        <v>461</v>
      </c>
      <c r="K389" s="159">
        <f t="shared" si="100"/>
        <v>2120.6</v>
      </c>
      <c r="L389" s="159">
        <v>21</v>
      </c>
      <c r="M389" s="159">
        <f t="shared" si="101"/>
        <v>0</v>
      </c>
      <c r="N389" s="158">
        <v>0</v>
      </c>
      <c r="O389" s="158">
        <f t="shared" si="102"/>
        <v>0</v>
      </c>
      <c r="P389" s="158">
        <v>0</v>
      </c>
      <c r="Q389" s="158">
        <f t="shared" si="103"/>
        <v>0</v>
      </c>
      <c r="R389" s="159"/>
      <c r="S389" s="159" t="s">
        <v>136</v>
      </c>
      <c r="T389" s="159" t="s">
        <v>137</v>
      </c>
      <c r="U389" s="159">
        <v>0</v>
      </c>
      <c r="V389" s="159">
        <f t="shared" si="104"/>
        <v>0</v>
      </c>
      <c r="W389" s="159"/>
      <c r="X389" s="159" t="s">
        <v>138</v>
      </c>
      <c r="Y389" s="159" t="s">
        <v>139</v>
      </c>
      <c r="Z389" s="149"/>
      <c r="AA389" s="149"/>
      <c r="AB389" s="149"/>
      <c r="AC389" s="149"/>
      <c r="AD389" s="149"/>
      <c r="AE389" s="149"/>
      <c r="AF389" s="149"/>
      <c r="AG389" s="149" t="s">
        <v>140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ht="22.5" outlineLevel="1" x14ac:dyDescent="0.2">
      <c r="A390" s="178">
        <v>335</v>
      </c>
      <c r="B390" s="179" t="s">
        <v>757</v>
      </c>
      <c r="C390" s="186" t="s">
        <v>758</v>
      </c>
      <c r="D390" s="180" t="s">
        <v>169</v>
      </c>
      <c r="E390" s="181">
        <v>41.2</v>
      </c>
      <c r="F390" s="182"/>
      <c r="G390" s="183">
        <f t="shared" si="98"/>
        <v>0</v>
      </c>
      <c r="H390" s="160">
        <v>0</v>
      </c>
      <c r="I390" s="159">
        <f t="shared" si="99"/>
        <v>0</v>
      </c>
      <c r="J390" s="160">
        <v>145</v>
      </c>
      <c r="K390" s="159">
        <f t="shared" si="100"/>
        <v>5974</v>
      </c>
      <c r="L390" s="159">
        <v>21</v>
      </c>
      <c r="M390" s="159">
        <f t="shared" si="101"/>
        <v>0</v>
      </c>
      <c r="N390" s="158">
        <v>0</v>
      </c>
      <c r="O390" s="158">
        <f t="shared" si="102"/>
        <v>0</v>
      </c>
      <c r="P390" s="158">
        <v>0</v>
      </c>
      <c r="Q390" s="158">
        <f t="shared" si="103"/>
        <v>0</v>
      </c>
      <c r="R390" s="159"/>
      <c r="S390" s="159" t="s">
        <v>136</v>
      </c>
      <c r="T390" s="159" t="s">
        <v>137</v>
      </c>
      <c r="U390" s="159">
        <v>0</v>
      </c>
      <c r="V390" s="159">
        <f t="shared" si="104"/>
        <v>0</v>
      </c>
      <c r="W390" s="159"/>
      <c r="X390" s="159" t="s">
        <v>138</v>
      </c>
      <c r="Y390" s="159" t="s">
        <v>139</v>
      </c>
      <c r="Z390" s="149"/>
      <c r="AA390" s="149"/>
      <c r="AB390" s="149"/>
      <c r="AC390" s="149"/>
      <c r="AD390" s="149"/>
      <c r="AE390" s="149"/>
      <c r="AF390" s="149"/>
      <c r="AG390" s="149" t="s">
        <v>140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ht="22.5" outlineLevel="1" x14ac:dyDescent="0.2">
      <c r="A391" s="178">
        <v>336</v>
      </c>
      <c r="B391" s="179" t="s">
        <v>759</v>
      </c>
      <c r="C391" s="186" t="s">
        <v>760</v>
      </c>
      <c r="D391" s="180" t="s">
        <v>169</v>
      </c>
      <c r="E391" s="181">
        <v>9.5</v>
      </c>
      <c r="F391" s="182"/>
      <c r="G391" s="183">
        <f t="shared" si="98"/>
        <v>0</v>
      </c>
      <c r="H391" s="160">
        <v>0</v>
      </c>
      <c r="I391" s="159">
        <f t="shared" si="99"/>
        <v>0</v>
      </c>
      <c r="J391" s="160">
        <v>76.099999999999994</v>
      </c>
      <c r="K391" s="159">
        <f t="shared" si="100"/>
        <v>722.95</v>
      </c>
      <c r="L391" s="159">
        <v>21</v>
      </c>
      <c r="M391" s="159">
        <f t="shared" si="101"/>
        <v>0</v>
      </c>
      <c r="N391" s="158">
        <v>0</v>
      </c>
      <c r="O391" s="158">
        <f t="shared" si="102"/>
        <v>0</v>
      </c>
      <c r="P391" s="158">
        <v>0</v>
      </c>
      <c r="Q391" s="158">
        <f t="shared" si="103"/>
        <v>0</v>
      </c>
      <c r="R391" s="159"/>
      <c r="S391" s="159" t="s">
        <v>136</v>
      </c>
      <c r="T391" s="159" t="s">
        <v>137</v>
      </c>
      <c r="U391" s="159">
        <v>0</v>
      </c>
      <c r="V391" s="159">
        <f t="shared" si="104"/>
        <v>0</v>
      </c>
      <c r="W391" s="159"/>
      <c r="X391" s="159" t="s">
        <v>138</v>
      </c>
      <c r="Y391" s="159" t="s">
        <v>139</v>
      </c>
      <c r="Z391" s="149"/>
      <c r="AA391" s="149"/>
      <c r="AB391" s="149"/>
      <c r="AC391" s="149"/>
      <c r="AD391" s="149"/>
      <c r="AE391" s="149"/>
      <c r="AF391" s="149"/>
      <c r="AG391" s="149" t="s">
        <v>140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ht="22.5" outlineLevel="1" x14ac:dyDescent="0.2">
      <c r="A392" s="178">
        <v>337</v>
      </c>
      <c r="B392" s="179" t="s">
        <v>761</v>
      </c>
      <c r="C392" s="186" t="s">
        <v>762</v>
      </c>
      <c r="D392" s="180" t="s">
        <v>202</v>
      </c>
      <c r="E392" s="181">
        <v>480</v>
      </c>
      <c r="F392" s="182"/>
      <c r="G392" s="183">
        <f t="shared" si="98"/>
        <v>0</v>
      </c>
      <c r="H392" s="160">
        <v>0</v>
      </c>
      <c r="I392" s="159">
        <f t="shared" si="99"/>
        <v>0</v>
      </c>
      <c r="J392" s="160">
        <v>46.6</v>
      </c>
      <c r="K392" s="159">
        <f t="shared" si="100"/>
        <v>22368</v>
      </c>
      <c r="L392" s="159">
        <v>21</v>
      </c>
      <c r="M392" s="159">
        <f t="shared" si="101"/>
        <v>0</v>
      </c>
      <c r="N392" s="158">
        <v>0</v>
      </c>
      <c r="O392" s="158">
        <f t="shared" si="102"/>
        <v>0</v>
      </c>
      <c r="P392" s="158">
        <v>0</v>
      </c>
      <c r="Q392" s="158">
        <f t="shared" si="103"/>
        <v>0</v>
      </c>
      <c r="R392" s="159"/>
      <c r="S392" s="159" t="s">
        <v>136</v>
      </c>
      <c r="T392" s="159" t="s">
        <v>137</v>
      </c>
      <c r="U392" s="159">
        <v>0</v>
      </c>
      <c r="V392" s="159">
        <f t="shared" si="104"/>
        <v>0</v>
      </c>
      <c r="W392" s="159"/>
      <c r="X392" s="159" t="s">
        <v>138</v>
      </c>
      <c r="Y392" s="159" t="s">
        <v>139</v>
      </c>
      <c r="Z392" s="149"/>
      <c r="AA392" s="149"/>
      <c r="AB392" s="149"/>
      <c r="AC392" s="149"/>
      <c r="AD392" s="149"/>
      <c r="AE392" s="149"/>
      <c r="AF392" s="149"/>
      <c r="AG392" s="149" t="s">
        <v>140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78">
        <v>338</v>
      </c>
      <c r="B393" s="179" t="s">
        <v>763</v>
      </c>
      <c r="C393" s="186" t="s">
        <v>764</v>
      </c>
      <c r="D393" s="180" t="s">
        <v>164</v>
      </c>
      <c r="E393" s="181">
        <v>1</v>
      </c>
      <c r="F393" s="182"/>
      <c r="G393" s="183">
        <f t="shared" si="98"/>
        <v>0</v>
      </c>
      <c r="H393" s="160">
        <v>0</v>
      </c>
      <c r="I393" s="159">
        <f t="shared" si="99"/>
        <v>0</v>
      </c>
      <c r="J393" s="160">
        <v>1950</v>
      </c>
      <c r="K393" s="159">
        <f t="shared" si="100"/>
        <v>1950</v>
      </c>
      <c r="L393" s="159">
        <v>21</v>
      </c>
      <c r="M393" s="159">
        <f t="shared" si="101"/>
        <v>0</v>
      </c>
      <c r="N393" s="158">
        <v>0</v>
      </c>
      <c r="O393" s="158">
        <f t="shared" si="102"/>
        <v>0</v>
      </c>
      <c r="P393" s="158">
        <v>0</v>
      </c>
      <c r="Q393" s="158">
        <f t="shared" si="103"/>
        <v>0</v>
      </c>
      <c r="R393" s="159"/>
      <c r="S393" s="159" t="s">
        <v>136</v>
      </c>
      <c r="T393" s="159" t="s">
        <v>137</v>
      </c>
      <c r="U393" s="159">
        <v>0</v>
      </c>
      <c r="V393" s="159">
        <f t="shared" si="104"/>
        <v>0</v>
      </c>
      <c r="W393" s="159"/>
      <c r="X393" s="159" t="s">
        <v>138</v>
      </c>
      <c r="Y393" s="159" t="s">
        <v>139</v>
      </c>
      <c r="Z393" s="149"/>
      <c r="AA393" s="149"/>
      <c r="AB393" s="149"/>
      <c r="AC393" s="149"/>
      <c r="AD393" s="149"/>
      <c r="AE393" s="149"/>
      <c r="AF393" s="149"/>
      <c r="AG393" s="149" t="s">
        <v>140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ht="33.75" outlineLevel="1" x14ac:dyDescent="0.2">
      <c r="A394" s="178">
        <v>339</v>
      </c>
      <c r="B394" s="179" t="s">
        <v>765</v>
      </c>
      <c r="C394" s="186" t="s">
        <v>766</v>
      </c>
      <c r="D394" s="180" t="s">
        <v>164</v>
      </c>
      <c r="E394" s="181">
        <v>1</v>
      </c>
      <c r="F394" s="182"/>
      <c r="G394" s="183">
        <f t="shared" si="98"/>
        <v>0</v>
      </c>
      <c r="H394" s="160">
        <v>0</v>
      </c>
      <c r="I394" s="159">
        <f t="shared" si="99"/>
        <v>0</v>
      </c>
      <c r="J394" s="160">
        <v>16900</v>
      </c>
      <c r="K394" s="159">
        <f t="shared" si="100"/>
        <v>16900</v>
      </c>
      <c r="L394" s="159">
        <v>21</v>
      </c>
      <c r="M394" s="159">
        <f t="shared" si="101"/>
        <v>0</v>
      </c>
      <c r="N394" s="158">
        <v>0</v>
      </c>
      <c r="O394" s="158">
        <f t="shared" si="102"/>
        <v>0</v>
      </c>
      <c r="P394" s="158">
        <v>0</v>
      </c>
      <c r="Q394" s="158">
        <f t="shared" si="103"/>
        <v>0</v>
      </c>
      <c r="R394" s="159"/>
      <c r="S394" s="159" t="s">
        <v>136</v>
      </c>
      <c r="T394" s="159" t="s">
        <v>137</v>
      </c>
      <c r="U394" s="159">
        <v>0</v>
      </c>
      <c r="V394" s="159">
        <f t="shared" si="104"/>
        <v>0</v>
      </c>
      <c r="W394" s="159"/>
      <c r="X394" s="159" t="s">
        <v>138</v>
      </c>
      <c r="Y394" s="159" t="s">
        <v>139</v>
      </c>
      <c r="Z394" s="149"/>
      <c r="AA394" s="149"/>
      <c r="AB394" s="149"/>
      <c r="AC394" s="149"/>
      <c r="AD394" s="149"/>
      <c r="AE394" s="149"/>
      <c r="AF394" s="149"/>
      <c r="AG394" s="149" t="s">
        <v>140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78">
        <v>340</v>
      </c>
      <c r="B395" s="179" t="s">
        <v>767</v>
      </c>
      <c r="C395" s="186" t="s">
        <v>768</v>
      </c>
      <c r="D395" s="180" t="s">
        <v>164</v>
      </c>
      <c r="E395" s="181">
        <v>1</v>
      </c>
      <c r="F395" s="182"/>
      <c r="G395" s="183">
        <f t="shared" si="98"/>
        <v>0</v>
      </c>
      <c r="H395" s="160">
        <v>0</v>
      </c>
      <c r="I395" s="159">
        <f t="shared" si="99"/>
        <v>0</v>
      </c>
      <c r="J395" s="160">
        <v>7230</v>
      </c>
      <c r="K395" s="159">
        <f t="shared" si="100"/>
        <v>7230</v>
      </c>
      <c r="L395" s="159">
        <v>21</v>
      </c>
      <c r="M395" s="159">
        <f t="shared" si="101"/>
        <v>0</v>
      </c>
      <c r="N395" s="158">
        <v>0</v>
      </c>
      <c r="O395" s="158">
        <f t="shared" si="102"/>
        <v>0</v>
      </c>
      <c r="P395" s="158">
        <v>0</v>
      </c>
      <c r="Q395" s="158">
        <f t="shared" si="103"/>
        <v>0</v>
      </c>
      <c r="R395" s="159"/>
      <c r="S395" s="159" t="s">
        <v>136</v>
      </c>
      <c r="T395" s="159" t="s">
        <v>137</v>
      </c>
      <c r="U395" s="159">
        <v>0</v>
      </c>
      <c r="V395" s="159">
        <f t="shared" si="104"/>
        <v>0</v>
      </c>
      <c r="W395" s="159"/>
      <c r="X395" s="159" t="s">
        <v>138</v>
      </c>
      <c r="Y395" s="159" t="s">
        <v>139</v>
      </c>
      <c r="Z395" s="149"/>
      <c r="AA395" s="149"/>
      <c r="AB395" s="149"/>
      <c r="AC395" s="149"/>
      <c r="AD395" s="149"/>
      <c r="AE395" s="149"/>
      <c r="AF395" s="149"/>
      <c r="AG395" s="149" t="s">
        <v>140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78">
        <v>341</v>
      </c>
      <c r="B396" s="179" t="s">
        <v>769</v>
      </c>
      <c r="C396" s="186" t="s">
        <v>770</v>
      </c>
      <c r="D396" s="180" t="s">
        <v>202</v>
      </c>
      <c r="E396" s="181">
        <v>75</v>
      </c>
      <c r="F396" s="182"/>
      <c r="G396" s="183">
        <f t="shared" si="98"/>
        <v>0</v>
      </c>
      <c r="H396" s="160">
        <v>0</v>
      </c>
      <c r="I396" s="159">
        <f t="shared" si="99"/>
        <v>0</v>
      </c>
      <c r="J396" s="160">
        <v>46.4</v>
      </c>
      <c r="K396" s="159">
        <f t="shared" si="100"/>
        <v>3480</v>
      </c>
      <c r="L396" s="159">
        <v>21</v>
      </c>
      <c r="M396" s="159">
        <f t="shared" si="101"/>
        <v>0</v>
      </c>
      <c r="N396" s="158">
        <v>0</v>
      </c>
      <c r="O396" s="158">
        <f t="shared" si="102"/>
        <v>0</v>
      </c>
      <c r="P396" s="158">
        <v>0</v>
      </c>
      <c r="Q396" s="158">
        <f t="shared" si="103"/>
        <v>0</v>
      </c>
      <c r="R396" s="159"/>
      <c r="S396" s="159" t="s">
        <v>136</v>
      </c>
      <c r="T396" s="159" t="s">
        <v>137</v>
      </c>
      <c r="U396" s="159">
        <v>0</v>
      </c>
      <c r="V396" s="159">
        <f t="shared" si="104"/>
        <v>0</v>
      </c>
      <c r="W396" s="159"/>
      <c r="X396" s="159" t="s">
        <v>138</v>
      </c>
      <c r="Y396" s="159" t="s">
        <v>139</v>
      </c>
      <c r="Z396" s="149"/>
      <c r="AA396" s="149"/>
      <c r="AB396" s="149"/>
      <c r="AC396" s="149"/>
      <c r="AD396" s="149"/>
      <c r="AE396" s="149"/>
      <c r="AF396" s="149"/>
      <c r="AG396" s="149" t="s">
        <v>140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ht="22.5" outlineLevel="1" x14ac:dyDescent="0.2">
      <c r="A397" s="178">
        <v>342</v>
      </c>
      <c r="B397" s="179" t="s">
        <v>771</v>
      </c>
      <c r="C397" s="186" t="s">
        <v>772</v>
      </c>
      <c r="D397" s="180" t="s">
        <v>164</v>
      </c>
      <c r="E397" s="181">
        <v>10</v>
      </c>
      <c r="F397" s="182"/>
      <c r="G397" s="183">
        <f t="shared" si="98"/>
        <v>0</v>
      </c>
      <c r="H397" s="160">
        <v>0</v>
      </c>
      <c r="I397" s="159">
        <f t="shared" si="99"/>
        <v>0</v>
      </c>
      <c r="J397" s="160">
        <v>153</v>
      </c>
      <c r="K397" s="159">
        <f t="shared" si="100"/>
        <v>1530</v>
      </c>
      <c r="L397" s="159">
        <v>21</v>
      </c>
      <c r="M397" s="159">
        <f t="shared" si="101"/>
        <v>0</v>
      </c>
      <c r="N397" s="158">
        <v>0</v>
      </c>
      <c r="O397" s="158">
        <f t="shared" si="102"/>
        <v>0</v>
      </c>
      <c r="P397" s="158">
        <v>0</v>
      </c>
      <c r="Q397" s="158">
        <f t="shared" si="103"/>
        <v>0</v>
      </c>
      <c r="R397" s="159"/>
      <c r="S397" s="159" t="s">
        <v>136</v>
      </c>
      <c r="T397" s="159" t="s">
        <v>137</v>
      </c>
      <c r="U397" s="159">
        <v>0</v>
      </c>
      <c r="V397" s="159">
        <f t="shared" si="104"/>
        <v>0</v>
      </c>
      <c r="W397" s="159"/>
      <c r="X397" s="159" t="s">
        <v>138</v>
      </c>
      <c r="Y397" s="159" t="s">
        <v>139</v>
      </c>
      <c r="Z397" s="149"/>
      <c r="AA397" s="149"/>
      <c r="AB397" s="149"/>
      <c r="AC397" s="149"/>
      <c r="AD397" s="149"/>
      <c r="AE397" s="149"/>
      <c r="AF397" s="149"/>
      <c r="AG397" s="149" t="s">
        <v>140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78">
        <v>343</v>
      </c>
      <c r="B398" s="179" t="s">
        <v>773</v>
      </c>
      <c r="C398" s="186" t="s">
        <v>774</v>
      </c>
      <c r="D398" s="180" t="s">
        <v>202</v>
      </c>
      <c r="E398" s="181">
        <v>15</v>
      </c>
      <c r="F398" s="182"/>
      <c r="G398" s="183">
        <f t="shared" si="98"/>
        <v>0</v>
      </c>
      <c r="H398" s="160">
        <v>0</v>
      </c>
      <c r="I398" s="159">
        <f t="shared" si="99"/>
        <v>0</v>
      </c>
      <c r="J398" s="160">
        <v>33.5</v>
      </c>
      <c r="K398" s="159">
        <f t="shared" si="100"/>
        <v>502.5</v>
      </c>
      <c r="L398" s="159">
        <v>21</v>
      </c>
      <c r="M398" s="159">
        <f t="shared" si="101"/>
        <v>0</v>
      </c>
      <c r="N398" s="158">
        <v>0</v>
      </c>
      <c r="O398" s="158">
        <f t="shared" si="102"/>
        <v>0</v>
      </c>
      <c r="P398" s="158">
        <v>0</v>
      </c>
      <c r="Q398" s="158">
        <f t="shared" si="103"/>
        <v>0</v>
      </c>
      <c r="R398" s="159"/>
      <c r="S398" s="159" t="s">
        <v>136</v>
      </c>
      <c r="T398" s="159" t="s">
        <v>137</v>
      </c>
      <c r="U398" s="159">
        <v>0</v>
      </c>
      <c r="V398" s="159">
        <f t="shared" si="104"/>
        <v>0</v>
      </c>
      <c r="W398" s="159"/>
      <c r="X398" s="159" t="s">
        <v>138</v>
      </c>
      <c r="Y398" s="159" t="s">
        <v>139</v>
      </c>
      <c r="Z398" s="149"/>
      <c r="AA398" s="149"/>
      <c r="AB398" s="149"/>
      <c r="AC398" s="149"/>
      <c r="AD398" s="149"/>
      <c r="AE398" s="149"/>
      <c r="AF398" s="149"/>
      <c r="AG398" s="149" t="s">
        <v>140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78">
        <v>344</v>
      </c>
      <c r="B399" s="179" t="s">
        <v>775</v>
      </c>
      <c r="C399" s="186" t="s">
        <v>698</v>
      </c>
      <c r="D399" s="180" t="s">
        <v>327</v>
      </c>
      <c r="E399" s="181">
        <v>8</v>
      </c>
      <c r="F399" s="182"/>
      <c r="G399" s="183">
        <f t="shared" si="98"/>
        <v>0</v>
      </c>
      <c r="H399" s="160">
        <v>0</v>
      </c>
      <c r="I399" s="159">
        <f t="shared" si="99"/>
        <v>0</v>
      </c>
      <c r="J399" s="160">
        <v>1800</v>
      </c>
      <c r="K399" s="159">
        <f t="shared" si="100"/>
        <v>14400</v>
      </c>
      <c r="L399" s="159">
        <v>21</v>
      </c>
      <c r="M399" s="159">
        <f t="shared" si="101"/>
        <v>0</v>
      </c>
      <c r="N399" s="158">
        <v>0</v>
      </c>
      <c r="O399" s="158">
        <f t="shared" si="102"/>
        <v>0</v>
      </c>
      <c r="P399" s="158">
        <v>0</v>
      </c>
      <c r="Q399" s="158">
        <f t="shared" si="103"/>
        <v>0</v>
      </c>
      <c r="R399" s="159"/>
      <c r="S399" s="159" t="s">
        <v>136</v>
      </c>
      <c r="T399" s="159" t="s">
        <v>137</v>
      </c>
      <c r="U399" s="159">
        <v>0</v>
      </c>
      <c r="V399" s="159">
        <f t="shared" si="104"/>
        <v>0</v>
      </c>
      <c r="W399" s="159"/>
      <c r="X399" s="159" t="s">
        <v>138</v>
      </c>
      <c r="Y399" s="159" t="s">
        <v>139</v>
      </c>
      <c r="Z399" s="149"/>
      <c r="AA399" s="149"/>
      <c r="AB399" s="149"/>
      <c r="AC399" s="149"/>
      <c r="AD399" s="149"/>
      <c r="AE399" s="149"/>
      <c r="AF399" s="149"/>
      <c r="AG399" s="149" t="s">
        <v>140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78">
        <v>345</v>
      </c>
      <c r="B400" s="179" t="s">
        <v>776</v>
      </c>
      <c r="C400" s="186" t="s">
        <v>777</v>
      </c>
      <c r="D400" s="180" t="s">
        <v>583</v>
      </c>
      <c r="E400" s="181">
        <v>480</v>
      </c>
      <c r="F400" s="182"/>
      <c r="G400" s="183">
        <f t="shared" si="98"/>
        <v>0</v>
      </c>
      <c r="H400" s="160">
        <v>0</v>
      </c>
      <c r="I400" s="159">
        <f t="shared" si="99"/>
        <v>0</v>
      </c>
      <c r="J400" s="160">
        <v>16</v>
      </c>
      <c r="K400" s="159">
        <f t="shared" si="100"/>
        <v>7680</v>
      </c>
      <c r="L400" s="159">
        <v>21</v>
      </c>
      <c r="M400" s="159">
        <f t="shared" si="101"/>
        <v>0</v>
      </c>
      <c r="N400" s="158">
        <v>0</v>
      </c>
      <c r="O400" s="158">
        <f t="shared" si="102"/>
        <v>0</v>
      </c>
      <c r="P400" s="158">
        <v>0</v>
      </c>
      <c r="Q400" s="158">
        <f t="shared" si="103"/>
        <v>0</v>
      </c>
      <c r="R400" s="159"/>
      <c r="S400" s="159" t="s">
        <v>136</v>
      </c>
      <c r="T400" s="159" t="s">
        <v>137</v>
      </c>
      <c r="U400" s="159">
        <v>0</v>
      </c>
      <c r="V400" s="159">
        <f t="shared" si="104"/>
        <v>0</v>
      </c>
      <c r="W400" s="159"/>
      <c r="X400" s="159" t="s">
        <v>138</v>
      </c>
      <c r="Y400" s="159" t="s">
        <v>139</v>
      </c>
      <c r="Z400" s="149"/>
      <c r="AA400" s="149"/>
      <c r="AB400" s="149"/>
      <c r="AC400" s="149"/>
      <c r="AD400" s="149"/>
      <c r="AE400" s="149"/>
      <c r="AF400" s="149"/>
      <c r="AG400" s="149" t="s">
        <v>140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78">
        <v>346</v>
      </c>
      <c r="B401" s="179" t="s">
        <v>778</v>
      </c>
      <c r="C401" s="186" t="s">
        <v>779</v>
      </c>
      <c r="D401" s="180" t="s">
        <v>688</v>
      </c>
      <c r="E401" s="181">
        <v>8</v>
      </c>
      <c r="F401" s="182"/>
      <c r="G401" s="183">
        <f t="shared" si="98"/>
        <v>0</v>
      </c>
      <c r="H401" s="160">
        <v>0</v>
      </c>
      <c r="I401" s="159">
        <f t="shared" si="99"/>
        <v>0</v>
      </c>
      <c r="J401" s="160">
        <v>750</v>
      </c>
      <c r="K401" s="159">
        <f t="shared" si="100"/>
        <v>6000</v>
      </c>
      <c r="L401" s="159">
        <v>21</v>
      </c>
      <c r="M401" s="159">
        <f t="shared" si="101"/>
        <v>0</v>
      </c>
      <c r="N401" s="158">
        <v>0</v>
      </c>
      <c r="O401" s="158">
        <f t="shared" si="102"/>
        <v>0</v>
      </c>
      <c r="P401" s="158">
        <v>0</v>
      </c>
      <c r="Q401" s="158">
        <f t="shared" si="103"/>
        <v>0</v>
      </c>
      <c r="R401" s="159"/>
      <c r="S401" s="159" t="s">
        <v>136</v>
      </c>
      <c r="T401" s="159" t="s">
        <v>137</v>
      </c>
      <c r="U401" s="159">
        <v>0</v>
      </c>
      <c r="V401" s="159">
        <f t="shared" si="104"/>
        <v>0</v>
      </c>
      <c r="W401" s="159"/>
      <c r="X401" s="159" t="s">
        <v>138</v>
      </c>
      <c r="Y401" s="159" t="s">
        <v>139</v>
      </c>
      <c r="Z401" s="149"/>
      <c r="AA401" s="149"/>
      <c r="AB401" s="149"/>
      <c r="AC401" s="149"/>
      <c r="AD401" s="149"/>
      <c r="AE401" s="149"/>
      <c r="AF401" s="149"/>
      <c r="AG401" s="149" t="s">
        <v>140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ht="22.5" outlineLevel="1" x14ac:dyDescent="0.2">
      <c r="A402" s="178">
        <v>347</v>
      </c>
      <c r="B402" s="179" t="s">
        <v>359</v>
      </c>
      <c r="C402" s="186" t="s">
        <v>780</v>
      </c>
      <c r="D402" s="180" t="s">
        <v>164</v>
      </c>
      <c r="E402" s="181">
        <v>1</v>
      </c>
      <c r="F402" s="182"/>
      <c r="G402" s="183">
        <f t="shared" si="98"/>
        <v>0</v>
      </c>
      <c r="H402" s="160">
        <v>4260</v>
      </c>
      <c r="I402" s="159">
        <f t="shared" si="99"/>
        <v>4260</v>
      </c>
      <c r="J402" s="160">
        <v>0</v>
      </c>
      <c r="K402" s="159">
        <f t="shared" si="100"/>
        <v>0</v>
      </c>
      <c r="L402" s="159">
        <v>21</v>
      </c>
      <c r="M402" s="159">
        <f t="shared" si="101"/>
        <v>0</v>
      </c>
      <c r="N402" s="158">
        <v>0</v>
      </c>
      <c r="O402" s="158">
        <f t="shared" si="102"/>
        <v>0</v>
      </c>
      <c r="P402" s="158">
        <v>0</v>
      </c>
      <c r="Q402" s="158">
        <f t="shared" si="103"/>
        <v>0</v>
      </c>
      <c r="R402" s="159"/>
      <c r="S402" s="159" t="s">
        <v>136</v>
      </c>
      <c r="T402" s="159" t="s">
        <v>137</v>
      </c>
      <c r="U402" s="159">
        <v>0</v>
      </c>
      <c r="V402" s="159">
        <f t="shared" si="104"/>
        <v>0</v>
      </c>
      <c r="W402" s="159"/>
      <c r="X402" s="159" t="s">
        <v>254</v>
      </c>
      <c r="Y402" s="159" t="s">
        <v>139</v>
      </c>
      <c r="Z402" s="149"/>
      <c r="AA402" s="149"/>
      <c r="AB402" s="149"/>
      <c r="AC402" s="149"/>
      <c r="AD402" s="149"/>
      <c r="AE402" s="149"/>
      <c r="AF402" s="149"/>
      <c r="AG402" s="149" t="s">
        <v>304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78">
        <v>348</v>
      </c>
      <c r="B403" s="179" t="s">
        <v>781</v>
      </c>
      <c r="C403" s="186" t="s">
        <v>782</v>
      </c>
      <c r="D403" s="180" t="s">
        <v>164</v>
      </c>
      <c r="E403" s="181">
        <v>1</v>
      </c>
      <c r="F403" s="182"/>
      <c r="G403" s="183">
        <f t="shared" si="98"/>
        <v>0</v>
      </c>
      <c r="H403" s="160">
        <v>0</v>
      </c>
      <c r="I403" s="159">
        <f t="shared" si="99"/>
        <v>0</v>
      </c>
      <c r="J403" s="160">
        <v>20150</v>
      </c>
      <c r="K403" s="159">
        <f t="shared" si="100"/>
        <v>20150</v>
      </c>
      <c r="L403" s="159">
        <v>21</v>
      </c>
      <c r="M403" s="159">
        <f t="shared" si="101"/>
        <v>0</v>
      </c>
      <c r="N403" s="158">
        <v>0</v>
      </c>
      <c r="O403" s="158">
        <f t="shared" si="102"/>
        <v>0</v>
      </c>
      <c r="P403" s="158">
        <v>0</v>
      </c>
      <c r="Q403" s="158">
        <f t="shared" si="103"/>
        <v>0</v>
      </c>
      <c r="R403" s="159"/>
      <c r="S403" s="159" t="s">
        <v>136</v>
      </c>
      <c r="T403" s="159" t="s">
        <v>137</v>
      </c>
      <c r="U403" s="159">
        <v>0</v>
      </c>
      <c r="V403" s="159">
        <f t="shared" si="104"/>
        <v>0</v>
      </c>
      <c r="W403" s="159"/>
      <c r="X403" s="159" t="s">
        <v>138</v>
      </c>
      <c r="Y403" s="159" t="s">
        <v>139</v>
      </c>
      <c r="Z403" s="149"/>
      <c r="AA403" s="149"/>
      <c r="AB403" s="149"/>
      <c r="AC403" s="149"/>
      <c r="AD403" s="149"/>
      <c r="AE403" s="149"/>
      <c r="AF403" s="149"/>
      <c r="AG403" s="149" t="s">
        <v>140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ht="56.25" outlineLevel="1" x14ac:dyDescent="0.2">
      <c r="A404" s="172">
        <v>349</v>
      </c>
      <c r="B404" s="173" t="s">
        <v>783</v>
      </c>
      <c r="C404" s="187" t="s">
        <v>784</v>
      </c>
      <c r="D404" s="174" t="s">
        <v>135</v>
      </c>
      <c r="E404" s="175">
        <v>1</v>
      </c>
      <c r="F404" s="176"/>
      <c r="G404" s="177">
        <f t="shared" si="98"/>
        <v>0</v>
      </c>
      <c r="H404" s="160">
        <v>0</v>
      </c>
      <c r="I404" s="159">
        <f t="shared" si="99"/>
        <v>0</v>
      </c>
      <c r="J404" s="160">
        <v>12000</v>
      </c>
      <c r="K404" s="159">
        <f t="shared" si="100"/>
        <v>12000</v>
      </c>
      <c r="L404" s="159">
        <v>21</v>
      </c>
      <c r="M404" s="159">
        <f t="shared" si="101"/>
        <v>0</v>
      </c>
      <c r="N404" s="158">
        <v>0</v>
      </c>
      <c r="O404" s="158">
        <f t="shared" si="102"/>
        <v>0</v>
      </c>
      <c r="P404" s="158">
        <v>0</v>
      </c>
      <c r="Q404" s="158">
        <f t="shared" si="103"/>
        <v>0</v>
      </c>
      <c r="R404" s="159"/>
      <c r="S404" s="159" t="s">
        <v>136</v>
      </c>
      <c r="T404" s="159" t="s">
        <v>137</v>
      </c>
      <c r="U404" s="159">
        <v>0</v>
      </c>
      <c r="V404" s="159">
        <f t="shared" si="104"/>
        <v>0</v>
      </c>
      <c r="W404" s="159"/>
      <c r="X404" s="159" t="s">
        <v>138</v>
      </c>
      <c r="Y404" s="159" t="s">
        <v>139</v>
      </c>
      <c r="Z404" s="149"/>
      <c r="AA404" s="149"/>
      <c r="AB404" s="149"/>
      <c r="AC404" s="149"/>
      <c r="AD404" s="149"/>
      <c r="AE404" s="149"/>
      <c r="AF404" s="149"/>
      <c r="AG404" s="149" t="s">
        <v>140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2" x14ac:dyDescent="0.2">
      <c r="A405" s="156"/>
      <c r="B405" s="157"/>
      <c r="C405" s="257" t="s">
        <v>785</v>
      </c>
      <c r="D405" s="258"/>
      <c r="E405" s="258"/>
      <c r="F405" s="258"/>
      <c r="G405" s="258"/>
      <c r="H405" s="159"/>
      <c r="I405" s="159"/>
      <c r="J405" s="159"/>
      <c r="K405" s="159"/>
      <c r="L405" s="159"/>
      <c r="M405" s="159"/>
      <c r="N405" s="158"/>
      <c r="O405" s="158"/>
      <c r="P405" s="158"/>
      <c r="Q405" s="158"/>
      <c r="R405" s="159"/>
      <c r="S405" s="159"/>
      <c r="T405" s="159"/>
      <c r="U405" s="159"/>
      <c r="V405" s="159"/>
      <c r="W405" s="159"/>
      <c r="X405" s="159"/>
      <c r="Y405" s="159"/>
      <c r="Z405" s="149"/>
      <c r="AA405" s="149"/>
      <c r="AB405" s="149"/>
      <c r="AC405" s="149"/>
      <c r="AD405" s="149"/>
      <c r="AE405" s="149"/>
      <c r="AF405" s="149"/>
      <c r="AG405" s="149" t="s">
        <v>146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78">
        <v>350</v>
      </c>
      <c r="B406" s="179" t="s">
        <v>786</v>
      </c>
      <c r="C406" s="186" t="s">
        <v>787</v>
      </c>
      <c r="D406" s="180" t="s">
        <v>688</v>
      </c>
      <c r="E406" s="181">
        <v>8</v>
      </c>
      <c r="F406" s="182"/>
      <c r="G406" s="183">
        <f>ROUND(E406*F406,2)</f>
        <v>0</v>
      </c>
      <c r="H406" s="160">
        <v>0</v>
      </c>
      <c r="I406" s="159">
        <f>ROUND(E406*H406,2)</f>
        <v>0</v>
      </c>
      <c r="J406" s="160">
        <v>550</v>
      </c>
      <c r="K406" s="159">
        <f>ROUND(E406*J406,2)</f>
        <v>4400</v>
      </c>
      <c r="L406" s="159">
        <v>21</v>
      </c>
      <c r="M406" s="159">
        <f>G406*(1+L406/100)</f>
        <v>0</v>
      </c>
      <c r="N406" s="158">
        <v>0</v>
      </c>
      <c r="O406" s="158">
        <f>ROUND(E406*N406,2)</f>
        <v>0</v>
      </c>
      <c r="P406" s="158">
        <v>0</v>
      </c>
      <c r="Q406" s="158">
        <f>ROUND(E406*P406,2)</f>
        <v>0</v>
      </c>
      <c r="R406" s="159"/>
      <c r="S406" s="159" t="s">
        <v>136</v>
      </c>
      <c r="T406" s="159" t="s">
        <v>137</v>
      </c>
      <c r="U406" s="159">
        <v>0</v>
      </c>
      <c r="V406" s="159">
        <f>ROUND(E406*U406,2)</f>
        <v>0</v>
      </c>
      <c r="W406" s="159"/>
      <c r="X406" s="159" t="s">
        <v>138</v>
      </c>
      <c r="Y406" s="159" t="s">
        <v>139</v>
      </c>
      <c r="Z406" s="149"/>
      <c r="AA406" s="149"/>
      <c r="AB406" s="149"/>
      <c r="AC406" s="149"/>
      <c r="AD406" s="149"/>
      <c r="AE406" s="149"/>
      <c r="AF406" s="149"/>
      <c r="AG406" s="149" t="s">
        <v>140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78">
        <v>351</v>
      </c>
      <c r="B407" s="179" t="s">
        <v>788</v>
      </c>
      <c r="C407" s="186" t="s">
        <v>789</v>
      </c>
      <c r="D407" s="180" t="s">
        <v>583</v>
      </c>
      <c r="E407" s="181">
        <v>2</v>
      </c>
      <c r="F407" s="182"/>
      <c r="G407" s="183">
        <f>ROUND(E407*F407,2)</f>
        <v>0</v>
      </c>
      <c r="H407" s="160">
        <v>0</v>
      </c>
      <c r="I407" s="159">
        <f>ROUND(E407*H407,2)</f>
        <v>0</v>
      </c>
      <c r="J407" s="160">
        <v>180</v>
      </c>
      <c r="K407" s="159">
        <f>ROUND(E407*J407,2)</f>
        <v>360</v>
      </c>
      <c r="L407" s="159">
        <v>21</v>
      </c>
      <c r="M407" s="159">
        <f>G407*(1+L407/100)</f>
        <v>0</v>
      </c>
      <c r="N407" s="158">
        <v>0</v>
      </c>
      <c r="O407" s="158">
        <f>ROUND(E407*N407,2)</f>
        <v>0</v>
      </c>
      <c r="P407" s="158">
        <v>0</v>
      </c>
      <c r="Q407" s="158">
        <f>ROUND(E407*P407,2)</f>
        <v>0</v>
      </c>
      <c r="R407" s="159"/>
      <c r="S407" s="159" t="s">
        <v>136</v>
      </c>
      <c r="T407" s="159" t="s">
        <v>137</v>
      </c>
      <c r="U407" s="159">
        <v>0</v>
      </c>
      <c r="V407" s="159">
        <f>ROUND(E407*U407,2)</f>
        <v>0</v>
      </c>
      <c r="W407" s="159"/>
      <c r="X407" s="159" t="s">
        <v>138</v>
      </c>
      <c r="Y407" s="159" t="s">
        <v>139</v>
      </c>
      <c r="Z407" s="149"/>
      <c r="AA407" s="149"/>
      <c r="AB407" s="149"/>
      <c r="AC407" s="149"/>
      <c r="AD407" s="149"/>
      <c r="AE407" s="149"/>
      <c r="AF407" s="149"/>
      <c r="AG407" s="149" t="s">
        <v>140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ht="22.5" outlineLevel="1" x14ac:dyDescent="0.2">
      <c r="A408" s="178">
        <v>352</v>
      </c>
      <c r="B408" s="179" t="s">
        <v>790</v>
      </c>
      <c r="C408" s="186" t="s">
        <v>791</v>
      </c>
      <c r="D408" s="180" t="s">
        <v>164</v>
      </c>
      <c r="E408" s="181">
        <v>2</v>
      </c>
      <c r="F408" s="182"/>
      <c r="G408" s="183">
        <f>ROUND(E408*F408,2)</f>
        <v>0</v>
      </c>
      <c r="H408" s="160">
        <v>0</v>
      </c>
      <c r="I408" s="159">
        <f>ROUND(E408*H408,2)</f>
        <v>0</v>
      </c>
      <c r="J408" s="160">
        <v>1800</v>
      </c>
      <c r="K408" s="159">
        <f>ROUND(E408*J408,2)</f>
        <v>3600</v>
      </c>
      <c r="L408" s="159">
        <v>21</v>
      </c>
      <c r="M408" s="159">
        <f>G408*(1+L408/100)</f>
        <v>0</v>
      </c>
      <c r="N408" s="158">
        <v>0</v>
      </c>
      <c r="O408" s="158">
        <f>ROUND(E408*N408,2)</f>
        <v>0</v>
      </c>
      <c r="P408" s="158">
        <v>0</v>
      </c>
      <c r="Q408" s="158">
        <f>ROUND(E408*P408,2)</f>
        <v>0</v>
      </c>
      <c r="R408" s="159"/>
      <c r="S408" s="159" t="s">
        <v>136</v>
      </c>
      <c r="T408" s="159" t="s">
        <v>137</v>
      </c>
      <c r="U408" s="159">
        <v>0</v>
      </c>
      <c r="V408" s="159">
        <f>ROUND(E408*U408,2)</f>
        <v>0</v>
      </c>
      <c r="W408" s="159"/>
      <c r="X408" s="159" t="s">
        <v>138</v>
      </c>
      <c r="Y408" s="159" t="s">
        <v>139</v>
      </c>
      <c r="Z408" s="149"/>
      <c r="AA408" s="149"/>
      <c r="AB408" s="149"/>
      <c r="AC408" s="149"/>
      <c r="AD408" s="149"/>
      <c r="AE408" s="149"/>
      <c r="AF408" s="149"/>
      <c r="AG408" s="149" t="s">
        <v>140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ht="22.5" outlineLevel="1" x14ac:dyDescent="0.2">
      <c r="A409" s="178">
        <v>353</v>
      </c>
      <c r="B409" s="179" t="s">
        <v>792</v>
      </c>
      <c r="C409" s="186" t="s">
        <v>793</v>
      </c>
      <c r="D409" s="180" t="s">
        <v>164</v>
      </c>
      <c r="E409" s="181">
        <v>2</v>
      </c>
      <c r="F409" s="182"/>
      <c r="G409" s="183">
        <f>ROUND(E409*F409,2)</f>
        <v>0</v>
      </c>
      <c r="H409" s="160">
        <v>0</v>
      </c>
      <c r="I409" s="159">
        <f>ROUND(E409*H409,2)</f>
        <v>0</v>
      </c>
      <c r="J409" s="160">
        <v>2640</v>
      </c>
      <c r="K409" s="159">
        <f>ROUND(E409*J409,2)</f>
        <v>5280</v>
      </c>
      <c r="L409" s="159">
        <v>21</v>
      </c>
      <c r="M409" s="159">
        <f>G409*(1+L409/100)</f>
        <v>0</v>
      </c>
      <c r="N409" s="158">
        <v>0</v>
      </c>
      <c r="O409" s="158">
        <f>ROUND(E409*N409,2)</f>
        <v>0</v>
      </c>
      <c r="P409" s="158">
        <v>0</v>
      </c>
      <c r="Q409" s="158">
        <f>ROUND(E409*P409,2)</f>
        <v>0</v>
      </c>
      <c r="R409" s="159"/>
      <c r="S409" s="159" t="s">
        <v>136</v>
      </c>
      <c r="T409" s="159" t="s">
        <v>137</v>
      </c>
      <c r="U409" s="159">
        <v>0</v>
      </c>
      <c r="V409" s="159">
        <f>ROUND(E409*U409,2)</f>
        <v>0</v>
      </c>
      <c r="W409" s="159"/>
      <c r="X409" s="159" t="s">
        <v>138</v>
      </c>
      <c r="Y409" s="159" t="s">
        <v>139</v>
      </c>
      <c r="Z409" s="149"/>
      <c r="AA409" s="149"/>
      <c r="AB409" s="149"/>
      <c r="AC409" s="149"/>
      <c r="AD409" s="149"/>
      <c r="AE409" s="149"/>
      <c r="AF409" s="149"/>
      <c r="AG409" s="149" t="s">
        <v>140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ht="22.5" outlineLevel="1" x14ac:dyDescent="0.2">
      <c r="A410" s="178">
        <v>354</v>
      </c>
      <c r="B410" s="179" t="s">
        <v>794</v>
      </c>
      <c r="C410" s="186" t="s">
        <v>278</v>
      </c>
      <c r="D410" s="180" t="s">
        <v>0</v>
      </c>
      <c r="E410" s="181">
        <v>211695.5</v>
      </c>
      <c r="F410" s="182"/>
      <c r="G410" s="183">
        <f>ROUND(E410*F410,2)</f>
        <v>0</v>
      </c>
      <c r="H410" s="160">
        <v>0</v>
      </c>
      <c r="I410" s="159">
        <f>ROUND(E410*H410,2)</f>
        <v>0</v>
      </c>
      <c r="J410" s="160">
        <v>0.18</v>
      </c>
      <c r="K410" s="159">
        <f>ROUND(E410*J410,2)</f>
        <v>38105.19</v>
      </c>
      <c r="L410" s="159">
        <v>21</v>
      </c>
      <c r="M410" s="159">
        <f>G410*(1+L410/100)</f>
        <v>0</v>
      </c>
      <c r="N410" s="158">
        <v>0</v>
      </c>
      <c r="O410" s="158">
        <f>ROUND(E410*N410,2)</f>
        <v>0</v>
      </c>
      <c r="P410" s="158">
        <v>0</v>
      </c>
      <c r="Q410" s="158">
        <f>ROUND(E410*P410,2)</f>
        <v>0</v>
      </c>
      <c r="R410" s="159"/>
      <c r="S410" s="159" t="s">
        <v>136</v>
      </c>
      <c r="T410" s="159" t="s">
        <v>137</v>
      </c>
      <c r="U410" s="159">
        <v>0</v>
      </c>
      <c r="V410" s="159">
        <f>ROUND(E410*U410,2)</f>
        <v>0</v>
      </c>
      <c r="W410" s="159"/>
      <c r="X410" s="159" t="s">
        <v>138</v>
      </c>
      <c r="Y410" s="159" t="s">
        <v>139</v>
      </c>
      <c r="Z410" s="149"/>
      <c r="AA410" s="149"/>
      <c r="AB410" s="149"/>
      <c r="AC410" s="149"/>
      <c r="AD410" s="149"/>
      <c r="AE410" s="149"/>
      <c r="AF410" s="149"/>
      <c r="AG410" s="149" t="s">
        <v>140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ht="25.5" x14ac:dyDescent="0.2">
      <c r="A411" s="165" t="s">
        <v>131</v>
      </c>
      <c r="B411" s="166" t="s">
        <v>86</v>
      </c>
      <c r="C411" s="185" t="s">
        <v>87</v>
      </c>
      <c r="D411" s="167"/>
      <c r="E411" s="168"/>
      <c r="F411" s="169"/>
      <c r="G411" s="170">
        <f>SUMIF(AG412:AG414,"&lt;&gt;NOR",G412:G414)</f>
        <v>0</v>
      </c>
      <c r="H411" s="164"/>
      <c r="I411" s="164">
        <f>SUM(I412:I414)</f>
        <v>0</v>
      </c>
      <c r="J411" s="164"/>
      <c r="K411" s="164">
        <f>SUM(K412:K414)</f>
        <v>309562.72000000003</v>
      </c>
      <c r="L411" s="164"/>
      <c r="M411" s="164">
        <f>SUM(M412:M414)</f>
        <v>0</v>
      </c>
      <c r="N411" s="163"/>
      <c r="O411" s="163">
        <f>SUM(O412:O414)</f>
        <v>0</v>
      </c>
      <c r="P411" s="163"/>
      <c r="Q411" s="163">
        <f>SUM(Q412:Q414)</f>
        <v>0</v>
      </c>
      <c r="R411" s="164"/>
      <c r="S411" s="164"/>
      <c r="T411" s="164"/>
      <c r="U411" s="164"/>
      <c r="V411" s="164">
        <f>SUM(V412:V414)</f>
        <v>0</v>
      </c>
      <c r="W411" s="164"/>
      <c r="X411" s="164"/>
      <c r="Y411" s="164"/>
      <c r="AG411" t="s">
        <v>132</v>
      </c>
    </row>
    <row r="412" spans="1:60" outlineLevel="1" x14ac:dyDescent="0.2">
      <c r="A412" s="178">
        <v>355</v>
      </c>
      <c r="B412" s="179" t="s">
        <v>795</v>
      </c>
      <c r="C412" s="186" t="s">
        <v>796</v>
      </c>
      <c r="D412" s="180" t="s">
        <v>797</v>
      </c>
      <c r="E412" s="181">
        <v>1</v>
      </c>
      <c r="F412" s="192">
        <f>'2 2 Pol'!G8</f>
        <v>0</v>
      </c>
      <c r="G412" s="183">
        <f>ROUND(E412*F412,2)</f>
        <v>0</v>
      </c>
      <c r="H412" s="160">
        <v>0</v>
      </c>
      <c r="I412" s="159">
        <f>ROUND(E412*H412,2)</f>
        <v>0</v>
      </c>
      <c r="J412" s="160">
        <v>241764.5</v>
      </c>
      <c r="K412" s="159">
        <f>ROUND(E412*J412,2)</f>
        <v>241764.5</v>
      </c>
      <c r="L412" s="159">
        <v>21</v>
      </c>
      <c r="M412" s="159">
        <f>G412*(1+L412/100)</f>
        <v>0</v>
      </c>
      <c r="N412" s="158">
        <v>0</v>
      </c>
      <c r="O412" s="158">
        <f>ROUND(E412*N412,2)</f>
        <v>0</v>
      </c>
      <c r="P412" s="158">
        <v>0</v>
      </c>
      <c r="Q412" s="158">
        <f>ROUND(E412*P412,2)</f>
        <v>0</v>
      </c>
      <c r="R412" s="159"/>
      <c r="S412" s="159" t="s">
        <v>136</v>
      </c>
      <c r="T412" s="159" t="s">
        <v>137</v>
      </c>
      <c r="U412" s="159">
        <v>0</v>
      </c>
      <c r="V412" s="159">
        <f>ROUND(E412*U412,2)</f>
        <v>0</v>
      </c>
      <c r="W412" s="159"/>
      <c r="X412" s="159" t="s">
        <v>138</v>
      </c>
      <c r="Y412" s="159" t="s">
        <v>139</v>
      </c>
      <c r="Z412" s="149"/>
      <c r="AA412" s="149"/>
      <c r="AB412" s="149"/>
      <c r="AC412" s="149"/>
      <c r="AD412" s="149"/>
      <c r="AE412" s="149"/>
      <c r="AF412" s="149"/>
      <c r="AG412" s="149" t="s">
        <v>140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78">
        <v>356</v>
      </c>
      <c r="B413" s="179" t="s">
        <v>798</v>
      </c>
      <c r="C413" s="186" t="s">
        <v>799</v>
      </c>
      <c r="D413" s="180" t="s">
        <v>797</v>
      </c>
      <c r="E413" s="181">
        <v>1</v>
      </c>
      <c r="F413" s="192">
        <f>'2 2 Pol'!G50</f>
        <v>0</v>
      </c>
      <c r="G413" s="183">
        <f>ROUND(E413*F413,2)</f>
        <v>0</v>
      </c>
      <c r="H413" s="160">
        <v>0</v>
      </c>
      <c r="I413" s="159">
        <f>ROUND(E413*H413,2)</f>
        <v>0</v>
      </c>
      <c r="J413" s="160">
        <v>26799.9</v>
      </c>
      <c r="K413" s="159">
        <f>ROUND(E413*J413,2)</f>
        <v>26799.9</v>
      </c>
      <c r="L413" s="159">
        <v>21</v>
      </c>
      <c r="M413" s="159">
        <f>G413*(1+L413/100)</f>
        <v>0</v>
      </c>
      <c r="N413" s="158">
        <v>0</v>
      </c>
      <c r="O413" s="158">
        <f>ROUND(E413*N413,2)</f>
        <v>0</v>
      </c>
      <c r="P413" s="158">
        <v>0</v>
      </c>
      <c r="Q413" s="158">
        <f>ROUND(E413*P413,2)</f>
        <v>0</v>
      </c>
      <c r="R413" s="159"/>
      <c r="S413" s="159" t="s">
        <v>136</v>
      </c>
      <c r="T413" s="159" t="s">
        <v>137</v>
      </c>
      <c r="U413" s="159">
        <v>0</v>
      </c>
      <c r="V413" s="159">
        <f>ROUND(E413*U413,2)</f>
        <v>0</v>
      </c>
      <c r="W413" s="159"/>
      <c r="X413" s="159" t="s">
        <v>138</v>
      </c>
      <c r="Y413" s="159" t="s">
        <v>139</v>
      </c>
      <c r="Z413" s="149"/>
      <c r="AA413" s="149"/>
      <c r="AB413" s="149"/>
      <c r="AC413" s="149"/>
      <c r="AD413" s="149"/>
      <c r="AE413" s="149"/>
      <c r="AF413" s="149"/>
      <c r="AG413" s="149" t="s">
        <v>140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78">
        <v>357</v>
      </c>
      <c r="B414" s="179" t="s">
        <v>800</v>
      </c>
      <c r="C414" s="186" t="s">
        <v>55</v>
      </c>
      <c r="D414" s="180" t="s">
        <v>797</v>
      </c>
      <c r="E414" s="181">
        <v>1</v>
      </c>
      <c r="F414" s="192">
        <f>'2 2 Pol'!G64</f>
        <v>0</v>
      </c>
      <c r="G414" s="183">
        <f>ROUND(E414*F414,2)</f>
        <v>0</v>
      </c>
      <c r="H414" s="160">
        <v>0</v>
      </c>
      <c r="I414" s="159">
        <f>ROUND(E414*H414,2)</f>
        <v>0</v>
      </c>
      <c r="J414" s="160">
        <v>40998.32</v>
      </c>
      <c r="K414" s="159">
        <f>ROUND(E414*J414,2)</f>
        <v>40998.32</v>
      </c>
      <c r="L414" s="159">
        <v>21</v>
      </c>
      <c r="M414" s="159">
        <f>G414*(1+L414/100)</f>
        <v>0</v>
      </c>
      <c r="N414" s="158">
        <v>0</v>
      </c>
      <c r="O414" s="158">
        <f>ROUND(E414*N414,2)</f>
        <v>0</v>
      </c>
      <c r="P414" s="158">
        <v>0</v>
      </c>
      <c r="Q414" s="158">
        <f>ROUND(E414*P414,2)</f>
        <v>0</v>
      </c>
      <c r="R414" s="159"/>
      <c r="S414" s="159" t="s">
        <v>136</v>
      </c>
      <c r="T414" s="159" t="s">
        <v>137</v>
      </c>
      <c r="U414" s="159">
        <v>0</v>
      </c>
      <c r="V414" s="159">
        <f>ROUND(E414*U414,2)</f>
        <v>0</v>
      </c>
      <c r="W414" s="159"/>
      <c r="X414" s="159" t="s">
        <v>138</v>
      </c>
      <c r="Y414" s="159" t="s">
        <v>139</v>
      </c>
      <c r="Z414" s="149"/>
      <c r="AA414" s="149"/>
      <c r="AB414" s="149"/>
      <c r="AC414" s="149"/>
      <c r="AD414" s="149"/>
      <c r="AE414" s="149"/>
      <c r="AF414" s="149"/>
      <c r="AG414" s="149" t="s">
        <v>140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x14ac:dyDescent="0.2">
      <c r="A415" s="165" t="s">
        <v>131</v>
      </c>
      <c r="B415" s="166" t="s">
        <v>88</v>
      </c>
      <c r="C415" s="185" t="s">
        <v>89</v>
      </c>
      <c r="D415" s="167"/>
      <c r="E415" s="168"/>
      <c r="F415" s="169"/>
      <c r="G415" s="170">
        <f>SUMIF(AG416:AG420,"&lt;&gt;NOR",G416:G420)</f>
        <v>0</v>
      </c>
      <c r="H415" s="164"/>
      <c r="I415" s="164">
        <f>SUM(I416:I420)</f>
        <v>0</v>
      </c>
      <c r="J415" s="164"/>
      <c r="K415" s="164">
        <f>SUM(K416:K420)</f>
        <v>9316</v>
      </c>
      <c r="L415" s="164"/>
      <c r="M415" s="164">
        <f>SUM(M416:M420)</f>
        <v>0</v>
      </c>
      <c r="N415" s="163"/>
      <c r="O415" s="163">
        <f>SUM(O416:O420)</f>
        <v>0</v>
      </c>
      <c r="P415" s="163"/>
      <c r="Q415" s="163">
        <f>SUM(Q416:Q420)</f>
        <v>0</v>
      </c>
      <c r="R415" s="164"/>
      <c r="S415" s="164"/>
      <c r="T415" s="164"/>
      <c r="U415" s="164"/>
      <c r="V415" s="164">
        <f>SUM(V416:V420)</f>
        <v>0</v>
      </c>
      <c r="W415" s="164"/>
      <c r="X415" s="164"/>
      <c r="Y415" s="164"/>
      <c r="AG415" t="s">
        <v>132</v>
      </c>
    </row>
    <row r="416" spans="1:60" ht="22.5" outlineLevel="1" x14ac:dyDescent="0.2">
      <c r="A416" s="178">
        <v>358</v>
      </c>
      <c r="B416" s="179" t="s">
        <v>801</v>
      </c>
      <c r="C416" s="186" t="s">
        <v>802</v>
      </c>
      <c r="D416" s="180" t="s">
        <v>164</v>
      </c>
      <c r="E416" s="181">
        <v>2</v>
      </c>
      <c r="F416" s="182"/>
      <c r="G416" s="183">
        <f>ROUND(E416*F416,2)</f>
        <v>0</v>
      </c>
      <c r="H416" s="160">
        <v>0</v>
      </c>
      <c r="I416" s="159">
        <f>ROUND(E416*H416,2)</f>
        <v>0</v>
      </c>
      <c r="J416" s="160">
        <v>1200</v>
      </c>
      <c r="K416" s="159">
        <f>ROUND(E416*J416,2)</f>
        <v>2400</v>
      </c>
      <c r="L416" s="159">
        <v>21</v>
      </c>
      <c r="M416" s="159">
        <f>G416*(1+L416/100)</f>
        <v>0</v>
      </c>
      <c r="N416" s="158">
        <v>0</v>
      </c>
      <c r="O416" s="158">
        <f>ROUND(E416*N416,2)</f>
        <v>0</v>
      </c>
      <c r="P416" s="158">
        <v>0</v>
      </c>
      <c r="Q416" s="158">
        <f>ROUND(E416*P416,2)</f>
        <v>0</v>
      </c>
      <c r="R416" s="159"/>
      <c r="S416" s="159" t="s">
        <v>136</v>
      </c>
      <c r="T416" s="159" t="s">
        <v>137</v>
      </c>
      <c r="U416" s="159">
        <v>0</v>
      </c>
      <c r="V416" s="159">
        <f>ROUND(E416*U416,2)</f>
        <v>0</v>
      </c>
      <c r="W416" s="159"/>
      <c r="X416" s="159" t="s">
        <v>138</v>
      </c>
      <c r="Y416" s="159" t="s">
        <v>139</v>
      </c>
      <c r="Z416" s="149"/>
      <c r="AA416" s="149"/>
      <c r="AB416" s="149"/>
      <c r="AC416" s="149"/>
      <c r="AD416" s="149"/>
      <c r="AE416" s="149"/>
      <c r="AF416" s="149"/>
      <c r="AG416" s="149" t="s">
        <v>140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78">
        <v>359</v>
      </c>
      <c r="B417" s="179" t="s">
        <v>803</v>
      </c>
      <c r="C417" s="186" t="s">
        <v>804</v>
      </c>
      <c r="D417" s="180" t="s">
        <v>164</v>
      </c>
      <c r="E417" s="181">
        <v>5</v>
      </c>
      <c r="F417" s="182"/>
      <c r="G417" s="183">
        <f>ROUND(E417*F417,2)</f>
        <v>0</v>
      </c>
      <c r="H417" s="160">
        <v>0</v>
      </c>
      <c r="I417" s="159">
        <f>ROUND(E417*H417,2)</f>
        <v>0</v>
      </c>
      <c r="J417" s="160">
        <v>800</v>
      </c>
      <c r="K417" s="159">
        <f>ROUND(E417*J417,2)</f>
        <v>4000</v>
      </c>
      <c r="L417" s="159">
        <v>21</v>
      </c>
      <c r="M417" s="159">
        <f>G417*(1+L417/100)</f>
        <v>0</v>
      </c>
      <c r="N417" s="158">
        <v>0</v>
      </c>
      <c r="O417" s="158">
        <f>ROUND(E417*N417,2)</f>
        <v>0</v>
      </c>
      <c r="P417" s="158">
        <v>0</v>
      </c>
      <c r="Q417" s="158">
        <f>ROUND(E417*P417,2)</f>
        <v>0</v>
      </c>
      <c r="R417" s="159"/>
      <c r="S417" s="159" t="s">
        <v>136</v>
      </c>
      <c r="T417" s="159" t="s">
        <v>137</v>
      </c>
      <c r="U417" s="159">
        <v>0</v>
      </c>
      <c r="V417" s="159">
        <f>ROUND(E417*U417,2)</f>
        <v>0</v>
      </c>
      <c r="W417" s="159"/>
      <c r="X417" s="159" t="s">
        <v>138</v>
      </c>
      <c r="Y417" s="159" t="s">
        <v>139</v>
      </c>
      <c r="Z417" s="149"/>
      <c r="AA417" s="149"/>
      <c r="AB417" s="149"/>
      <c r="AC417" s="149"/>
      <c r="AD417" s="149"/>
      <c r="AE417" s="149"/>
      <c r="AF417" s="149"/>
      <c r="AG417" s="149" t="s">
        <v>140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78">
        <v>360</v>
      </c>
      <c r="B418" s="179" t="s">
        <v>805</v>
      </c>
      <c r="C418" s="186" t="s">
        <v>806</v>
      </c>
      <c r="D418" s="180" t="s">
        <v>164</v>
      </c>
      <c r="E418" s="181">
        <v>2</v>
      </c>
      <c r="F418" s="182"/>
      <c r="G418" s="183">
        <f>ROUND(E418*F418,2)</f>
        <v>0</v>
      </c>
      <c r="H418" s="160">
        <v>0</v>
      </c>
      <c r="I418" s="159">
        <f>ROUND(E418*H418,2)</f>
        <v>0</v>
      </c>
      <c r="J418" s="160">
        <v>145</v>
      </c>
      <c r="K418" s="159">
        <f>ROUND(E418*J418,2)</f>
        <v>290</v>
      </c>
      <c r="L418" s="159">
        <v>21</v>
      </c>
      <c r="M418" s="159">
        <f>G418*(1+L418/100)</f>
        <v>0</v>
      </c>
      <c r="N418" s="158">
        <v>0</v>
      </c>
      <c r="O418" s="158">
        <f>ROUND(E418*N418,2)</f>
        <v>0</v>
      </c>
      <c r="P418" s="158">
        <v>0</v>
      </c>
      <c r="Q418" s="158">
        <f>ROUND(E418*P418,2)</f>
        <v>0</v>
      </c>
      <c r="R418" s="159"/>
      <c r="S418" s="159" t="s">
        <v>136</v>
      </c>
      <c r="T418" s="159" t="s">
        <v>137</v>
      </c>
      <c r="U418" s="159">
        <v>0</v>
      </c>
      <c r="V418" s="159">
        <f>ROUND(E418*U418,2)</f>
        <v>0</v>
      </c>
      <c r="W418" s="159"/>
      <c r="X418" s="159" t="s">
        <v>138</v>
      </c>
      <c r="Y418" s="159" t="s">
        <v>139</v>
      </c>
      <c r="Z418" s="149"/>
      <c r="AA418" s="149"/>
      <c r="AB418" s="149"/>
      <c r="AC418" s="149"/>
      <c r="AD418" s="149"/>
      <c r="AE418" s="149"/>
      <c r="AF418" s="149"/>
      <c r="AG418" s="149" t="s">
        <v>140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78">
        <v>361</v>
      </c>
      <c r="B419" s="179" t="s">
        <v>807</v>
      </c>
      <c r="C419" s="186" t="s">
        <v>808</v>
      </c>
      <c r="D419" s="180" t="s">
        <v>164</v>
      </c>
      <c r="E419" s="181">
        <v>2</v>
      </c>
      <c r="F419" s="182"/>
      <c r="G419" s="183">
        <f>ROUND(E419*F419,2)</f>
        <v>0</v>
      </c>
      <c r="H419" s="160">
        <v>0</v>
      </c>
      <c r="I419" s="159">
        <f>ROUND(E419*H419,2)</f>
        <v>0</v>
      </c>
      <c r="J419" s="160">
        <v>203</v>
      </c>
      <c r="K419" s="159">
        <f>ROUND(E419*J419,2)</f>
        <v>406</v>
      </c>
      <c r="L419" s="159">
        <v>21</v>
      </c>
      <c r="M419" s="159">
        <f>G419*(1+L419/100)</f>
        <v>0</v>
      </c>
      <c r="N419" s="158">
        <v>0</v>
      </c>
      <c r="O419" s="158">
        <f>ROUND(E419*N419,2)</f>
        <v>0</v>
      </c>
      <c r="P419" s="158">
        <v>0</v>
      </c>
      <c r="Q419" s="158">
        <f>ROUND(E419*P419,2)</f>
        <v>0</v>
      </c>
      <c r="R419" s="159"/>
      <c r="S419" s="159" t="s">
        <v>136</v>
      </c>
      <c r="T419" s="159" t="s">
        <v>137</v>
      </c>
      <c r="U419" s="159">
        <v>0</v>
      </c>
      <c r="V419" s="159">
        <f>ROUND(E419*U419,2)</f>
        <v>0</v>
      </c>
      <c r="W419" s="159"/>
      <c r="X419" s="159" t="s">
        <v>138</v>
      </c>
      <c r="Y419" s="159" t="s">
        <v>139</v>
      </c>
      <c r="Z419" s="149"/>
      <c r="AA419" s="149"/>
      <c r="AB419" s="149"/>
      <c r="AC419" s="149"/>
      <c r="AD419" s="149"/>
      <c r="AE419" s="149"/>
      <c r="AF419" s="149"/>
      <c r="AG419" s="149" t="s">
        <v>140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72">
        <v>362</v>
      </c>
      <c r="B420" s="173" t="s">
        <v>809</v>
      </c>
      <c r="C420" s="187" t="s">
        <v>810</v>
      </c>
      <c r="D420" s="174" t="s">
        <v>164</v>
      </c>
      <c r="E420" s="175">
        <v>2</v>
      </c>
      <c r="F420" s="176"/>
      <c r="G420" s="177">
        <f>ROUND(E420*F420,2)</f>
        <v>0</v>
      </c>
      <c r="H420" s="160">
        <v>0</v>
      </c>
      <c r="I420" s="159">
        <f>ROUND(E420*H420,2)</f>
        <v>0</v>
      </c>
      <c r="J420" s="160">
        <v>1110</v>
      </c>
      <c r="K420" s="159">
        <f>ROUND(E420*J420,2)</f>
        <v>2220</v>
      </c>
      <c r="L420" s="159">
        <v>21</v>
      </c>
      <c r="M420" s="159">
        <f>G420*(1+L420/100)</f>
        <v>0</v>
      </c>
      <c r="N420" s="158">
        <v>0</v>
      </c>
      <c r="O420" s="158">
        <f>ROUND(E420*N420,2)</f>
        <v>0</v>
      </c>
      <c r="P420" s="158">
        <v>0</v>
      </c>
      <c r="Q420" s="158">
        <f>ROUND(E420*P420,2)</f>
        <v>0</v>
      </c>
      <c r="R420" s="159"/>
      <c r="S420" s="159" t="s">
        <v>136</v>
      </c>
      <c r="T420" s="159" t="s">
        <v>137</v>
      </c>
      <c r="U420" s="159">
        <v>0</v>
      </c>
      <c r="V420" s="159">
        <f>ROUND(E420*U420,2)</f>
        <v>0</v>
      </c>
      <c r="W420" s="159"/>
      <c r="X420" s="159" t="s">
        <v>138</v>
      </c>
      <c r="Y420" s="159" t="s">
        <v>139</v>
      </c>
      <c r="Z420" s="149"/>
      <c r="AA420" s="149"/>
      <c r="AB420" s="149"/>
      <c r="AC420" s="149"/>
      <c r="AD420" s="149"/>
      <c r="AE420" s="149"/>
      <c r="AF420" s="149"/>
      <c r="AG420" s="149" t="s">
        <v>140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x14ac:dyDescent="0.2">
      <c r="A421" s="3"/>
      <c r="B421" s="4"/>
      <c r="C421" s="189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AE421">
        <v>12</v>
      </c>
      <c r="AF421">
        <v>21</v>
      </c>
      <c r="AG421" t="s">
        <v>117</v>
      </c>
    </row>
    <row r="422" spans="1:60" x14ac:dyDescent="0.2">
      <c r="A422" s="152"/>
      <c r="B422" s="153" t="s">
        <v>31</v>
      </c>
      <c r="C422" s="190"/>
      <c r="D422" s="154"/>
      <c r="E422" s="155"/>
      <c r="F422" s="155"/>
      <c r="G422" s="171">
        <f>G8+G10+G12+G14+G18+G23+G26+G29+G72+G87+G97+G134+G156+G171+G189+G209+G218+G230+G256+G286+G319+G355+G411+G415</f>
        <v>0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AE422">
        <f>SUMIF(L7:L420,AE421,G7:G420)</f>
        <v>0</v>
      </c>
      <c r="AF422">
        <f>SUMIF(L7:L420,AF421,G7:G420)</f>
        <v>0</v>
      </c>
      <c r="AG422" t="s">
        <v>811</v>
      </c>
    </row>
    <row r="423" spans="1:60" x14ac:dyDescent="0.2">
      <c r="A423" s="3"/>
      <c r="B423" s="4"/>
      <c r="C423" s="189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60" x14ac:dyDescent="0.2">
      <c r="A424" s="3"/>
      <c r="B424" s="4"/>
      <c r="C424" s="189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60" x14ac:dyDescent="0.2">
      <c r="A425" s="255" t="s">
        <v>812</v>
      </c>
      <c r="B425" s="255"/>
      <c r="C425" s="256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60" x14ac:dyDescent="0.2">
      <c r="A426" s="261"/>
      <c r="B426" s="262"/>
      <c r="C426" s="263"/>
      <c r="D426" s="262"/>
      <c r="E426" s="262"/>
      <c r="F426" s="262"/>
      <c r="G426" s="26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AG426" t="s">
        <v>813</v>
      </c>
    </row>
    <row r="427" spans="1:60" x14ac:dyDescent="0.2">
      <c r="A427" s="265"/>
      <c r="B427" s="266"/>
      <c r="C427" s="267"/>
      <c r="D427" s="266"/>
      <c r="E427" s="266"/>
      <c r="F427" s="266"/>
      <c r="G427" s="268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60" x14ac:dyDescent="0.2">
      <c r="A428" s="265"/>
      <c r="B428" s="266"/>
      <c r="C428" s="267"/>
      <c r="D428" s="266"/>
      <c r="E428" s="266"/>
      <c r="F428" s="266"/>
      <c r="G428" s="268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60" x14ac:dyDescent="0.2">
      <c r="A429" s="265"/>
      <c r="B429" s="266"/>
      <c r="C429" s="267"/>
      <c r="D429" s="266"/>
      <c r="E429" s="266"/>
      <c r="F429" s="266"/>
      <c r="G429" s="268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60" x14ac:dyDescent="0.2">
      <c r="A430" s="269"/>
      <c r="B430" s="270"/>
      <c r="C430" s="271"/>
      <c r="D430" s="270"/>
      <c r="E430" s="270"/>
      <c r="F430" s="270"/>
      <c r="G430" s="27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60" x14ac:dyDescent="0.2">
      <c r="A431" s="3"/>
      <c r="B431" s="4"/>
      <c r="C431" s="189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60" x14ac:dyDescent="0.2">
      <c r="C432" s="191"/>
      <c r="D432" s="10"/>
      <c r="AG432" t="s">
        <v>817</v>
      </c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A426:G430"/>
    <mergeCell ref="C16:G16"/>
    <mergeCell ref="C17:G17"/>
    <mergeCell ref="C21:G21"/>
    <mergeCell ref="C25:G25"/>
    <mergeCell ref="A1:G1"/>
    <mergeCell ref="C2:G2"/>
    <mergeCell ref="C3:G3"/>
    <mergeCell ref="C4:G4"/>
    <mergeCell ref="A425:C425"/>
    <mergeCell ref="C383:G383"/>
    <mergeCell ref="C405:G405"/>
    <mergeCell ref="C372:G372"/>
    <mergeCell ref="C373:G373"/>
    <mergeCell ref="C374:G374"/>
    <mergeCell ref="C377:G377"/>
    <mergeCell ref="C379:G379"/>
    <mergeCell ref="C381:G381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50" activePane="bottomLeft" state="frozen"/>
      <selection pane="bottomLeft" activeCell="F56" sqref="F56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105</v>
      </c>
    </row>
    <row r="2" spans="1:60" ht="25.15" customHeight="1" x14ac:dyDescent="0.2">
      <c r="A2" s="141" t="s">
        <v>8</v>
      </c>
      <c r="B2" s="49" t="s">
        <v>41</v>
      </c>
      <c r="C2" s="249" t="s">
        <v>908</v>
      </c>
      <c r="D2" s="250"/>
      <c r="E2" s="250"/>
      <c r="F2" s="250"/>
      <c r="G2" s="251"/>
      <c r="AG2" t="s">
        <v>106</v>
      </c>
    </row>
    <row r="3" spans="1:60" ht="25.15" customHeight="1" x14ac:dyDescent="0.2">
      <c r="A3" s="141" t="s">
        <v>9</v>
      </c>
      <c r="B3" s="49" t="s">
        <v>45</v>
      </c>
      <c r="C3" s="249" t="s">
        <v>46</v>
      </c>
      <c r="D3" s="250"/>
      <c r="E3" s="250"/>
      <c r="F3" s="250"/>
      <c r="G3" s="251"/>
      <c r="AC3" s="122" t="s">
        <v>106</v>
      </c>
      <c r="AG3" t="s">
        <v>107</v>
      </c>
    </row>
    <row r="4" spans="1:60" ht="25.15" customHeight="1" x14ac:dyDescent="0.2">
      <c r="A4" s="142" t="s">
        <v>10</v>
      </c>
      <c r="B4" s="143" t="s">
        <v>45</v>
      </c>
      <c r="C4" s="252" t="s">
        <v>47</v>
      </c>
      <c r="D4" s="253"/>
      <c r="E4" s="253"/>
      <c r="F4" s="253"/>
      <c r="G4" s="254"/>
      <c r="AG4" t="s">
        <v>108</v>
      </c>
    </row>
    <row r="5" spans="1:60" x14ac:dyDescent="0.2">
      <c r="D5" s="10"/>
    </row>
    <row r="6" spans="1:60" ht="38.25" x14ac:dyDescent="0.2">
      <c r="A6" s="145" t="s">
        <v>109</v>
      </c>
      <c r="B6" s="147" t="s">
        <v>110</v>
      </c>
      <c r="C6" s="147" t="s">
        <v>111</v>
      </c>
      <c r="D6" s="146" t="s">
        <v>112</v>
      </c>
      <c r="E6" s="145" t="s">
        <v>113</v>
      </c>
      <c r="F6" s="144" t="s">
        <v>114</v>
      </c>
      <c r="G6" s="145" t="s">
        <v>31</v>
      </c>
      <c r="H6" s="148" t="s">
        <v>32</v>
      </c>
      <c r="I6" s="148" t="s">
        <v>115</v>
      </c>
      <c r="J6" s="148" t="s">
        <v>33</v>
      </c>
      <c r="K6" s="148" t="s">
        <v>116</v>
      </c>
      <c r="L6" s="148" t="s">
        <v>117</v>
      </c>
      <c r="M6" s="148" t="s">
        <v>118</v>
      </c>
      <c r="N6" s="148" t="s">
        <v>119</v>
      </c>
      <c r="O6" s="148" t="s">
        <v>120</v>
      </c>
      <c r="P6" s="148" t="s">
        <v>121</v>
      </c>
      <c r="Q6" s="148" t="s">
        <v>122</v>
      </c>
      <c r="R6" s="148" t="s">
        <v>123</v>
      </c>
      <c r="S6" s="148" t="s">
        <v>124</v>
      </c>
      <c r="T6" s="148" t="s">
        <v>125</v>
      </c>
      <c r="U6" s="148" t="s">
        <v>126</v>
      </c>
      <c r="V6" s="148" t="s">
        <v>127</v>
      </c>
      <c r="W6" s="148" t="s">
        <v>128</v>
      </c>
      <c r="X6" s="148" t="s">
        <v>129</v>
      </c>
      <c r="Y6" s="148" t="s">
        <v>130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131</v>
      </c>
      <c r="B8" s="166" t="s">
        <v>56</v>
      </c>
      <c r="C8" s="185" t="s">
        <v>796</v>
      </c>
      <c r="D8" s="167"/>
      <c r="E8" s="168"/>
      <c r="F8" s="169"/>
      <c r="G8" s="170">
        <f>SUMIF(AG9:AG49,"&lt;&gt;NOR",G9:G49)</f>
        <v>0</v>
      </c>
      <c r="H8" s="164"/>
      <c r="I8" s="164">
        <f>SUM(I9:I49)</f>
        <v>82388.100000000006</v>
      </c>
      <c r="J8" s="164"/>
      <c r="K8" s="164">
        <f>SUM(K9:K49)</f>
        <v>159376.4</v>
      </c>
      <c r="L8" s="164"/>
      <c r="M8" s="164">
        <f>SUM(M9:M49)</f>
        <v>0</v>
      </c>
      <c r="N8" s="163"/>
      <c r="O8" s="163">
        <f>SUM(O9:O49)</f>
        <v>0</v>
      </c>
      <c r="P8" s="163"/>
      <c r="Q8" s="163">
        <f>SUM(Q9:Q49)</f>
        <v>0</v>
      </c>
      <c r="R8" s="164"/>
      <c r="S8" s="164"/>
      <c r="T8" s="164"/>
      <c r="U8" s="164"/>
      <c r="V8" s="164">
        <f>SUM(V9:V49)</f>
        <v>0</v>
      </c>
      <c r="W8" s="164"/>
      <c r="X8" s="164"/>
      <c r="Y8" s="164"/>
      <c r="AG8" t="s">
        <v>132</v>
      </c>
    </row>
    <row r="9" spans="1:60" ht="22.5" outlineLevel="1" x14ac:dyDescent="0.2">
      <c r="A9" s="178">
        <v>1</v>
      </c>
      <c r="B9" s="179" t="s">
        <v>818</v>
      </c>
      <c r="C9" s="186" t="s">
        <v>819</v>
      </c>
      <c r="D9" s="180" t="s">
        <v>164</v>
      </c>
      <c r="E9" s="181">
        <v>7</v>
      </c>
      <c r="F9" s="182"/>
      <c r="G9" s="183">
        <f t="shared" ref="G9:G49" si="0">ROUND(E9*F9,2)</f>
        <v>0</v>
      </c>
      <c r="H9" s="160">
        <v>4120</v>
      </c>
      <c r="I9" s="159">
        <f t="shared" ref="I9:I49" si="1">ROUND(E9*H9,2)</f>
        <v>28840</v>
      </c>
      <c r="J9" s="160">
        <v>500</v>
      </c>
      <c r="K9" s="159">
        <f t="shared" ref="K9:K49" si="2">ROUND(E9*J9,2)</f>
        <v>3500</v>
      </c>
      <c r="L9" s="159">
        <v>21</v>
      </c>
      <c r="M9" s="159">
        <f t="shared" ref="M9:M49" si="3">G9*(1+L9/100)</f>
        <v>0</v>
      </c>
      <c r="N9" s="158">
        <v>0</v>
      </c>
      <c r="O9" s="158">
        <f t="shared" ref="O9:O49" si="4">ROUND(E9*N9,2)</f>
        <v>0</v>
      </c>
      <c r="P9" s="158">
        <v>0</v>
      </c>
      <c r="Q9" s="158">
        <f t="shared" ref="Q9:Q49" si="5">ROUND(E9*P9,2)</f>
        <v>0</v>
      </c>
      <c r="R9" s="159"/>
      <c r="S9" s="159" t="s">
        <v>136</v>
      </c>
      <c r="T9" s="159" t="s">
        <v>137</v>
      </c>
      <c r="U9" s="159">
        <v>0</v>
      </c>
      <c r="V9" s="159">
        <f t="shared" ref="V9:V49" si="6">ROUND(E9*U9,2)</f>
        <v>0</v>
      </c>
      <c r="W9" s="159"/>
      <c r="X9" s="159" t="s">
        <v>138</v>
      </c>
      <c r="Y9" s="159" t="s">
        <v>139</v>
      </c>
      <c r="Z9" s="149"/>
      <c r="AA9" s="149"/>
      <c r="AB9" s="149"/>
      <c r="AC9" s="149"/>
      <c r="AD9" s="149"/>
      <c r="AE9" s="149"/>
      <c r="AF9" s="149"/>
      <c r="AG9" s="149" t="s">
        <v>140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8">
        <v>2</v>
      </c>
      <c r="B10" s="179" t="s">
        <v>818</v>
      </c>
      <c r="C10" s="186" t="s">
        <v>820</v>
      </c>
      <c r="D10" s="180" t="s">
        <v>164</v>
      </c>
      <c r="E10" s="181">
        <v>8</v>
      </c>
      <c r="F10" s="182"/>
      <c r="G10" s="183">
        <f t="shared" si="0"/>
        <v>0</v>
      </c>
      <c r="H10" s="160">
        <v>0</v>
      </c>
      <c r="I10" s="159">
        <f t="shared" si="1"/>
        <v>0</v>
      </c>
      <c r="J10" s="160">
        <v>2620</v>
      </c>
      <c r="K10" s="159">
        <f t="shared" si="2"/>
        <v>20960</v>
      </c>
      <c r="L10" s="159">
        <v>21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136</v>
      </c>
      <c r="T10" s="159" t="s">
        <v>137</v>
      </c>
      <c r="U10" s="159">
        <v>0</v>
      </c>
      <c r="V10" s="159">
        <f t="shared" si="6"/>
        <v>0</v>
      </c>
      <c r="W10" s="159"/>
      <c r="X10" s="159" t="s">
        <v>254</v>
      </c>
      <c r="Y10" s="159" t="s">
        <v>139</v>
      </c>
      <c r="Z10" s="149"/>
      <c r="AA10" s="149"/>
      <c r="AB10" s="149"/>
      <c r="AC10" s="149"/>
      <c r="AD10" s="149"/>
      <c r="AE10" s="149"/>
      <c r="AF10" s="149"/>
      <c r="AG10" s="149" t="s">
        <v>255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8">
        <v>3</v>
      </c>
      <c r="B11" s="179" t="s">
        <v>818</v>
      </c>
      <c r="C11" s="186" t="s">
        <v>821</v>
      </c>
      <c r="D11" s="180" t="s">
        <v>164</v>
      </c>
      <c r="E11" s="181">
        <v>3</v>
      </c>
      <c r="F11" s="182"/>
      <c r="G11" s="183">
        <f t="shared" si="0"/>
        <v>0</v>
      </c>
      <c r="H11" s="160">
        <v>0</v>
      </c>
      <c r="I11" s="159">
        <f t="shared" si="1"/>
        <v>0</v>
      </c>
      <c r="J11" s="160">
        <v>2230</v>
      </c>
      <c r="K11" s="159">
        <f t="shared" si="2"/>
        <v>6690</v>
      </c>
      <c r="L11" s="159">
        <v>21</v>
      </c>
      <c r="M11" s="159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 t="s">
        <v>136</v>
      </c>
      <c r="T11" s="159" t="s">
        <v>137</v>
      </c>
      <c r="U11" s="159">
        <v>0</v>
      </c>
      <c r="V11" s="159">
        <f t="shared" si="6"/>
        <v>0</v>
      </c>
      <c r="W11" s="159"/>
      <c r="X11" s="159" t="s">
        <v>254</v>
      </c>
      <c r="Y11" s="159" t="s">
        <v>139</v>
      </c>
      <c r="Z11" s="149"/>
      <c r="AA11" s="149"/>
      <c r="AB11" s="149"/>
      <c r="AC11" s="149"/>
      <c r="AD11" s="149"/>
      <c r="AE11" s="149"/>
      <c r="AF11" s="149"/>
      <c r="AG11" s="149" t="s">
        <v>255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8">
        <v>4</v>
      </c>
      <c r="B12" s="179" t="s">
        <v>822</v>
      </c>
      <c r="C12" s="186" t="s">
        <v>823</v>
      </c>
      <c r="D12" s="180" t="s">
        <v>164</v>
      </c>
      <c r="E12" s="181">
        <v>5</v>
      </c>
      <c r="F12" s="182"/>
      <c r="G12" s="183">
        <f t="shared" si="0"/>
        <v>0</v>
      </c>
      <c r="H12" s="160">
        <v>742</v>
      </c>
      <c r="I12" s="159">
        <f t="shared" si="1"/>
        <v>3710</v>
      </c>
      <c r="J12" s="160">
        <v>500</v>
      </c>
      <c r="K12" s="159">
        <f t="shared" si="2"/>
        <v>2500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136</v>
      </c>
      <c r="T12" s="159" t="s">
        <v>137</v>
      </c>
      <c r="U12" s="159">
        <v>0</v>
      </c>
      <c r="V12" s="159">
        <f t="shared" si="6"/>
        <v>0</v>
      </c>
      <c r="W12" s="159"/>
      <c r="X12" s="159" t="s">
        <v>138</v>
      </c>
      <c r="Y12" s="159" t="s">
        <v>139</v>
      </c>
      <c r="Z12" s="149"/>
      <c r="AA12" s="149"/>
      <c r="AB12" s="149"/>
      <c r="AC12" s="149"/>
      <c r="AD12" s="149"/>
      <c r="AE12" s="149"/>
      <c r="AF12" s="149"/>
      <c r="AG12" s="149" t="s">
        <v>140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8">
        <v>5</v>
      </c>
      <c r="B13" s="179" t="s">
        <v>824</v>
      </c>
      <c r="C13" s="186" t="s">
        <v>825</v>
      </c>
      <c r="D13" s="180" t="s">
        <v>164</v>
      </c>
      <c r="E13" s="181">
        <v>19</v>
      </c>
      <c r="F13" s="182"/>
      <c r="G13" s="183">
        <f t="shared" si="0"/>
        <v>0</v>
      </c>
      <c r="H13" s="160">
        <v>311</v>
      </c>
      <c r="I13" s="159">
        <f t="shared" si="1"/>
        <v>5909</v>
      </c>
      <c r="J13" s="160">
        <v>0</v>
      </c>
      <c r="K13" s="159">
        <f t="shared" si="2"/>
        <v>0</v>
      </c>
      <c r="L13" s="159">
        <v>21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 t="s">
        <v>136</v>
      </c>
      <c r="T13" s="159" t="s">
        <v>137</v>
      </c>
      <c r="U13" s="159">
        <v>0</v>
      </c>
      <c r="V13" s="159">
        <f t="shared" si="6"/>
        <v>0</v>
      </c>
      <c r="W13" s="159"/>
      <c r="X13" s="159" t="s">
        <v>275</v>
      </c>
      <c r="Y13" s="159" t="s">
        <v>139</v>
      </c>
      <c r="Z13" s="149"/>
      <c r="AA13" s="149"/>
      <c r="AB13" s="149"/>
      <c r="AC13" s="149"/>
      <c r="AD13" s="149"/>
      <c r="AE13" s="149"/>
      <c r="AF13" s="149"/>
      <c r="AG13" s="149" t="s">
        <v>276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8">
        <v>6</v>
      </c>
      <c r="B14" s="179" t="s">
        <v>818</v>
      </c>
      <c r="C14" s="186" t="s">
        <v>826</v>
      </c>
      <c r="D14" s="180" t="s">
        <v>164</v>
      </c>
      <c r="E14" s="181">
        <v>11</v>
      </c>
      <c r="F14" s="182"/>
      <c r="G14" s="183">
        <f t="shared" si="0"/>
        <v>0</v>
      </c>
      <c r="H14" s="160">
        <v>1310</v>
      </c>
      <c r="I14" s="159">
        <f t="shared" si="1"/>
        <v>14410</v>
      </c>
      <c r="J14" s="160">
        <v>0</v>
      </c>
      <c r="K14" s="159">
        <f t="shared" si="2"/>
        <v>0</v>
      </c>
      <c r="L14" s="159">
        <v>21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136</v>
      </c>
      <c r="T14" s="159" t="s">
        <v>137</v>
      </c>
      <c r="U14" s="159">
        <v>0</v>
      </c>
      <c r="V14" s="159">
        <f t="shared" si="6"/>
        <v>0</v>
      </c>
      <c r="W14" s="159"/>
      <c r="X14" s="159" t="s">
        <v>275</v>
      </c>
      <c r="Y14" s="159" t="s">
        <v>139</v>
      </c>
      <c r="Z14" s="149"/>
      <c r="AA14" s="149"/>
      <c r="AB14" s="149"/>
      <c r="AC14" s="149"/>
      <c r="AD14" s="149"/>
      <c r="AE14" s="149"/>
      <c r="AF14" s="149"/>
      <c r="AG14" s="149" t="s">
        <v>276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8">
        <v>7</v>
      </c>
      <c r="B15" s="179" t="s">
        <v>827</v>
      </c>
      <c r="C15" s="186" t="s">
        <v>828</v>
      </c>
      <c r="D15" s="180" t="s">
        <v>164</v>
      </c>
      <c r="E15" s="181">
        <v>1</v>
      </c>
      <c r="F15" s="182"/>
      <c r="G15" s="183">
        <f t="shared" si="0"/>
        <v>0</v>
      </c>
      <c r="H15" s="160">
        <v>335</v>
      </c>
      <c r="I15" s="159">
        <f t="shared" si="1"/>
        <v>335</v>
      </c>
      <c r="J15" s="160">
        <v>0</v>
      </c>
      <c r="K15" s="159">
        <f t="shared" si="2"/>
        <v>0</v>
      </c>
      <c r="L15" s="159">
        <v>21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136</v>
      </c>
      <c r="T15" s="159" t="s">
        <v>137</v>
      </c>
      <c r="U15" s="159">
        <v>0</v>
      </c>
      <c r="V15" s="159">
        <f t="shared" si="6"/>
        <v>0</v>
      </c>
      <c r="W15" s="159"/>
      <c r="X15" s="159" t="s">
        <v>275</v>
      </c>
      <c r="Y15" s="159" t="s">
        <v>139</v>
      </c>
      <c r="Z15" s="149"/>
      <c r="AA15" s="149"/>
      <c r="AB15" s="149"/>
      <c r="AC15" s="149"/>
      <c r="AD15" s="149"/>
      <c r="AE15" s="149"/>
      <c r="AF15" s="149"/>
      <c r="AG15" s="149" t="s">
        <v>276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8">
        <v>8</v>
      </c>
      <c r="B16" s="179" t="s">
        <v>155</v>
      </c>
      <c r="C16" s="186" t="s">
        <v>829</v>
      </c>
      <c r="D16" s="180" t="s">
        <v>164</v>
      </c>
      <c r="E16" s="181">
        <v>1</v>
      </c>
      <c r="F16" s="182"/>
      <c r="G16" s="183">
        <f t="shared" si="0"/>
        <v>0</v>
      </c>
      <c r="H16" s="160">
        <v>135</v>
      </c>
      <c r="I16" s="159">
        <f t="shared" si="1"/>
        <v>135</v>
      </c>
      <c r="J16" s="160">
        <v>140</v>
      </c>
      <c r="K16" s="159">
        <f t="shared" si="2"/>
        <v>140</v>
      </c>
      <c r="L16" s="159">
        <v>21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136</v>
      </c>
      <c r="T16" s="159" t="s">
        <v>137</v>
      </c>
      <c r="U16" s="159">
        <v>0</v>
      </c>
      <c r="V16" s="159">
        <f t="shared" si="6"/>
        <v>0</v>
      </c>
      <c r="W16" s="159"/>
      <c r="X16" s="159" t="s">
        <v>138</v>
      </c>
      <c r="Y16" s="159" t="s">
        <v>139</v>
      </c>
      <c r="Z16" s="149"/>
      <c r="AA16" s="149"/>
      <c r="AB16" s="149"/>
      <c r="AC16" s="149"/>
      <c r="AD16" s="149"/>
      <c r="AE16" s="149"/>
      <c r="AF16" s="149"/>
      <c r="AG16" s="149" t="s">
        <v>140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8">
        <v>9</v>
      </c>
      <c r="B17" s="179" t="s">
        <v>830</v>
      </c>
      <c r="C17" s="186" t="s">
        <v>831</v>
      </c>
      <c r="D17" s="180" t="s">
        <v>164</v>
      </c>
      <c r="E17" s="181">
        <v>1</v>
      </c>
      <c r="F17" s="182"/>
      <c r="G17" s="183">
        <f t="shared" si="0"/>
        <v>0</v>
      </c>
      <c r="H17" s="160">
        <v>302.2</v>
      </c>
      <c r="I17" s="159">
        <f t="shared" si="1"/>
        <v>302.2</v>
      </c>
      <c r="J17" s="160">
        <v>0</v>
      </c>
      <c r="K17" s="159">
        <f t="shared" si="2"/>
        <v>0</v>
      </c>
      <c r="L17" s="159">
        <v>21</v>
      </c>
      <c r="M17" s="159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 t="s">
        <v>136</v>
      </c>
      <c r="T17" s="159" t="s">
        <v>137</v>
      </c>
      <c r="U17" s="159">
        <v>0</v>
      </c>
      <c r="V17" s="159">
        <f t="shared" si="6"/>
        <v>0</v>
      </c>
      <c r="W17" s="159"/>
      <c r="X17" s="159" t="s">
        <v>275</v>
      </c>
      <c r="Y17" s="159" t="s">
        <v>139</v>
      </c>
      <c r="Z17" s="149"/>
      <c r="AA17" s="149"/>
      <c r="AB17" s="149"/>
      <c r="AC17" s="149"/>
      <c r="AD17" s="149"/>
      <c r="AE17" s="149"/>
      <c r="AF17" s="149"/>
      <c r="AG17" s="149" t="s">
        <v>276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8">
        <v>10</v>
      </c>
      <c r="B18" s="179" t="s">
        <v>832</v>
      </c>
      <c r="C18" s="186" t="s">
        <v>833</v>
      </c>
      <c r="D18" s="180" t="s">
        <v>164</v>
      </c>
      <c r="E18" s="181">
        <v>3</v>
      </c>
      <c r="F18" s="182"/>
      <c r="G18" s="183">
        <f t="shared" si="0"/>
        <v>0</v>
      </c>
      <c r="H18" s="160">
        <v>325.39999999999998</v>
      </c>
      <c r="I18" s="159">
        <f t="shared" si="1"/>
        <v>976.2</v>
      </c>
      <c r="J18" s="160">
        <v>0</v>
      </c>
      <c r="K18" s="159">
        <f t="shared" si="2"/>
        <v>0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136</v>
      </c>
      <c r="T18" s="159" t="s">
        <v>137</v>
      </c>
      <c r="U18" s="159">
        <v>0</v>
      </c>
      <c r="V18" s="159">
        <f t="shared" si="6"/>
        <v>0</v>
      </c>
      <c r="W18" s="159"/>
      <c r="X18" s="159" t="s">
        <v>275</v>
      </c>
      <c r="Y18" s="159" t="s">
        <v>139</v>
      </c>
      <c r="Z18" s="149"/>
      <c r="AA18" s="149"/>
      <c r="AB18" s="149"/>
      <c r="AC18" s="149"/>
      <c r="AD18" s="149"/>
      <c r="AE18" s="149"/>
      <c r="AF18" s="149"/>
      <c r="AG18" s="149" t="s">
        <v>276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8">
        <v>11</v>
      </c>
      <c r="B19" s="179" t="s">
        <v>834</v>
      </c>
      <c r="C19" s="186" t="s">
        <v>835</v>
      </c>
      <c r="D19" s="180" t="s">
        <v>164</v>
      </c>
      <c r="E19" s="181">
        <v>4</v>
      </c>
      <c r="F19" s="182"/>
      <c r="G19" s="183">
        <f t="shared" si="0"/>
        <v>0</v>
      </c>
      <c r="H19" s="160">
        <v>381.4</v>
      </c>
      <c r="I19" s="159">
        <f t="shared" si="1"/>
        <v>1525.6</v>
      </c>
      <c r="J19" s="160">
        <v>0</v>
      </c>
      <c r="K19" s="159">
        <f t="shared" si="2"/>
        <v>0</v>
      </c>
      <c r="L19" s="159">
        <v>21</v>
      </c>
      <c r="M19" s="159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9"/>
      <c r="S19" s="159" t="s">
        <v>136</v>
      </c>
      <c r="T19" s="159" t="s">
        <v>137</v>
      </c>
      <c r="U19" s="159">
        <v>0</v>
      </c>
      <c r="V19" s="159">
        <f t="shared" si="6"/>
        <v>0</v>
      </c>
      <c r="W19" s="159"/>
      <c r="X19" s="159" t="s">
        <v>275</v>
      </c>
      <c r="Y19" s="159" t="s">
        <v>139</v>
      </c>
      <c r="Z19" s="149"/>
      <c r="AA19" s="149"/>
      <c r="AB19" s="149"/>
      <c r="AC19" s="149"/>
      <c r="AD19" s="149"/>
      <c r="AE19" s="149"/>
      <c r="AF19" s="149"/>
      <c r="AG19" s="149" t="s">
        <v>276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8">
        <v>12</v>
      </c>
      <c r="B20" s="179" t="s">
        <v>836</v>
      </c>
      <c r="C20" s="186" t="s">
        <v>837</v>
      </c>
      <c r="D20" s="180" t="s">
        <v>164</v>
      </c>
      <c r="E20" s="181">
        <v>1</v>
      </c>
      <c r="F20" s="182"/>
      <c r="G20" s="183">
        <f t="shared" si="0"/>
        <v>0</v>
      </c>
      <c r="H20" s="160">
        <v>409.8</v>
      </c>
      <c r="I20" s="159">
        <f t="shared" si="1"/>
        <v>409.8</v>
      </c>
      <c r="J20" s="160">
        <v>0</v>
      </c>
      <c r="K20" s="159">
        <f t="shared" si="2"/>
        <v>0</v>
      </c>
      <c r="L20" s="159">
        <v>21</v>
      </c>
      <c r="M20" s="159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59"/>
      <c r="S20" s="159" t="s">
        <v>136</v>
      </c>
      <c r="T20" s="159" t="s">
        <v>137</v>
      </c>
      <c r="U20" s="159">
        <v>0</v>
      </c>
      <c r="V20" s="159">
        <f t="shared" si="6"/>
        <v>0</v>
      </c>
      <c r="W20" s="159"/>
      <c r="X20" s="159" t="s">
        <v>275</v>
      </c>
      <c r="Y20" s="159" t="s">
        <v>139</v>
      </c>
      <c r="Z20" s="149"/>
      <c r="AA20" s="149"/>
      <c r="AB20" s="149"/>
      <c r="AC20" s="149"/>
      <c r="AD20" s="149"/>
      <c r="AE20" s="149"/>
      <c r="AF20" s="149"/>
      <c r="AG20" s="149" t="s">
        <v>276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8">
        <v>13</v>
      </c>
      <c r="B21" s="179" t="s">
        <v>822</v>
      </c>
      <c r="C21" s="186" t="s">
        <v>838</v>
      </c>
      <c r="D21" s="180" t="s">
        <v>164</v>
      </c>
      <c r="E21" s="181">
        <v>13</v>
      </c>
      <c r="F21" s="182"/>
      <c r="G21" s="183">
        <f t="shared" si="0"/>
        <v>0</v>
      </c>
      <c r="H21" s="160">
        <v>35.700000000000003</v>
      </c>
      <c r="I21" s="159">
        <f t="shared" si="1"/>
        <v>464.1</v>
      </c>
      <c r="J21" s="160">
        <v>0</v>
      </c>
      <c r="K21" s="159">
        <f t="shared" si="2"/>
        <v>0</v>
      </c>
      <c r="L21" s="159">
        <v>21</v>
      </c>
      <c r="M21" s="159">
        <f t="shared" si="3"/>
        <v>0</v>
      </c>
      <c r="N21" s="158">
        <v>0</v>
      </c>
      <c r="O21" s="158">
        <f t="shared" si="4"/>
        <v>0</v>
      </c>
      <c r="P21" s="158">
        <v>0</v>
      </c>
      <c r="Q21" s="158">
        <f t="shared" si="5"/>
        <v>0</v>
      </c>
      <c r="R21" s="159"/>
      <c r="S21" s="159" t="s">
        <v>136</v>
      </c>
      <c r="T21" s="159" t="s">
        <v>137</v>
      </c>
      <c r="U21" s="159">
        <v>0</v>
      </c>
      <c r="V21" s="159">
        <f t="shared" si="6"/>
        <v>0</v>
      </c>
      <c r="W21" s="159"/>
      <c r="X21" s="159" t="s">
        <v>275</v>
      </c>
      <c r="Y21" s="159" t="s">
        <v>139</v>
      </c>
      <c r="Z21" s="149"/>
      <c r="AA21" s="149"/>
      <c r="AB21" s="149"/>
      <c r="AC21" s="149"/>
      <c r="AD21" s="149"/>
      <c r="AE21" s="149"/>
      <c r="AF21" s="149"/>
      <c r="AG21" s="149" t="s">
        <v>276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8">
        <v>14</v>
      </c>
      <c r="B22" s="179" t="s">
        <v>822</v>
      </c>
      <c r="C22" s="186" t="s">
        <v>839</v>
      </c>
      <c r="D22" s="180" t="s">
        <v>164</v>
      </c>
      <c r="E22" s="181">
        <v>6</v>
      </c>
      <c r="F22" s="182"/>
      <c r="G22" s="183">
        <f t="shared" si="0"/>
        <v>0</v>
      </c>
      <c r="H22" s="160">
        <v>64</v>
      </c>
      <c r="I22" s="159">
        <f t="shared" si="1"/>
        <v>384</v>
      </c>
      <c r="J22" s="160">
        <v>0</v>
      </c>
      <c r="K22" s="159">
        <f t="shared" si="2"/>
        <v>0</v>
      </c>
      <c r="L22" s="159">
        <v>21</v>
      </c>
      <c r="M22" s="159">
        <f t="shared" si="3"/>
        <v>0</v>
      </c>
      <c r="N22" s="158">
        <v>0</v>
      </c>
      <c r="O22" s="158">
        <f t="shared" si="4"/>
        <v>0</v>
      </c>
      <c r="P22" s="158">
        <v>0</v>
      </c>
      <c r="Q22" s="158">
        <f t="shared" si="5"/>
        <v>0</v>
      </c>
      <c r="R22" s="159"/>
      <c r="S22" s="159" t="s">
        <v>136</v>
      </c>
      <c r="T22" s="159" t="s">
        <v>137</v>
      </c>
      <c r="U22" s="159">
        <v>0</v>
      </c>
      <c r="V22" s="159">
        <f t="shared" si="6"/>
        <v>0</v>
      </c>
      <c r="W22" s="159"/>
      <c r="X22" s="159" t="s">
        <v>254</v>
      </c>
      <c r="Y22" s="159" t="s">
        <v>139</v>
      </c>
      <c r="Z22" s="149"/>
      <c r="AA22" s="149"/>
      <c r="AB22" s="149"/>
      <c r="AC22" s="149"/>
      <c r="AD22" s="149"/>
      <c r="AE22" s="149"/>
      <c r="AF22" s="149"/>
      <c r="AG22" s="149" t="s">
        <v>304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8">
        <v>15</v>
      </c>
      <c r="B23" s="179" t="s">
        <v>822</v>
      </c>
      <c r="C23" s="186" t="s">
        <v>840</v>
      </c>
      <c r="D23" s="180" t="s">
        <v>164</v>
      </c>
      <c r="E23" s="181">
        <v>1</v>
      </c>
      <c r="F23" s="182"/>
      <c r="G23" s="183">
        <f t="shared" si="0"/>
        <v>0</v>
      </c>
      <c r="H23" s="160">
        <v>91.8</v>
      </c>
      <c r="I23" s="159">
        <f t="shared" si="1"/>
        <v>91.8</v>
      </c>
      <c r="J23" s="160">
        <v>0</v>
      </c>
      <c r="K23" s="159">
        <f t="shared" si="2"/>
        <v>0</v>
      </c>
      <c r="L23" s="159">
        <v>21</v>
      </c>
      <c r="M23" s="159">
        <f t="shared" si="3"/>
        <v>0</v>
      </c>
      <c r="N23" s="158">
        <v>0</v>
      </c>
      <c r="O23" s="158">
        <f t="shared" si="4"/>
        <v>0</v>
      </c>
      <c r="P23" s="158">
        <v>0</v>
      </c>
      <c r="Q23" s="158">
        <f t="shared" si="5"/>
        <v>0</v>
      </c>
      <c r="R23" s="159"/>
      <c r="S23" s="159" t="s">
        <v>136</v>
      </c>
      <c r="T23" s="159" t="s">
        <v>137</v>
      </c>
      <c r="U23" s="159">
        <v>0</v>
      </c>
      <c r="V23" s="159">
        <f t="shared" si="6"/>
        <v>0</v>
      </c>
      <c r="W23" s="159"/>
      <c r="X23" s="159" t="s">
        <v>254</v>
      </c>
      <c r="Y23" s="159" t="s">
        <v>139</v>
      </c>
      <c r="Z23" s="149"/>
      <c r="AA23" s="149"/>
      <c r="AB23" s="149"/>
      <c r="AC23" s="149"/>
      <c r="AD23" s="149"/>
      <c r="AE23" s="149"/>
      <c r="AF23" s="149"/>
      <c r="AG23" s="149" t="s">
        <v>304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8">
        <v>16</v>
      </c>
      <c r="B24" s="179" t="s">
        <v>822</v>
      </c>
      <c r="C24" s="186" t="s">
        <v>841</v>
      </c>
      <c r="D24" s="180" t="s">
        <v>164</v>
      </c>
      <c r="E24" s="181">
        <v>1</v>
      </c>
      <c r="F24" s="182"/>
      <c r="G24" s="183">
        <f t="shared" si="0"/>
        <v>0</v>
      </c>
      <c r="H24" s="160">
        <v>64</v>
      </c>
      <c r="I24" s="159">
        <f t="shared" si="1"/>
        <v>64</v>
      </c>
      <c r="J24" s="160">
        <v>0</v>
      </c>
      <c r="K24" s="159">
        <f t="shared" si="2"/>
        <v>0</v>
      </c>
      <c r="L24" s="159">
        <v>21</v>
      </c>
      <c r="M24" s="159">
        <f t="shared" si="3"/>
        <v>0</v>
      </c>
      <c r="N24" s="158">
        <v>0</v>
      </c>
      <c r="O24" s="158">
        <f t="shared" si="4"/>
        <v>0</v>
      </c>
      <c r="P24" s="158">
        <v>0</v>
      </c>
      <c r="Q24" s="158">
        <f t="shared" si="5"/>
        <v>0</v>
      </c>
      <c r="R24" s="159"/>
      <c r="S24" s="159" t="s">
        <v>136</v>
      </c>
      <c r="T24" s="159" t="s">
        <v>137</v>
      </c>
      <c r="U24" s="159">
        <v>0</v>
      </c>
      <c r="V24" s="159">
        <f t="shared" si="6"/>
        <v>0</v>
      </c>
      <c r="W24" s="159"/>
      <c r="X24" s="159" t="s">
        <v>254</v>
      </c>
      <c r="Y24" s="159" t="s">
        <v>139</v>
      </c>
      <c r="Z24" s="149"/>
      <c r="AA24" s="149"/>
      <c r="AB24" s="149"/>
      <c r="AC24" s="149"/>
      <c r="AD24" s="149"/>
      <c r="AE24" s="149"/>
      <c r="AF24" s="149"/>
      <c r="AG24" s="149" t="s">
        <v>304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8">
        <v>17</v>
      </c>
      <c r="B25" s="179" t="s">
        <v>842</v>
      </c>
      <c r="C25" s="186" t="s">
        <v>843</v>
      </c>
      <c r="D25" s="180" t="s">
        <v>164</v>
      </c>
      <c r="E25" s="181">
        <v>4</v>
      </c>
      <c r="F25" s="182"/>
      <c r="G25" s="183">
        <f t="shared" si="0"/>
        <v>0</v>
      </c>
      <c r="H25" s="160">
        <v>42.6</v>
      </c>
      <c r="I25" s="159">
        <f t="shared" si="1"/>
        <v>170.4</v>
      </c>
      <c r="J25" s="160">
        <v>165.7</v>
      </c>
      <c r="K25" s="159">
        <f t="shared" si="2"/>
        <v>662.8</v>
      </c>
      <c r="L25" s="159">
        <v>21</v>
      </c>
      <c r="M25" s="159">
        <f t="shared" si="3"/>
        <v>0</v>
      </c>
      <c r="N25" s="158">
        <v>0</v>
      </c>
      <c r="O25" s="158">
        <f t="shared" si="4"/>
        <v>0</v>
      </c>
      <c r="P25" s="158">
        <v>0</v>
      </c>
      <c r="Q25" s="158">
        <f t="shared" si="5"/>
        <v>0</v>
      </c>
      <c r="R25" s="159"/>
      <c r="S25" s="159" t="s">
        <v>136</v>
      </c>
      <c r="T25" s="159" t="s">
        <v>137</v>
      </c>
      <c r="U25" s="159">
        <v>0</v>
      </c>
      <c r="V25" s="159">
        <f t="shared" si="6"/>
        <v>0</v>
      </c>
      <c r="W25" s="159"/>
      <c r="X25" s="159" t="s">
        <v>138</v>
      </c>
      <c r="Y25" s="159" t="s">
        <v>139</v>
      </c>
      <c r="Z25" s="149"/>
      <c r="AA25" s="149"/>
      <c r="AB25" s="149"/>
      <c r="AC25" s="149"/>
      <c r="AD25" s="149"/>
      <c r="AE25" s="149"/>
      <c r="AF25" s="149"/>
      <c r="AG25" s="149" t="s">
        <v>140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8">
        <v>18</v>
      </c>
      <c r="B26" s="179" t="s">
        <v>844</v>
      </c>
      <c r="C26" s="186" t="s">
        <v>845</v>
      </c>
      <c r="D26" s="180" t="s">
        <v>164</v>
      </c>
      <c r="E26" s="181">
        <v>9</v>
      </c>
      <c r="F26" s="182"/>
      <c r="G26" s="183">
        <f t="shared" si="0"/>
        <v>0</v>
      </c>
      <c r="H26" s="160">
        <v>78</v>
      </c>
      <c r="I26" s="159">
        <f t="shared" si="1"/>
        <v>702</v>
      </c>
      <c r="J26" s="160">
        <v>0</v>
      </c>
      <c r="K26" s="159">
        <f t="shared" si="2"/>
        <v>0</v>
      </c>
      <c r="L26" s="159">
        <v>21</v>
      </c>
      <c r="M26" s="159">
        <f t="shared" si="3"/>
        <v>0</v>
      </c>
      <c r="N26" s="158">
        <v>0</v>
      </c>
      <c r="O26" s="158">
        <f t="shared" si="4"/>
        <v>0</v>
      </c>
      <c r="P26" s="158">
        <v>0</v>
      </c>
      <c r="Q26" s="158">
        <f t="shared" si="5"/>
        <v>0</v>
      </c>
      <c r="R26" s="159"/>
      <c r="S26" s="159" t="s">
        <v>136</v>
      </c>
      <c r="T26" s="159" t="s">
        <v>137</v>
      </c>
      <c r="U26" s="159">
        <v>0</v>
      </c>
      <c r="V26" s="159">
        <f t="shared" si="6"/>
        <v>0</v>
      </c>
      <c r="W26" s="159"/>
      <c r="X26" s="159" t="s">
        <v>275</v>
      </c>
      <c r="Y26" s="159" t="s">
        <v>139</v>
      </c>
      <c r="Z26" s="149"/>
      <c r="AA26" s="149"/>
      <c r="AB26" s="149"/>
      <c r="AC26" s="149"/>
      <c r="AD26" s="149"/>
      <c r="AE26" s="149"/>
      <c r="AF26" s="149"/>
      <c r="AG26" s="149" t="s">
        <v>276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8">
        <v>19</v>
      </c>
      <c r="B27" s="179" t="s">
        <v>180</v>
      </c>
      <c r="C27" s="186" t="s">
        <v>846</v>
      </c>
      <c r="D27" s="180" t="s">
        <v>164</v>
      </c>
      <c r="E27" s="181">
        <v>5</v>
      </c>
      <c r="F27" s="182"/>
      <c r="G27" s="183">
        <f t="shared" si="0"/>
        <v>0</v>
      </c>
      <c r="H27" s="160">
        <v>18</v>
      </c>
      <c r="I27" s="159">
        <f t="shared" si="1"/>
        <v>90</v>
      </c>
      <c r="J27" s="160">
        <v>65</v>
      </c>
      <c r="K27" s="159">
        <f t="shared" si="2"/>
        <v>325</v>
      </c>
      <c r="L27" s="159">
        <v>21</v>
      </c>
      <c r="M27" s="159">
        <f t="shared" si="3"/>
        <v>0</v>
      </c>
      <c r="N27" s="158">
        <v>0</v>
      </c>
      <c r="O27" s="158">
        <f t="shared" si="4"/>
        <v>0</v>
      </c>
      <c r="P27" s="158">
        <v>0</v>
      </c>
      <c r="Q27" s="158">
        <f t="shared" si="5"/>
        <v>0</v>
      </c>
      <c r="R27" s="159"/>
      <c r="S27" s="159" t="s">
        <v>136</v>
      </c>
      <c r="T27" s="159" t="s">
        <v>137</v>
      </c>
      <c r="U27" s="159">
        <v>0</v>
      </c>
      <c r="V27" s="159">
        <f t="shared" si="6"/>
        <v>0</v>
      </c>
      <c r="W27" s="159"/>
      <c r="X27" s="159" t="s">
        <v>138</v>
      </c>
      <c r="Y27" s="159" t="s">
        <v>139</v>
      </c>
      <c r="Z27" s="149"/>
      <c r="AA27" s="149"/>
      <c r="AB27" s="149"/>
      <c r="AC27" s="149"/>
      <c r="AD27" s="149"/>
      <c r="AE27" s="149"/>
      <c r="AF27" s="149"/>
      <c r="AG27" s="149" t="s">
        <v>140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8">
        <v>20</v>
      </c>
      <c r="B28" s="179" t="s">
        <v>182</v>
      </c>
      <c r="C28" s="186" t="s">
        <v>847</v>
      </c>
      <c r="D28" s="180" t="s">
        <v>164</v>
      </c>
      <c r="E28" s="181">
        <v>4</v>
      </c>
      <c r="F28" s="182"/>
      <c r="G28" s="183">
        <f t="shared" si="0"/>
        <v>0</v>
      </c>
      <c r="H28" s="160">
        <v>126</v>
      </c>
      <c r="I28" s="159">
        <f t="shared" si="1"/>
        <v>504</v>
      </c>
      <c r="J28" s="160">
        <v>0</v>
      </c>
      <c r="K28" s="159">
        <f t="shared" si="2"/>
        <v>0</v>
      </c>
      <c r="L28" s="159">
        <v>21</v>
      </c>
      <c r="M28" s="159">
        <f t="shared" si="3"/>
        <v>0</v>
      </c>
      <c r="N28" s="158">
        <v>0</v>
      </c>
      <c r="O28" s="158">
        <f t="shared" si="4"/>
        <v>0</v>
      </c>
      <c r="P28" s="158">
        <v>0</v>
      </c>
      <c r="Q28" s="158">
        <f t="shared" si="5"/>
        <v>0</v>
      </c>
      <c r="R28" s="159"/>
      <c r="S28" s="159" t="s">
        <v>136</v>
      </c>
      <c r="T28" s="159" t="s">
        <v>137</v>
      </c>
      <c r="U28" s="159">
        <v>0</v>
      </c>
      <c r="V28" s="159">
        <f t="shared" si="6"/>
        <v>0</v>
      </c>
      <c r="W28" s="159"/>
      <c r="X28" s="159" t="s">
        <v>275</v>
      </c>
      <c r="Y28" s="159" t="s">
        <v>139</v>
      </c>
      <c r="Z28" s="149"/>
      <c r="AA28" s="149"/>
      <c r="AB28" s="149"/>
      <c r="AC28" s="149"/>
      <c r="AD28" s="149"/>
      <c r="AE28" s="149"/>
      <c r="AF28" s="149"/>
      <c r="AG28" s="149" t="s">
        <v>276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8">
        <v>21</v>
      </c>
      <c r="B29" s="179" t="s">
        <v>184</v>
      </c>
      <c r="C29" s="186" t="s">
        <v>848</v>
      </c>
      <c r="D29" s="180" t="s">
        <v>164</v>
      </c>
      <c r="E29" s="181">
        <v>6</v>
      </c>
      <c r="F29" s="182"/>
      <c r="G29" s="183">
        <f t="shared" si="0"/>
        <v>0</v>
      </c>
      <c r="H29" s="160">
        <v>70</v>
      </c>
      <c r="I29" s="159">
        <f t="shared" si="1"/>
        <v>420</v>
      </c>
      <c r="J29" s="160">
        <v>85</v>
      </c>
      <c r="K29" s="159">
        <f t="shared" si="2"/>
        <v>510</v>
      </c>
      <c r="L29" s="159">
        <v>21</v>
      </c>
      <c r="M29" s="159">
        <f t="shared" si="3"/>
        <v>0</v>
      </c>
      <c r="N29" s="158">
        <v>0</v>
      </c>
      <c r="O29" s="158">
        <f t="shared" si="4"/>
        <v>0</v>
      </c>
      <c r="P29" s="158">
        <v>0</v>
      </c>
      <c r="Q29" s="158">
        <f t="shared" si="5"/>
        <v>0</v>
      </c>
      <c r="R29" s="159"/>
      <c r="S29" s="159" t="s">
        <v>136</v>
      </c>
      <c r="T29" s="159" t="s">
        <v>137</v>
      </c>
      <c r="U29" s="159">
        <v>0</v>
      </c>
      <c r="V29" s="159">
        <f t="shared" si="6"/>
        <v>0</v>
      </c>
      <c r="W29" s="159"/>
      <c r="X29" s="159" t="s">
        <v>138</v>
      </c>
      <c r="Y29" s="159" t="s">
        <v>139</v>
      </c>
      <c r="Z29" s="149"/>
      <c r="AA29" s="149"/>
      <c r="AB29" s="149"/>
      <c r="AC29" s="149"/>
      <c r="AD29" s="149"/>
      <c r="AE29" s="149"/>
      <c r="AF29" s="149"/>
      <c r="AG29" s="149" t="s">
        <v>140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8">
        <v>22</v>
      </c>
      <c r="B30" s="179" t="s">
        <v>849</v>
      </c>
      <c r="C30" s="186" t="s">
        <v>850</v>
      </c>
      <c r="D30" s="180" t="s">
        <v>202</v>
      </c>
      <c r="E30" s="181">
        <v>45</v>
      </c>
      <c r="F30" s="182"/>
      <c r="G30" s="183">
        <f t="shared" si="0"/>
        <v>0</v>
      </c>
      <c r="H30" s="160">
        <v>29.8</v>
      </c>
      <c r="I30" s="159">
        <f t="shared" si="1"/>
        <v>1341</v>
      </c>
      <c r="J30" s="160">
        <v>53.2</v>
      </c>
      <c r="K30" s="159">
        <f t="shared" si="2"/>
        <v>2394</v>
      </c>
      <c r="L30" s="159">
        <v>21</v>
      </c>
      <c r="M30" s="159">
        <f t="shared" si="3"/>
        <v>0</v>
      </c>
      <c r="N30" s="158">
        <v>0</v>
      </c>
      <c r="O30" s="158">
        <f t="shared" si="4"/>
        <v>0</v>
      </c>
      <c r="P30" s="158">
        <v>0</v>
      </c>
      <c r="Q30" s="158">
        <f t="shared" si="5"/>
        <v>0</v>
      </c>
      <c r="R30" s="159"/>
      <c r="S30" s="159" t="s">
        <v>136</v>
      </c>
      <c r="T30" s="159" t="s">
        <v>137</v>
      </c>
      <c r="U30" s="159">
        <v>0</v>
      </c>
      <c r="V30" s="159">
        <f t="shared" si="6"/>
        <v>0</v>
      </c>
      <c r="W30" s="159"/>
      <c r="X30" s="159" t="s">
        <v>138</v>
      </c>
      <c r="Y30" s="159" t="s">
        <v>139</v>
      </c>
      <c r="Z30" s="149"/>
      <c r="AA30" s="149"/>
      <c r="AB30" s="149"/>
      <c r="AC30" s="149"/>
      <c r="AD30" s="149"/>
      <c r="AE30" s="149"/>
      <c r="AF30" s="149"/>
      <c r="AG30" s="149" t="s">
        <v>140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8">
        <v>23</v>
      </c>
      <c r="B31" s="179" t="s">
        <v>851</v>
      </c>
      <c r="C31" s="186" t="s">
        <v>852</v>
      </c>
      <c r="D31" s="180" t="s">
        <v>202</v>
      </c>
      <c r="E31" s="181">
        <v>240</v>
      </c>
      <c r="F31" s="182"/>
      <c r="G31" s="183">
        <f t="shared" si="0"/>
        <v>0</v>
      </c>
      <c r="H31" s="160">
        <v>29.5</v>
      </c>
      <c r="I31" s="159">
        <f t="shared" si="1"/>
        <v>7080</v>
      </c>
      <c r="J31" s="160">
        <v>41.6</v>
      </c>
      <c r="K31" s="159">
        <f t="shared" si="2"/>
        <v>9984</v>
      </c>
      <c r="L31" s="159">
        <v>21</v>
      </c>
      <c r="M31" s="159">
        <f t="shared" si="3"/>
        <v>0</v>
      </c>
      <c r="N31" s="158">
        <v>0</v>
      </c>
      <c r="O31" s="158">
        <f t="shared" si="4"/>
        <v>0</v>
      </c>
      <c r="P31" s="158">
        <v>0</v>
      </c>
      <c r="Q31" s="158">
        <f t="shared" si="5"/>
        <v>0</v>
      </c>
      <c r="R31" s="159"/>
      <c r="S31" s="159" t="s">
        <v>136</v>
      </c>
      <c r="T31" s="159" t="s">
        <v>137</v>
      </c>
      <c r="U31" s="159">
        <v>0</v>
      </c>
      <c r="V31" s="159">
        <f t="shared" si="6"/>
        <v>0</v>
      </c>
      <c r="W31" s="159"/>
      <c r="X31" s="159" t="s">
        <v>138</v>
      </c>
      <c r="Y31" s="159" t="s">
        <v>139</v>
      </c>
      <c r="Z31" s="149"/>
      <c r="AA31" s="149"/>
      <c r="AB31" s="149"/>
      <c r="AC31" s="149"/>
      <c r="AD31" s="149"/>
      <c r="AE31" s="149"/>
      <c r="AF31" s="149"/>
      <c r="AG31" s="149" t="s">
        <v>140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8">
        <v>24</v>
      </c>
      <c r="B32" s="179" t="s">
        <v>853</v>
      </c>
      <c r="C32" s="186" t="s">
        <v>854</v>
      </c>
      <c r="D32" s="180" t="s">
        <v>202</v>
      </c>
      <c r="E32" s="181">
        <v>180</v>
      </c>
      <c r="F32" s="182"/>
      <c r="G32" s="183">
        <f t="shared" si="0"/>
        <v>0</v>
      </c>
      <c r="H32" s="160">
        <v>17.7</v>
      </c>
      <c r="I32" s="159">
        <f t="shared" si="1"/>
        <v>3186</v>
      </c>
      <c r="J32" s="160">
        <v>37.700000000000003</v>
      </c>
      <c r="K32" s="159">
        <f t="shared" si="2"/>
        <v>6786</v>
      </c>
      <c r="L32" s="159">
        <v>21</v>
      </c>
      <c r="M32" s="159">
        <f t="shared" si="3"/>
        <v>0</v>
      </c>
      <c r="N32" s="158">
        <v>0</v>
      </c>
      <c r="O32" s="158">
        <f t="shared" si="4"/>
        <v>0</v>
      </c>
      <c r="P32" s="158">
        <v>0</v>
      </c>
      <c r="Q32" s="158">
        <f t="shared" si="5"/>
        <v>0</v>
      </c>
      <c r="R32" s="159"/>
      <c r="S32" s="159" t="s">
        <v>136</v>
      </c>
      <c r="T32" s="159" t="s">
        <v>137</v>
      </c>
      <c r="U32" s="159">
        <v>0</v>
      </c>
      <c r="V32" s="159">
        <f t="shared" si="6"/>
        <v>0</v>
      </c>
      <c r="W32" s="159"/>
      <c r="X32" s="159" t="s">
        <v>138</v>
      </c>
      <c r="Y32" s="159" t="s">
        <v>139</v>
      </c>
      <c r="Z32" s="149"/>
      <c r="AA32" s="149"/>
      <c r="AB32" s="149"/>
      <c r="AC32" s="149"/>
      <c r="AD32" s="149"/>
      <c r="AE32" s="149"/>
      <c r="AF32" s="149"/>
      <c r="AG32" s="149" t="s">
        <v>140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8">
        <v>25</v>
      </c>
      <c r="B33" s="179" t="s">
        <v>853</v>
      </c>
      <c r="C33" s="186" t="s">
        <v>855</v>
      </c>
      <c r="D33" s="180" t="s">
        <v>202</v>
      </c>
      <c r="E33" s="181">
        <v>20</v>
      </c>
      <c r="F33" s="182"/>
      <c r="G33" s="183">
        <f t="shared" si="0"/>
        <v>0</v>
      </c>
      <c r="H33" s="160">
        <v>0</v>
      </c>
      <c r="I33" s="159">
        <f t="shared" si="1"/>
        <v>0</v>
      </c>
      <c r="J33" s="160">
        <v>55.4</v>
      </c>
      <c r="K33" s="159">
        <f t="shared" si="2"/>
        <v>1108</v>
      </c>
      <c r="L33" s="159">
        <v>21</v>
      </c>
      <c r="M33" s="159">
        <f t="shared" si="3"/>
        <v>0</v>
      </c>
      <c r="N33" s="158">
        <v>0</v>
      </c>
      <c r="O33" s="158">
        <f t="shared" si="4"/>
        <v>0</v>
      </c>
      <c r="P33" s="158">
        <v>0</v>
      </c>
      <c r="Q33" s="158">
        <f t="shared" si="5"/>
        <v>0</v>
      </c>
      <c r="R33" s="159"/>
      <c r="S33" s="159" t="s">
        <v>136</v>
      </c>
      <c r="T33" s="159" t="s">
        <v>137</v>
      </c>
      <c r="U33" s="159">
        <v>0</v>
      </c>
      <c r="V33" s="159">
        <f t="shared" si="6"/>
        <v>0</v>
      </c>
      <c r="W33" s="159"/>
      <c r="X33" s="159" t="s">
        <v>254</v>
      </c>
      <c r="Y33" s="159" t="s">
        <v>139</v>
      </c>
      <c r="Z33" s="149"/>
      <c r="AA33" s="149"/>
      <c r="AB33" s="149"/>
      <c r="AC33" s="149"/>
      <c r="AD33" s="149"/>
      <c r="AE33" s="149"/>
      <c r="AF33" s="149"/>
      <c r="AG33" s="149" t="s">
        <v>255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8">
        <v>26</v>
      </c>
      <c r="B34" s="179" t="s">
        <v>856</v>
      </c>
      <c r="C34" s="186" t="s">
        <v>857</v>
      </c>
      <c r="D34" s="180" t="s">
        <v>202</v>
      </c>
      <c r="E34" s="181">
        <v>20</v>
      </c>
      <c r="F34" s="182"/>
      <c r="G34" s="183">
        <f t="shared" si="0"/>
        <v>0</v>
      </c>
      <c r="H34" s="160">
        <v>12</v>
      </c>
      <c r="I34" s="159">
        <f t="shared" si="1"/>
        <v>240</v>
      </c>
      <c r="J34" s="160">
        <v>34</v>
      </c>
      <c r="K34" s="159">
        <f t="shared" si="2"/>
        <v>680</v>
      </c>
      <c r="L34" s="159">
        <v>21</v>
      </c>
      <c r="M34" s="159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59"/>
      <c r="S34" s="159" t="s">
        <v>136</v>
      </c>
      <c r="T34" s="159" t="s">
        <v>137</v>
      </c>
      <c r="U34" s="159">
        <v>0</v>
      </c>
      <c r="V34" s="159">
        <f t="shared" si="6"/>
        <v>0</v>
      </c>
      <c r="W34" s="159"/>
      <c r="X34" s="159" t="s">
        <v>138</v>
      </c>
      <c r="Y34" s="159" t="s">
        <v>139</v>
      </c>
      <c r="Z34" s="149"/>
      <c r="AA34" s="149"/>
      <c r="AB34" s="149"/>
      <c r="AC34" s="149"/>
      <c r="AD34" s="149"/>
      <c r="AE34" s="149"/>
      <c r="AF34" s="149"/>
      <c r="AG34" s="149" t="s">
        <v>140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8">
        <v>27</v>
      </c>
      <c r="B35" s="179" t="s">
        <v>858</v>
      </c>
      <c r="C35" s="186" t="s">
        <v>859</v>
      </c>
      <c r="D35" s="180" t="s">
        <v>202</v>
      </c>
      <c r="E35" s="181">
        <v>20</v>
      </c>
      <c r="F35" s="182"/>
      <c r="G35" s="183">
        <f t="shared" si="0"/>
        <v>0</v>
      </c>
      <c r="H35" s="160">
        <v>15.8</v>
      </c>
      <c r="I35" s="159">
        <f t="shared" si="1"/>
        <v>316</v>
      </c>
      <c r="J35" s="160">
        <v>33.9</v>
      </c>
      <c r="K35" s="159">
        <f t="shared" si="2"/>
        <v>678</v>
      </c>
      <c r="L35" s="159">
        <v>21</v>
      </c>
      <c r="M35" s="159">
        <f t="shared" si="3"/>
        <v>0</v>
      </c>
      <c r="N35" s="158">
        <v>0</v>
      </c>
      <c r="O35" s="158">
        <f t="shared" si="4"/>
        <v>0</v>
      </c>
      <c r="P35" s="158">
        <v>0</v>
      </c>
      <c r="Q35" s="158">
        <f t="shared" si="5"/>
        <v>0</v>
      </c>
      <c r="R35" s="159"/>
      <c r="S35" s="159" t="s">
        <v>136</v>
      </c>
      <c r="T35" s="159" t="s">
        <v>137</v>
      </c>
      <c r="U35" s="159">
        <v>0</v>
      </c>
      <c r="V35" s="159">
        <f t="shared" si="6"/>
        <v>0</v>
      </c>
      <c r="W35" s="159"/>
      <c r="X35" s="159" t="s">
        <v>138</v>
      </c>
      <c r="Y35" s="159" t="s">
        <v>139</v>
      </c>
      <c r="Z35" s="149"/>
      <c r="AA35" s="149"/>
      <c r="AB35" s="149"/>
      <c r="AC35" s="149"/>
      <c r="AD35" s="149"/>
      <c r="AE35" s="149"/>
      <c r="AF35" s="149"/>
      <c r="AG35" s="149" t="s">
        <v>140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8">
        <v>28</v>
      </c>
      <c r="B36" s="179" t="s">
        <v>860</v>
      </c>
      <c r="C36" s="186" t="s">
        <v>861</v>
      </c>
      <c r="D36" s="180" t="s">
        <v>202</v>
      </c>
      <c r="E36" s="181">
        <v>20</v>
      </c>
      <c r="F36" s="182"/>
      <c r="G36" s="183">
        <f t="shared" si="0"/>
        <v>0</v>
      </c>
      <c r="H36" s="160">
        <v>59</v>
      </c>
      <c r="I36" s="159">
        <f t="shared" si="1"/>
        <v>1180</v>
      </c>
      <c r="J36" s="160">
        <v>0</v>
      </c>
      <c r="K36" s="159">
        <f t="shared" si="2"/>
        <v>0</v>
      </c>
      <c r="L36" s="159">
        <v>21</v>
      </c>
      <c r="M36" s="159">
        <f t="shared" si="3"/>
        <v>0</v>
      </c>
      <c r="N36" s="158">
        <v>0</v>
      </c>
      <c r="O36" s="158">
        <f t="shared" si="4"/>
        <v>0</v>
      </c>
      <c r="P36" s="158">
        <v>0</v>
      </c>
      <c r="Q36" s="158">
        <f t="shared" si="5"/>
        <v>0</v>
      </c>
      <c r="R36" s="159"/>
      <c r="S36" s="159" t="s">
        <v>136</v>
      </c>
      <c r="T36" s="159" t="s">
        <v>137</v>
      </c>
      <c r="U36" s="159">
        <v>0</v>
      </c>
      <c r="V36" s="159">
        <f t="shared" si="6"/>
        <v>0</v>
      </c>
      <c r="W36" s="159"/>
      <c r="X36" s="159" t="s">
        <v>275</v>
      </c>
      <c r="Y36" s="159" t="s">
        <v>139</v>
      </c>
      <c r="Z36" s="149"/>
      <c r="AA36" s="149"/>
      <c r="AB36" s="149"/>
      <c r="AC36" s="149"/>
      <c r="AD36" s="149"/>
      <c r="AE36" s="149"/>
      <c r="AF36" s="149"/>
      <c r="AG36" s="149" t="s">
        <v>276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8">
        <v>29</v>
      </c>
      <c r="B37" s="179" t="s">
        <v>862</v>
      </c>
      <c r="C37" s="186" t="s">
        <v>863</v>
      </c>
      <c r="D37" s="180" t="s">
        <v>202</v>
      </c>
      <c r="E37" s="181">
        <v>20</v>
      </c>
      <c r="F37" s="182"/>
      <c r="G37" s="183">
        <f t="shared" si="0"/>
        <v>0</v>
      </c>
      <c r="H37" s="160">
        <v>10.5</v>
      </c>
      <c r="I37" s="159">
        <f t="shared" si="1"/>
        <v>210</v>
      </c>
      <c r="J37" s="160">
        <v>58.3</v>
      </c>
      <c r="K37" s="159">
        <f t="shared" si="2"/>
        <v>1166</v>
      </c>
      <c r="L37" s="159">
        <v>21</v>
      </c>
      <c r="M37" s="159">
        <f t="shared" si="3"/>
        <v>0</v>
      </c>
      <c r="N37" s="158">
        <v>0</v>
      </c>
      <c r="O37" s="158">
        <f t="shared" si="4"/>
        <v>0</v>
      </c>
      <c r="P37" s="158">
        <v>0</v>
      </c>
      <c r="Q37" s="158">
        <f t="shared" si="5"/>
        <v>0</v>
      </c>
      <c r="R37" s="159"/>
      <c r="S37" s="159" t="s">
        <v>136</v>
      </c>
      <c r="T37" s="159" t="s">
        <v>137</v>
      </c>
      <c r="U37" s="159">
        <v>0</v>
      </c>
      <c r="V37" s="159">
        <f t="shared" si="6"/>
        <v>0</v>
      </c>
      <c r="W37" s="159"/>
      <c r="X37" s="159" t="s">
        <v>138</v>
      </c>
      <c r="Y37" s="159" t="s">
        <v>139</v>
      </c>
      <c r="Z37" s="149"/>
      <c r="AA37" s="149"/>
      <c r="AB37" s="149"/>
      <c r="AC37" s="149"/>
      <c r="AD37" s="149"/>
      <c r="AE37" s="149"/>
      <c r="AF37" s="149"/>
      <c r="AG37" s="149" t="s">
        <v>140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8">
        <v>30</v>
      </c>
      <c r="B38" s="179" t="s">
        <v>822</v>
      </c>
      <c r="C38" s="186" t="s">
        <v>864</v>
      </c>
      <c r="D38" s="180" t="s">
        <v>865</v>
      </c>
      <c r="E38" s="181">
        <v>1</v>
      </c>
      <c r="F38" s="182"/>
      <c r="G38" s="183">
        <f t="shared" si="0"/>
        <v>0</v>
      </c>
      <c r="H38" s="160">
        <v>0</v>
      </c>
      <c r="I38" s="159">
        <f t="shared" si="1"/>
        <v>0</v>
      </c>
      <c r="J38" s="160">
        <v>64090</v>
      </c>
      <c r="K38" s="159">
        <f t="shared" si="2"/>
        <v>64090</v>
      </c>
      <c r="L38" s="159">
        <v>21</v>
      </c>
      <c r="M38" s="159">
        <f t="shared" si="3"/>
        <v>0</v>
      </c>
      <c r="N38" s="158">
        <v>0</v>
      </c>
      <c r="O38" s="158">
        <f t="shared" si="4"/>
        <v>0</v>
      </c>
      <c r="P38" s="158">
        <v>0</v>
      </c>
      <c r="Q38" s="158">
        <f t="shared" si="5"/>
        <v>0</v>
      </c>
      <c r="R38" s="159"/>
      <c r="S38" s="159" t="s">
        <v>136</v>
      </c>
      <c r="T38" s="159" t="s">
        <v>137</v>
      </c>
      <c r="U38" s="159">
        <v>0</v>
      </c>
      <c r="V38" s="159">
        <f t="shared" si="6"/>
        <v>0</v>
      </c>
      <c r="W38" s="159"/>
      <c r="X38" s="159" t="s">
        <v>254</v>
      </c>
      <c r="Y38" s="159" t="s">
        <v>139</v>
      </c>
      <c r="Z38" s="149"/>
      <c r="AA38" s="149"/>
      <c r="AB38" s="149"/>
      <c r="AC38" s="149"/>
      <c r="AD38" s="149"/>
      <c r="AE38" s="149"/>
      <c r="AF38" s="149"/>
      <c r="AG38" s="149" t="s">
        <v>255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8">
        <v>31</v>
      </c>
      <c r="B39" s="179" t="s">
        <v>866</v>
      </c>
      <c r="C39" s="186" t="s">
        <v>867</v>
      </c>
      <c r="D39" s="180" t="s">
        <v>164</v>
      </c>
      <c r="E39" s="181">
        <v>1</v>
      </c>
      <c r="F39" s="182"/>
      <c r="G39" s="183">
        <f t="shared" si="0"/>
        <v>0</v>
      </c>
      <c r="H39" s="160">
        <v>4530</v>
      </c>
      <c r="I39" s="159">
        <f t="shared" si="1"/>
        <v>4530</v>
      </c>
      <c r="J39" s="160">
        <v>0</v>
      </c>
      <c r="K39" s="159">
        <f t="shared" si="2"/>
        <v>0</v>
      </c>
      <c r="L39" s="159">
        <v>21</v>
      </c>
      <c r="M39" s="159">
        <f t="shared" si="3"/>
        <v>0</v>
      </c>
      <c r="N39" s="158">
        <v>0</v>
      </c>
      <c r="O39" s="158">
        <f t="shared" si="4"/>
        <v>0</v>
      </c>
      <c r="P39" s="158">
        <v>0</v>
      </c>
      <c r="Q39" s="158">
        <f t="shared" si="5"/>
        <v>0</v>
      </c>
      <c r="R39" s="159"/>
      <c r="S39" s="159" t="s">
        <v>136</v>
      </c>
      <c r="T39" s="159" t="s">
        <v>137</v>
      </c>
      <c r="U39" s="159">
        <v>0</v>
      </c>
      <c r="V39" s="159">
        <f t="shared" si="6"/>
        <v>0</v>
      </c>
      <c r="W39" s="159"/>
      <c r="X39" s="159" t="s">
        <v>275</v>
      </c>
      <c r="Y39" s="159" t="s">
        <v>139</v>
      </c>
      <c r="Z39" s="149"/>
      <c r="AA39" s="149"/>
      <c r="AB39" s="149"/>
      <c r="AC39" s="149"/>
      <c r="AD39" s="149"/>
      <c r="AE39" s="149"/>
      <c r="AF39" s="149"/>
      <c r="AG39" s="149" t="s">
        <v>276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8">
        <v>32</v>
      </c>
      <c r="B40" s="179" t="s">
        <v>827</v>
      </c>
      <c r="C40" s="186" t="s">
        <v>868</v>
      </c>
      <c r="D40" s="180" t="s">
        <v>164</v>
      </c>
      <c r="E40" s="181">
        <v>1</v>
      </c>
      <c r="F40" s="182"/>
      <c r="G40" s="183">
        <f t="shared" si="0"/>
        <v>0</v>
      </c>
      <c r="H40" s="160">
        <v>1352</v>
      </c>
      <c r="I40" s="159">
        <f t="shared" si="1"/>
        <v>1352</v>
      </c>
      <c r="J40" s="160">
        <v>196</v>
      </c>
      <c r="K40" s="159">
        <f t="shared" si="2"/>
        <v>196</v>
      </c>
      <c r="L40" s="159">
        <v>21</v>
      </c>
      <c r="M40" s="159">
        <f t="shared" si="3"/>
        <v>0</v>
      </c>
      <c r="N40" s="158">
        <v>0</v>
      </c>
      <c r="O40" s="158">
        <f t="shared" si="4"/>
        <v>0</v>
      </c>
      <c r="P40" s="158">
        <v>0</v>
      </c>
      <c r="Q40" s="158">
        <f t="shared" si="5"/>
        <v>0</v>
      </c>
      <c r="R40" s="159"/>
      <c r="S40" s="159" t="s">
        <v>136</v>
      </c>
      <c r="T40" s="159" t="s">
        <v>137</v>
      </c>
      <c r="U40" s="159">
        <v>0</v>
      </c>
      <c r="V40" s="159">
        <f t="shared" si="6"/>
        <v>0</v>
      </c>
      <c r="W40" s="159"/>
      <c r="X40" s="159" t="s">
        <v>138</v>
      </c>
      <c r="Y40" s="159" t="s">
        <v>139</v>
      </c>
      <c r="Z40" s="149"/>
      <c r="AA40" s="149"/>
      <c r="AB40" s="149"/>
      <c r="AC40" s="149"/>
      <c r="AD40" s="149"/>
      <c r="AE40" s="149"/>
      <c r="AF40" s="149"/>
      <c r="AG40" s="149" t="s">
        <v>140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8">
        <v>33</v>
      </c>
      <c r="B41" s="179" t="s">
        <v>822</v>
      </c>
      <c r="C41" s="186" t="s">
        <v>869</v>
      </c>
      <c r="D41" s="180" t="s">
        <v>164</v>
      </c>
      <c r="E41" s="181">
        <v>3</v>
      </c>
      <c r="F41" s="182"/>
      <c r="G41" s="183">
        <f t="shared" si="0"/>
        <v>0</v>
      </c>
      <c r="H41" s="160">
        <v>0</v>
      </c>
      <c r="I41" s="159">
        <f t="shared" si="1"/>
        <v>0</v>
      </c>
      <c r="J41" s="160">
        <v>310</v>
      </c>
      <c r="K41" s="159">
        <f t="shared" si="2"/>
        <v>930</v>
      </c>
      <c r="L41" s="159">
        <v>21</v>
      </c>
      <c r="M41" s="159">
        <f t="shared" si="3"/>
        <v>0</v>
      </c>
      <c r="N41" s="158">
        <v>0</v>
      </c>
      <c r="O41" s="158">
        <f t="shared" si="4"/>
        <v>0</v>
      </c>
      <c r="P41" s="158">
        <v>0</v>
      </c>
      <c r="Q41" s="158">
        <f t="shared" si="5"/>
        <v>0</v>
      </c>
      <c r="R41" s="159"/>
      <c r="S41" s="159" t="s">
        <v>136</v>
      </c>
      <c r="T41" s="159" t="s">
        <v>137</v>
      </c>
      <c r="U41" s="159">
        <v>0</v>
      </c>
      <c r="V41" s="159">
        <f t="shared" si="6"/>
        <v>0</v>
      </c>
      <c r="W41" s="159"/>
      <c r="X41" s="159" t="s">
        <v>254</v>
      </c>
      <c r="Y41" s="159" t="s">
        <v>139</v>
      </c>
      <c r="Z41" s="149"/>
      <c r="AA41" s="149"/>
      <c r="AB41" s="149"/>
      <c r="AC41" s="149"/>
      <c r="AD41" s="149"/>
      <c r="AE41" s="149"/>
      <c r="AF41" s="149"/>
      <c r="AG41" s="149" t="s">
        <v>255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8">
        <v>34</v>
      </c>
      <c r="B42" s="179" t="s">
        <v>870</v>
      </c>
      <c r="C42" s="186" t="s">
        <v>871</v>
      </c>
      <c r="D42" s="180" t="s">
        <v>164</v>
      </c>
      <c r="E42" s="181">
        <v>66</v>
      </c>
      <c r="F42" s="182"/>
      <c r="G42" s="183">
        <f t="shared" si="0"/>
        <v>0</v>
      </c>
      <c r="H42" s="160">
        <v>0</v>
      </c>
      <c r="I42" s="159">
        <f t="shared" si="1"/>
        <v>0</v>
      </c>
      <c r="J42" s="160">
        <v>115</v>
      </c>
      <c r="K42" s="159">
        <f t="shared" si="2"/>
        <v>7590</v>
      </c>
      <c r="L42" s="159">
        <v>21</v>
      </c>
      <c r="M42" s="159">
        <f t="shared" si="3"/>
        <v>0</v>
      </c>
      <c r="N42" s="158">
        <v>0</v>
      </c>
      <c r="O42" s="158">
        <f t="shared" si="4"/>
        <v>0</v>
      </c>
      <c r="P42" s="158">
        <v>0</v>
      </c>
      <c r="Q42" s="158">
        <f t="shared" si="5"/>
        <v>0</v>
      </c>
      <c r="R42" s="159"/>
      <c r="S42" s="159" t="s">
        <v>136</v>
      </c>
      <c r="T42" s="159" t="s">
        <v>137</v>
      </c>
      <c r="U42" s="159">
        <v>0</v>
      </c>
      <c r="V42" s="159">
        <f t="shared" si="6"/>
        <v>0</v>
      </c>
      <c r="W42" s="159"/>
      <c r="X42" s="159" t="s">
        <v>138</v>
      </c>
      <c r="Y42" s="159" t="s">
        <v>139</v>
      </c>
      <c r="Z42" s="149"/>
      <c r="AA42" s="149"/>
      <c r="AB42" s="149"/>
      <c r="AC42" s="149"/>
      <c r="AD42" s="149"/>
      <c r="AE42" s="149"/>
      <c r="AF42" s="149"/>
      <c r="AG42" s="149" t="s">
        <v>140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8">
        <v>35</v>
      </c>
      <c r="B43" s="179" t="s">
        <v>872</v>
      </c>
      <c r="C43" s="186" t="s">
        <v>873</v>
      </c>
      <c r="D43" s="180" t="s">
        <v>202</v>
      </c>
      <c r="E43" s="181">
        <v>120</v>
      </c>
      <c r="F43" s="182"/>
      <c r="G43" s="183">
        <f t="shared" si="0"/>
        <v>0</v>
      </c>
      <c r="H43" s="160">
        <v>0</v>
      </c>
      <c r="I43" s="159">
        <f t="shared" si="1"/>
        <v>0</v>
      </c>
      <c r="J43" s="160">
        <v>59.5</v>
      </c>
      <c r="K43" s="159">
        <f t="shared" si="2"/>
        <v>7140</v>
      </c>
      <c r="L43" s="159">
        <v>21</v>
      </c>
      <c r="M43" s="159">
        <f t="shared" si="3"/>
        <v>0</v>
      </c>
      <c r="N43" s="158">
        <v>0</v>
      </c>
      <c r="O43" s="158">
        <f t="shared" si="4"/>
        <v>0</v>
      </c>
      <c r="P43" s="158">
        <v>0</v>
      </c>
      <c r="Q43" s="158">
        <f t="shared" si="5"/>
        <v>0</v>
      </c>
      <c r="R43" s="159"/>
      <c r="S43" s="159" t="s">
        <v>136</v>
      </c>
      <c r="T43" s="159" t="s">
        <v>137</v>
      </c>
      <c r="U43" s="159">
        <v>0</v>
      </c>
      <c r="V43" s="159">
        <f t="shared" si="6"/>
        <v>0</v>
      </c>
      <c r="W43" s="159"/>
      <c r="X43" s="159" t="s">
        <v>138</v>
      </c>
      <c r="Y43" s="159" t="s">
        <v>139</v>
      </c>
      <c r="Z43" s="149"/>
      <c r="AA43" s="149"/>
      <c r="AB43" s="149"/>
      <c r="AC43" s="149"/>
      <c r="AD43" s="149"/>
      <c r="AE43" s="149"/>
      <c r="AF43" s="149"/>
      <c r="AG43" s="149" t="s">
        <v>140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8">
        <v>36</v>
      </c>
      <c r="B44" s="179" t="s">
        <v>874</v>
      </c>
      <c r="C44" s="186" t="s">
        <v>875</v>
      </c>
      <c r="D44" s="180" t="s">
        <v>202</v>
      </c>
      <c r="E44" s="181">
        <v>19.399999999999999</v>
      </c>
      <c r="F44" s="182"/>
      <c r="G44" s="183">
        <f t="shared" si="0"/>
        <v>0</v>
      </c>
      <c r="H44" s="160">
        <v>0</v>
      </c>
      <c r="I44" s="159">
        <f t="shared" si="1"/>
        <v>0</v>
      </c>
      <c r="J44" s="160">
        <v>189</v>
      </c>
      <c r="K44" s="159">
        <f t="shared" si="2"/>
        <v>3666.6</v>
      </c>
      <c r="L44" s="159">
        <v>21</v>
      </c>
      <c r="M44" s="159">
        <f t="shared" si="3"/>
        <v>0</v>
      </c>
      <c r="N44" s="158">
        <v>0</v>
      </c>
      <c r="O44" s="158">
        <f t="shared" si="4"/>
        <v>0</v>
      </c>
      <c r="P44" s="158">
        <v>0</v>
      </c>
      <c r="Q44" s="158">
        <f t="shared" si="5"/>
        <v>0</v>
      </c>
      <c r="R44" s="159"/>
      <c r="S44" s="159" t="s">
        <v>136</v>
      </c>
      <c r="T44" s="159" t="s">
        <v>137</v>
      </c>
      <c r="U44" s="159">
        <v>0</v>
      </c>
      <c r="V44" s="159">
        <f t="shared" si="6"/>
        <v>0</v>
      </c>
      <c r="W44" s="159"/>
      <c r="X44" s="159" t="s">
        <v>138</v>
      </c>
      <c r="Y44" s="159" t="s">
        <v>139</v>
      </c>
      <c r="Z44" s="149"/>
      <c r="AA44" s="149"/>
      <c r="AB44" s="149"/>
      <c r="AC44" s="149"/>
      <c r="AD44" s="149"/>
      <c r="AE44" s="149"/>
      <c r="AF44" s="149"/>
      <c r="AG44" s="149" t="s">
        <v>140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8">
        <v>37</v>
      </c>
      <c r="B45" s="179" t="s">
        <v>876</v>
      </c>
      <c r="C45" s="186" t="s">
        <v>877</v>
      </c>
      <c r="D45" s="180" t="s">
        <v>164</v>
      </c>
      <c r="E45" s="181">
        <v>13</v>
      </c>
      <c r="F45" s="182"/>
      <c r="G45" s="183">
        <f t="shared" si="0"/>
        <v>0</v>
      </c>
      <c r="H45" s="160">
        <v>270</v>
      </c>
      <c r="I45" s="159">
        <f t="shared" si="1"/>
        <v>3510</v>
      </c>
      <c r="J45" s="160">
        <v>0</v>
      </c>
      <c r="K45" s="159">
        <f t="shared" si="2"/>
        <v>0</v>
      </c>
      <c r="L45" s="159">
        <v>21</v>
      </c>
      <c r="M45" s="159">
        <f t="shared" si="3"/>
        <v>0</v>
      </c>
      <c r="N45" s="158">
        <v>0</v>
      </c>
      <c r="O45" s="158">
        <f t="shared" si="4"/>
        <v>0</v>
      </c>
      <c r="P45" s="158">
        <v>0</v>
      </c>
      <c r="Q45" s="158">
        <f t="shared" si="5"/>
        <v>0</v>
      </c>
      <c r="R45" s="159"/>
      <c r="S45" s="159" t="s">
        <v>136</v>
      </c>
      <c r="T45" s="159" t="s">
        <v>137</v>
      </c>
      <c r="U45" s="159">
        <v>0</v>
      </c>
      <c r="V45" s="159">
        <f t="shared" si="6"/>
        <v>0</v>
      </c>
      <c r="W45" s="159"/>
      <c r="X45" s="159" t="s">
        <v>275</v>
      </c>
      <c r="Y45" s="159" t="s">
        <v>139</v>
      </c>
      <c r="Z45" s="149"/>
      <c r="AA45" s="149"/>
      <c r="AB45" s="149"/>
      <c r="AC45" s="149"/>
      <c r="AD45" s="149"/>
      <c r="AE45" s="149"/>
      <c r="AF45" s="149"/>
      <c r="AG45" s="149" t="s">
        <v>276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8">
        <v>38</v>
      </c>
      <c r="B46" s="179" t="s">
        <v>878</v>
      </c>
      <c r="C46" s="186" t="s">
        <v>879</v>
      </c>
      <c r="D46" s="180" t="s">
        <v>164</v>
      </c>
      <c r="E46" s="181">
        <v>14</v>
      </c>
      <c r="F46" s="182"/>
      <c r="G46" s="183">
        <f t="shared" si="0"/>
        <v>0</v>
      </c>
      <c r="H46" s="160">
        <v>0</v>
      </c>
      <c r="I46" s="159">
        <f t="shared" si="1"/>
        <v>0</v>
      </c>
      <c r="J46" s="160">
        <v>45</v>
      </c>
      <c r="K46" s="159">
        <f t="shared" si="2"/>
        <v>630</v>
      </c>
      <c r="L46" s="159">
        <v>21</v>
      </c>
      <c r="M46" s="159">
        <f t="shared" si="3"/>
        <v>0</v>
      </c>
      <c r="N46" s="158">
        <v>0</v>
      </c>
      <c r="O46" s="158">
        <f t="shared" si="4"/>
        <v>0</v>
      </c>
      <c r="P46" s="158">
        <v>0</v>
      </c>
      <c r="Q46" s="158">
        <f t="shared" si="5"/>
        <v>0</v>
      </c>
      <c r="R46" s="159"/>
      <c r="S46" s="159" t="s">
        <v>136</v>
      </c>
      <c r="T46" s="159" t="s">
        <v>137</v>
      </c>
      <c r="U46" s="159">
        <v>0</v>
      </c>
      <c r="V46" s="159">
        <f t="shared" si="6"/>
        <v>0</v>
      </c>
      <c r="W46" s="159"/>
      <c r="X46" s="159" t="s">
        <v>138</v>
      </c>
      <c r="Y46" s="159" t="s">
        <v>139</v>
      </c>
      <c r="Z46" s="149"/>
      <c r="AA46" s="149"/>
      <c r="AB46" s="149"/>
      <c r="AC46" s="149"/>
      <c r="AD46" s="149"/>
      <c r="AE46" s="149"/>
      <c r="AF46" s="149"/>
      <c r="AG46" s="149" t="s">
        <v>140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8">
        <v>39</v>
      </c>
      <c r="B47" s="179" t="s">
        <v>822</v>
      </c>
      <c r="C47" s="186" t="s">
        <v>880</v>
      </c>
      <c r="D47" s="180" t="s">
        <v>865</v>
      </c>
      <c r="E47" s="181">
        <v>1</v>
      </c>
      <c r="F47" s="182"/>
      <c r="G47" s="183">
        <f t="shared" si="0"/>
        <v>0</v>
      </c>
      <c r="H47" s="160">
        <v>0</v>
      </c>
      <c r="I47" s="159">
        <f t="shared" si="1"/>
        <v>0</v>
      </c>
      <c r="J47" s="160">
        <v>2800</v>
      </c>
      <c r="K47" s="159">
        <f t="shared" si="2"/>
        <v>2800</v>
      </c>
      <c r="L47" s="159">
        <v>21</v>
      </c>
      <c r="M47" s="159">
        <f t="shared" si="3"/>
        <v>0</v>
      </c>
      <c r="N47" s="158">
        <v>0</v>
      </c>
      <c r="O47" s="158">
        <f t="shared" si="4"/>
        <v>0</v>
      </c>
      <c r="P47" s="158">
        <v>0</v>
      </c>
      <c r="Q47" s="158">
        <f t="shared" si="5"/>
        <v>0</v>
      </c>
      <c r="R47" s="159"/>
      <c r="S47" s="159" t="s">
        <v>136</v>
      </c>
      <c r="T47" s="159" t="s">
        <v>137</v>
      </c>
      <c r="U47" s="159">
        <v>0</v>
      </c>
      <c r="V47" s="159">
        <f t="shared" si="6"/>
        <v>0</v>
      </c>
      <c r="W47" s="159"/>
      <c r="X47" s="159" t="s">
        <v>254</v>
      </c>
      <c r="Y47" s="159" t="s">
        <v>139</v>
      </c>
      <c r="Z47" s="149"/>
      <c r="AA47" s="149"/>
      <c r="AB47" s="149"/>
      <c r="AC47" s="149"/>
      <c r="AD47" s="149"/>
      <c r="AE47" s="149"/>
      <c r="AF47" s="149"/>
      <c r="AG47" s="149" t="s">
        <v>255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8">
        <v>40</v>
      </c>
      <c r="B48" s="179" t="s">
        <v>881</v>
      </c>
      <c r="C48" s="186" t="s">
        <v>882</v>
      </c>
      <c r="D48" s="180" t="s">
        <v>688</v>
      </c>
      <c r="E48" s="181">
        <v>15</v>
      </c>
      <c r="F48" s="182"/>
      <c r="G48" s="183">
        <f t="shared" si="0"/>
        <v>0</v>
      </c>
      <c r="H48" s="160">
        <v>0</v>
      </c>
      <c r="I48" s="159">
        <f t="shared" si="1"/>
        <v>0</v>
      </c>
      <c r="J48" s="160">
        <v>350</v>
      </c>
      <c r="K48" s="159">
        <f t="shared" si="2"/>
        <v>5250</v>
      </c>
      <c r="L48" s="159">
        <v>21</v>
      </c>
      <c r="M48" s="159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9"/>
      <c r="S48" s="159" t="s">
        <v>136</v>
      </c>
      <c r="T48" s="159" t="s">
        <v>137</v>
      </c>
      <c r="U48" s="159">
        <v>0</v>
      </c>
      <c r="V48" s="159">
        <f t="shared" si="6"/>
        <v>0</v>
      </c>
      <c r="W48" s="159"/>
      <c r="X48" s="159" t="s">
        <v>138</v>
      </c>
      <c r="Y48" s="159" t="s">
        <v>139</v>
      </c>
      <c r="Z48" s="149"/>
      <c r="AA48" s="149"/>
      <c r="AB48" s="149"/>
      <c r="AC48" s="149"/>
      <c r="AD48" s="149"/>
      <c r="AE48" s="149"/>
      <c r="AF48" s="149"/>
      <c r="AG48" s="149" t="s">
        <v>140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8">
        <v>41</v>
      </c>
      <c r="B49" s="179" t="s">
        <v>881</v>
      </c>
      <c r="C49" s="186" t="s">
        <v>883</v>
      </c>
      <c r="D49" s="180" t="s">
        <v>688</v>
      </c>
      <c r="E49" s="181">
        <v>12</v>
      </c>
      <c r="F49" s="182"/>
      <c r="G49" s="183">
        <f t="shared" si="0"/>
        <v>0</v>
      </c>
      <c r="H49" s="160">
        <v>0</v>
      </c>
      <c r="I49" s="159">
        <f t="shared" si="1"/>
        <v>0</v>
      </c>
      <c r="J49" s="160">
        <v>750</v>
      </c>
      <c r="K49" s="159">
        <f t="shared" si="2"/>
        <v>9000</v>
      </c>
      <c r="L49" s="159">
        <v>21</v>
      </c>
      <c r="M49" s="159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9"/>
      <c r="S49" s="159" t="s">
        <v>136</v>
      </c>
      <c r="T49" s="159" t="s">
        <v>137</v>
      </c>
      <c r="U49" s="159">
        <v>0</v>
      </c>
      <c r="V49" s="159">
        <f t="shared" si="6"/>
        <v>0</v>
      </c>
      <c r="W49" s="159"/>
      <c r="X49" s="159" t="s">
        <v>254</v>
      </c>
      <c r="Y49" s="159" t="s">
        <v>139</v>
      </c>
      <c r="Z49" s="149"/>
      <c r="AA49" s="149"/>
      <c r="AB49" s="149"/>
      <c r="AC49" s="149"/>
      <c r="AD49" s="149"/>
      <c r="AE49" s="149"/>
      <c r="AF49" s="149"/>
      <c r="AG49" s="149" t="s">
        <v>255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5" t="s">
        <v>131</v>
      </c>
      <c r="B50" s="166" t="s">
        <v>52</v>
      </c>
      <c r="C50" s="185" t="s">
        <v>53</v>
      </c>
      <c r="D50" s="167"/>
      <c r="E50" s="168"/>
      <c r="F50" s="169"/>
      <c r="G50" s="170">
        <f>SUMIF(AG51:AG63,"&lt;&gt;NOR",G51:G63)</f>
        <v>0</v>
      </c>
      <c r="H50" s="164"/>
      <c r="I50" s="164">
        <f>SUM(I51:I63)</f>
        <v>14111.7</v>
      </c>
      <c r="J50" s="164"/>
      <c r="K50" s="164">
        <f>SUM(K51:K63)</f>
        <v>12688.2</v>
      </c>
      <c r="L50" s="164"/>
      <c r="M50" s="164">
        <f>SUM(M51:M63)</f>
        <v>0</v>
      </c>
      <c r="N50" s="163"/>
      <c r="O50" s="163">
        <f>SUM(O51:O63)</f>
        <v>0</v>
      </c>
      <c r="P50" s="163"/>
      <c r="Q50" s="163">
        <f>SUM(Q51:Q63)</f>
        <v>0</v>
      </c>
      <c r="R50" s="164"/>
      <c r="S50" s="164"/>
      <c r="T50" s="164"/>
      <c r="U50" s="164"/>
      <c r="V50" s="164">
        <f>SUM(V51:V63)</f>
        <v>0</v>
      </c>
      <c r="W50" s="164"/>
      <c r="X50" s="164"/>
      <c r="Y50" s="164"/>
      <c r="AG50" t="s">
        <v>132</v>
      </c>
    </row>
    <row r="51" spans="1:60" outlineLevel="1" x14ac:dyDescent="0.2">
      <c r="A51" s="178">
        <v>42</v>
      </c>
      <c r="B51" s="179" t="s">
        <v>884</v>
      </c>
      <c r="C51" s="186" t="s">
        <v>885</v>
      </c>
      <c r="D51" s="180" t="s">
        <v>164</v>
      </c>
      <c r="E51" s="181">
        <v>1</v>
      </c>
      <c r="F51" s="182"/>
      <c r="G51" s="183">
        <f t="shared" ref="G51:G63" si="7">ROUND(E51*F51,2)</f>
        <v>0</v>
      </c>
      <c r="H51" s="160">
        <v>5090</v>
      </c>
      <c r="I51" s="159">
        <f t="shared" ref="I51:I63" si="8">ROUND(E51*H51,2)</f>
        <v>5090</v>
      </c>
      <c r="J51" s="160">
        <v>0</v>
      </c>
      <c r="K51" s="159">
        <f t="shared" ref="K51:K63" si="9">ROUND(E51*J51,2)</f>
        <v>0</v>
      </c>
      <c r="L51" s="159">
        <v>21</v>
      </c>
      <c r="M51" s="159">
        <f t="shared" ref="M51:M63" si="10">G51*(1+L51/100)</f>
        <v>0</v>
      </c>
      <c r="N51" s="158">
        <v>0</v>
      </c>
      <c r="O51" s="158">
        <f t="shared" ref="O51:O63" si="11">ROUND(E51*N51,2)</f>
        <v>0</v>
      </c>
      <c r="P51" s="158">
        <v>0</v>
      </c>
      <c r="Q51" s="158">
        <f t="shared" ref="Q51:Q63" si="12">ROUND(E51*P51,2)</f>
        <v>0</v>
      </c>
      <c r="R51" s="159"/>
      <c r="S51" s="159" t="s">
        <v>136</v>
      </c>
      <c r="T51" s="159" t="s">
        <v>137</v>
      </c>
      <c r="U51" s="159">
        <v>0</v>
      </c>
      <c r="V51" s="159">
        <f t="shared" ref="V51:V63" si="13">ROUND(E51*U51,2)</f>
        <v>0</v>
      </c>
      <c r="W51" s="159"/>
      <c r="X51" s="159" t="s">
        <v>275</v>
      </c>
      <c r="Y51" s="159" t="s">
        <v>139</v>
      </c>
      <c r="Z51" s="149"/>
      <c r="AA51" s="149"/>
      <c r="AB51" s="149"/>
      <c r="AC51" s="149"/>
      <c r="AD51" s="149"/>
      <c r="AE51" s="149"/>
      <c r="AF51" s="149"/>
      <c r="AG51" s="149" t="s">
        <v>276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8">
        <v>43</v>
      </c>
      <c r="B52" s="179" t="s">
        <v>886</v>
      </c>
      <c r="C52" s="186" t="s">
        <v>887</v>
      </c>
      <c r="D52" s="180" t="s">
        <v>164</v>
      </c>
      <c r="E52" s="181">
        <v>1</v>
      </c>
      <c r="F52" s="182"/>
      <c r="G52" s="183">
        <f t="shared" si="7"/>
        <v>0</v>
      </c>
      <c r="H52" s="160">
        <v>2110</v>
      </c>
      <c r="I52" s="159">
        <f t="shared" si="8"/>
        <v>2110</v>
      </c>
      <c r="J52" s="160">
        <v>0</v>
      </c>
      <c r="K52" s="159">
        <f t="shared" si="9"/>
        <v>0</v>
      </c>
      <c r="L52" s="159">
        <v>21</v>
      </c>
      <c r="M52" s="159">
        <f t="shared" si="10"/>
        <v>0</v>
      </c>
      <c r="N52" s="158">
        <v>0</v>
      </c>
      <c r="O52" s="158">
        <f t="shared" si="11"/>
        <v>0</v>
      </c>
      <c r="P52" s="158">
        <v>0</v>
      </c>
      <c r="Q52" s="158">
        <f t="shared" si="12"/>
        <v>0</v>
      </c>
      <c r="R52" s="159"/>
      <c r="S52" s="159" t="s">
        <v>136</v>
      </c>
      <c r="T52" s="159" t="s">
        <v>137</v>
      </c>
      <c r="U52" s="159">
        <v>0</v>
      </c>
      <c r="V52" s="159">
        <f t="shared" si="13"/>
        <v>0</v>
      </c>
      <c r="W52" s="159"/>
      <c r="X52" s="159" t="s">
        <v>275</v>
      </c>
      <c r="Y52" s="159" t="s">
        <v>139</v>
      </c>
      <c r="Z52" s="149"/>
      <c r="AA52" s="149"/>
      <c r="AB52" s="149"/>
      <c r="AC52" s="149"/>
      <c r="AD52" s="149"/>
      <c r="AE52" s="149"/>
      <c r="AF52" s="149"/>
      <c r="AG52" s="149" t="s">
        <v>276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8">
        <v>44</v>
      </c>
      <c r="B53" s="179" t="s">
        <v>886</v>
      </c>
      <c r="C53" s="186" t="s">
        <v>888</v>
      </c>
      <c r="D53" s="180" t="s">
        <v>164</v>
      </c>
      <c r="E53" s="181">
        <v>1</v>
      </c>
      <c r="F53" s="182"/>
      <c r="G53" s="183">
        <f t="shared" si="7"/>
        <v>0</v>
      </c>
      <c r="H53" s="160">
        <v>1160</v>
      </c>
      <c r="I53" s="159">
        <f t="shared" si="8"/>
        <v>1160</v>
      </c>
      <c r="J53" s="160">
        <v>0</v>
      </c>
      <c r="K53" s="159">
        <f t="shared" si="9"/>
        <v>0</v>
      </c>
      <c r="L53" s="159">
        <v>21</v>
      </c>
      <c r="M53" s="159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9"/>
      <c r="S53" s="159" t="s">
        <v>136</v>
      </c>
      <c r="T53" s="159" t="s">
        <v>137</v>
      </c>
      <c r="U53" s="159">
        <v>0</v>
      </c>
      <c r="V53" s="159">
        <f t="shared" si="13"/>
        <v>0</v>
      </c>
      <c r="W53" s="159"/>
      <c r="X53" s="159" t="s">
        <v>254</v>
      </c>
      <c r="Y53" s="159" t="s">
        <v>139</v>
      </c>
      <c r="Z53" s="149"/>
      <c r="AA53" s="149"/>
      <c r="AB53" s="149"/>
      <c r="AC53" s="149"/>
      <c r="AD53" s="149"/>
      <c r="AE53" s="149"/>
      <c r="AF53" s="149"/>
      <c r="AG53" s="149" t="s">
        <v>304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8">
        <v>45</v>
      </c>
      <c r="B54" s="179" t="s">
        <v>886</v>
      </c>
      <c r="C54" s="186" t="s">
        <v>889</v>
      </c>
      <c r="D54" s="180" t="s">
        <v>164</v>
      </c>
      <c r="E54" s="181">
        <v>1</v>
      </c>
      <c r="F54" s="182"/>
      <c r="G54" s="183">
        <f t="shared" si="7"/>
        <v>0</v>
      </c>
      <c r="H54" s="160">
        <v>2335</v>
      </c>
      <c r="I54" s="159">
        <f t="shared" si="8"/>
        <v>2335</v>
      </c>
      <c r="J54" s="160">
        <v>0</v>
      </c>
      <c r="K54" s="159">
        <f t="shared" si="9"/>
        <v>0</v>
      </c>
      <c r="L54" s="159">
        <v>21</v>
      </c>
      <c r="M54" s="159">
        <f t="shared" si="10"/>
        <v>0</v>
      </c>
      <c r="N54" s="158">
        <v>0</v>
      </c>
      <c r="O54" s="158">
        <f t="shared" si="11"/>
        <v>0</v>
      </c>
      <c r="P54" s="158">
        <v>0</v>
      </c>
      <c r="Q54" s="158">
        <f t="shared" si="12"/>
        <v>0</v>
      </c>
      <c r="R54" s="159"/>
      <c r="S54" s="159" t="s">
        <v>136</v>
      </c>
      <c r="T54" s="159" t="s">
        <v>137</v>
      </c>
      <c r="U54" s="159">
        <v>0</v>
      </c>
      <c r="V54" s="159">
        <f t="shared" si="13"/>
        <v>0</v>
      </c>
      <c r="W54" s="159"/>
      <c r="X54" s="159" t="s">
        <v>254</v>
      </c>
      <c r="Y54" s="159" t="s">
        <v>139</v>
      </c>
      <c r="Z54" s="149"/>
      <c r="AA54" s="149"/>
      <c r="AB54" s="149"/>
      <c r="AC54" s="149"/>
      <c r="AD54" s="149"/>
      <c r="AE54" s="149"/>
      <c r="AF54" s="149"/>
      <c r="AG54" s="149" t="s">
        <v>304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8">
        <v>46</v>
      </c>
      <c r="B55" s="179" t="s">
        <v>890</v>
      </c>
      <c r="C55" s="186" t="s">
        <v>891</v>
      </c>
      <c r="D55" s="180" t="s">
        <v>164</v>
      </c>
      <c r="E55" s="181">
        <v>3</v>
      </c>
      <c r="F55" s="182"/>
      <c r="G55" s="183">
        <f t="shared" si="7"/>
        <v>0</v>
      </c>
      <c r="H55" s="160">
        <v>90.4</v>
      </c>
      <c r="I55" s="159">
        <f t="shared" si="8"/>
        <v>271.2</v>
      </c>
      <c r="J55" s="160">
        <v>200</v>
      </c>
      <c r="K55" s="159">
        <f t="shared" si="9"/>
        <v>600</v>
      </c>
      <c r="L55" s="159">
        <v>21</v>
      </c>
      <c r="M55" s="159">
        <f t="shared" si="10"/>
        <v>0</v>
      </c>
      <c r="N55" s="158">
        <v>0</v>
      </c>
      <c r="O55" s="158">
        <f t="shared" si="11"/>
        <v>0</v>
      </c>
      <c r="P55" s="158">
        <v>0</v>
      </c>
      <c r="Q55" s="158">
        <f t="shared" si="12"/>
        <v>0</v>
      </c>
      <c r="R55" s="159"/>
      <c r="S55" s="159" t="s">
        <v>136</v>
      </c>
      <c r="T55" s="159" t="s">
        <v>137</v>
      </c>
      <c r="U55" s="159">
        <v>0</v>
      </c>
      <c r="V55" s="159">
        <f t="shared" si="13"/>
        <v>0</v>
      </c>
      <c r="W55" s="159"/>
      <c r="X55" s="159" t="s">
        <v>138</v>
      </c>
      <c r="Y55" s="159" t="s">
        <v>139</v>
      </c>
      <c r="Z55" s="149"/>
      <c r="AA55" s="149"/>
      <c r="AB55" s="149"/>
      <c r="AC55" s="149"/>
      <c r="AD55" s="149"/>
      <c r="AE55" s="149"/>
      <c r="AF55" s="149"/>
      <c r="AG55" s="149" t="s">
        <v>140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8">
        <v>47</v>
      </c>
      <c r="B56" s="179" t="s">
        <v>890</v>
      </c>
      <c r="C56" s="186" t="s">
        <v>892</v>
      </c>
      <c r="D56" s="180" t="s">
        <v>164</v>
      </c>
      <c r="E56" s="181">
        <v>7</v>
      </c>
      <c r="F56" s="182"/>
      <c r="G56" s="183">
        <f t="shared" si="7"/>
        <v>0</v>
      </c>
      <c r="H56" s="160">
        <v>0</v>
      </c>
      <c r="I56" s="159">
        <f t="shared" si="8"/>
        <v>0</v>
      </c>
      <c r="J56" s="160">
        <v>313</v>
      </c>
      <c r="K56" s="159">
        <f t="shared" si="9"/>
        <v>2191</v>
      </c>
      <c r="L56" s="159">
        <v>21</v>
      </c>
      <c r="M56" s="159">
        <f t="shared" si="10"/>
        <v>0</v>
      </c>
      <c r="N56" s="158">
        <v>0</v>
      </c>
      <c r="O56" s="158">
        <f t="shared" si="11"/>
        <v>0</v>
      </c>
      <c r="P56" s="158">
        <v>0</v>
      </c>
      <c r="Q56" s="158">
        <f t="shared" si="12"/>
        <v>0</v>
      </c>
      <c r="R56" s="159"/>
      <c r="S56" s="159" t="s">
        <v>136</v>
      </c>
      <c r="T56" s="159" t="s">
        <v>137</v>
      </c>
      <c r="U56" s="159">
        <v>0</v>
      </c>
      <c r="V56" s="159">
        <f t="shared" si="13"/>
        <v>0</v>
      </c>
      <c r="W56" s="159"/>
      <c r="X56" s="159" t="s">
        <v>254</v>
      </c>
      <c r="Y56" s="159" t="s">
        <v>139</v>
      </c>
      <c r="Z56" s="149"/>
      <c r="AA56" s="149"/>
      <c r="AB56" s="149"/>
      <c r="AC56" s="149"/>
      <c r="AD56" s="149"/>
      <c r="AE56" s="149"/>
      <c r="AF56" s="149"/>
      <c r="AG56" s="149" t="s">
        <v>255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8">
        <v>48</v>
      </c>
      <c r="B57" s="179" t="s">
        <v>890</v>
      </c>
      <c r="C57" s="186" t="s">
        <v>893</v>
      </c>
      <c r="D57" s="180" t="s">
        <v>164</v>
      </c>
      <c r="E57" s="181">
        <v>1</v>
      </c>
      <c r="F57" s="182"/>
      <c r="G57" s="183">
        <f t="shared" si="7"/>
        <v>0</v>
      </c>
      <c r="H57" s="160">
        <v>0</v>
      </c>
      <c r="I57" s="159">
        <f t="shared" si="8"/>
        <v>0</v>
      </c>
      <c r="J57" s="160">
        <v>300</v>
      </c>
      <c r="K57" s="159">
        <f t="shared" si="9"/>
        <v>300</v>
      </c>
      <c r="L57" s="159">
        <v>21</v>
      </c>
      <c r="M57" s="159">
        <f t="shared" si="10"/>
        <v>0</v>
      </c>
      <c r="N57" s="158">
        <v>0</v>
      </c>
      <c r="O57" s="158">
        <f t="shared" si="11"/>
        <v>0</v>
      </c>
      <c r="P57" s="158">
        <v>0</v>
      </c>
      <c r="Q57" s="158">
        <f t="shared" si="12"/>
        <v>0</v>
      </c>
      <c r="R57" s="159"/>
      <c r="S57" s="159" t="s">
        <v>136</v>
      </c>
      <c r="T57" s="159" t="s">
        <v>137</v>
      </c>
      <c r="U57" s="159">
        <v>0</v>
      </c>
      <c r="V57" s="159">
        <f t="shared" si="13"/>
        <v>0</v>
      </c>
      <c r="W57" s="159"/>
      <c r="X57" s="159" t="s">
        <v>254</v>
      </c>
      <c r="Y57" s="159" t="s">
        <v>139</v>
      </c>
      <c r="Z57" s="149"/>
      <c r="AA57" s="149"/>
      <c r="AB57" s="149"/>
      <c r="AC57" s="149"/>
      <c r="AD57" s="149"/>
      <c r="AE57" s="149"/>
      <c r="AF57" s="149"/>
      <c r="AG57" s="149" t="s">
        <v>255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8">
        <v>49</v>
      </c>
      <c r="B58" s="179" t="s">
        <v>890</v>
      </c>
      <c r="C58" s="186" t="s">
        <v>894</v>
      </c>
      <c r="D58" s="180" t="s">
        <v>164</v>
      </c>
      <c r="E58" s="181">
        <v>1</v>
      </c>
      <c r="F58" s="182"/>
      <c r="G58" s="183">
        <f t="shared" si="7"/>
        <v>0</v>
      </c>
      <c r="H58" s="160">
        <v>0</v>
      </c>
      <c r="I58" s="159">
        <f t="shared" si="8"/>
        <v>0</v>
      </c>
      <c r="J58" s="160">
        <v>1364</v>
      </c>
      <c r="K58" s="159">
        <f t="shared" si="9"/>
        <v>1364</v>
      </c>
      <c r="L58" s="159">
        <v>21</v>
      </c>
      <c r="M58" s="159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9"/>
      <c r="S58" s="159" t="s">
        <v>136</v>
      </c>
      <c r="T58" s="159" t="s">
        <v>137</v>
      </c>
      <c r="U58" s="159">
        <v>0</v>
      </c>
      <c r="V58" s="159">
        <f t="shared" si="13"/>
        <v>0</v>
      </c>
      <c r="W58" s="159"/>
      <c r="X58" s="159" t="s">
        <v>254</v>
      </c>
      <c r="Y58" s="159" t="s">
        <v>139</v>
      </c>
      <c r="Z58" s="149"/>
      <c r="AA58" s="149"/>
      <c r="AB58" s="149"/>
      <c r="AC58" s="149"/>
      <c r="AD58" s="149"/>
      <c r="AE58" s="149"/>
      <c r="AF58" s="149"/>
      <c r="AG58" s="149" t="s">
        <v>255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8">
        <v>50</v>
      </c>
      <c r="B59" s="179" t="s">
        <v>895</v>
      </c>
      <c r="C59" s="186" t="s">
        <v>896</v>
      </c>
      <c r="D59" s="180" t="s">
        <v>202</v>
      </c>
      <c r="E59" s="181">
        <v>0.5</v>
      </c>
      <c r="F59" s="182"/>
      <c r="G59" s="183">
        <f t="shared" si="7"/>
        <v>0</v>
      </c>
      <c r="H59" s="160">
        <v>1091</v>
      </c>
      <c r="I59" s="159">
        <f t="shared" si="8"/>
        <v>545.5</v>
      </c>
      <c r="J59" s="160">
        <v>0</v>
      </c>
      <c r="K59" s="159">
        <f t="shared" si="9"/>
        <v>0</v>
      </c>
      <c r="L59" s="159">
        <v>21</v>
      </c>
      <c r="M59" s="159">
        <f t="shared" si="10"/>
        <v>0</v>
      </c>
      <c r="N59" s="158">
        <v>0</v>
      </c>
      <c r="O59" s="158">
        <f t="shared" si="11"/>
        <v>0</v>
      </c>
      <c r="P59" s="158">
        <v>0</v>
      </c>
      <c r="Q59" s="158">
        <f t="shared" si="12"/>
        <v>0</v>
      </c>
      <c r="R59" s="159"/>
      <c r="S59" s="159" t="s">
        <v>136</v>
      </c>
      <c r="T59" s="159" t="s">
        <v>137</v>
      </c>
      <c r="U59" s="159">
        <v>0</v>
      </c>
      <c r="V59" s="159">
        <f t="shared" si="13"/>
        <v>0</v>
      </c>
      <c r="W59" s="159"/>
      <c r="X59" s="159" t="s">
        <v>275</v>
      </c>
      <c r="Y59" s="159" t="s">
        <v>139</v>
      </c>
      <c r="Z59" s="149"/>
      <c r="AA59" s="149"/>
      <c r="AB59" s="149"/>
      <c r="AC59" s="149"/>
      <c r="AD59" s="149"/>
      <c r="AE59" s="149"/>
      <c r="AF59" s="149"/>
      <c r="AG59" s="149" t="s">
        <v>276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8">
        <v>51</v>
      </c>
      <c r="B60" s="179" t="s">
        <v>822</v>
      </c>
      <c r="C60" s="186" t="s">
        <v>897</v>
      </c>
      <c r="D60" s="180" t="s">
        <v>164</v>
      </c>
      <c r="E60" s="181">
        <v>1</v>
      </c>
      <c r="F60" s="182"/>
      <c r="G60" s="183">
        <f t="shared" si="7"/>
        <v>0</v>
      </c>
      <c r="H60" s="160">
        <v>0</v>
      </c>
      <c r="I60" s="159">
        <f t="shared" si="8"/>
        <v>0</v>
      </c>
      <c r="J60" s="160">
        <v>652.70000000000005</v>
      </c>
      <c r="K60" s="159">
        <f t="shared" si="9"/>
        <v>652.70000000000005</v>
      </c>
      <c r="L60" s="159">
        <v>21</v>
      </c>
      <c r="M60" s="159">
        <f t="shared" si="10"/>
        <v>0</v>
      </c>
      <c r="N60" s="158">
        <v>0</v>
      </c>
      <c r="O60" s="158">
        <f t="shared" si="11"/>
        <v>0</v>
      </c>
      <c r="P60" s="158">
        <v>0</v>
      </c>
      <c r="Q60" s="158">
        <f t="shared" si="12"/>
        <v>0</v>
      </c>
      <c r="R60" s="159"/>
      <c r="S60" s="159" t="s">
        <v>136</v>
      </c>
      <c r="T60" s="159" t="s">
        <v>137</v>
      </c>
      <c r="U60" s="159">
        <v>0</v>
      </c>
      <c r="V60" s="159">
        <f t="shared" si="13"/>
        <v>0</v>
      </c>
      <c r="W60" s="159"/>
      <c r="X60" s="159" t="s">
        <v>254</v>
      </c>
      <c r="Y60" s="159" t="s">
        <v>139</v>
      </c>
      <c r="Z60" s="149"/>
      <c r="AA60" s="149"/>
      <c r="AB60" s="149"/>
      <c r="AC60" s="149"/>
      <c r="AD60" s="149"/>
      <c r="AE60" s="149"/>
      <c r="AF60" s="149"/>
      <c r="AG60" s="149" t="s">
        <v>255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8">
        <v>52</v>
      </c>
      <c r="B61" s="179" t="s">
        <v>898</v>
      </c>
      <c r="C61" s="186" t="s">
        <v>899</v>
      </c>
      <c r="D61" s="180" t="s">
        <v>164</v>
      </c>
      <c r="E61" s="181">
        <v>15</v>
      </c>
      <c r="F61" s="182"/>
      <c r="G61" s="183">
        <f t="shared" si="7"/>
        <v>0</v>
      </c>
      <c r="H61" s="160">
        <v>0</v>
      </c>
      <c r="I61" s="159">
        <f t="shared" si="8"/>
        <v>0</v>
      </c>
      <c r="J61" s="160">
        <v>38.700000000000003</v>
      </c>
      <c r="K61" s="159">
        <f t="shared" si="9"/>
        <v>580.5</v>
      </c>
      <c r="L61" s="159">
        <v>21</v>
      </c>
      <c r="M61" s="159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9"/>
      <c r="S61" s="159" t="s">
        <v>136</v>
      </c>
      <c r="T61" s="159" t="s">
        <v>137</v>
      </c>
      <c r="U61" s="159">
        <v>0</v>
      </c>
      <c r="V61" s="159">
        <f t="shared" si="13"/>
        <v>0</v>
      </c>
      <c r="W61" s="159"/>
      <c r="X61" s="159" t="s">
        <v>138</v>
      </c>
      <c r="Y61" s="159" t="s">
        <v>139</v>
      </c>
      <c r="Z61" s="149"/>
      <c r="AA61" s="149"/>
      <c r="AB61" s="149"/>
      <c r="AC61" s="149"/>
      <c r="AD61" s="149"/>
      <c r="AE61" s="149"/>
      <c r="AF61" s="149"/>
      <c r="AG61" s="149" t="s">
        <v>140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8">
        <v>53</v>
      </c>
      <c r="B62" s="179" t="s">
        <v>822</v>
      </c>
      <c r="C62" s="186" t="s">
        <v>900</v>
      </c>
      <c r="D62" s="180" t="s">
        <v>135</v>
      </c>
      <c r="E62" s="181">
        <v>1</v>
      </c>
      <c r="F62" s="182"/>
      <c r="G62" s="183">
        <f t="shared" si="7"/>
        <v>0</v>
      </c>
      <c r="H62" s="160">
        <v>2600</v>
      </c>
      <c r="I62" s="159">
        <f t="shared" si="8"/>
        <v>2600</v>
      </c>
      <c r="J62" s="160">
        <v>0</v>
      </c>
      <c r="K62" s="159">
        <f t="shared" si="9"/>
        <v>0</v>
      </c>
      <c r="L62" s="159">
        <v>21</v>
      </c>
      <c r="M62" s="159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9"/>
      <c r="S62" s="159" t="s">
        <v>136</v>
      </c>
      <c r="T62" s="159" t="s">
        <v>137</v>
      </c>
      <c r="U62" s="159">
        <v>0</v>
      </c>
      <c r="V62" s="159">
        <f t="shared" si="13"/>
        <v>0</v>
      </c>
      <c r="W62" s="159"/>
      <c r="X62" s="159" t="s">
        <v>254</v>
      </c>
      <c r="Y62" s="159" t="s">
        <v>139</v>
      </c>
      <c r="Z62" s="149"/>
      <c r="AA62" s="149"/>
      <c r="AB62" s="149"/>
      <c r="AC62" s="149"/>
      <c r="AD62" s="149"/>
      <c r="AE62" s="149"/>
      <c r="AF62" s="149"/>
      <c r="AG62" s="149" t="s">
        <v>304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8">
        <v>54</v>
      </c>
      <c r="B63" s="179" t="s">
        <v>822</v>
      </c>
      <c r="C63" s="186" t="s">
        <v>901</v>
      </c>
      <c r="D63" s="180" t="s">
        <v>135</v>
      </c>
      <c r="E63" s="181">
        <v>1</v>
      </c>
      <c r="F63" s="182"/>
      <c r="G63" s="183">
        <f t="shared" si="7"/>
        <v>0</v>
      </c>
      <c r="H63" s="160">
        <v>0</v>
      </c>
      <c r="I63" s="159">
        <f t="shared" si="8"/>
        <v>0</v>
      </c>
      <c r="J63" s="160">
        <v>7000</v>
      </c>
      <c r="K63" s="159">
        <f t="shared" si="9"/>
        <v>7000</v>
      </c>
      <c r="L63" s="159">
        <v>21</v>
      </c>
      <c r="M63" s="159">
        <f t="shared" si="10"/>
        <v>0</v>
      </c>
      <c r="N63" s="158">
        <v>0</v>
      </c>
      <c r="O63" s="158">
        <f t="shared" si="11"/>
        <v>0</v>
      </c>
      <c r="P63" s="158">
        <v>0</v>
      </c>
      <c r="Q63" s="158">
        <f t="shared" si="12"/>
        <v>0</v>
      </c>
      <c r="R63" s="159"/>
      <c r="S63" s="159" t="s">
        <v>136</v>
      </c>
      <c r="T63" s="159" t="s">
        <v>137</v>
      </c>
      <c r="U63" s="159">
        <v>0</v>
      </c>
      <c r="V63" s="159">
        <f t="shared" si="13"/>
        <v>0</v>
      </c>
      <c r="W63" s="159"/>
      <c r="X63" s="159" t="s">
        <v>254</v>
      </c>
      <c r="Y63" s="159" t="s">
        <v>139</v>
      </c>
      <c r="Z63" s="149"/>
      <c r="AA63" s="149"/>
      <c r="AB63" s="149"/>
      <c r="AC63" s="149"/>
      <c r="AD63" s="149"/>
      <c r="AE63" s="149"/>
      <c r="AF63" s="149"/>
      <c r="AG63" s="149" t="s">
        <v>255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5" t="s">
        <v>131</v>
      </c>
      <c r="B64" s="166" t="s">
        <v>54</v>
      </c>
      <c r="C64" s="185" t="s">
        <v>55</v>
      </c>
      <c r="D64" s="167"/>
      <c r="E64" s="168"/>
      <c r="F64" s="169"/>
      <c r="G64" s="170">
        <f>SUMIF(AG65:AG67,"&lt;&gt;NOR",G65:G67)</f>
        <v>0</v>
      </c>
      <c r="H64" s="164"/>
      <c r="I64" s="164">
        <f>SUM(I65:I67)</f>
        <v>33743.01</v>
      </c>
      <c r="J64" s="164"/>
      <c r="K64" s="164">
        <f>SUM(K65:K67)</f>
        <v>7255.31</v>
      </c>
      <c r="L64" s="164"/>
      <c r="M64" s="164">
        <f>SUM(M65:M67)</f>
        <v>0</v>
      </c>
      <c r="N64" s="163"/>
      <c r="O64" s="163">
        <f>SUM(O65:O67)</f>
        <v>0</v>
      </c>
      <c r="P64" s="163"/>
      <c r="Q64" s="163">
        <f>SUM(Q65:Q67)</f>
        <v>0</v>
      </c>
      <c r="R64" s="164"/>
      <c r="S64" s="164"/>
      <c r="T64" s="164"/>
      <c r="U64" s="164"/>
      <c r="V64" s="164">
        <f>SUM(V65:V67)</f>
        <v>0</v>
      </c>
      <c r="W64" s="164"/>
      <c r="X64" s="164"/>
      <c r="Y64" s="164"/>
      <c r="AG64" t="s">
        <v>132</v>
      </c>
    </row>
    <row r="65" spans="1:60" outlineLevel="1" x14ac:dyDescent="0.2">
      <c r="A65" s="178">
        <v>55</v>
      </c>
      <c r="B65" s="179" t="s">
        <v>822</v>
      </c>
      <c r="C65" s="186" t="s">
        <v>902</v>
      </c>
      <c r="D65" s="180" t="s">
        <v>0</v>
      </c>
      <c r="E65" s="181">
        <v>3.5000000000000003E-2</v>
      </c>
      <c r="F65" s="182"/>
      <c r="G65" s="183">
        <f>ROUND(E65*F65,2)</f>
        <v>0</v>
      </c>
      <c r="H65" s="160">
        <v>156944.20000000001</v>
      </c>
      <c r="I65" s="159">
        <f>ROUND(E65*H65,2)</f>
        <v>5493.05</v>
      </c>
      <c r="J65" s="160">
        <v>0</v>
      </c>
      <c r="K65" s="159">
        <f>ROUND(E65*J65,2)</f>
        <v>0</v>
      </c>
      <c r="L65" s="159">
        <v>21</v>
      </c>
      <c r="M65" s="159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9"/>
      <c r="S65" s="159" t="s">
        <v>136</v>
      </c>
      <c r="T65" s="159" t="s">
        <v>137</v>
      </c>
      <c r="U65" s="159">
        <v>0</v>
      </c>
      <c r="V65" s="159">
        <f>ROUND(E65*U65,2)</f>
        <v>0</v>
      </c>
      <c r="W65" s="159"/>
      <c r="X65" s="159" t="s">
        <v>254</v>
      </c>
      <c r="Y65" s="159" t="s">
        <v>139</v>
      </c>
      <c r="Z65" s="149"/>
      <c r="AA65" s="149"/>
      <c r="AB65" s="149"/>
      <c r="AC65" s="149"/>
      <c r="AD65" s="149"/>
      <c r="AE65" s="149"/>
      <c r="AF65" s="149"/>
      <c r="AG65" s="149" t="s">
        <v>304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8">
        <v>56</v>
      </c>
      <c r="B66" s="179" t="s">
        <v>822</v>
      </c>
      <c r="C66" s="186" t="s">
        <v>903</v>
      </c>
      <c r="D66" s="180" t="s">
        <v>0</v>
      </c>
      <c r="E66" s="181">
        <v>6.5000000000000002E-2</v>
      </c>
      <c r="F66" s="182"/>
      <c r="G66" s="183">
        <f>ROUND(E66*F66,2)</f>
        <v>0</v>
      </c>
      <c r="H66" s="160">
        <v>0</v>
      </c>
      <c r="I66" s="159">
        <f>ROUND(E66*H66,2)</f>
        <v>0</v>
      </c>
      <c r="J66" s="160">
        <v>111620.2</v>
      </c>
      <c r="K66" s="159">
        <f>ROUND(E66*J66,2)</f>
        <v>7255.31</v>
      </c>
      <c r="L66" s="159">
        <v>21</v>
      </c>
      <c r="M66" s="159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9"/>
      <c r="S66" s="159" t="s">
        <v>136</v>
      </c>
      <c r="T66" s="159" t="s">
        <v>137</v>
      </c>
      <c r="U66" s="159">
        <v>0</v>
      </c>
      <c r="V66" s="159">
        <f>ROUND(E66*U66,2)</f>
        <v>0</v>
      </c>
      <c r="W66" s="159"/>
      <c r="X66" s="159" t="s">
        <v>254</v>
      </c>
      <c r="Y66" s="159" t="s">
        <v>139</v>
      </c>
      <c r="Z66" s="149"/>
      <c r="AA66" s="149"/>
      <c r="AB66" s="149"/>
      <c r="AC66" s="149"/>
      <c r="AD66" s="149"/>
      <c r="AE66" s="149"/>
      <c r="AF66" s="149"/>
      <c r="AG66" s="149" t="s">
        <v>255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2">
        <v>57</v>
      </c>
      <c r="B67" s="173" t="s">
        <v>822</v>
      </c>
      <c r="C67" s="187" t="s">
        <v>904</v>
      </c>
      <c r="D67" s="174" t="s">
        <v>0</v>
      </c>
      <c r="E67" s="175">
        <v>0.18</v>
      </c>
      <c r="F67" s="176"/>
      <c r="G67" s="177">
        <f>ROUND(E67*F67,2)</f>
        <v>0</v>
      </c>
      <c r="H67" s="160">
        <v>156944.20000000001</v>
      </c>
      <c r="I67" s="159">
        <f>ROUND(E67*H67,2)</f>
        <v>28249.96</v>
      </c>
      <c r="J67" s="160">
        <v>0</v>
      </c>
      <c r="K67" s="159">
        <f>ROUND(E67*J67,2)</f>
        <v>0</v>
      </c>
      <c r="L67" s="159">
        <v>21</v>
      </c>
      <c r="M67" s="159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9"/>
      <c r="S67" s="159" t="s">
        <v>136</v>
      </c>
      <c r="T67" s="159" t="s">
        <v>137</v>
      </c>
      <c r="U67" s="159">
        <v>0</v>
      </c>
      <c r="V67" s="159">
        <f>ROUND(E67*U67,2)</f>
        <v>0</v>
      </c>
      <c r="W67" s="159"/>
      <c r="X67" s="159" t="s">
        <v>254</v>
      </c>
      <c r="Y67" s="159" t="s">
        <v>139</v>
      </c>
      <c r="Z67" s="149"/>
      <c r="AA67" s="149"/>
      <c r="AB67" s="149"/>
      <c r="AC67" s="149"/>
      <c r="AD67" s="149"/>
      <c r="AE67" s="149"/>
      <c r="AF67" s="149"/>
      <c r="AG67" s="149" t="s">
        <v>304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">
      <c r="A68" s="3"/>
      <c r="B68" s="4"/>
      <c r="C68" s="189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12</v>
      </c>
      <c r="AF68">
        <v>21</v>
      </c>
      <c r="AG68" t="s">
        <v>117</v>
      </c>
    </row>
    <row r="69" spans="1:60" x14ac:dyDescent="0.2">
      <c r="A69" s="152"/>
      <c r="B69" s="153" t="s">
        <v>31</v>
      </c>
      <c r="C69" s="190"/>
      <c r="D69" s="154"/>
      <c r="E69" s="155"/>
      <c r="F69" s="155"/>
      <c r="G69" s="171">
        <f>G8+G50+G64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811</v>
      </c>
    </row>
    <row r="70" spans="1:60" x14ac:dyDescent="0.2">
      <c r="A70" s="3"/>
      <c r="B70" s="4"/>
      <c r="C70" s="18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3"/>
      <c r="B71" s="4"/>
      <c r="C71" s="18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55" t="s">
        <v>812</v>
      </c>
      <c r="B72" s="255"/>
      <c r="C72" s="256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61"/>
      <c r="B73" s="262"/>
      <c r="C73" s="263"/>
      <c r="D73" s="262"/>
      <c r="E73" s="262"/>
      <c r="F73" s="262"/>
      <c r="G73" s="26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813</v>
      </c>
    </row>
    <row r="74" spans="1:60" x14ac:dyDescent="0.2">
      <c r="A74" s="265"/>
      <c r="B74" s="266"/>
      <c r="C74" s="267"/>
      <c r="D74" s="266"/>
      <c r="E74" s="266"/>
      <c r="F74" s="266"/>
      <c r="G74" s="26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65"/>
      <c r="B75" s="266"/>
      <c r="C75" s="267"/>
      <c r="D75" s="266"/>
      <c r="E75" s="266"/>
      <c r="F75" s="266"/>
      <c r="G75" s="26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65"/>
      <c r="B76" s="266"/>
      <c r="C76" s="267"/>
      <c r="D76" s="266"/>
      <c r="E76" s="266"/>
      <c r="F76" s="266"/>
      <c r="G76" s="26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69"/>
      <c r="B77" s="270"/>
      <c r="C77" s="271"/>
      <c r="D77" s="270"/>
      <c r="E77" s="270"/>
      <c r="F77" s="270"/>
      <c r="G77" s="27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189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C79" s="191"/>
      <c r="D79" s="10"/>
      <c r="AG79" t="s">
        <v>817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3:G77"/>
    <mergeCell ref="A1:G1"/>
    <mergeCell ref="C2:G2"/>
    <mergeCell ref="C3:G3"/>
    <mergeCell ref="C4:G4"/>
    <mergeCell ref="A72:C72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1 1 Pol</vt:lpstr>
      <vt:lpstr>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'2 2 Pol'!Názvy_tisku</vt:lpstr>
      <vt:lpstr>oadresa</vt:lpstr>
      <vt:lpstr>Stavba!Objednatel</vt:lpstr>
      <vt:lpstr>Stavba!Objekt</vt:lpstr>
      <vt:lpstr>'1 1 Pol'!Oblast_tisku</vt:lpstr>
      <vt:lpstr>'2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Šimůnek</dc:creator>
  <cp:lastModifiedBy>Kechnerová Ilona</cp:lastModifiedBy>
  <cp:lastPrinted>2024-03-27T14:21:45Z</cp:lastPrinted>
  <dcterms:created xsi:type="dcterms:W3CDTF">2009-04-08T07:15:50Z</dcterms:created>
  <dcterms:modified xsi:type="dcterms:W3CDTF">2024-04-17T06:43:58Z</dcterms:modified>
</cp:coreProperties>
</file>