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22-011-ZS-Nepomucka-Praha-5\3-projekt\3-3-spolecne-povoleni\F-rozpocet\241112-uprava01\"/>
    </mc:Choice>
  </mc:AlternateContent>
  <bookViews>
    <workbookView xWindow="0" yWindow="0" windowWidth="0" windowHeight="0"/>
  </bookViews>
  <sheets>
    <sheet name="Rekapitulace stavby" sheetId="1" r:id="rId1"/>
    <sheet name="SO-01 - Základní škola" sheetId="2" r:id="rId2"/>
    <sheet name="SO-01 ZTI - Zdravotechnika" sheetId="3" r:id="rId3"/>
    <sheet name="SO-01 VZT - Vzduchotechnika" sheetId="4" r:id="rId4"/>
    <sheet name="SO-01 VYT - Vytápění" sheetId="5" r:id="rId5"/>
    <sheet name="SO-01 ELE - Elektromontáže" sheetId="6" r:id="rId6"/>
    <sheet name="SO-02 - Družina" sheetId="7" r:id="rId7"/>
    <sheet name="SO-02 ZTI - Zdravotechnika" sheetId="8" r:id="rId8"/>
    <sheet name="SO-02 VYT - Vytápění" sheetId="9" r:id="rId9"/>
    <sheet name="SO-02 ELE - Elektromontáže" sheetId="10" r:id="rId10"/>
    <sheet name="SO-03 - Venkovní prostor" sheetId="11" r:id="rId11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'SO-01 - Základní škola'!$C$137:$K$384</definedName>
    <definedName name="_xlnm.Print_Area" localSheetId="1">'SO-01 - Základní škola'!$C$4:$J$76,'SO-01 - Základní škola'!$C$82:$J$119,'SO-01 - Základní škola'!$C$125:$J$384</definedName>
    <definedName name="_xlnm.Print_Titles" localSheetId="1">'SO-01 - Základní škola'!$137:$137</definedName>
    <definedName name="_xlnm._FilterDatabase" localSheetId="2" hidden="1">'SO-01 ZTI - Zdravotechnika'!$C$129:$K$205</definedName>
    <definedName name="_xlnm.Print_Area" localSheetId="2">'SO-01 ZTI - Zdravotechnika'!$C$4:$J$76,'SO-01 ZTI - Zdravotechnika'!$C$82:$J$109,'SO-01 ZTI - Zdravotechnika'!$C$115:$J$205</definedName>
    <definedName name="_xlnm.Print_Titles" localSheetId="2">'SO-01 ZTI - Zdravotechnika'!$129:$129</definedName>
    <definedName name="_xlnm._FilterDatabase" localSheetId="3" hidden="1">'SO-01 VZT - Vzduchotechnika'!$C$127:$K$167</definedName>
    <definedName name="_xlnm.Print_Area" localSheetId="3">'SO-01 VZT - Vzduchotechnika'!$C$4:$J$76,'SO-01 VZT - Vzduchotechnika'!$C$82:$J$107,'SO-01 VZT - Vzduchotechnika'!$C$113:$J$167</definedName>
    <definedName name="_xlnm.Print_Titles" localSheetId="3">'SO-01 VZT - Vzduchotechnika'!$127:$127</definedName>
    <definedName name="_xlnm._FilterDatabase" localSheetId="4" hidden="1">'SO-01 VYT - Vytápění'!$C$129:$K$171</definedName>
    <definedName name="_xlnm.Print_Area" localSheetId="4">'SO-01 VYT - Vytápění'!$C$4:$J$76,'SO-01 VYT - Vytápění'!$C$82:$J$109,'SO-01 VYT - Vytápění'!$C$115:$J$171</definedName>
    <definedName name="_xlnm.Print_Titles" localSheetId="4">'SO-01 VYT - Vytápění'!$129:$129</definedName>
    <definedName name="_xlnm._FilterDatabase" localSheetId="5" hidden="1">'SO-01 ELE - Elektromontáže'!$C$127:$K$212</definedName>
    <definedName name="_xlnm.Print_Area" localSheetId="5">'SO-01 ELE - Elektromontáže'!$C$4:$J$76,'SO-01 ELE - Elektromontáže'!$C$82:$J$107,'SO-01 ELE - Elektromontáže'!$C$113:$J$212</definedName>
    <definedName name="_xlnm.Print_Titles" localSheetId="5">'SO-01 ELE - Elektromontáže'!$127:$127</definedName>
    <definedName name="_xlnm._FilterDatabase" localSheetId="6" hidden="1">'SO-02 - Družina'!$C$135:$K$403</definedName>
    <definedName name="_xlnm.Print_Area" localSheetId="6">'SO-02 - Družina'!$C$4:$J$76,'SO-02 - Družina'!$C$82:$J$117,'SO-02 - Družina'!$C$123:$J$403</definedName>
    <definedName name="_xlnm.Print_Titles" localSheetId="6">'SO-02 - Družina'!$135:$135</definedName>
    <definedName name="_xlnm._FilterDatabase" localSheetId="7" hidden="1">'SO-02 ZTI - Zdravotechnika'!$C$131:$K$218</definedName>
    <definedName name="_xlnm.Print_Area" localSheetId="7">'SO-02 ZTI - Zdravotechnika'!$C$4:$J$76,'SO-02 ZTI - Zdravotechnika'!$C$82:$J$111,'SO-02 ZTI - Zdravotechnika'!$C$117:$J$218</definedName>
    <definedName name="_xlnm.Print_Titles" localSheetId="7">'SO-02 ZTI - Zdravotechnika'!$131:$131</definedName>
    <definedName name="_xlnm._FilterDatabase" localSheetId="8" hidden="1">'SO-02 VYT - Vytápění'!$C$128:$K$164</definedName>
    <definedName name="_xlnm.Print_Area" localSheetId="8">'SO-02 VYT - Vytápění'!$C$4:$J$76,'SO-02 VYT - Vytápění'!$C$82:$J$108,'SO-02 VYT - Vytápění'!$C$114:$J$164</definedName>
    <definedName name="_xlnm.Print_Titles" localSheetId="8">'SO-02 VYT - Vytápění'!$128:$128</definedName>
    <definedName name="_xlnm._FilterDatabase" localSheetId="9" hidden="1">'SO-02 ELE - Elektromontáže'!$C$126:$K$193</definedName>
    <definedName name="_xlnm.Print_Area" localSheetId="9">'SO-02 ELE - Elektromontáže'!$C$4:$J$76,'SO-02 ELE - Elektromontáže'!$C$82:$J$106,'SO-02 ELE - Elektromontáže'!$C$112:$J$193</definedName>
    <definedName name="_xlnm.Print_Titles" localSheetId="9">'SO-02 ELE - Elektromontáže'!$126:$126</definedName>
    <definedName name="_xlnm._FilterDatabase" localSheetId="10" hidden="1">'SO-03 - Venkovní prostor'!$C$128:$K$291</definedName>
    <definedName name="_xlnm.Print_Area" localSheetId="10">'SO-03 - Venkovní prostor'!$C$4:$J$76,'SO-03 - Venkovní prostor'!$C$82:$J$110,'SO-03 - Venkovní prostor'!$C$116:$J$291</definedName>
    <definedName name="_xlnm.Print_Titles" localSheetId="10">'SO-03 - Venkovní prostor'!$128:$128</definedName>
  </definedNames>
  <calcPr/>
</workbook>
</file>

<file path=xl/calcChain.xml><?xml version="1.0" encoding="utf-8"?>
<calcChain xmlns="http://schemas.openxmlformats.org/spreadsheetml/2006/main">
  <c i="11" l="1" r="J37"/>
  <c r="J36"/>
  <c i="1" r="AY106"/>
  <c i="11" r="J35"/>
  <c i="1" r="AX106"/>
  <c i="11" r="BI291"/>
  <c r="BH291"/>
  <c r="BG291"/>
  <c r="BF291"/>
  <c r="BK291"/>
  <c r="J291"/>
  <c r="BE291"/>
  <c r="BI290"/>
  <c r="BH290"/>
  <c r="BG290"/>
  <c r="BF290"/>
  <c r="BK290"/>
  <c r="J290"/>
  <c r="BE290"/>
  <c r="BI289"/>
  <c r="BH289"/>
  <c r="BG289"/>
  <c r="BF289"/>
  <c r="BK289"/>
  <c r="J289"/>
  <c r="BE289"/>
  <c r="BI288"/>
  <c r="BH288"/>
  <c r="BG288"/>
  <c r="BF288"/>
  <c r="BK288"/>
  <c r="J288"/>
  <c r="BE288"/>
  <c r="BI287"/>
  <c r="BH287"/>
  <c r="BG287"/>
  <c r="BF287"/>
  <c r="BK287"/>
  <c r="J287"/>
  <c r="BE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T279"/>
  <c r="R280"/>
  <c r="R279"/>
  <c r="P280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T255"/>
  <c r="R256"/>
  <c r="R255"/>
  <c r="P256"/>
  <c r="P255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5"/>
  <c r="F123"/>
  <c r="E121"/>
  <c r="J91"/>
  <c r="F89"/>
  <c r="E87"/>
  <c r="J24"/>
  <c r="E24"/>
  <c r="J126"/>
  <c r="J23"/>
  <c r="J18"/>
  <c r="E18"/>
  <c r="F126"/>
  <c r="J17"/>
  <c r="J15"/>
  <c r="E15"/>
  <c r="F125"/>
  <c r="J14"/>
  <c r="J12"/>
  <c r="J123"/>
  <c r="E7"/>
  <c r="E85"/>
  <c i="10" r="J39"/>
  <c r="J38"/>
  <c i="1" r="AY105"/>
  <c i="10" r="J37"/>
  <c i="1" r="AX105"/>
  <c i="10" r="BI193"/>
  <c r="BH193"/>
  <c r="BG193"/>
  <c r="BF193"/>
  <c r="BK193"/>
  <c r="J193"/>
  <c r="BE193"/>
  <c r="BI192"/>
  <c r="BH192"/>
  <c r="BG192"/>
  <c r="BF192"/>
  <c r="BK192"/>
  <c r="J192"/>
  <c r="BE192"/>
  <c r="BI191"/>
  <c r="BH191"/>
  <c r="BG191"/>
  <c r="BF191"/>
  <c r="BK191"/>
  <c r="J191"/>
  <c r="BE191"/>
  <c r="BI190"/>
  <c r="BH190"/>
  <c r="BG190"/>
  <c r="BF190"/>
  <c r="BK190"/>
  <c r="J190"/>
  <c r="BE190"/>
  <c r="BI189"/>
  <c r="BH189"/>
  <c r="BG189"/>
  <c r="BF189"/>
  <c r="BK189"/>
  <c r="J189"/>
  <c r="BE189"/>
  <c r="BI187"/>
  <c r="BH187"/>
  <c r="BG187"/>
  <c r="BF187"/>
  <c r="T187"/>
  <c r="T186"/>
  <c r="R187"/>
  <c r="R186"/>
  <c r="P187"/>
  <c r="P186"/>
  <c r="BI185"/>
  <c r="BH185"/>
  <c r="BG185"/>
  <c r="BF185"/>
  <c r="T185"/>
  <c r="T184"/>
  <c r="R185"/>
  <c r="R184"/>
  <c r="P185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1"/>
  <c r="E119"/>
  <c r="F91"/>
  <c r="E89"/>
  <c r="J26"/>
  <c r="E26"/>
  <c r="J124"/>
  <c r="J25"/>
  <c r="J23"/>
  <c r="E23"/>
  <c r="J93"/>
  <c r="J22"/>
  <c r="J20"/>
  <c r="E20"/>
  <c r="F124"/>
  <c r="J19"/>
  <c r="J17"/>
  <c r="E17"/>
  <c r="F93"/>
  <c r="J16"/>
  <c r="J14"/>
  <c r="J91"/>
  <c r="E7"/>
  <c r="E115"/>
  <c i="9" r="J39"/>
  <c r="J38"/>
  <c i="1" r="AY104"/>
  <c i="9" r="J37"/>
  <c i="1" r="AX104"/>
  <c i="9" r="BI164"/>
  <c r="BH164"/>
  <c r="BG164"/>
  <c r="BF164"/>
  <c r="BK164"/>
  <c r="J164"/>
  <c r="BE164"/>
  <c r="BI163"/>
  <c r="BH163"/>
  <c r="BG163"/>
  <c r="BF163"/>
  <c r="BK163"/>
  <c r="J163"/>
  <c r="BE163"/>
  <c r="BI162"/>
  <c r="BH162"/>
  <c r="BG162"/>
  <c r="BF162"/>
  <c r="BK162"/>
  <c r="J162"/>
  <c r="BE162"/>
  <c r="BI161"/>
  <c r="BH161"/>
  <c r="BG161"/>
  <c r="BF161"/>
  <c r="BK161"/>
  <c r="J161"/>
  <c r="BE161"/>
  <c r="BI160"/>
  <c r="BH160"/>
  <c r="BG160"/>
  <c r="BF160"/>
  <c r="BK160"/>
  <c r="J160"/>
  <c r="BE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T133"/>
  <c r="R134"/>
  <c r="R133"/>
  <c r="P134"/>
  <c r="P133"/>
  <c r="BI132"/>
  <c r="BH132"/>
  <c r="BG132"/>
  <c r="BF132"/>
  <c r="T132"/>
  <c r="T131"/>
  <c r="R132"/>
  <c r="R131"/>
  <c r="P132"/>
  <c r="P131"/>
  <c r="J125"/>
  <c r="F123"/>
  <c r="E121"/>
  <c r="J93"/>
  <c r="F91"/>
  <c r="E89"/>
  <c r="J26"/>
  <c r="E26"/>
  <c r="J126"/>
  <c r="J25"/>
  <c r="J20"/>
  <c r="E20"/>
  <c r="F126"/>
  <c r="J19"/>
  <c r="J17"/>
  <c r="E17"/>
  <c r="F125"/>
  <c r="J16"/>
  <c r="J14"/>
  <c r="J123"/>
  <c r="E7"/>
  <c r="E117"/>
  <c i="8" r="J39"/>
  <c r="J38"/>
  <c i="1" r="AY103"/>
  <c i="8" r="J37"/>
  <c i="1" r="AX103"/>
  <c i="8" r="BI218"/>
  <c r="BH218"/>
  <c r="BG218"/>
  <c r="BF218"/>
  <c r="BK218"/>
  <c r="J218"/>
  <c r="BE218"/>
  <c r="BI217"/>
  <c r="BH217"/>
  <c r="BG217"/>
  <c r="BF217"/>
  <c r="BK217"/>
  <c r="J217"/>
  <c r="BE217"/>
  <c r="BI216"/>
  <c r="BH216"/>
  <c r="BG216"/>
  <c r="BF216"/>
  <c r="BK216"/>
  <c r="J216"/>
  <c r="BE216"/>
  <c r="BI215"/>
  <c r="BH215"/>
  <c r="BG215"/>
  <c r="BF215"/>
  <c r="BK215"/>
  <c r="J215"/>
  <c r="BE215"/>
  <c r="BI214"/>
  <c r="BH214"/>
  <c r="BG214"/>
  <c r="BF214"/>
  <c r="BK214"/>
  <c r="J214"/>
  <c r="BE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T148"/>
  <c r="R149"/>
  <c r="R148"/>
  <c r="P149"/>
  <c r="P148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8"/>
  <c r="F126"/>
  <c r="E124"/>
  <c r="J93"/>
  <c r="F91"/>
  <c r="E89"/>
  <c r="J26"/>
  <c r="E26"/>
  <c r="J94"/>
  <c r="J25"/>
  <c r="J20"/>
  <c r="E20"/>
  <c r="F129"/>
  <c r="J19"/>
  <c r="J17"/>
  <c r="E17"/>
  <c r="F93"/>
  <c r="J16"/>
  <c r="J14"/>
  <c r="J126"/>
  <c r="E7"/>
  <c r="E85"/>
  <c i="7" r="J37"/>
  <c r="J36"/>
  <c i="1" r="AY102"/>
  <c i="7" r="J35"/>
  <c i="1" r="AX102"/>
  <c i="7" r="BI403"/>
  <c r="BH403"/>
  <c r="BG403"/>
  <c r="BF403"/>
  <c r="BK403"/>
  <c r="J403"/>
  <c r="BE403"/>
  <c r="BI402"/>
  <c r="BH402"/>
  <c r="BG402"/>
  <c r="BF402"/>
  <c r="BK402"/>
  <c r="J402"/>
  <c r="BE402"/>
  <c r="BI401"/>
  <c r="BH401"/>
  <c r="BG401"/>
  <c r="BF401"/>
  <c r="BK401"/>
  <c r="J401"/>
  <c r="BE401"/>
  <c r="BI400"/>
  <c r="BH400"/>
  <c r="BG400"/>
  <c r="BF400"/>
  <c r="BK400"/>
  <c r="J400"/>
  <c r="BE400"/>
  <c r="BI399"/>
  <c r="BH399"/>
  <c r="BG399"/>
  <c r="BF399"/>
  <c r="BK399"/>
  <c r="J399"/>
  <c r="BE399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1"/>
  <c r="BH391"/>
  <c r="BG391"/>
  <c r="BF391"/>
  <c r="T391"/>
  <c r="R391"/>
  <c r="P391"/>
  <c r="BI385"/>
  <c r="BH385"/>
  <c r="BG385"/>
  <c r="BF385"/>
  <c r="T385"/>
  <c r="R385"/>
  <c r="P385"/>
  <c r="BI383"/>
  <c r="BH383"/>
  <c r="BG383"/>
  <c r="BF383"/>
  <c r="T383"/>
  <c r="R383"/>
  <c r="P383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2"/>
  <c r="BH372"/>
  <c r="BG372"/>
  <c r="BF372"/>
  <c r="T372"/>
  <c r="R372"/>
  <c r="P372"/>
  <c r="BI371"/>
  <c r="BH371"/>
  <c r="BG371"/>
  <c r="BF371"/>
  <c r="T371"/>
  <c r="R371"/>
  <c r="P371"/>
  <c r="BI368"/>
  <c r="BH368"/>
  <c r="BG368"/>
  <c r="BF368"/>
  <c r="T368"/>
  <c r="R368"/>
  <c r="P368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3"/>
  <c r="BH343"/>
  <c r="BG343"/>
  <c r="BF343"/>
  <c r="T343"/>
  <c r="R343"/>
  <c r="P343"/>
  <c r="BI341"/>
  <c r="BH341"/>
  <c r="BG341"/>
  <c r="BF341"/>
  <c r="T341"/>
  <c r="R341"/>
  <c r="P341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T221"/>
  <c r="R222"/>
  <c r="R221"/>
  <c r="P222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2"/>
  <c r="F130"/>
  <c r="E128"/>
  <c r="J91"/>
  <c r="F89"/>
  <c r="E87"/>
  <c r="J24"/>
  <c r="E24"/>
  <c r="J92"/>
  <c r="J23"/>
  <c r="J18"/>
  <c r="E18"/>
  <c r="F92"/>
  <c r="J17"/>
  <c r="J15"/>
  <c r="E15"/>
  <c r="F91"/>
  <c r="J14"/>
  <c r="J12"/>
  <c r="J130"/>
  <c r="E7"/>
  <c r="E85"/>
  <c i="6" r="J39"/>
  <c r="J38"/>
  <c i="1" r="AY100"/>
  <c i="6" r="J37"/>
  <c i="1" r="AX100"/>
  <c i="6" r="BI212"/>
  <c r="BH212"/>
  <c r="BG212"/>
  <c r="BF212"/>
  <c r="BK212"/>
  <c r="J212"/>
  <c r="BE212"/>
  <c r="BI211"/>
  <c r="BH211"/>
  <c r="BG211"/>
  <c r="BF211"/>
  <c r="BK211"/>
  <c r="J211"/>
  <c r="BE211"/>
  <c r="BI210"/>
  <c r="BH210"/>
  <c r="BG210"/>
  <c r="BF210"/>
  <c r="BK210"/>
  <c r="J210"/>
  <c r="BE210"/>
  <c r="BI209"/>
  <c r="BH209"/>
  <c r="BG209"/>
  <c r="BF209"/>
  <c r="BK209"/>
  <c r="J209"/>
  <c r="BE209"/>
  <c r="BI208"/>
  <c r="BH208"/>
  <c r="BG208"/>
  <c r="BF208"/>
  <c r="BK208"/>
  <c r="J208"/>
  <c r="BE208"/>
  <c r="BI206"/>
  <c r="BH206"/>
  <c r="BG206"/>
  <c r="BF206"/>
  <c r="T206"/>
  <c r="T205"/>
  <c r="R206"/>
  <c r="R205"/>
  <c r="P206"/>
  <c r="P205"/>
  <c r="BI204"/>
  <c r="BH204"/>
  <c r="BG204"/>
  <c r="BF204"/>
  <c r="T204"/>
  <c r="T203"/>
  <c r="R204"/>
  <c r="R203"/>
  <c r="P204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2"/>
  <c r="E120"/>
  <c r="F91"/>
  <c r="E89"/>
  <c r="J26"/>
  <c r="E26"/>
  <c r="J94"/>
  <c r="J25"/>
  <c r="J23"/>
  <c r="E23"/>
  <c r="J124"/>
  <c r="J22"/>
  <c r="J20"/>
  <c r="E20"/>
  <c r="F94"/>
  <c r="J19"/>
  <c r="J17"/>
  <c r="E17"/>
  <c r="F124"/>
  <c r="J16"/>
  <c r="J14"/>
  <c r="J91"/>
  <c r="E7"/>
  <c r="E85"/>
  <c i="5" r="J39"/>
  <c r="J38"/>
  <c i="1" r="AY99"/>
  <c i="5" r="J37"/>
  <c i="1" r="AX99"/>
  <c i="5" r="BI171"/>
  <c r="BH171"/>
  <c r="BG171"/>
  <c r="BF171"/>
  <c r="BK171"/>
  <c r="J171"/>
  <c r="BE171"/>
  <c r="BI170"/>
  <c r="BH170"/>
  <c r="BG170"/>
  <c r="BF170"/>
  <c r="BK170"/>
  <c r="J170"/>
  <c r="BE170"/>
  <c r="BI169"/>
  <c r="BH169"/>
  <c r="BG169"/>
  <c r="BF169"/>
  <c r="BK169"/>
  <c r="J169"/>
  <c r="BE169"/>
  <c r="BI168"/>
  <c r="BH168"/>
  <c r="BG168"/>
  <c r="BF168"/>
  <c r="BK168"/>
  <c r="J168"/>
  <c r="BE168"/>
  <c r="BI167"/>
  <c r="BH167"/>
  <c r="BG167"/>
  <c r="BF167"/>
  <c r="BK167"/>
  <c r="J167"/>
  <c r="BE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T134"/>
  <c r="R135"/>
  <c r="R134"/>
  <c r="P135"/>
  <c r="P134"/>
  <c r="BI133"/>
  <c r="BH133"/>
  <c r="BG133"/>
  <c r="BF133"/>
  <c r="T133"/>
  <c r="T132"/>
  <c r="R133"/>
  <c r="R132"/>
  <c r="P133"/>
  <c r="P132"/>
  <c r="J126"/>
  <c r="F124"/>
  <c r="E122"/>
  <c r="J93"/>
  <c r="F91"/>
  <c r="E89"/>
  <c r="J26"/>
  <c r="E26"/>
  <c r="J94"/>
  <c r="J25"/>
  <c r="J20"/>
  <c r="E20"/>
  <c r="F94"/>
  <c r="J19"/>
  <c r="J17"/>
  <c r="E17"/>
  <c r="F126"/>
  <c r="J16"/>
  <c r="J14"/>
  <c r="J124"/>
  <c r="E7"/>
  <c r="E85"/>
  <c i="4" r="J39"/>
  <c r="J38"/>
  <c i="1" r="AY98"/>
  <c i="4" r="J37"/>
  <c i="1" r="AX98"/>
  <c i="4" r="BI167"/>
  <c r="BH167"/>
  <c r="BG167"/>
  <c r="BF167"/>
  <c r="BK167"/>
  <c r="J167"/>
  <c r="BE167"/>
  <c r="BI166"/>
  <c r="BH166"/>
  <c r="BG166"/>
  <c r="BF166"/>
  <c r="BK166"/>
  <c r="J166"/>
  <c r="BE166"/>
  <c r="BI165"/>
  <c r="BH165"/>
  <c r="BG165"/>
  <c r="BF165"/>
  <c r="BK165"/>
  <c r="J165"/>
  <c r="BE165"/>
  <c r="BI164"/>
  <c r="BH164"/>
  <c r="BG164"/>
  <c r="BF164"/>
  <c r="BK164"/>
  <c r="J164"/>
  <c r="BE164"/>
  <c r="BI163"/>
  <c r="BH163"/>
  <c r="BG163"/>
  <c r="BF163"/>
  <c r="BK163"/>
  <c r="J163"/>
  <c r="BE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T141"/>
  <c r="R142"/>
  <c r="R141"/>
  <c r="P142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T132"/>
  <c r="R133"/>
  <c r="R132"/>
  <c r="P133"/>
  <c r="P132"/>
  <c r="BI131"/>
  <c r="BH131"/>
  <c r="BG131"/>
  <c r="BF131"/>
  <c r="T131"/>
  <c r="T130"/>
  <c r="R131"/>
  <c r="R130"/>
  <c r="P131"/>
  <c r="P130"/>
  <c r="J124"/>
  <c r="F122"/>
  <c r="E120"/>
  <c r="J93"/>
  <c r="F91"/>
  <c r="E89"/>
  <c r="J26"/>
  <c r="E26"/>
  <c r="J125"/>
  <c r="J25"/>
  <c r="J20"/>
  <c r="E20"/>
  <c r="F94"/>
  <c r="J19"/>
  <c r="J17"/>
  <c r="E17"/>
  <c r="F93"/>
  <c r="J16"/>
  <c r="J14"/>
  <c r="J122"/>
  <c r="E7"/>
  <c r="E85"/>
  <c i="3" r="J39"/>
  <c r="J38"/>
  <c i="1" r="AY97"/>
  <c i="3" r="J37"/>
  <c i="1" r="AX97"/>
  <c i="3" r="BI205"/>
  <c r="BH205"/>
  <c r="BG205"/>
  <c r="BF205"/>
  <c r="BK205"/>
  <c r="J205"/>
  <c r="BE205"/>
  <c r="BI204"/>
  <c r="BH204"/>
  <c r="BG204"/>
  <c r="BF204"/>
  <c r="BK204"/>
  <c r="J204"/>
  <c r="BE204"/>
  <c r="BI203"/>
  <c r="BH203"/>
  <c r="BG203"/>
  <c r="BF203"/>
  <c r="BK203"/>
  <c r="J203"/>
  <c r="BE203"/>
  <c r="BI202"/>
  <c r="BH202"/>
  <c r="BG202"/>
  <c r="BF202"/>
  <c r="BK202"/>
  <c r="J202"/>
  <c r="BE202"/>
  <c r="BI201"/>
  <c r="BH201"/>
  <c r="BG201"/>
  <c r="BF201"/>
  <c r="BK201"/>
  <c r="J201"/>
  <c r="BE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T132"/>
  <c r="R133"/>
  <c r="R132"/>
  <c r="P133"/>
  <c r="P132"/>
  <c r="J126"/>
  <c r="F124"/>
  <c r="E122"/>
  <c r="J93"/>
  <c r="F91"/>
  <c r="E89"/>
  <c r="J26"/>
  <c r="E26"/>
  <c r="J127"/>
  <c r="J25"/>
  <c r="J20"/>
  <c r="E20"/>
  <c r="F94"/>
  <c r="J19"/>
  <c r="J17"/>
  <c r="E17"/>
  <c r="F93"/>
  <c r="J16"/>
  <c r="J14"/>
  <c r="J124"/>
  <c r="E7"/>
  <c r="E118"/>
  <c i="2" r="J37"/>
  <c r="J36"/>
  <c i="1" r="AY96"/>
  <c i="2" r="J35"/>
  <c i="1" r="AX96"/>
  <c i="2" r="BI384"/>
  <c r="BH384"/>
  <c r="BG384"/>
  <c r="BF384"/>
  <c r="BK384"/>
  <c r="J384"/>
  <c r="BE384"/>
  <c r="BI383"/>
  <c r="BH383"/>
  <c r="BG383"/>
  <c r="BF383"/>
  <c r="BK383"/>
  <c r="J383"/>
  <c r="BE383"/>
  <c r="BI382"/>
  <c r="BH382"/>
  <c r="BG382"/>
  <c r="BF382"/>
  <c r="BK382"/>
  <c r="J382"/>
  <c r="BE382"/>
  <c r="BI381"/>
  <c r="BH381"/>
  <c r="BG381"/>
  <c r="BF381"/>
  <c r="BK381"/>
  <c r="J381"/>
  <c r="BE381"/>
  <c r="BI380"/>
  <c r="BH380"/>
  <c r="BG380"/>
  <c r="BF380"/>
  <c r="BK380"/>
  <c r="J380"/>
  <c r="BE380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48"/>
  <c r="BH348"/>
  <c r="BG348"/>
  <c r="BF348"/>
  <c r="T348"/>
  <c r="R348"/>
  <c r="P348"/>
  <c r="BI347"/>
  <c r="BH347"/>
  <c r="BG347"/>
  <c r="BF347"/>
  <c r="T347"/>
  <c r="R347"/>
  <c r="P347"/>
  <c r="BI344"/>
  <c r="BH344"/>
  <c r="BG344"/>
  <c r="BF344"/>
  <c r="T344"/>
  <c r="R344"/>
  <c r="P344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7"/>
  <c r="BH287"/>
  <c r="BG287"/>
  <c r="BF287"/>
  <c r="T287"/>
  <c r="R287"/>
  <c r="P287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6"/>
  <c r="BH206"/>
  <c r="BG206"/>
  <c r="BF206"/>
  <c r="T206"/>
  <c r="T205"/>
  <c r="R206"/>
  <c r="R205"/>
  <c r="P206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T155"/>
  <c r="R156"/>
  <c r="R155"/>
  <c r="P156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J134"/>
  <c r="F132"/>
  <c r="E130"/>
  <c r="J91"/>
  <c r="F89"/>
  <c r="E87"/>
  <c r="J24"/>
  <c r="E24"/>
  <c r="J135"/>
  <c r="J23"/>
  <c r="J18"/>
  <c r="E18"/>
  <c r="F135"/>
  <c r="J17"/>
  <c r="J15"/>
  <c r="E15"/>
  <c r="F134"/>
  <c r="J14"/>
  <c r="J12"/>
  <c r="J89"/>
  <c r="E7"/>
  <c r="E128"/>
  <c i="1" r="L90"/>
  <c r="AM90"/>
  <c r="AM89"/>
  <c r="L89"/>
  <c r="AM87"/>
  <c r="L87"/>
  <c r="L85"/>
  <c r="L84"/>
  <c i="2" r="J372"/>
  <c r="J356"/>
  <c r="J347"/>
  <c r="BK280"/>
  <c r="BK255"/>
  <c r="BK230"/>
  <c r="J209"/>
  <c r="J182"/>
  <c r="BK159"/>
  <c r="J142"/>
  <c r="J335"/>
  <c r="J330"/>
  <c r="BK315"/>
  <c r="BK305"/>
  <c r="J291"/>
  <c r="J269"/>
  <c r="BK245"/>
  <c r="J230"/>
  <c r="J218"/>
  <c r="BK204"/>
  <c r="J191"/>
  <c r="BK176"/>
  <c r="BK144"/>
  <c r="J378"/>
  <c r="BK299"/>
  <c r="BK281"/>
  <c r="BK263"/>
  <c r="J240"/>
  <c r="J226"/>
  <c r="J214"/>
  <c r="BK201"/>
  <c r="BK187"/>
  <c r="J159"/>
  <c r="J151"/>
  <c r="J144"/>
  <c r="BK370"/>
  <c r="BK366"/>
  <c i="3" r="BK196"/>
  <c r="BK190"/>
  <c r="BK166"/>
  <c r="BK146"/>
  <c r="BK163"/>
  <c r="BK193"/>
  <c r="J161"/>
  <c r="BK139"/>
  <c r="J186"/>
  <c r="BK153"/>
  <c r="J184"/>
  <c r="J141"/>
  <c r="J159"/>
  <c r="J144"/>
  <c i="4" r="J155"/>
  <c i="6" r="BK139"/>
  <c r="J200"/>
  <c r="BK194"/>
  <c r="BK188"/>
  <c r="BK171"/>
  <c r="BK169"/>
  <c r="BK160"/>
  <c r="BK153"/>
  <c r="BK144"/>
  <c r="BK178"/>
  <c r="J169"/>
  <c r="J166"/>
  <c r="J157"/>
  <c r="J153"/>
  <c r="J149"/>
  <c r="BK135"/>
  <c r="J132"/>
  <c r="J202"/>
  <c r="J198"/>
  <c r="J194"/>
  <c r="BK193"/>
  <c r="BK190"/>
  <c r="J181"/>
  <c r="BK157"/>
  <c r="J134"/>
  <c r="J160"/>
  <c r="BK152"/>
  <c r="BK183"/>
  <c r="J138"/>
  <c i="7" r="BK376"/>
  <c r="J296"/>
  <c r="J256"/>
  <c r="BK174"/>
  <c r="BK397"/>
  <c r="BK144"/>
  <c r="J265"/>
  <c r="BK237"/>
  <c r="J227"/>
  <c r="BK393"/>
  <c r="BK348"/>
  <c r="J300"/>
  <c r="J162"/>
  <c r="J368"/>
  <c r="BK278"/>
  <c r="J173"/>
  <c r="J237"/>
  <c r="J212"/>
  <c r="BK329"/>
  <c r="BK250"/>
  <c r="J397"/>
  <c r="BK279"/>
  <c r="BK220"/>
  <c r="J284"/>
  <c r="J241"/>
  <c r="BK172"/>
  <c r="J308"/>
  <c r="J210"/>
  <c i="8" r="BK189"/>
  <c r="J155"/>
  <c r="BK203"/>
  <c r="J167"/>
  <c r="J212"/>
  <c r="J159"/>
  <c r="BK159"/>
  <c r="J196"/>
  <c r="J156"/>
  <c r="J137"/>
  <c r="J190"/>
  <c r="BK140"/>
  <c r="BK136"/>
  <c r="BK176"/>
  <c r="J171"/>
  <c r="BK143"/>
  <c r="BK196"/>
  <c i="9" r="BK148"/>
  <c r="BK145"/>
  <c r="J140"/>
  <c r="BK152"/>
  <c r="BK132"/>
  <c i="10" r="J161"/>
  <c r="J175"/>
  <c r="BK142"/>
  <c r="BK173"/>
  <c r="J156"/>
  <c r="J155"/>
  <c r="BK153"/>
  <c r="BK148"/>
  <c r="J185"/>
  <c r="BK179"/>
  <c r="BK159"/>
  <c r="BK152"/>
  <c r="BK149"/>
  <c r="J138"/>
  <c r="J177"/>
  <c r="J168"/>
  <c r="BK167"/>
  <c r="J160"/>
  <c r="BK151"/>
  <c r="J144"/>
  <c r="J134"/>
  <c r="J164"/>
  <c i="11" r="J283"/>
  <c r="BK275"/>
  <c r="J256"/>
  <c r="BK235"/>
  <c r="BK191"/>
  <c r="BK238"/>
  <c r="J214"/>
  <c r="J232"/>
  <c r="J151"/>
  <c r="J140"/>
  <c r="BK236"/>
  <c r="BK150"/>
  <c i="2" r="J311"/>
  <c r="J293"/>
  <c r="J263"/>
  <c r="BK247"/>
  <c r="BK226"/>
  <c r="J211"/>
  <c r="BK186"/>
  <c r="BK172"/>
  <c i="1" r="AS101"/>
  <c i="2" r="J265"/>
  <c r="BK239"/>
  <c r="BK225"/>
  <c r="BK211"/>
  <c r="BK193"/>
  <c r="J164"/>
  <c r="BK150"/>
  <c i="1" r="AS95"/>
  <c i="2" r="J366"/>
  <c i="3" r="BK189"/>
  <c r="J193"/>
  <c r="J170"/>
  <c r="BK137"/>
  <c r="BK169"/>
  <c r="J180"/>
  <c r="J156"/>
  <c r="J189"/>
  <c r="BK157"/>
  <c r="BK191"/>
  <c r="BK144"/>
  <c r="J165"/>
  <c r="J139"/>
  <c i="4" r="J150"/>
  <c r="BK131"/>
  <c r="BK142"/>
  <c r="BK136"/>
  <c i="5" r="J152"/>
  <c r="BK155"/>
  <c r="BK159"/>
  <c r="BK135"/>
  <c r="J135"/>
  <c i="6" r="J206"/>
  <c r="BK182"/>
  <c r="BK143"/>
  <c r="BK176"/>
  <c r="J135"/>
  <c r="BK181"/>
  <c r="BK131"/>
  <c r="BK180"/>
  <c r="BK132"/>
  <c i="7" r="BK306"/>
  <c r="J200"/>
  <c r="BK298"/>
  <c r="BK396"/>
  <c r="BK372"/>
  <c r="J179"/>
  <c r="J188"/>
  <c r="J352"/>
  <c r="BK302"/>
  <c r="J190"/>
  <c r="BK377"/>
  <c r="BK276"/>
  <c r="J146"/>
  <c r="J268"/>
  <c i="8" r="BK187"/>
  <c r="J210"/>
  <c r="J169"/>
  <c r="BK180"/>
  <c r="J142"/>
  <c r="J174"/>
  <c r="J143"/>
  <c r="BK186"/>
  <c r="J138"/>
  <c r="J201"/>
  <c r="BK175"/>
  <c r="BK172"/>
  <c r="BK156"/>
  <c r="J205"/>
  <c r="BK177"/>
  <c i="10" r="BK136"/>
  <c i="11" r="J261"/>
  <c r="BK270"/>
  <c r="J153"/>
  <c r="BK185"/>
  <c i="2" r="J360"/>
  <c r="J354"/>
  <c r="BK344"/>
  <c r="J279"/>
  <c r="BK265"/>
  <c r="BK240"/>
  <c r="BK218"/>
  <c r="J200"/>
  <c r="J170"/>
  <c r="BK148"/>
  <c r="J375"/>
  <c r="J333"/>
  <c r="J317"/>
  <c r="BK307"/>
  <c r="BK297"/>
  <c r="BK272"/>
  <c r="BK252"/>
  <c r="J237"/>
  <c r="J216"/>
  <c r="J197"/>
  <c r="J184"/>
  <c r="BK164"/>
  <c r="J303"/>
  <c r="BK293"/>
  <c r="BK279"/>
  <c r="J253"/>
  <c r="J238"/>
  <c r="BK223"/>
  <c r="BK212"/>
  <c r="BK200"/>
  <c r="J186"/>
  <c r="J156"/>
  <c r="J148"/>
  <c r="BK377"/>
  <c r="BK368"/>
  <c i="3" r="BK197"/>
  <c r="BK182"/>
  <c r="BK185"/>
  <c r="BK150"/>
  <c r="BK173"/>
  <c r="J195"/>
  <c r="BK152"/>
  <c r="J163"/>
  <c r="J192"/>
  <c r="BK175"/>
  <c r="BK194"/>
  <c r="BK171"/>
  <c r="J153"/>
  <c r="BK133"/>
  <c i="4" r="BK147"/>
  <c r="BK133"/>
  <c r="BK160"/>
  <c r="J133"/>
  <c r="J146"/>
  <c r="J131"/>
  <c i="5" r="J158"/>
  <c r="J139"/>
  <c r="BK152"/>
  <c r="J144"/>
  <c r="BK138"/>
  <c r="BK153"/>
  <c r="J143"/>
  <c i="6" r="BK187"/>
  <c r="BK141"/>
  <c r="J175"/>
  <c r="J164"/>
  <c r="BK202"/>
  <c r="J174"/>
  <c r="BK206"/>
  <c r="J196"/>
  <c r="BK192"/>
  <c r="J183"/>
  <c r="J170"/>
  <c r="BK167"/>
  <c r="J162"/>
  <c r="J155"/>
  <c r="BK147"/>
  <c r="BK186"/>
  <c r="BK172"/>
  <c r="BK168"/>
  <c r="BK164"/>
  <c r="J150"/>
  <c r="J146"/>
  <c r="J137"/>
  <c r="BK133"/>
  <c r="BK204"/>
  <c r="BK199"/>
  <c r="BK197"/>
  <c r="J192"/>
  <c r="J185"/>
  <c r="J176"/>
  <c r="J142"/>
  <c r="BK130"/>
  <c r="BK155"/>
  <c r="J189"/>
  <c r="BK136"/>
  <c i="7" r="BK361"/>
  <c r="BK284"/>
  <c r="J258"/>
  <c r="BK153"/>
  <c r="BK352"/>
  <c r="J306"/>
  <c r="J216"/>
  <c r="BK391"/>
  <c r="J264"/>
  <c r="BK179"/>
  <c r="J309"/>
  <c r="J198"/>
  <c r="BK383"/>
  <c r="J255"/>
  <c r="J324"/>
  <c r="J286"/>
  <c r="J262"/>
  <c r="BK160"/>
  <c r="J292"/>
  <c i="8" r="BK207"/>
  <c r="BK166"/>
  <c r="BK208"/>
  <c r="J157"/>
  <c r="BK138"/>
  <c r="J184"/>
  <c r="J200"/>
  <c r="J193"/>
  <c r="BK151"/>
  <c r="BK209"/>
  <c r="BK174"/>
  <c r="BK170"/>
  <c r="J209"/>
  <c r="BK197"/>
  <c i="9" r="J158"/>
  <c r="J157"/>
  <c r="J156"/>
  <c r="J132"/>
  <c r="BK138"/>
  <c i="10" r="BK172"/>
  <c r="J173"/>
  <c r="BK134"/>
  <c r="BK170"/>
  <c r="J158"/>
  <c r="BK132"/>
  <c r="BK176"/>
  <c i="11" r="BK205"/>
  <c r="J241"/>
  <c r="BK195"/>
  <c r="J285"/>
  <c r="J149"/>
  <c r="J208"/>
  <c r="BK172"/>
  <c i="2" r="BK375"/>
  <c r="BK356"/>
  <c r="J348"/>
  <c r="J272"/>
  <c r="J259"/>
  <c r="BK238"/>
  <c r="J220"/>
  <c r="J206"/>
  <c r="J180"/>
  <c r="BK146"/>
  <c r="BK333"/>
  <c r="J305"/>
  <c r="BK287"/>
  <c r="BK253"/>
  <c r="J234"/>
  <c r="J223"/>
  <c r="BK202"/>
  <c r="J187"/>
  <c r="J178"/>
  <c r="J141"/>
  <c r="J374"/>
  <c r="J295"/>
  <c r="J274"/>
  <c r="J252"/>
  <c r="BK235"/>
  <c r="J221"/>
  <c r="J213"/>
  <c r="BK191"/>
  <c r="BK178"/>
  <c r="BK152"/>
  <c r="BK142"/>
  <c r="J368"/>
  <c i="3" r="BK199"/>
  <c r="J176"/>
  <c r="BK188"/>
  <c r="BK156"/>
  <c r="BK176"/>
  <c r="J199"/>
  <c r="J168"/>
  <c r="J174"/>
  <c r="J136"/>
  <c r="BK170"/>
  <c r="BK143"/>
  <c r="J182"/>
  <c r="J135"/>
  <c r="J146"/>
  <c i="4" r="BK153"/>
  <c r="J160"/>
  <c r="BK159"/>
  <c r="BK155"/>
  <c r="J142"/>
  <c i="5" r="J163"/>
  <c r="BK165"/>
  <c r="BK157"/>
  <c r="BK160"/>
  <c r="BK162"/>
  <c r="J133"/>
  <c r="J149"/>
  <c i="6" r="J190"/>
  <c r="J147"/>
  <c r="BK174"/>
  <c r="J144"/>
  <c r="J179"/>
  <c r="J136"/>
  <c r="J133"/>
  <c r="J152"/>
  <c i="7" r="J371"/>
  <c r="J277"/>
  <c r="BK181"/>
  <c r="J396"/>
  <c r="J312"/>
  <c r="BK158"/>
  <c r="BK296"/>
  <c r="J217"/>
  <c r="BK241"/>
  <c r="BK212"/>
  <c r="J359"/>
  <c r="BK311"/>
  <c r="BK246"/>
  <c r="BK151"/>
  <c r="BK359"/>
  <c r="J250"/>
  <c r="J376"/>
  <c r="J320"/>
  <c r="J304"/>
  <c r="J167"/>
  <c r="BK139"/>
  <c r="BK254"/>
  <c r="BK165"/>
  <c r="J298"/>
  <c r="J194"/>
  <c r="BK308"/>
  <c r="J280"/>
  <c r="J239"/>
  <c r="BK326"/>
  <c r="BK272"/>
  <c i="8" r="BK205"/>
  <c r="J179"/>
  <c r="BK142"/>
  <c r="J194"/>
  <c i="9" r="J136"/>
  <c r="J142"/>
  <c r="BK136"/>
  <c r="J151"/>
  <c r="J134"/>
  <c i="10" r="J176"/>
  <c r="BK147"/>
  <c r="BK137"/>
  <c r="BK181"/>
  <c r="BK162"/>
  <c r="J140"/>
  <c r="BK180"/>
  <c r="BK165"/>
  <c r="BK141"/>
  <c i="11" r="BK175"/>
  <c r="BK194"/>
  <c r="J277"/>
  <c r="BK168"/>
  <c r="J282"/>
  <c r="J221"/>
  <c r="BK146"/>
  <c r="J226"/>
  <c r="BK154"/>
  <c r="J269"/>
  <c r="BK224"/>
  <c r="J203"/>
  <c r="J275"/>
  <c r="J244"/>
  <c r="J199"/>
  <c r="BK217"/>
  <c r="BK197"/>
  <c r="BK208"/>
  <c r="J185"/>
  <c r="J134"/>
  <c i="2" r="BK372"/>
  <c r="BK354"/>
  <c r="J287"/>
  <c r="BK242"/>
  <c r="BK228"/>
  <c r="J189"/>
  <c r="BK161"/>
  <c r="BK143"/>
  <c r="BK317"/>
  <c r="BK311"/>
  <c r="BK295"/>
  <c r="J255"/>
  <c r="BK244"/>
  <c r="BK221"/>
  <c r="BK206"/>
  <c i="6" r="J197"/>
  <c r="BK200"/>
  <c r="J156"/>
  <c r="BK159"/>
  <c r="J193"/>
  <c r="J131"/>
  <c i="7" r="BK363"/>
  <c r="BK188"/>
  <c r="J361"/>
  <c r="BK312"/>
  <c r="BK258"/>
  <c r="BK210"/>
  <c r="BK265"/>
  <c r="BK185"/>
  <c r="J251"/>
  <c r="J142"/>
  <c r="BK300"/>
  <c r="BK227"/>
  <c r="BK292"/>
  <c i="8" r="BK200"/>
  <c r="J198"/>
  <c r="BK167"/>
  <c r="BK169"/>
  <c r="BK204"/>
  <c r="BK157"/>
  <c i="10" r="BK145"/>
  <c i="11" r="BK219"/>
  <c r="J200"/>
  <c r="BK144"/>
  <c r="J197"/>
  <c r="BK151"/>
  <c r="J172"/>
  <c r="BK283"/>
  <c r="J215"/>
  <c r="J144"/>
  <c r="J235"/>
  <c r="J167"/>
  <c r="BK262"/>
  <c r="J218"/>
  <c r="BK136"/>
  <c r="BK250"/>
  <c r="BK239"/>
  <c r="J213"/>
  <c r="BK213"/>
  <c r="J249"/>
  <c r="BK153"/>
  <c r="BK132"/>
  <c i="2" r="F37"/>
  <c r="J280"/>
  <c r="BK259"/>
  <c r="BK236"/>
  <c r="BK220"/>
  <c r="BK209"/>
  <c r="BK189"/>
  <c r="J166"/>
  <c r="BK151"/>
  <c r="F35"/>
  <c i="3" r="BK136"/>
  <c i="4" r="BK157"/>
  <c r="J148"/>
  <c r="BK135"/>
  <c r="J157"/>
  <c r="J139"/>
  <c r="BK139"/>
  <c i="5" r="J154"/>
  <c r="BK141"/>
  <c r="BK142"/>
  <c r="BK163"/>
  <c r="J142"/>
  <c i="6" r="J191"/>
  <c r="J161"/>
  <c r="BK149"/>
  <c r="BK165"/>
  <c r="BK137"/>
  <c r="BK196"/>
  <c r="J168"/>
  <c r="J143"/>
  <c r="BK170"/>
  <c r="BK134"/>
  <c i="7" r="J372"/>
  <c r="BK285"/>
  <c r="J192"/>
  <c r="J156"/>
  <c r="J310"/>
  <c r="J208"/>
  <c r="J391"/>
  <c r="BK264"/>
  <c r="BK208"/>
  <c r="BK225"/>
  <c r="J379"/>
  <c r="J343"/>
  <c r="J276"/>
  <c r="J148"/>
  <c r="J348"/>
  <c r="BK262"/>
  <c r="BK142"/>
  <c r="J222"/>
  <c r="BK320"/>
  <c r="BK183"/>
  <c r="J322"/>
  <c r="BK196"/>
  <c r="BK314"/>
  <c r="BK251"/>
  <c r="BK294"/>
  <c r="J274"/>
  <c r="J183"/>
  <c r="BK318"/>
  <c r="BK235"/>
  <c i="8" r="BK173"/>
  <c r="BK165"/>
  <c r="J204"/>
  <c r="J172"/>
  <c i="9" r="J150"/>
  <c r="BK153"/>
  <c r="J149"/>
  <c r="J145"/>
  <c i="10" r="BK182"/>
  <c r="BK158"/>
  <c r="J172"/>
  <c r="J132"/>
  <c r="BK164"/>
  <c r="J141"/>
  <c r="J187"/>
  <c r="J171"/>
  <c r="BK157"/>
  <c i="11" r="J201"/>
  <c r="BK259"/>
  <c r="J132"/>
  <c r="J230"/>
  <c r="J195"/>
  <c r="BK241"/>
  <c r="J224"/>
  <c r="BK278"/>
  <c r="BK229"/>
  <c r="J253"/>
  <c r="J228"/>
  <c r="BK251"/>
  <c r="J183"/>
  <c r="J154"/>
  <c r="J175"/>
  <c r="J162"/>
  <c i="2" r="BK378"/>
  <c r="J358"/>
  <c r="BK353"/>
  <c r="BK347"/>
  <c r="J281"/>
  <c r="BK269"/>
  <c r="BK257"/>
  <c r="J245"/>
  <c r="BK237"/>
  <c r="BK210"/>
  <c r="BK195"/>
  <c r="J168"/>
  <c r="BK154"/>
  <c r="J145"/>
  <c r="J344"/>
  <c r="BK331"/>
  <c r="BK316"/>
  <c r="J315"/>
  <c r="J307"/>
  <c r="J299"/>
  <c r="BK274"/>
  <c r="BK251"/>
  <c r="J239"/>
  <c r="J236"/>
  <c r="J225"/>
  <c r="BK214"/>
  <c r="J210"/>
  <c r="J193"/>
  <c r="BK180"/>
  <c r="BK170"/>
  <c r="J161"/>
  <c r="BK374"/>
  <c r="J297"/>
  <c r="BK291"/>
  <c r="J276"/>
  <c r="J257"/>
  <c r="J244"/>
  <c r="BK232"/>
  <c r="BK216"/>
  <c r="J202"/>
  <c r="BK197"/>
  <c r="BK184"/>
  <c r="BK156"/>
  <c r="J146"/>
  <c r="J143"/>
  <c r="J377"/>
  <c r="J370"/>
  <c r="J34"/>
  <c i="3" r="BK158"/>
  <c r="J143"/>
  <c r="J198"/>
  <c r="J172"/>
  <c r="BK135"/>
  <c r="J190"/>
  <c r="BK165"/>
  <c r="BK178"/>
  <c r="BK168"/>
  <c r="BK195"/>
  <c r="BK162"/>
  <c r="J157"/>
  <c i="4" r="BK161"/>
  <c r="BK150"/>
  <c r="J153"/>
  <c r="J159"/>
  <c r="BK140"/>
  <c r="BK145"/>
  <c i="5" r="J164"/>
  <c r="J155"/>
  <c r="J159"/>
  <c r="BK164"/>
  <c r="J146"/>
  <c r="BK139"/>
  <c r="J151"/>
  <c i="6" r="J165"/>
  <c r="BK163"/>
  <c r="BK189"/>
  <c r="BK173"/>
  <c r="J154"/>
  <c r="J130"/>
  <c r="J188"/>
  <c r="J173"/>
  <c r="J178"/>
  <c r="BK156"/>
  <c r="J139"/>
  <c r="J204"/>
  <c r="BK154"/>
  <c r="J186"/>
  <c r="BK150"/>
  <c i="7" r="BK394"/>
  <c r="BK304"/>
  <c r="BK243"/>
  <c r="BK162"/>
  <c r="J394"/>
  <c r="BK354"/>
  <c r="J225"/>
  <c r="BK322"/>
  <c r="BK309"/>
  <c r="J235"/>
  <c r="J160"/>
  <c r="J272"/>
  <c r="J202"/>
  <c r="J151"/>
  <c r="J285"/>
  <c r="J245"/>
  <c r="J140"/>
  <c r="BK328"/>
  <c r="J232"/>
  <c r="J328"/>
  <c r="BK277"/>
  <c r="BK218"/>
  <c r="BK331"/>
  <c r="J278"/>
  <c i="8" r="BK210"/>
  <c r="BK193"/>
  <c r="J166"/>
  <c r="J147"/>
  <c r="BK179"/>
  <c r="J168"/>
  <c r="BK160"/>
  <c r="BK201"/>
  <c r="BK155"/>
  <c r="J175"/>
  <c r="BK135"/>
  <c r="J192"/>
  <c r="J144"/>
  <c r="J149"/>
  <c r="J199"/>
  <c r="BK178"/>
  <c r="J152"/>
  <c r="BK198"/>
  <c r="J140"/>
  <c r="BK149"/>
  <c r="J203"/>
  <c r="BK184"/>
  <c i="9" r="BK154"/>
  <c r="BK141"/>
  <c r="BK151"/>
  <c r="J154"/>
  <c r="BK134"/>
  <c r="J143"/>
  <c i="10" r="J162"/>
  <c r="J150"/>
  <c r="BK171"/>
  <c r="J136"/>
  <c r="J167"/>
  <c r="J159"/>
  <c r="BK146"/>
  <c r="BK135"/>
  <c r="J181"/>
  <c r="J166"/>
  <c r="J152"/>
  <c i="11" r="BK274"/>
  <c r="J251"/>
  <c r="J239"/>
  <c r="J202"/>
  <c r="J198"/>
  <c r="BK269"/>
  <c r="J205"/>
  <c r="J160"/>
  <c r="BK271"/>
  <c r="J190"/>
  <c r="J284"/>
  <c r="J229"/>
  <c r="J194"/>
  <c r="J242"/>
  <c r="BK228"/>
  <c r="BK216"/>
  <c r="J280"/>
  <c r="J274"/>
  <c r="J217"/>
  <c r="J206"/>
  <c r="BK134"/>
  <c r="BK256"/>
  <c r="BK242"/>
  <c r="J236"/>
  <c r="BK243"/>
  <c r="J191"/>
  <c r="J211"/>
  <c r="J237"/>
  <c r="J174"/>
  <c i="2" r="BK330"/>
  <c r="BK234"/>
  <c i="3" r="J169"/>
  <c r="BK187"/>
  <c r="J154"/>
  <c r="BK192"/>
  <c r="BK177"/>
  <c r="J158"/>
  <c r="J149"/>
  <c i="4" r="J149"/>
  <c i="6" r="J145"/>
  <c r="J172"/>
  <c r="J148"/>
  <c r="BK185"/>
  <c r="J171"/>
  <c r="BK138"/>
  <c r="J167"/>
  <c i="7" r="BK385"/>
  <c r="BK341"/>
  <c r="J281"/>
  <c r="J196"/>
  <c r="BK146"/>
  <c r="BK316"/>
  <c r="J395"/>
  <c r="BK350"/>
  <c r="BK245"/>
  <c r="BK204"/>
  <c r="J220"/>
  <c r="BK371"/>
  <c r="J316"/>
  <c r="BK198"/>
  <c r="J144"/>
  <c r="BK280"/>
  <c r="J172"/>
  <c r="BK343"/>
  <c r="J302"/>
  <c r="BK232"/>
  <c r="J143"/>
  <c r="J181"/>
  <c r="BK253"/>
  <c r="BK194"/>
  <c r="J393"/>
  <c r="BK268"/>
  <c r="BK310"/>
  <c r="BK281"/>
  <c r="J243"/>
  <c r="BK202"/>
  <c r="BK283"/>
  <c i="8" r="J197"/>
  <c r="BK171"/>
  <c r="BK212"/>
  <c r="J177"/>
  <c r="J162"/>
  <c r="J160"/>
  <c r="BK194"/>
  <c r="J208"/>
  <c r="J211"/>
  <c r="J153"/>
  <c r="BK195"/>
  <c r="J187"/>
  <c r="J183"/>
  <c r="BK153"/>
  <c r="BK199"/>
  <c r="J165"/>
  <c i="9" r="BK137"/>
  <c r="BK157"/>
  <c i="10" r="J135"/>
  <c r="BK129"/>
  <c r="BK154"/>
  <c r="BK150"/>
  <c r="BK138"/>
  <c r="J182"/>
  <c r="BK166"/>
  <c r="J153"/>
  <c r="J145"/>
  <c r="J133"/>
  <c r="BK175"/>
  <c r="J165"/>
  <c r="J157"/>
  <c r="J146"/>
  <c r="J137"/>
  <c r="BK130"/>
  <c i="11" r="BK284"/>
  <c r="BK277"/>
  <c r="BK263"/>
  <c r="BK230"/>
  <c r="J168"/>
  <c r="J146"/>
  <c r="BK198"/>
  <c r="BK133"/>
  <c r="BK160"/>
  <c r="BK140"/>
  <c r="J278"/>
  <c r="BK201"/>
  <c r="BK222"/>
  <c r="BK148"/>
  <c r="J271"/>
  <c r="J227"/>
  <c r="BK214"/>
  <c r="BK280"/>
  <c r="BK249"/>
  <c r="BK232"/>
  <c r="BK253"/>
  <c r="BK203"/>
  <c r="J209"/>
  <c r="BK164"/>
  <c r="BK149"/>
  <c i="3" r="J185"/>
  <c r="BK174"/>
  <c r="J179"/>
  <c r="BK184"/>
  <c r="J175"/>
  <c r="BK180"/>
  <c r="J133"/>
  <c r="J155"/>
  <c r="J151"/>
  <c i="4" r="BK158"/>
  <c r="J135"/>
  <c r="J161"/>
  <c r="BK137"/>
  <c i="5" r="J157"/>
  <c r="BK137"/>
  <c r="J165"/>
  <c r="J138"/>
  <c r="BK143"/>
  <c r="J141"/>
  <c i="6" r="J163"/>
  <c r="BK151"/>
  <c r="J180"/>
  <c r="J201"/>
  <c r="BK148"/>
  <c r="J141"/>
  <c i="7" r="BK288"/>
  <c r="BK248"/>
  <c r="J154"/>
  <c r="J318"/>
  <c r="J383"/>
  <c r="BK256"/>
  <c r="BK216"/>
  <c r="BK222"/>
  <c r="BK141"/>
  <c r="BK333"/>
  <c r="J279"/>
  <c r="J174"/>
  <c r="BK143"/>
  <c r="J267"/>
  <c r="BK156"/>
  <c r="BK335"/>
  <c r="J311"/>
  <c r="J218"/>
  <c r="BK368"/>
  <c r="BK334"/>
  <c i="8" r="BK211"/>
  <c r="BK182"/>
  <c r="BK144"/>
  <c r="BK206"/>
  <c r="J207"/>
  <c r="J189"/>
  <c r="J136"/>
  <c r="J191"/>
  <c r="J173"/>
  <c r="BK168"/>
  <c r="J135"/>
  <c r="BK192"/>
  <c i="9" r="J152"/>
  <c r="BK156"/>
  <c r="BK150"/>
  <c r="BK149"/>
  <c i="10" r="BK183"/>
  <c r="BK140"/>
  <c r="BK143"/>
  <c r="J174"/>
  <c r="BK161"/>
  <c r="J143"/>
  <c r="J131"/>
  <c r="J179"/>
  <c r="J163"/>
  <c i="11" r="BK244"/>
  <c r="BK190"/>
  <c r="BK227"/>
  <c r="J136"/>
  <c r="J152"/>
  <c r="BK285"/>
  <c r="J222"/>
  <c r="BK167"/>
  <c r="BK237"/>
  <c r="BK226"/>
  <c r="J133"/>
  <c r="BK240"/>
  <c r="BK202"/>
  <c r="J246"/>
  <c r="BK206"/>
  <c r="BK162"/>
  <c r="BK174"/>
  <c r="BK152"/>
  <c i="2" r="BK358"/>
  <c r="BK348"/>
  <c r="BK334"/>
  <c r="BK270"/>
  <c r="J247"/>
  <c r="J235"/>
  <c r="J204"/>
  <c r="BK166"/>
  <c r="J152"/>
  <c r="F34"/>
  <c r="J176"/>
  <c r="J154"/>
  <c r="BK145"/>
  <c r="BK376"/>
  <c r="BK360"/>
  <c i="3" r="J188"/>
  <c r="J194"/>
  <c r="BK179"/>
  <c r="BK151"/>
  <c r="J191"/>
  <c r="J140"/>
  <c r="J177"/>
  <c r="BK155"/>
  <c r="BK172"/>
  <c r="J197"/>
  <c r="J171"/>
  <c r="J187"/>
  <c r="J150"/>
  <c r="J173"/>
  <c r="BK149"/>
  <c r="J152"/>
  <c i="4" r="J145"/>
  <c r="J158"/>
  <c r="J137"/>
  <c r="J140"/>
  <c r="BK148"/>
  <c r="BK149"/>
  <c i="5" r="BK158"/>
  <c r="BK144"/>
  <c r="BK133"/>
  <c r="BK154"/>
  <c r="J160"/>
  <c r="J137"/>
  <c i="6" r="J199"/>
  <c r="J159"/>
  <c r="J158"/>
  <c r="J182"/>
  <c r="BK175"/>
  <c r="BK145"/>
  <c r="J151"/>
  <c r="BK161"/>
  <c i="7" r="J350"/>
  <c r="J253"/>
  <c r="BK167"/>
  <c r="J385"/>
  <c r="J230"/>
  <c r="BK154"/>
  <c r="J354"/>
  <c r="J248"/>
  <c r="BK190"/>
  <c r="J377"/>
  <c r="J329"/>
  <c r="J283"/>
  <c r="J185"/>
  <c r="BK379"/>
  <c r="BK286"/>
  <c r="J254"/>
  <c r="BK140"/>
  <c r="J314"/>
  <c r="J246"/>
  <c r="J153"/>
  <c r="BK230"/>
  <c i="8" r="J170"/>
  <c r="BK183"/>
  <c r="BK152"/>
  <c r="BK147"/>
  <c r="J180"/>
  <c r="BK191"/>
  <c r="J195"/>
  <c r="J182"/>
  <c r="BK137"/>
  <c r="J178"/>
  <c r="BK162"/>
  <c r="J186"/>
  <c i="9" r="J153"/>
  <c r="BK140"/>
  <c r="BK143"/>
  <c r="J138"/>
  <c r="J148"/>
  <c i="10" r="BK187"/>
  <c r="BK160"/>
  <c r="J149"/>
  <c r="BK168"/>
  <c r="J148"/>
  <c r="BK185"/>
  <c r="J170"/>
  <c r="J147"/>
  <c i="11" r="J267"/>
  <c r="BK183"/>
  <c r="BK261"/>
  <c r="J150"/>
  <c r="J263"/>
  <c r="J238"/>
  <c r="BK218"/>
  <c r="J250"/>
  <c r="J216"/>
  <c r="BK199"/>
  <c r="J259"/>
  <c r="J243"/>
  <c r="BK215"/>
  <c r="J262"/>
  <c r="BK211"/>
  <c r="BK181"/>
  <c r="J219"/>
  <c r="J164"/>
  <c i="2" r="J376"/>
  <c r="J353"/>
  <c r="BK335"/>
  <c r="J251"/>
  <c r="J232"/>
  <c r="BK213"/>
  <c r="J201"/>
  <c r="J172"/>
  <c r="J150"/>
  <c r="BK141"/>
  <c r="J334"/>
  <c r="J331"/>
  <c r="J316"/>
  <c r="BK303"/>
  <c r="BK276"/>
  <c r="J270"/>
  <c r="J242"/>
  <c r="J228"/>
  <c r="J212"/>
  <c r="J195"/>
  <c r="BK182"/>
  <c r="BK168"/>
  <c i="3" r="BK198"/>
  <c r="BK183"/>
  <c r="BK154"/>
  <c r="J183"/>
  <c r="BK161"/>
  <c r="BK186"/>
  <c r="BK159"/>
  <c r="J166"/>
  <c r="J196"/>
  <c r="J162"/>
  <c r="BK141"/>
  <c r="J178"/>
  <c r="BK140"/>
  <c r="J137"/>
  <c i="4" r="J147"/>
  <c r="BK146"/>
  <c r="J152"/>
  <c r="BK152"/>
  <c r="J136"/>
  <c i="5" r="J162"/>
  <c r="J150"/>
  <c r="J153"/>
  <c r="BK151"/>
  <c r="BK150"/>
  <c r="BK149"/>
  <c r="BK146"/>
  <c i="6" r="BK201"/>
  <c r="BK179"/>
  <c r="BK142"/>
  <c r="BK198"/>
  <c r="BK162"/>
  <c r="BK191"/>
  <c r="BK166"/>
  <c r="BK158"/>
  <c r="J187"/>
  <c r="BK146"/>
  <c i="7" r="J294"/>
  <c r="J141"/>
  <c r="BK324"/>
  <c r="BK148"/>
  <c r="J341"/>
  <c r="BK239"/>
  <c r="BK173"/>
  <c r="J204"/>
  <c r="J363"/>
  <c r="J326"/>
  <c r="BK255"/>
  <c r="J158"/>
  <c r="J334"/>
  <c r="BK192"/>
  <c r="BK395"/>
  <c r="J333"/>
  <c r="BK252"/>
  <c r="J165"/>
  <c r="BK274"/>
  <c r="BK200"/>
  <c r="J335"/>
  <c r="J252"/>
  <c r="J331"/>
  <c r="J139"/>
  <c r="BK267"/>
  <c r="BK217"/>
  <c r="J288"/>
  <c i="8" r="BK190"/>
  <c r="J151"/>
  <c r="J206"/>
  <c r="J176"/>
  <c i="9" r="BK142"/>
  <c r="J141"/>
  <c r="BK158"/>
  <c r="J137"/>
  <c i="10" r="J180"/>
  <c r="BK156"/>
  <c r="BK131"/>
  <c r="J183"/>
  <c r="BK177"/>
  <c r="J154"/>
  <c r="J151"/>
  <c r="BK144"/>
  <c r="J130"/>
  <c r="BK174"/>
  <c r="BK163"/>
  <c r="BK155"/>
  <c r="J142"/>
  <c r="BK133"/>
  <c r="J129"/>
  <c i="11" r="BK282"/>
  <c r="J270"/>
  <c r="BK246"/>
  <c r="J181"/>
  <c r="J148"/>
  <c r="BK200"/>
  <c r="BK267"/>
  <c r="BK209"/>
  <c r="J240"/>
  <c r="BK221"/>
  <c i="2" r="F36"/>
  <c l="1" r="T147"/>
  <c r="P306"/>
  <c r="T367"/>
  <c i="3" r="R134"/>
  <c r="R131"/>
  <c r="R181"/>
  <c i="4" r="T144"/>
  <c r="T143"/>
  <c i="5" r="R156"/>
  <c i="6" r="R140"/>
  <c r="T184"/>
  <c i="7" r="BK145"/>
  <c r="J145"/>
  <c r="J99"/>
  <c r="R164"/>
  <c r="P215"/>
  <c r="BK249"/>
  <c r="J249"/>
  <c r="J107"/>
  <c r="BK275"/>
  <c r="J275"/>
  <c r="J109"/>
  <c r="BK332"/>
  <c r="J332"/>
  <c r="J112"/>
  <c r="P362"/>
  <c r="P392"/>
  <c i="8" r="R134"/>
  <c i="9" r="T147"/>
  <c i="10" r="P128"/>
  <c r="P169"/>
  <c i="2" r="BK163"/>
  <c r="J163"/>
  <c r="J102"/>
  <c r="P190"/>
  <c r="T199"/>
  <c r="T215"/>
  <c r="BK246"/>
  <c r="J246"/>
  <c r="J111"/>
  <c r="BK273"/>
  <c r="J273"/>
  <c r="J112"/>
  <c r="R306"/>
  <c r="BK373"/>
  <c r="J373"/>
  <c r="J117"/>
  <c i="3" r="R138"/>
  <c r="T148"/>
  <c r="BK200"/>
  <c r="J200"/>
  <c r="J108"/>
  <c i="4" r="P134"/>
  <c r="P129"/>
  <c i="5" r="P136"/>
  <c r="P131"/>
  <c r="P156"/>
  <c i="7" r="T164"/>
  <c r="R215"/>
  <c r="R249"/>
  <c r="R275"/>
  <c r="T332"/>
  <c r="BK398"/>
  <c r="J398"/>
  <c r="J116"/>
  <c i="8" r="T154"/>
  <c r="P181"/>
  <c i="9" r="R155"/>
  <c i="10" r="R128"/>
  <c r="T169"/>
  <c i="2" r="BK158"/>
  <c r="J158"/>
  <c r="J101"/>
  <c r="P273"/>
  <c r="R273"/>
  <c r="T273"/>
  <c r="R346"/>
  <c r="BK379"/>
  <c r="J379"/>
  <c r="J118"/>
  <c i="3" r="BK134"/>
  <c r="J134"/>
  <c r="J101"/>
  <c r="BK160"/>
  <c r="J160"/>
  <c r="J106"/>
  <c i="5" r="R148"/>
  <c r="BK161"/>
  <c r="J161"/>
  <c r="J107"/>
  <c i="6" r="T140"/>
  <c r="T177"/>
  <c r="BK195"/>
  <c r="J195"/>
  <c r="J103"/>
  <c i="7" r="BK164"/>
  <c r="J164"/>
  <c r="J101"/>
  <c r="T224"/>
  <c r="P275"/>
  <c r="P332"/>
  <c r="T362"/>
  <c r="T392"/>
  <c i="9" r="T135"/>
  <c r="T130"/>
  <c r="BK159"/>
  <c r="J159"/>
  <c r="J107"/>
  <c i="10" r="BK139"/>
  <c r="J139"/>
  <c r="J100"/>
  <c r="BK169"/>
  <c r="J169"/>
  <c r="J101"/>
  <c r="R178"/>
  <c i="2" r="P278"/>
  <c r="P346"/>
  <c r="T373"/>
  <c i="3" r="T134"/>
  <c r="T131"/>
  <c r="T181"/>
  <c i="4" r="BK144"/>
  <c r="J144"/>
  <c r="J105"/>
  <c i="5" r="P148"/>
  <c r="T161"/>
  <c i="6" r="P129"/>
  <c r="BK177"/>
  <c r="J177"/>
  <c r="J101"/>
  <c r="R184"/>
  <c r="BK207"/>
  <c r="J207"/>
  <c r="J106"/>
  <c i="7" r="BK150"/>
  <c r="J150"/>
  <c r="J100"/>
  <c r="T187"/>
  <c r="T249"/>
  <c i="8" r="BK134"/>
  <c r="J134"/>
  <c r="J100"/>
  <c r="BK154"/>
  <c r="J154"/>
  <c r="J104"/>
  <c r="T164"/>
  <c r="BK213"/>
  <c r="J213"/>
  <c r="J110"/>
  <c i="9" r="R135"/>
  <c r="R130"/>
  <c r="P155"/>
  <c i="2" r="BK140"/>
  <c r="J140"/>
  <c r="J98"/>
  <c r="R246"/>
  <c r="BK278"/>
  <c r="J278"/>
  <c r="J113"/>
  <c r="T346"/>
  <c i="3" r="P138"/>
  <c r="R148"/>
  <c i="4" r="R144"/>
  <c r="R143"/>
  <c i="5" r="R136"/>
  <c r="R131"/>
  <c r="T156"/>
  <c i="6" r="R129"/>
  <c r="P177"/>
  <c r="T195"/>
  <c i="7" r="T145"/>
  <c r="BK187"/>
  <c r="J187"/>
  <c r="J102"/>
  <c r="T215"/>
  <c r="P257"/>
  <c r="T282"/>
  <c r="P370"/>
  <c i="9" r="BK135"/>
  <c r="J135"/>
  <c r="J102"/>
  <c r="BK155"/>
  <c r="J155"/>
  <c r="J106"/>
  <c i="10" r="T139"/>
  <c r="T178"/>
  <c i="2" r="T140"/>
  <c r="R158"/>
  <c r="T163"/>
  <c r="R190"/>
  <c r="R199"/>
  <c r="BK208"/>
  <c r="J208"/>
  <c r="J107"/>
  <c r="BK215"/>
  <c r="J215"/>
  <c r="J108"/>
  <c r="P215"/>
  <c r="BK227"/>
  <c r="J227"/>
  <c r="J109"/>
  <c r="T227"/>
  <c r="P231"/>
  <c r="R231"/>
  <c r="P367"/>
  <c i="3" r="P134"/>
  <c r="P131"/>
  <c r="BK148"/>
  <c r="J148"/>
  <c r="J105"/>
  <c r="P181"/>
  <c i="4" r="R134"/>
  <c r="R129"/>
  <c r="R128"/>
  <c i="6" r="BK140"/>
  <c r="J140"/>
  <c r="J100"/>
  <c r="P184"/>
  <c i="7" r="R145"/>
  <c r="P187"/>
  <c r="T257"/>
  <c r="BK307"/>
  <c r="J307"/>
  <c r="J111"/>
  <c r="BK370"/>
  <c r="J370"/>
  <c r="J114"/>
  <c i="8" r="P150"/>
  <c r="R164"/>
  <c r="P202"/>
  <c i="10" r="T128"/>
  <c r="T127"/>
  <c r="BK178"/>
  <c r="J178"/>
  <c r="J102"/>
  <c i="8" r="P154"/>
  <c r="R181"/>
  <c i="9" r="P147"/>
  <c r="P146"/>
  <c i="10" r="R139"/>
  <c r="P178"/>
  <c i="11" r="BK131"/>
  <c r="J131"/>
  <c r="J98"/>
  <c r="R131"/>
  <c r="P193"/>
  <c i="2" r="P140"/>
  <c r="T158"/>
  <c i="3" r="R160"/>
  <c i="4" r="P144"/>
  <c r="P143"/>
  <c i="5" r="T136"/>
  <c r="T131"/>
  <c r="R161"/>
  <c i="7" r="P145"/>
  <c r="R187"/>
  <c r="R257"/>
  <c r="R282"/>
  <c r="T370"/>
  <c i="8" r="P134"/>
  <c r="P133"/>
  <c r="T150"/>
  <c r="BK181"/>
  <c r="J181"/>
  <c r="J108"/>
  <c i="9" r="P135"/>
  <c r="P130"/>
  <c r="P129"/>
  <c i="1" r="AU104"/>
  <c i="9" r="BK147"/>
  <c r="BK146"/>
  <c r="J146"/>
  <c r="J104"/>
  <c i="11" r="T135"/>
  <c i="2" r="P147"/>
  <c r="T306"/>
  <c r="P373"/>
  <c i="3" r="T138"/>
  <c r="BK181"/>
  <c r="J181"/>
  <c r="J107"/>
  <c i="4" r="BK162"/>
  <c r="J162"/>
  <c r="J106"/>
  <c i="5" r="P161"/>
  <c i="7" r="R138"/>
  <c r="P150"/>
  <c r="P224"/>
  <c r="BK282"/>
  <c r="J282"/>
  <c r="J110"/>
  <c r="T307"/>
  <c r="R362"/>
  <c r="R392"/>
  <c i="8" r="P164"/>
  <c r="P163"/>
  <c r="T202"/>
  <c i="11" r="R135"/>
  <c r="BK234"/>
  <c r="J234"/>
  <c r="J102"/>
  <c i="2" r="R147"/>
  <c r="R163"/>
  <c r="BK199"/>
  <c r="J199"/>
  <c r="J104"/>
  <c r="T208"/>
  <c r="P227"/>
  <c r="P246"/>
  <c r="T278"/>
  <c r="R367"/>
  <c i="3" r="BK138"/>
  <c r="J138"/>
  <c r="J102"/>
  <c r="P148"/>
  <c i="4" r="T134"/>
  <c r="T129"/>
  <c r="T128"/>
  <c i="5" r="BK136"/>
  <c r="J136"/>
  <c r="J102"/>
  <c r="T148"/>
  <c r="T147"/>
  <c i="6" r="BK129"/>
  <c r="J129"/>
  <c r="J99"/>
  <c i="7" r="T138"/>
  <c r="R150"/>
  <c r="BK224"/>
  <c r="J224"/>
  <c r="J106"/>
  <c r="BK257"/>
  <c r="J257"/>
  <c r="J108"/>
  <c r="R332"/>
  <c i="8" r="BK150"/>
  <c r="J150"/>
  <c r="J103"/>
  <c r="BK164"/>
  <c r="J164"/>
  <c r="J107"/>
  <c r="BK202"/>
  <c r="J202"/>
  <c r="J109"/>
  <c i="9" r="R147"/>
  <c r="R146"/>
  <c i="11" r="P135"/>
  <c r="R193"/>
  <c r="P220"/>
  <c r="P234"/>
  <c r="BK248"/>
  <c r="J248"/>
  <c r="J103"/>
  <c r="T248"/>
  <c r="P258"/>
  <c r="BK273"/>
  <c r="J273"/>
  <c r="J106"/>
  <c r="R273"/>
  <c r="BK281"/>
  <c r="J281"/>
  <c r="J108"/>
  <c r="R281"/>
  <c i="2" r="R140"/>
  <c r="R139"/>
  <c r="BK306"/>
  <c r="J306"/>
  <c r="J114"/>
  <c r="BK367"/>
  <c r="J367"/>
  <c r="J116"/>
  <c i="3" r="P160"/>
  <c r="P147"/>
  <c i="4" r="BK134"/>
  <c r="J134"/>
  <c r="J102"/>
  <c i="5" r="BK148"/>
  <c r="BK166"/>
  <c r="J166"/>
  <c r="J108"/>
  <c i="6" r="T129"/>
  <c r="T128"/>
  <c r="BK184"/>
  <c r="J184"/>
  <c r="J102"/>
  <c r="R195"/>
  <c i="7" r="BK138"/>
  <c r="J138"/>
  <c r="J98"/>
  <c r="T150"/>
  <c r="R224"/>
  <c r="P282"/>
  <c r="R307"/>
  <c r="BK362"/>
  <c r="J362"/>
  <c r="J113"/>
  <c r="BK392"/>
  <c r="J392"/>
  <c r="J115"/>
  <c i="8" r="T134"/>
  <c r="T133"/>
  <c r="R150"/>
  <c r="T181"/>
  <c i="9" r="T155"/>
  <c i="11" r="BK135"/>
  <c r="J135"/>
  <c r="J99"/>
  <c r="T193"/>
  <c r="T220"/>
  <c r="R234"/>
  <c r="R248"/>
  <c r="BK258"/>
  <c r="J258"/>
  <c r="J105"/>
  <c r="T258"/>
  <c r="P273"/>
  <c r="T281"/>
  <c i="2" r="BK147"/>
  <c r="J147"/>
  <c r="J99"/>
  <c r="P158"/>
  <c r="P163"/>
  <c r="BK190"/>
  <c r="J190"/>
  <c r="J103"/>
  <c r="T190"/>
  <c r="P199"/>
  <c r="P208"/>
  <c r="P207"/>
  <c r="R208"/>
  <c r="R215"/>
  <c r="R227"/>
  <c r="BK231"/>
  <c r="J231"/>
  <c r="J110"/>
  <c r="T231"/>
  <c r="T246"/>
  <c r="R278"/>
  <c r="BK346"/>
  <c r="J346"/>
  <c r="J115"/>
  <c r="R373"/>
  <c i="3" r="T160"/>
  <c i="5" r="BK156"/>
  <c r="J156"/>
  <c r="J106"/>
  <c i="6" r="P140"/>
  <c r="P128"/>
  <c i="1" r="AU100"/>
  <c i="6" r="R177"/>
  <c r="P195"/>
  <c i="7" r="P138"/>
  <c r="P164"/>
  <c r="BK215"/>
  <c r="J215"/>
  <c r="J103"/>
  <c r="P249"/>
  <c r="T275"/>
  <c r="P307"/>
  <c r="R370"/>
  <c i="8" r="R154"/>
  <c r="R202"/>
  <c i="10" r="BK128"/>
  <c r="J128"/>
  <c r="J99"/>
  <c r="P139"/>
  <c r="R169"/>
  <c r="BK188"/>
  <c r="J188"/>
  <c r="J105"/>
  <c i="11" r="P131"/>
  <c r="T131"/>
  <c r="BK193"/>
  <c r="J193"/>
  <c r="J100"/>
  <c r="BK220"/>
  <c r="J220"/>
  <c r="J101"/>
  <c r="R220"/>
  <c r="T234"/>
  <c r="P248"/>
  <c r="R258"/>
  <c r="T273"/>
  <c r="P281"/>
  <c r="BK286"/>
  <c r="J286"/>
  <c r="J109"/>
  <c i="6" r="BK205"/>
  <c r="J205"/>
  <c r="J105"/>
  <c i="3" r="BK132"/>
  <c r="J132"/>
  <c r="J100"/>
  <c i="4" r="BK130"/>
  <c r="J130"/>
  <c r="J100"/>
  <c r="BK141"/>
  <c r="J141"/>
  <c r="J103"/>
  <c i="9" r="BK144"/>
  <c r="J144"/>
  <c r="J103"/>
  <c i="3" r="BK145"/>
  <c r="J145"/>
  <c r="J103"/>
  <c i="7" r="BK221"/>
  <c r="J221"/>
  <c r="J104"/>
  <c i="2" r="BK155"/>
  <c r="J155"/>
  <c r="J100"/>
  <c i="6" r="BK203"/>
  <c r="J203"/>
  <c r="J104"/>
  <c i="10" r="BK184"/>
  <c r="J184"/>
  <c r="J103"/>
  <c i="8" r="BK146"/>
  <c r="J146"/>
  <c r="J101"/>
  <c i="10" r="BK186"/>
  <c r="J186"/>
  <c r="J104"/>
  <c i="5" r="BK134"/>
  <c r="J134"/>
  <c r="J101"/>
  <c i="9" r="BK133"/>
  <c r="J133"/>
  <c r="J101"/>
  <c i="2" r="BK205"/>
  <c r="J205"/>
  <c r="J105"/>
  <c i="9" r="BK131"/>
  <c r="J131"/>
  <c r="J100"/>
  <c i="8" r="BK148"/>
  <c r="J148"/>
  <c r="J102"/>
  <c r="BK161"/>
  <c r="J161"/>
  <c r="J105"/>
  <c i="11" r="BK279"/>
  <c r="J279"/>
  <c r="J107"/>
  <c i="4" r="BK132"/>
  <c r="J132"/>
  <c r="J101"/>
  <c i="5" r="BK132"/>
  <c r="J132"/>
  <c r="J100"/>
  <c r="BK145"/>
  <c r="J145"/>
  <c r="J103"/>
  <c i="11" r="BK255"/>
  <c r="J255"/>
  <c r="J104"/>
  <c r="BE160"/>
  <c r="BE240"/>
  <c r="BE146"/>
  <c r="BE148"/>
  <c r="BE167"/>
  <c r="BE201"/>
  <c r="BE203"/>
  <c r="BE224"/>
  <c r="BE226"/>
  <c r="BE250"/>
  <c r="BE191"/>
  <c r="BE194"/>
  <c r="BE202"/>
  <c r="BE205"/>
  <c r="BE206"/>
  <c r="BE259"/>
  <c r="F91"/>
  <c r="BE190"/>
  <c r="BE199"/>
  <c r="BE215"/>
  <c r="BE216"/>
  <c r="BE219"/>
  <c r="BE236"/>
  <c r="BE238"/>
  <c r="BE244"/>
  <c r="BE261"/>
  <c r="BE274"/>
  <c r="BE200"/>
  <c r="BE227"/>
  <c r="BE229"/>
  <c r="BE235"/>
  <c r="BE237"/>
  <c r="BE241"/>
  <c r="BE246"/>
  <c r="BE251"/>
  <c r="J89"/>
  <c r="BE183"/>
  <c r="BE195"/>
  <c r="BE253"/>
  <c r="BE263"/>
  <c r="BE267"/>
  <c r="BE271"/>
  <c r="BE275"/>
  <c r="BE282"/>
  <c r="BE283"/>
  <c r="BE284"/>
  <c r="J92"/>
  <c r="BE214"/>
  <c r="BE217"/>
  <c r="BE239"/>
  <c r="BE249"/>
  <c r="BE256"/>
  <c r="E119"/>
  <c r="BE151"/>
  <c r="BE153"/>
  <c r="BE162"/>
  <c r="BE164"/>
  <c r="BE175"/>
  <c r="BE211"/>
  <c r="BE270"/>
  <c r="BE136"/>
  <c r="BE154"/>
  <c r="BE198"/>
  <c r="BE269"/>
  <c r="BE277"/>
  <c r="BE278"/>
  <c r="BE280"/>
  <c r="BE285"/>
  <c r="F92"/>
  <c r="BE132"/>
  <c r="BE134"/>
  <c r="BE140"/>
  <c r="BE168"/>
  <c r="BE172"/>
  <c r="BE181"/>
  <c r="BE208"/>
  <c r="BE209"/>
  <c r="BE230"/>
  <c r="BE262"/>
  <c r="BE133"/>
  <c r="BE149"/>
  <c r="BE150"/>
  <c r="BE152"/>
  <c r="BE144"/>
  <c r="BE174"/>
  <c r="BE185"/>
  <c r="BE197"/>
  <c r="BE213"/>
  <c r="BE218"/>
  <c r="BE221"/>
  <c r="BE222"/>
  <c r="BE228"/>
  <c r="BE232"/>
  <c r="BE242"/>
  <c r="BE243"/>
  <c i="10" r="J94"/>
  <c r="J121"/>
  <c r="BE130"/>
  <c r="F94"/>
  <c r="F123"/>
  <c r="BE134"/>
  <c r="BE136"/>
  <c r="BE138"/>
  <c r="BE145"/>
  <c r="BE148"/>
  <c r="BE154"/>
  <c r="BE161"/>
  <c i="9" r="J147"/>
  <c r="J105"/>
  <c i="10" r="J123"/>
  <c r="BE129"/>
  <c r="BE132"/>
  <c r="BE155"/>
  <c r="BE162"/>
  <c r="BE163"/>
  <c r="BE164"/>
  <c r="BE165"/>
  <c r="BE173"/>
  <c r="BE174"/>
  <c r="BE175"/>
  <c r="BE176"/>
  <c r="E85"/>
  <c r="BE137"/>
  <c r="BE143"/>
  <c r="BE151"/>
  <c r="BE152"/>
  <c r="BE187"/>
  <c r="BE149"/>
  <c r="BE150"/>
  <c r="BE156"/>
  <c r="BE181"/>
  <c r="BE183"/>
  <c r="BE131"/>
  <c r="BE142"/>
  <c r="BE157"/>
  <c r="BE159"/>
  <c r="BE160"/>
  <c r="BE167"/>
  <c r="BE172"/>
  <c r="BE185"/>
  <c r="BE133"/>
  <c r="BE135"/>
  <c r="BE140"/>
  <c r="BE141"/>
  <c r="BE146"/>
  <c r="BE147"/>
  <c r="BE158"/>
  <c r="BE166"/>
  <c r="BE170"/>
  <c r="BE180"/>
  <c r="BE182"/>
  <c r="BE144"/>
  <c r="BE153"/>
  <c r="BE168"/>
  <c r="BE171"/>
  <c r="BE177"/>
  <c r="BE179"/>
  <c i="9" r="F94"/>
  <c r="J94"/>
  <c r="BE141"/>
  <c r="BE153"/>
  <c r="E85"/>
  <c r="J91"/>
  <c r="BE140"/>
  <c r="BE142"/>
  <c r="BE151"/>
  <c r="BE152"/>
  <c r="BE157"/>
  <c r="BE132"/>
  <c r="BE134"/>
  <c r="BE136"/>
  <c r="BE137"/>
  <c r="BE138"/>
  <c r="BE148"/>
  <c r="BE149"/>
  <c r="BE154"/>
  <c r="F93"/>
  <c r="BE143"/>
  <c r="BE145"/>
  <c r="BE150"/>
  <c r="BE156"/>
  <c r="BE158"/>
  <c i="7" r="BK223"/>
  <c r="J223"/>
  <c r="J105"/>
  <c i="8" r="J91"/>
  <c r="BE175"/>
  <c r="BE182"/>
  <c r="BE191"/>
  <c r="BE195"/>
  <c r="BE198"/>
  <c r="E120"/>
  <c r="BE137"/>
  <c r="BE174"/>
  <c r="BE190"/>
  <c r="BE196"/>
  <c r="F128"/>
  <c r="BE142"/>
  <c r="BE170"/>
  <c r="BE193"/>
  <c r="BE199"/>
  <c r="BE135"/>
  <c r="BE166"/>
  <c r="BE167"/>
  <c r="BE192"/>
  <c r="J129"/>
  <c r="BE176"/>
  <c r="BE187"/>
  <c i="7" r="BK137"/>
  <c r="J137"/>
  <c r="J97"/>
  <c i="8" r="BE155"/>
  <c r="BE156"/>
  <c r="BE157"/>
  <c r="BE160"/>
  <c r="BE177"/>
  <c r="BE179"/>
  <c r="BE180"/>
  <c r="BE197"/>
  <c r="BE205"/>
  <c r="BE206"/>
  <c r="BE209"/>
  <c r="BE212"/>
  <c r="F94"/>
  <c r="BE144"/>
  <c r="BE178"/>
  <c r="BE183"/>
  <c r="BE184"/>
  <c r="BE186"/>
  <c r="BE194"/>
  <c r="BE201"/>
  <c r="BE204"/>
  <c r="BE136"/>
  <c r="BE138"/>
  <c r="BE140"/>
  <c r="BE165"/>
  <c r="BE189"/>
  <c r="BE171"/>
  <c r="BE173"/>
  <c r="BE211"/>
  <c r="BE143"/>
  <c r="BE147"/>
  <c r="BE151"/>
  <c r="BE172"/>
  <c r="BE200"/>
  <c r="BE207"/>
  <c r="BE210"/>
  <c r="BE149"/>
  <c r="BE152"/>
  <c r="BE153"/>
  <c r="BE159"/>
  <c r="BE162"/>
  <c r="BE168"/>
  <c r="BE169"/>
  <c r="BE203"/>
  <c r="BE208"/>
  <c i="6" r="BK128"/>
  <c r="J128"/>
  <c i="7" r="E126"/>
  <c r="J133"/>
  <c r="BE140"/>
  <c r="BE142"/>
  <c r="BE146"/>
  <c r="BE200"/>
  <c r="BE222"/>
  <c r="BE230"/>
  <c r="BE232"/>
  <c r="BE239"/>
  <c r="BE277"/>
  <c r="BE284"/>
  <c r="BE296"/>
  <c r="BE298"/>
  <c r="BE304"/>
  <c r="BE310"/>
  <c r="BE311"/>
  <c r="BE322"/>
  <c r="BE329"/>
  <c r="BE158"/>
  <c r="BE179"/>
  <c r="BE194"/>
  <c r="BE204"/>
  <c r="BE216"/>
  <c r="BE220"/>
  <c r="BE225"/>
  <c r="BE248"/>
  <c r="BE253"/>
  <c r="BE258"/>
  <c r="BE264"/>
  <c r="BE276"/>
  <c r="BE306"/>
  <c r="BE314"/>
  <c r="BE316"/>
  <c r="J89"/>
  <c r="BE148"/>
  <c r="BE210"/>
  <c r="BE212"/>
  <c r="BE262"/>
  <c r="BE265"/>
  <c r="BE285"/>
  <c r="BE286"/>
  <c r="BE320"/>
  <c r="BE371"/>
  <c r="BE396"/>
  <c r="BE153"/>
  <c r="BE162"/>
  <c r="BE235"/>
  <c r="BE268"/>
  <c r="BE274"/>
  <c r="BE278"/>
  <c r="BE279"/>
  <c r="BE318"/>
  <c r="BE328"/>
  <c r="BE174"/>
  <c r="BE188"/>
  <c r="BE192"/>
  <c r="BE198"/>
  <c r="BE208"/>
  <c r="BE217"/>
  <c r="BE243"/>
  <c r="BE245"/>
  <c r="BE267"/>
  <c r="BE312"/>
  <c r="BE395"/>
  <c r="F132"/>
  <c r="BE156"/>
  <c r="BE227"/>
  <c r="BE255"/>
  <c r="BE308"/>
  <c r="BE334"/>
  <c r="BE350"/>
  <c r="BE368"/>
  <c r="F133"/>
  <c r="BE141"/>
  <c r="BE154"/>
  <c r="BE165"/>
  <c r="BE196"/>
  <c r="BE237"/>
  <c r="BE241"/>
  <c r="BE252"/>
  <c r="BE288"/>
  <c r="BE292"/>
  <c r="BE302"/>
  <c r="BE331"/>
  <c r="BE333"/>
  <c r="BE335"/>
  <c r="BE341"/>
  <c r="BE343"/>
  <c r="BE361"/>
  <c r="BE385"/>
  <c r="BE391"/>
  <c r="BE167"/>
  <c r="BE172"/>
  <c r="BE251"/>
  <c r="BE256"/>
  <c r="BE281"/>
  <c r="BE294"/>
  <c r="BE309"/>
  <c r="BE324"/>
  <c r="BE181"/>
  <c r="BE202"/>
  <c r="BE250"/>
  <c r="BE254"/>
  <c r="BE348"/>
  <c r="BE377"/>
  <c r="BE379"/>
  <c r="BE394"/>
  <c r="BE139"/>
  <c r="BE218"/>
  <c r="BE326"/>
  <c r="BE352"/>
  <c r="BE363"/>
  <c r="BE372"/>
  <c r="BE376"/>
  <c r="BE383"/>
  <c r="BE393"/>
  <c r="BE143"/>
  <c r="BE144"/>
  <c r="BE151"/>
  <c r="BE160"/>
  <c r="BE173"/>
  <c r="BE183"/>
  <c r="BE185"/>
  <c r="BE190"/>
  <c r="BE246"/>
  <c r="BE272"/>
  <c r="BE280"/>
  <c r="BE283"/>
  <c r="BE300"/>
  <c r="BE354"/>
  <c r="BE359"/>
  <c r="BE397"/>
  <c i="5" r="J148"/>
  <c r="J105"/>
  <c i="6" r="J93"/>
  <c r="BE151"/>
  <c r="BE153"/>
  <c r="BE155"/>
  <c r="BE162"/>
  <c r="F93"/>
  <c r="F125"/>
  <c r="BE135"/>
  <c r="BE168"/>
  <c r="BE174"/>
  <c r="BE185"/>
  <c r="BE194"/>
  <c r="BE197"/>
  <c r="E116"/>
  <c r="BE137"/>
  <c r="BE139"/>
  <c r="BE156"/>
  <c r="BE163"/>
  <c r="BE164"/>
  <c r="BE143"/>
  <c r="BE158"/>
  <c r="BE172"/>
  <c r="BE183"/>
  <c r="BE189"/>
  <c r="BE147"/>
  <c r="BE154"/>
  <c r="BE160"/>
  <c r="BE180"/>
  <c r="BE170"/>
  <c r="BE171"/>
  <c r="BE175"/>
  <c r="BE191"/>
  <c r="BE133"/>
  <c r="BE157"/>
  <c r="BE187"/>
  <c r="BE193"/>
  <c r="BE199"/>
  <c r="BE201"/>
  <c r="BE202"/>
  <c r="J122"/>
  <c r="J125"/>
  <c r="BE130"/>
  <c r="BE134"/>
  <c r="BE141"/>
  <c r="BE142"/>
  <c r="BE149"/>
  <c r="BE150"/>
  <c r="BE165"/>
  <c r="BE167"/>
  <c r="BE169"/>
  <c r="BE173"/>
  <c r="BE178"/>
  <c r="BE182"/>
  <c r="BE190"/>
  <c r="BE131"/>
  <c r="BE132"/>
  <c r="BE136"/>
  <c r="BE138"/>
  <c r="BE145"/>
  <c r="BE159"/>
  <c r="BE161"/>
  <c r="BE176"/>
  <c r="BE192"/>
  <c r="BE196"/>
  <c r="BE204"/>
  <c r="BE206"/>
  <c r="BE179"/>
  <c r="BE148"/>
  <c r="BE144"/>
  <c r="BE146"/>
  <c r="BE152"/>
  <c r="BE166"/>
  <c r="BE181"/>
  <c r="BE186"/>
  <c r="BE188"/>
  <c r="BE198"/>
  <c r="BE200"/>
  <c i="5" r="F127"/>
  <c r="BE133"/>
  <c r="BE135"/>
  <c r="BE138"/>
  <c r="F93"/>
  <c r="BE139"/>
  <c r="BE152"/>
  <c r="J91"/>
  <c r="E118"/>
  <c r="J127"/>
  <c r="BE137"/>
  <c r="BE141"/>
  <c r="BE144"/>
  <c r="BE146"/>
  <c r="BE159"/>
  <c r="BE153"/>
  <c r="BE157"/>
  <c r="BE158"/>
  <c r="BE143"/>
  <c r="BE162"/>
  <c r="BE165"/>
  <c i="4" r="BK143"/>
  <c i="5" r="BE142"/>
  <c r="BE164"/>
  <c r="BE163"/>
  <c r="BE149"/>
  <c r="BE150"/>
  <c r="BE151"/>
  <c r="BE154"/>
  <c r="BE155"/>
  <c r="BE160"/>
  <c i="4" r="J91"/>
  <c r="J94"/>
  <c r="F124"/>
  <c r="BE137"/>
  <c r="BE142"/>
  <c r="BE150"/>
  <c r="BE152"/>
  <c r="E116"/>
  <c r="BE135"/>
  <c r="BE136"/>
  <c r="BE139"/>
  <c r="BE140"/>
  <c r="BE149"/>
  <c r="BE160"/>
  <c r="BE148"/>
  <c r="BE153"/>
  <c r="F125"/>
  <c r="BE145"/>
  <c r="BE155"/>
  <c r="BE157"/>
  <c r="BE158"/>
  <c r="BE133"/>
  <c r="BE147"/>
  <c r="BE159"/>
  <c i="3" r="BK147"/>
  <c r="J147"/>
  <c r="J104"/>
  <c i="4" r="BE131"/>
  <c r="BE146"/>
  <c r="BE161"/>
  <c i="3" r="E85"/>
  <c r="F126"/>
  <c r="BE143"/>
  <c r="BE157"/>
  <c r="BE141"/>
  <c r="BE144"/>
  <c r="BE163"/>
  <c r="BE165"/>
  <c r="BE169"/>
  <c r="BE170"/>
  <c r="J91"/>
  <c r="J94"/>
  <c r="F127"/>
  <c r="BE133"/>
  <c r="BE174"/>
  <c r="BE175"/>
  <c r="BE185"/>
  <c r="BE186"/>
  <c r="BE196"/>
  <c r="BE198"/>
  <c r="BE146"/>
  <c r="BE151"/>
  <c r="BE152"/>
  <c r="BE166"/>
  <c r="BE172"/>
  <c r="BE190"/>
  <c r="BE135"/>
  <c r="BE140"/>
  <c r="BE150"/>
  <c r="BE158"/>
  <c r="BE171"/>
  <c r="BE176"/>
  <c r="BE179"/>
  <c r="BE195"/>
  <c r="BE153"/>
  <c r="BE154"/>
  <c r="BE161"/>
  <c r="BE162"/>
  <c r="BE182"/>
  <c r="BE183"/>
  <c r="BE187"/>
  <c r="BE188"/>
  <c r="BE189"/>
  <c r="BE197"/>
  <c r="BE136"/>
  <c r="BE137"/>
  <c r="BE155"/>
  <c r="BE156"/>
  <c r="BE159"/>
  <c r="BE168"/>
  <c r="BE177"/>
  <c r="BE178"/>
  <c r="BE180"/>
  <c r="BE193"/>
  <c r="BE194"/>
  <c r="BE199"/>
  <c i="2" r="BK139"/>
  <c i="3" r="BE139"/>
  <c r="BE149"/>
  <c r="BE173"/>
  <c r="BE191"/>
  <c r="BE192"/>
  <c r="BE184"/>
  <c i="2" r="BE360"/>
  <c r="BE366"/>
  <c r="BE368"/>
  <c r="BE370"/>
  <c r="BE375"/>
  <c r="BE377"/>
  <c i="1" r="BB96"/>
  <c r="BC96"/>
  <c i="2" r="F92"/>
  <c r="J132"/>
  <c r="BE142"/>
  <c r="BE144"/>
  <c r="BE145"/>
  <c r="BE148"/>
  <c r="BE150"/>
  <c r="BE151"/>
  <c r="BE154"/>
  <c r="BE156"/>
  <c r="BE166"/>
  <c r="BE176"/>
  <c r="BE186"/>
  <c r="BE187"/>
  <c r="BE191"/>
  <c r="BE200"/>
  <c r="BE201"/>
  <c r="BE211"/>
  <c r="BE213"/>
  <c r="BE218"/>
  <c r="BE220"/>
  <c r="BE221"/>
  <c r="BE223"/>
  <c r="BE234"/>
  <c r="BE235"/>
  <c r="BE238"/>
  <c r="BE240"/>
  <c r="BE242"/>
  <c r="BE252"/>
  <c r="BE259"/>
  <c r="BE279"/>
  <c r="BE280"/>
  <c r="BE287"/>
  <c r="BE297"/>
  <c r="E85"/>
  <c r="F91"/>
  <c r="J92"/>
  <c r="BE143"/>
  <c r="BE161"/>
  <c r="BE168"/>
  <c r="BE170"/>
  <c r="BE172"/>
  <c r="BE178"/>
  <c r="BE182"/>
  <c r="BE184"/>
  <c r="BE189"/>
  <c r="BE195"/>
  <c r="BE202"/>
  <c r="BE204"/>
  <c r="BE209"/>
  <c r="BE210"/>
  <c r="BE214"/>
  <c r="BE225"/>
  <c r="BE228"/>
  <c r="BE230"/>
  <c r="BE232"/>
  <c r="BE236"/>
  <c r="BE237"/>
  <c r="BE244"/>
  <c r="BE247"/>
  <c r="BE251"/>
  <c r="BE270"/>
  <c r="BE272"/>
  <c r="BE274"/>
  <c r="BE281"/>
  <c r="BE291"/>
  <c r="BE293"/>
  <c r="BE295"/>
  <c r="BE299"/>
  <c r="BE303"/>
  <c r="BE305"/>
  <c r="BE307"/>
  <c r="BE311"/>
  <c r="BE315"/>
  <c r="BE316"/>
  <c r="BE317"/>
  <c r="BE330"/>
  <c r="BE331"/>
  <c r="BE335"/>
  <c r="BE374"/>
  <c r="BE376"/>
  <c i="1" r="AW96"/>
  <c i="2" r="BE141"/>
  <c r="BE146"/>
  <c r="BE152"/>
  <c r="BE159"/>
  <c r="BE164"/>
  <c r="BE180"/>
  <c r="BE193"/>
  <c r="BE197"/>
  <c r="BE206"/>
  <c r="BE212"/>
  <c r="BE216"/>
  <c r="BE226"/>
  <c r="BE239"/>
  <c r="BE245"/>
  <c r="BE253"/>
  <c r="BE255"/>
  <c r="BE257"/>
  <c r="BE263"/>
  <c r="BE265"/>
  <c r="BE269"/>
  <c r="BE276"/>
  <c r="BE333"/>
  <c r="BE334"/>
  <c r="BE344"/>
  <c r="BE347"/>
  <c r="BE348"/>
  <c r="BE353"/>
  <c r="BE354"/>
  <c r="BE356"/>
  <c r="BE358"/>
  <c r="BE372"/>
  <c r="BE378"/>
  <c i="1" r="BA96"/>
  <c r="BD96"/>
  <c i="4" r="J36"/>
  <c i="1" r="AW98"/>
  <c i="5" r="F39"/>
  <c i="1" r="BD99"/>
  <c i="7" r="J34"/>
  <c i="1" r="AW102"/>
  <c i="8" r="F36"/>
  <c i="1" r="BA103"/>
  <c i="9" r="F38"/>
  <c i="1" r="BC104"/>
  <c i="11" r="F34"/>
  <c i="1" r="BA106"/>
  <c i="3" r="F39"/>
  <c i="1" r="BD97"/>
  <c i="6" r="F38"/>
  <c i="1" r="BC100"/>
  <c i="8" r="F38"/>
  <c i="1" r="BC103"/>
  <c i="10" r="F39"/>
  <c i="1" r="BD105"/>
  <c i="3" r="F38"/>
  <c i="1" r="BC97"/>
  <c i="6" r="J36"/>
  <c i="1" r="AW100"/>
  <c i="8" r="F37"/>
  <c i="1" r="BB103"/>
  <c i="11" r="F35"/>
  <c i="1" r="BB106"/>
  <c i="3" r="F37"/>
  <c i="1" r="BB97"/>
  <c i="7" r="F35"/>
  <c i="1" r="BB102"/>
  <c i="4" r="F38"/>
  <c i="1" r="BC98"/>
  <c i="5" r="F37"/>
  <c i="1" r="BB99"/>
  <c i="7" r="F36"/>
  <c i="1" r="BC102"/>
  <c i="3" r="J36"/>
  <c i="1" r="AW97"/>
  <c i="6" r="F37"/>
  <c i="1" r="BB100"/>
  <c i="9" r="J36"/>
  <c i="1" r="AW104"/>
  <c i="9" r="F39"/>
  <c i="1" r="BD104"/>
  <c i="10" r="F38"/>
  <c i="1" r="BC105"/>
  <c i="11" r="J34"/>
  <c i="1" r="AW106"/>
  <c i="3" r="F36"/>
  <c i="1" r="BA97"/>
  <c i="6" r="F39"/>
  <c i="1" r="BD100"/>
  <c i="8" r="F39"/>
  <c i="1" r="BD103"/>
  <c i="10" r="J36"/>
  <c i="1" r="AW105"/>
  <c i="4" r="F36"/>
  <c i="1" r="BA98"/>
  <c i="5" r="J36"/>
  <c i="1" r="AW99"/>
  <c i="6" r="J32"/>
  <c i="7" r="F37"/>
  <c i="1" r="BD102"/>
  <c i="8" r="J36"/>
  <c i="1" r="AW103"/>
  <c i="10" r="F36"/>
  <c i="1" r="BA105"/>
  <c i="11" r="F36"/>
  <c i="1" r="BC106"/>
  <c i="4" r="F37"/>
  <c i="1" r="BB98"/>
  <c i="5" r="F38"/>
  <c i="1" r="BC99"/>
  <c i="6" r="F36"/>
  <c i="1" r="BA100"/>
  <c i="9" r="F37"/>
  <c i="1" r="BB104"/>
  <c i="9" r="F36"/>
  <c i="1" r="BA104"/>
  <c i="10" r="F37"/>
  <c i="1" r="BB105"/>
  <c i="11" r="F37"/>
  <c i="1" r="BD106"/>
  <c r="AS94"/>
  <c i="4" r="F39"/>
  <c i="1" r="BD98"/>
  <c i="5" r="F36"/>
  <c i="1" r="BA99"/>
  <c i="7" r="F34"/>
  <c i="1" r="BA102"/>
  <c i="9" l="1" r="R129"/>
  <c i="11" r="T130"/>
  <c r="T129"/>
  <c i="2" r="T207"/>
  <c i="8" r="R163"/>
  <c i="5" r="P147"/>
  <c r="P130"/>
  <c i="1" r="AU99"/>
  <c i="5" r="BK147"/>
  <c i="7" r="T137"/>
  <c r="R137"/>
  <c i="8" r="P132"/>
  <c i="1" r="AU103"/>
  <c i="11" r="R130"/>
  <c r="R129"/>
  <c i="6" r="R128"/>
  <c i="5" r="T130"/>
  <c i="7" r="P223"/>
  <c r="T223"/>
  <c i="11" r="P130"/>
  <c r="P129"/>
  <c i="1" r="AU106"/>
  <c i="3" r="T147"/>
  <c r="T130"/>
  <c i="7" r="P137"/>
  <c r="P136"/>
  <c i="1" r="AU102"/>
  <c i="3" r="P130"/>
  <c i="1" r="AU97"/>
  <c i="8" r="T163"/>
  <c i="5" r="R147"/>
  <c r="R130"/>
  <c i="10" r="R127"/>
  <c i="9" r="T146"/>
  <c r="T129"/>
  <c i="2" r="P139"/>
  <c r="P138"/>
  <c i="1" r="AU96"/>
  <c i="10" r="P127"/>
  <c i="1" r="AU105"/>
  <c i="4" r="P128"/>
  <c i="1" r="AU98"/>
  <c i="2" r="T139"/>
  <c r="T138"/>
  <c i="3" r="R147"/>
  <c r="R130"/>
  <c i="2" r="R207"/>
  <c r="R138"/>
  <c i="7" r="R223"/>
  <c i="8" r="R133"/>
  <c r="R132"/>
  <c r="T132"/>
  <c i="10" r="BK127"/>
  <c r="J127"/>
  <c r="J98"/>
  <c i="5" r="BK131"/>
  <c r="J131"/>
  <c r="J99"/>
  <c i="8" r="BK133"/>
  <c r="J133"/>
  <c r="J99"/>
  <c i="4" r="BK129"/>
  <c r="J129"/>
  <c r="J99"/>
  <c i="3" r="BK131"/>
  <c r="J131"/>
  <c r="J99"/>
  <c i="9" r="BK130"/>
  <c r="J130"/>
  <c r="J99"/>
  <c i="2" r="BK207"/>
  <c r="J207"/>
  <c r="J106"/>
  <c i="8" r="BK163"/>
  <c r="J163"/>
  <c r="J106"/>
  <c i="11" r="BK130"/>
  <c r="J130"/>
  <c r="J97"/>
  <c i="7" r="BK136"/>
  <c r="J136"/>
  <c i="1" r="AG100"/>
  <c i="6" r="J98"/>
  <c i="4" r="J143"/>
  <c r="J104"/>
  <c i="3" r="BK130"/>
  <c r="J130"/>
  <c r="J98"/>
  <c i="2" r="J139"/>
  <c r="J97"/>
  <c i="4" r="J35"/>
  <c i="1" r="AV98"/>
  <c r="AT98"/>
  <c r="BB95"/>
  <c r="AX95"/>
  <c i="9" r="F35"/>
  <c i="1" r="AZ104"/>
  <c i="10" r="J35"/>
  <c i="1" r="AV105"/>
  <c r="AT105"/>
  <c i="4" r="F35"/>
  <c i="1" r="AZ98"/>
  <c r="BD95"/>
  <c i="8" r="J35"/>
  <c i="1" r="AV103"/>
  <c r="AT103"/>
  <c r="BC95"/>
  <c r="AY95"/>
  <c i="7" r="J33"/>
  <c i="1" r="AV102"/>
  <c r="AT102"/>
  <c i="6" r="J35"/>
  <c i="1" r="AV100"/>
  <c r="AT100"/>
  <c r="AN100"/>
  <c r="BC101"/>
  <c r="AY101"/>
  <c i="2" r="J33"/>
  <c i="1" r="AV96"/>
  <c r="AT96"/>
  <c i="5" r="F35"/>
  <c i="1" r="AZ99"/>
  <c i="8" r="F35"/>
  <c i="1" r="AZ103"/>
  <c i="6" r="F35"/>
  <c i="1" r="AZ100"/>
  <c i="10" r="F35"/>
  <c i="1" r="AZ105"/>
  <c i="3" r="J35"/>
  <c i="1" r="AV97"/>
  <c r="AT97"/>
  <c r="BB101"/>
  <c r="AX101"/>
  <c i="10" r="J32"/>
  <c i="1" r="AG105"/>
  <c i="11" r="F33"/>
  <c i="1" r="AZ106"/>
  <c r="BA95"/>
  <c r="AW95"/>
  <c i="7" r="J30"/>
  <c i="1" r="AG102"/>
  <c i="9" r="J35"/>
  <c i="1" r="AV104"/>
  <c r="AT104"/>
  <c r="BD101"/>
  <c i="11" r="J33"/>
  <c i="1" r="AV106"/>
  <c r="AT106"/>
  <c i="2" r="F33"/>
  <c i="1" r="AZ96"/>
  <c i="3" r="F35"/>
  <c i="1" r="AZ97"/>
  <c r="BA101"/>
  <c r="AW101"/>
  <c i="5" r="J35"/>
  <c i="1" r="AV99"/>
  <c r="AT99"/>
  <c i="7" r="F33"/>
  <c i="1" r="AZ102"/>
  <c i="7" l="1" r="R136"/>
  <c r="T136"/>
  <c i="5" r="BK130"/>
  <c r="J130"/>
  <c i="2" r="BK138"/>
  <c r="J138"/>
  <c r="J96"/>
  <c i="4" r="BK128"/>
  <c r="J128"/>
  <c i="9" r="BK129"/>
  <c r="J129"/>
  <c i="11" r="BK129"/>
  <c r="J129"/>
  <c r="J96"/>
  <c i="5" r="J147"/>
  <c r="J104"/>
  <c i="8" r="BK132"/>
  <c r="J132"/>
  <c r="J98"/>
  <c i="1" r="AN105"/>
  <c i="10" r="J41"/>
  <c i="1" r="AN102"/>
  <c i="7" r="J96"/>
  <c r="J39"/>
  <c i="6" r="J41"/>
  <c i="5" r="J32"/>
  <c i="1" r="AG99"/>
  <c i="9" r="J32"/>
  <c i="1" r="AG104"/>
  <c r="AU95"/>
  <c i="3" r="J32"/>
  <c i="1" r="AG97"/>
  <c r="BC94"/>
  <c r="AY94"/>
  <c r="AU101"/>
  <c r="BA94"/>
  <c r="AW94"/>
  <c r="AK30"/>
  <c r="AZ101"/>
  <c r="AV101"/>
  <c r="AT101"/>
  <c r="BB94"/>
  <c r="W31"/>
  <c r="BD94"/>
  <c r="W33"/>
  <c i="4" r="J32"/>
  <c i="1" r="AG98"/>
  <c r="AZ95"/>
  <c r="AV95"/>
  <c r="AT95"/>
  <c i="4" l="1" r="J41"/>
  <c i="5" r="J41"/>
  <c i="9" r="J41"/>
  <c i="4" r="J98"/>
  <c i="9" r="J98"/>
  <c i="5" r="J98"/>
  <c i="3" r="J41"/>
  <c i="1" r="AN97"/>
  <c r="AN98"/>
  <c r="AN104"/>
  <c r="AN99"/>
  <c r="AU94"/>
  <c i="2" r="J30"/>
  <c i="1" r="AG96"/>
  <c r="AN96"/>
  <c r="W30"/>
  <c i="11" r="J30"/>
  <c i="1" r="AG106"/>
  <c i="8" r="J32"/>
  <c i="1" r="AG103"/>
  <c r="AN103"/>
  <c r="W32"/>
  <c r="AX94"/>
  <c r="AZ94"/>
  <c r="W29"/>
  <c i="11" l="1" r="J39"/>
  <c i="2" r="J39"/>
  <c i="8" r="J41"/>
  <c i="1" r="AN106"/>
  <c r="AG101"/>
  <c r="AN101"/>
  <c r="AG95"/>
  <c r="AN95"/>
  <c r="AV94"/>
  <c r="AK29"/>
  <c l="1"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<sst xmlns="http://schemas.openxmlformats.org/spreadsheetml/2006/main">
  <si>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</si>
  <si>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</si>
  <si>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</si>
  <si>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</si>
  <si>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</si>
  <si>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{d857966c-6439-43e2-b961-3a64a6e27623}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</si>
  <si>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</si>
  <si>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</si>
  <si>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</si>
  <si>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</si>
  <si>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</si>
  <si>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</si>
  <si>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</si>
  <si>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</si>
  <si>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22-011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</si>
  <si>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</si>
  <si>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</si>
  <si>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školských objektů a zahrady ZŠ Nepomucká</t>
  </si>
  <si>
    <t>KSO:</t>
  </si>
  <si>
    <t>CC-CZ:</t>
  </si>
  <si>
    <t>Místo:</t>
  </si>
  <si>
    <t xml:space="preserve"> </t>
  </si>
  <si>
    <t>Datum:</t>
  </si>
  <si>
    <t>12. 11. 2024</t>
  </si>
  <si>
    <t>Zadavatel:</t>
  </si>
  <si>
    <t>IČ:</t>
  </si>
  <si>
    <t>DIČ:</t>
  </si>
  <si>
    <t>Uchazeč:</t>
  </si>
  <si>
    <t>Vyplň údaj</t>
  </si>
  <si>
    <t>Projektant:</t>
  </si>
  <si>
    <t>22794107</t>
  </si>
  <si>
    <t>ABCD studio s.r.o.</t>
  </si>
  <si>
    <t>CZ22794107</t>
  </si>
  <si>
    <t>True</t>
  </si>
  <si>
    <t>Zpracovatel:</t>
  </si>
  <si>
    <t>Poznámka:</t>
  </si>
  <si>
    <t xml:space="preserve">1) Nedílnou součástí tohoto výkazu výměr je kompletní projektová dokumentace, jež podrobně definuje jednotlivé položky, materiály a práce. Položky ve výkazu výměr jsou souhrnným a zjednodušeným popisem daných materiálů a prací uvedených v projektové dokumentaci._x000d_
_x000d_
2) Zhotovitel stavby je před podáním nabídky povinen se seznámit s projektovou dokumentací stavby a do ceny jednotlivých položek započíst veškeré materiály a práce nezbytné k dokonalému a kompletnímu provedení díla._x000d_
_x000d_
3)  Zhotovitel stavby je před podáním nabídky povinen se seznámit se stavem stavby, jejího okolí a podmínek realizace a toto zohlednit do ceny díla.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</si>
  <si>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</si>
  <si>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</si>
  <si>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</si>
  <si>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</si>
  <si>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</si>
  <si>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</si>
  <si>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</si>
  <si>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</si>
  <si>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</si>
  <si>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</si>
  <si>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</si>
  <si>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</si>
  <si>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</si>
  <si>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</si>
  <si>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</si>
  <si>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</si>
  <si>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</si>
  <si>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</si>
  <si>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</si>
  <si>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</si>
  <si>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</si>
  <si>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</si>
  <si>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</si>
  <si>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</si>
  <si>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</si>
  <si>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</si>
  <si>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</si>
  <si>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</si>
  <si>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</si>
  <si>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</si>
  <si>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</si>
  <si>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</si>
  <si>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</si>
  <si>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</si>
  <si>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</si>
  <si>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</si>
  <si>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</si>
  <si>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</si>
  <si>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</si>
  <si>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</si>
  <si>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</si>
  <si>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</si>
  <si>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</si>
  <si>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</si>
  <si>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SO-01</t>
  </si>
  <si>
    <t>Základní škola</t>
  </si>
  <si>
    <t>STA</t>
  </si>
  <si>
    <t>1</t>
  </si>
  <si>
    <t>{08389474-12ab-4e8b-b1ac-8cb665004657}</t>
  </si>
  <si>
    <t>2</t>
  </si>
  <si>
    <t>/</t>
  </si>
  <si>
    <t>Soupis</t>
  </si>
  <si>
    <t>###NOINSERT###</t>
  </si>
  <si>
    <t>SO-01 ZTI</t>
  </si>
  <si>
    <t>Zdravotechnika</t>
  </si>
  <si>
    <t>{98c010cf-01a2-4cbc-b692-e9bd30acb030}</t>
  </si>
  <si>
    <t>SO-01 VZT</t>
  </si>
  <si>
    <t>Vzduchotechnika</t>
  </si>
  <si>
    <t>{4f4cdae7-c701-44ac-9e45-1fa1a35e497c}</t>
  </si>
  <si>
    <t>SO-01 VYT</t>
  </si>
  <si>
    <t>Vytápění</t>
  </si>
  <si>
    <t>{2271a6aa-e9bd-4244-8c43-2bd3de3d8b14}</t>
  </si>
  <si>
    <t>SO-01 ELE</t>
  </si>
  <si>
    <t>Elektromontáže</t>
  </si>
  <si>
    <t>{ad3f1370-7965-45cb-9359-70bd53ebaace}</t>
  </si>
  <si>
    <t>SO-02</t>
  </si>
  <si>
    <t>Družina</t>
  </si>
  <si>
    <t>{23eb67f8-b5f5-49cf-b96c-573c67964c8a}</t>
  </si>
  <si>
    <t>SO-02 ZTI</t>
  </si>
  <si>
    <t>{ef7f9561-5af2-48b3-a73c-97dd3426233e}</t>
  </si>
  <si>
    <t>SO-02 VYT</t>
  </si>
  <si>
    <t>{23b0fc9b-742e-42ef-9200-f30cea04f80f}</t>
  </si>
  <si>
    <t>SO-02 ELE</t>
  </si>
  <si>
    <t>{679ef76f-0741-4c26-837e-e8005ff00e61}</t>
  </si>
  <si>
    <t>SO-03</t>
  </si>
  <si>
    <t>Venkovní prostor</t>
  </si>
  <si>
    <t>{b05027db-aa2d-4253-b403-b5246771c5bc}</t>
  </si>
  <si>
    <t>KRYCÍ LIST SOUPISU PRACÍ</t>
  </si>
  <si>
    <t>Objekt:</t>
  </si>
  <si>
    <t>SO-01 - Základní škola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</si>
  <si>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</si>
  <si>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</si>
  <si>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</si>
  <si>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</si>
  <si>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</si>
  <si>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</si>
  <si>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11 - Přípravné a přidružené práce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</si>
  <si>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</si>
  <si>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</si>
  <si>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</si>
  <si>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</si>
  <si>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</si>
  <si>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</si>
  <si>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</si>
  <si>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</si>
  <si>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</si>
  <si>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</si>
  <si>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</si>
  <si>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</si>
  <si>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</si>
  <si>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</si>
  <si>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</si>
  <si>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</si>
  <si>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</si>
  <si>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</si>
  <si>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VRN - Vedlejší rozpočtové náklady</t>
  </si>
  <si>
    <t xml:space="preserve"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</si>
  <si>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</si>
  <si>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</si>
  <si>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</si>
  <si>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</si>
  <si>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</si>
  <si>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</si>
  <si>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</si>
  <si>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</si>
  <si>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</si>
  <si>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</si>
  <si>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</si>
  <si>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</si>
  <si>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</si>
  <si>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</si>
  <si>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</si>
  <si>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</si>
  <si>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11</t>
  </si>
  <si>
    <t>Přípravné a přidružené práce</t>
  </si>
  <si>
    <t>K</t>
  </si>
  <si>
    <t>01001R01</t>
  </si>
  <si>
    <t>Vyklizení a vyčištění prostoru mimo stěhování nábytku</t>
  </si>
  <si>
    <t>soubor</t>
  </si>
  <si>
    <t>4</t>
  </si>
  <si>
    <t>515394337</t>
  </si>
  <si>
    <t>01001R02</t>
  </si>
  <si>
    <t>Vypískání inženýrských sítí, jejich vytyčení, ochrana, příp. odpojení</t>
  </si>
  <si>
    <t>1334858921</t>
  </si>
  <si>
    <t>3</t>
  </si>
  <si>
    <t>01001R03</t>
  </si>
  <si>
    <t>Provedení ochranných opatření, ochrana zabudovaných konstrukcí, dopravních tras</t>
  </si>
  <si>
    <t>1126316581</t>
  </si>
  <si>
    <t>01001R04</t>
  </si>
  <si>
    <t>Předložení požadovaných vzorků materiálů a katalogových listů ostatních dodávaných prvků</t>
  </si>
  <si>
    <t>1303611977</t>
  </si>
  <si>
    <t>5</t>
  </si>
  <si>
    <t>01001R05</t>
  </si>
  <si>
    <t>Provedení předepsaných sondážních prací, vyhodnocení</t>
  </si>
  <si>
    <t>-1312057666</t>
  </si>
  <si>
    <t>6</t>
  </si>
  <si>
    <t>01001R06</t>
  </si>
  <si>
    <t>Stěhování nábytku a vybavení místností v rámci objektu, zakrývání, pomocné montáže</t>
  </si>
  <si>
    <t>hod</t>
  </si>
  <si>
    <t>-1269580141</t>
  </si>
  <si>
    <t>Zemní práce</t>
  </si>
  <si>
    <t>7</t>
  </si>
  <si>
    <t>131213701</t>
  </si>
  <si>
    <t>Hloubení nezapažených jam v soudržných horninách třídy těžitelnosti I skupiny 3 ručně</t>
  </si>
  <si>
    <t>m3</t>
  </si>
  <si>
    <t>1505960600</t>
  </si>
  <si>
    <t>VV</t>
  </si>
  <si>
    <t>0,120 "výkop pro základ pilíře</t>
  </si>
  <si>
    <t>8</t>
  </si>
  <si>
    <t>162751117</t>
  </si>
  <si>
    <t>Vodorovné přemístění přes 9 000 do 10000 m výkopku/sypaniny z horniny třídy těžitelnosti I skupiny 1 až 3</t>
  </si>
  <si>
    <t>-1026605916</t>
  </si>
  <si>
    <t>9</t>
  </si>
  <si>
    <t>167111101</t>
  </si>
  <si>
    <t>Nakládání výkopku z hornin třídy těžitelnosti I skupiny 1 až 3 ručně</t>
  </si>
  <si>
    <t>-238913644</t>
  </si>
  <si>
    <t>10</t>
  </si>
  <si>
    <t>171201231</t>
  </si>
  <si>
    <t>Poplatek za uložení zeminy a kamení na recyklační skládce (skládkovné) kód odpadu 17 05 04</t>
  </si>
  <si>
    <t>t</t>
  </si>
  <si>
    <t>184515555</t>
  </si>
  <si>
    <t>0,12*1,8 'Přepočtené koeficientem množství</t>
  </si>
  <si>
    <t>171251201</t>
  </si>
  <si>
    <t>Uložení sypaniny na skládky nebo meziskládky</t>
  </si>
  <si>
    <t>-643309481</t>
  </si>
  <si>
    <t>Zakládání</t>
  </si>
  <si>
    <t>275313611</t>
  </si>
  <si>
    <t>Základové patky z betonu tř. C 16/20</t>
  </si>
  <si>
    <t>-806008919</t>
  </si>
  <si>
    <t>0,3*0,5*0,8 "základ pro pilíř</t>
  </si>
  <si>
    <t>Svislé a kompletní konstrukce</t>
  </si>
  <si>
    <t>13</t>
  </si>
  <si>
    <t>340239211</t>
  </si>
  <si>
    <t>Zazdívka otvorů v příčkách nebo stěnách pl přes 1 do 4 m2 cihlami plnými tl do 100 mm</t>
  </si>
  <si>
    <t>m2</t>
  </si>
  <si>
    <t>1562395254</t>
  </si>
  <si>
    <t>0,6*1,97 "zazdění dveří</t>
  </si>
  <si>
    <t>14</t>
  </si>
  <si>
    <t>342244101</t>
  </si>
  <si>
    <t>Příčka z cihel děrovaných do P10 na maltu M5 tloušťky 80 mm</t>
  </si>
  <si>
    <t>-434243361</t>
  </si>
  <si>
    <t>(0,23*2+0,41)*1 "pilíř elektro</t>
  </si>
  <si>
    <t>Úpravy povrchů, podlahy a osazování výplní</t>
  </si>
  <si>
    <t>15</t>
  </si>
  <si>
    <t>611325423</t>
  </si>
  <si>
    <t>Oprava vnitřní vápenocementové štukové omítky stropů v rozsahu plochy přes 30 do 50 %</t>
  </si>
  <si>
    <t>-801848596</t>
  </si>
  <si>
    <t>12,43 "strop C1.2</t>
  </si>
  <si>
    <t>16</t>
  </si>
  <si>
    <t>612131102</t>
  </si>
  <si>
    <t>Cementový postřik vnitřních stěn nanášený síťovitě ručně</t>
  </si>
  <si>
    <t>-1638676021</t>
  </si>
  <si>
    <t>0,6*2,02*2 "zazděné dveře</t>
  </si>
  <si>
    <t>17</t>
  </si>
  <si>
    <t>612321121</t>
  </si>
  <si>
    <t>Vápenocementová omítka hladká jednovrstvá vnitřních stěn nanášená ručně</t>
  </si>
  <si>
    <t>1983895504</t>
  </si>
  <si>
    <t>2,424 "zazděné dveře</t>
  </si>
  <si>
    <t>18</t>
  </si>
  <si>
    <t>612325411</t>
  </si>
  <si>
    <t>Oprava vnitřní vápenocementové hladké omítky stěn v rozsahu plochy do 10 %</t>
  </si>
  <si>
    <t>587827201</t>
  </si>
  <si>
    <t>(2,47+3,98+0,59+0,28+2,41+1,495+1,41+5,3+4,61+0,25+0,1*2+2,11)*2,02 "obklad S1.5 pod S1.4</t>
  </si>
  <si>
    <t>19</t>
  </si>
  <si>
    <t>612325421</t>
  </si>
  <si>
    <t>Oprava vnitřní vápenocementové štukové omítky stěn v rozsahu plochy do 10 %</t>
  </si>
  <si>
    <t>-682820501</t>
  </si>
  <si>
    <t>(5*5+2,5*2)*2,83+(1,28+2,95+1,185*3+1,65+0,9+1,2+1,185+1,25*2+2,485)*2,2 "stávající zdivo S1.4</t>
  </si>
  <si>
    <t>-(0,8*1,97*2+0,6*1,97*10)-(2,47+3,98+0,59+0,28+2,41+1,495+1,41+5,3+4,61+0,25+0,1*2+2,11)*2,02 "otvory, obklady</t>
  </si>
  <si>
    <t>Součet</t>
  </si>
  <si>
    <t>20</t>
  </si>
  <si>
    <t>612325422</t>
  </si>
  <si>
    <t>Oprava vnitřní vápenocementové štukové omítky stěn v rozsahu plochy přes 10 do 30 %</t>
  </si>
  <si>
    <t>-476984211</t>
  </si>
  <si>
    <t>14,97*3,43-(0,8*1,97*2+2,35*1,4) "S1.8</t>
  </si>
  <si>
    <t>622143003</t>
  </si>
  <si>
    <t>Montáž omítkových plastových nebo pozinkovaných rohových profilů</t>
  </si>
  <si>
    <t>m</t>
  </si>
  <si>
    <t>-533433586</t>
  </si>
  <si>
    <t>1*2+(0,23*2+0,41)</t>
  </si>
  <si>
    <t>22</t>
  </si>
  <si>
    <t>M</t>
  </si>
  <si>
    <t>63127464</t>
  </si>
  <si>
    <t>profil rohový Al 15x15mm s výztužnou tkaninou š 100mm pro ETICS</t>
  </si>
  <si>
    <t>-480427378</t>
  </si>
  <si>
    <t>2,87*1,05 'Přepočtené koeficientem množství</t>
  </si>
  <si>
    <t>23</t>
  </si>
  <si>
    <t>623131102</t>
  </si>
  <si>
    <t>Cementový postřik vnějších pilířů nebo sloupů nanášený síťovitě ručně</t>
  </si>
  <si>
    <t>848648154</t>
  </si>
  <si>
    <t>(0,23*2+0,41)*1 "S1.2</t>
  </si>
  <si>
    <t>24</t>
  </si>
  <si>
    <t>623142001</t>
  </si>
  <si>
    <t>Sklovláknité pletivo vnějších pilířů nebo sloupů vtlačené do tmelu</t>
  </si>
  <si>
    <t>856440616</t>
  </si>
  <si>
    <t>25</t>
  </si>
  <si>
    <t>623151001</t>
  </si>
  <si>
    <t>Penetrační akrylátový nátěr vnějších pastovitých tenkovrstvých omítek pilířů a sloupů</t>
  </si>
  <si>
    <t>-1857713339</t>
  </si>
  <si>
    <t>26</t>
  </si>
  <si>
    <t>623321121</t>
  </si>
  <si>
    <t>Vápenocementová omítka hladká jednovrstvá vnějších pilířů nebo sloupů nanášená ručně</t>
  </si>
  <si>
    <t>-1654884526</t>
  </si>
  <si>
    <t>27</t>
  </si>
  <si>
    <t>623511112</t>
  </si>
  <si>
    <t>Tenkovrstvá akrylátová mozaiková střednězrnná omítka vnějších pilířů nebo sloupů</t>
  </si>
  <si>
    <t>-2132276835</t>
  </si>
  <si>
    <t>Ostatní konstrukce a práce, bourání</t>
  </si>
  <si>
    <t>28</t>
  </si>
  <si>
    <t>949101111</t>
  </si>
  <si>
    <t>Lešení pomocné pro objekty pozemních staveb s lešeňovou podlahou v do 1,9 m zatížení do 150 kg/m2</t>
  </si>
  <si>
    <t>845292997</t>
  </si>
  <si>
    <t>520,29</t>
  </si>
  <si>
    <t>29</t>
  </si>
  <si>
    <t>962031132</t>
  </si>
  <si>
    <t>Bourání příček nebo přizdívek z cihel pálených tl do 100 mm</t>
  </si>
  <si>
    <t>50331257</t>
  </si>
  <si>
    <t>1,19*2,2</t>
  </si>
  <si>
    <t>30</t>
  </si>
  <si>
    <t>968062244</t>
  </si>
  <si>
    <t>Vybourání dřevěných rámů oken jednoduchých včetně křídel pl do 1 m2</t>
  </si>
  <si>
    <t>1817109453</t>
  </si>
  <si>
    <t>1,22*0,64*2 "O1</t>
  </si>
  <si>
    <t>31</t>
  </si>
  <si>
    <t>968072455</t>
  </si>
  <si>
    <t>Vybourání kovových dveřních zárubní pl do 2 m2</t>
  </si>
  <si>
    <t>-1942368643</t>
  </si>
  <si>
    <t>0,6*1,97</t>
  </si>
  <si>
    <t>997</t>
  </si>
  <si>
    <t>Přesun sutě</t>
  </si>
  <si>
    <t>32</t>
  </si>
  <si>
    <t>997013211</t>
  </si>
  <si>
    <t>Vnitrostaveništní doprava suti a vybouraných hmot pro budovy v do 6 m ručně</t>
  </si>
  <si>
    <t>868639844</t>
  </si>
  <si>
    <t>33</t>
  </si>
  <si>
    <t>997013501</t>
  </si>
  <si>
    <t>Odvoz suti a vybouraných hmot na skládku nebo meziskládku do 1 km se složením</t>
  </si>
  <si>
    <t>-544419585</t>
  </si>
  <si>
    <t>34</t>
  </si>
  <si>
    <t>997013509</t>
  </si>
  <si>
    <t>Příplatek k odvozu suti a vybouraných hmot na skládku ZKD 1 km přes 1 km</t>
  </si>
  <si>
    <t>-1728364040</t>
  </si>
  <si>
    <t>3,777*14 'Přepočtené koeficientem množství</t>
  </si>
  <si>
    <t>35</t>
  </si>
  <si>
    <t>997013871</t>
  </si>
  <si>
    <t>Poplatek za uložení stavebního odpadu na recyklační skládce (skládkovné) směsného stavebního a demoličního kód odpadu 17 09 04</t>
  </si>
  <si>
    <t>1889264210</t>
  </si>
  <si>
    <t>998</t>
  </si>
  <si>
    <t>Přesun hmot</t>
  </si>
  <si>
    <t>36</t>
  </si>
  <si>
    <t>998011001</t>
  </si>
  <si>
    <t>Přesun hmot pro budovy zděné v do 6 m</t>
  </si>
  <si>
    <t>-447346003</t>
  </si>
  <si>
    <t>PSV</t>
  </si>
  <si>
    <t>Práce a dodávky PSV</t>
  </si>
  <si>
    <t>725</t>
  </si>
  <si>
    <t>Zdravotechnika - zařizovací předměty</t>
  </si>
  <si>
    <t>37</t>
  </si>
  <si>
    <t>725110814</t>
  </si>
  <si>
    <t>Demontáž klozetu Kombi</t>
  </si>
  <si>
    <t>-729197019</t>
  </si>
  <si>
    <t>38</t>
  </si>
  <si>
    <t>725122817</t>
  </si>
  <si>
    <t>Demontáž pisoárových stání bez nádrže a jedním záchodkem</t>
  </si>
  <si>
    <t>-1107451526</t>
  </si>
  <si>
    <t>39</t>
  </si>
  <si>
    <t>725210821</t>
  </si>
  <si>
    <t>Demontáž umyvadel bez výtokových armatur</t>
  </si>
  <si>
    <t>1719965123</t>
  </si>
  <si>
    <t>40</t>
  </si>
  <si>
    <t>725330820</t>
  </si>
  <si>
    <t>Demontáž výlevka diturvitová</t>
  </si>
  <si>
    <t>307550477</t>
  </si>
  <si>
    <t>41</t>
  </si>
  <si>
    <t>725820801</t>
  </si>
  <si>
    <t>Demontáž baterie nástěnné do G 3 / 4</t>
  </si>
  <si>
    <t>356244000</t>
  </si>
  <si>
    <t>42</t>
  </si>
  <si>
    <t>725860811</t>
  </si>
  <si>
    <t>Demontáž uzávěrů zápachu jednoduchých</t>
  </si>
  <si>
    <t>kus</t>
  </si>
  <si>
    <t>-1198530166</t>
  </si>
  <si>
    <t>763</t>
  </si>
  <si>
    <t>Konstrukce suché výstavby</t>
  </si>
  <si>
    <t>43</t>
  </si>
  <si>
    <t>763111431</t>
  </si>
  <si>
    <t>SDK příčka tl 100 mm profil CW+UW 50 desky 2xH2 12,5 s izolací EI 60 Rw do 51 dB</t>
  </si>
  <si>
    <t>-635337478</t>
  </si>
  <si>
    <t>(3,69+5+5+2,49+1+1,74+0,975+0,6)*2,9-(0,7*1,97*3+0,8*1,97*2)+0,64*0,2</t>
  </si>
  <si>
    <t>44</t>
  </si>
  <si>
    <t>763121590</t>
  </si>
  <si>
    <t>SDK stěna předsazená pro osazení závěsného WC tl 150 - 250 mm profil CW+UW 50 desky 2xH2 12,5 bez TI</t>
  </si>
  <si>
    <t>-77790018</t>
  </si>
  <si>
    <t>1*1,2+0,975*1,2*2+1,185*1,2</t>
  </si>
  <si>
    <t>45</t>
  </si>
  <si>
    <t>763181311</t>
  </si>
  <si>
    <t>Montáž jednokřídlové kovové zárubně do SDK příčky</t>
  </si>
  <si>
    <t>-1698521961</t>
  </si>
  <si>
    <t>46</t>
  </si>
  <si>
    <t>55331589</t>
  </si>
  <si>
    <t>zárubeň jednokřídlá ocelová pro sádrokartonové příčky tl stěny 75-100mm rozměru 700/1970, 2100mm</t>
  </si>
  <si>
    <t>-1730039019</t>
  </si>
  <si>
    <t>P</t>
  </si>
  <si>
    <t>Poznámka k položce:_x000d_
S, SH, SP</t>
  </si>
  <si>
    <t>47</t>
  </si>
  <si>
    <t>55331590</t>
  </si>
  <si>
    <t>zárubeň jednokřídlá ocelová pro sádrokartonové příčky tl stěny 75-100mm rozměru 800/1970, 2100mm</t>
  </si>
  <si>
    <t>-2114994162</t>
  </si>
  <si>
    <t>48</t>
  </si>
  <si>
    <t>763181421</t>
  </si>
  <si>
    <t>Ztužující výplň otvoru pro dveře s UA a UW profilem pro příčky přes 2,80 do 3,25 m</t>
  </si>
  <si>
    <t>1513927082</t>
  </si>
  <si>
    <t>49</t>
  </si>
  <si>
    <t>998763301</t>
  </si>
  <si>
    <t>Přesun hmot tonážní pro konstrukce montované z desek v objektech v do 6 m</t>
  </si>
  <si>
    <t>-2052062706</t>
  </si>
  <si>
    <t>764</t>
  </si>
  <si>
    <t>Konstrukce klempířské</t>
  </si>
  <si>
    <t>50</t>
  </si>
  <si>
    <t>764218604</t>
  </si>
  <si>
    <t>Oplechování rovné římsy mechanicky kotvené z Pz s upraveným povrchem rš 330 mm</t>
  </si>
  <si>
    <t>-1450331565</t>
  </si>
  <si>
    <t>0,45 "K1.1</t>
  </si>
  <si>
    <t>51</t>
  </si>
  <si>
    <t>998764101</t>
  </si>
  <si>
    <t>Přesun hmot tonážní pro konstrukce klempířské v objektech v do 6 m</t>
  </si>
  <si>
    <t>4007428</t>
  </si>
  <si>
    <t>766</t>
  </si>
  <si>
    <t>Konstrukce truhlářské</t>
  </si>
  <si>
    <t>52</t>
  </si>
  <si>
    <t>766111820</t>
  </si>
  <si>
    <t>Demontáž truhlářských stěn dřevěných plných</t>
  </si>
  <si>
    <t>-1956941820</t>
  </si>
  <si>
    <t>3,69*2,9</t>
  </si>
  <si>
    <t>53</t>
  </si>
  <si>
    <t>766660001</t>
  </si>
  <si>
    <t>Montáž dveřních křídel otvíravých jednokřídlových š do 0,8 m do ocelové zárubně</t>
  </si>
  <si>
    <t>-765189736</t>
  </si>
  <si>
    <t>54</t>
  </si>
  <si>
    <t>61162085</t>
  </si>
  <si>
    <t>dveře jednokřídlé dřevotřískové povrch laminátový plné 700x1970-2100mm</t>
  </si>
  <si>
    <t>863744142</t>
  </si>
  <si>
    <t>55</t>
  </si>
  <si>
    <t>61162086</t>
  </si>
  <si>
    <t>dveře jednokřídlé dřevotřískové povrch laminátový plné 800x1970-2100mm</t>
  </si>
  <si>
    <t>1505830056</t>
  </si>
  <si>
    <t>56</t>
  </si>
  <si>
    <t>54914123</t>
  </si>
  <si>
    <t>kování rozetové klika/klika</t>
  </si>
  <si>
    <t>79928614</t>
  </si>
  <si>
    <t>57</t>
  </si>
  <si>
    <t>54914128</t>
  </si>
  <si>
    <t>kování rozetové spodní pro WC</t>
  </si>
  <si>
    <t>-1407392512</t>
  </si>
  <si>
    <t>58</t>
  </si>
  <si>
    <t>54914125</t>
  </si>
  <si>
    <t>kování rozetové spodní pro cylindrickou vložku</t>
  </si>
  <si>
    <t>-221333200</t>
  </si>
  <si>
    <t>59</t>
  </si>
  <si>
    <t>766691931</t>
  </si>
  <si>
    <t>Seřízení dřevěného okenního nebo dveřního otvíracího a sklápěcího křídla</t>
  </si>
  <si>
    <t>352746591</t>
  </si>
  <si>
    <t>16+4+8+24*3 "repase oken, dveří</t>
  </si>
  <si>
    <t>60</t>
  </si>
  <si>
    <t>766699611</t>
  </si>
  <si>
    <t>Montáž krytů topného tělesa dřevěných povrchově upravených</t>
  </si>
  <si>
    <t>304097356</t>
  </si>
  <si>
    <t>(2,1+6*5+2,1+1,5+9+3,1*2+6,4+3,5*2+2,1)*(0,9+0,3)</t>
  </si>
  <si>
    <t>61</t>
  </si>
  <si>
    <t>RMAT0001</t>
  </si>
  <si>
    <t>kryt otopného tělesa dřevěný vč. povrchové úpravy lak, v. 900 mm, hl. 300 mm, specifikace dle PD ozn. T1.1</t>
  </si>
  <si>
    <t>2038696264</t>
  </si>
  <si>
    <t>62</t>
  </si>
  <si>
    <t>998766101</t>
  </si>
  <si>
    <t>Přesun hmot tonážní pro kce truhlářské v objektech v do 6 m</t>
  </si>
  <si>
    <t>1536525675</t>
  </si>
  <si>
    <t>771</t>
  </si>
  <si>
    <t>Podlahy z dlaždic</t>
  </si>
  <si>
    <t>63</t>
  </si>
  <si>
    <t>771111011</t>
  </si>
  <si>
    <t>Vysátí podkladu před pokládkou dlažby</t>
  </si>
  <si>
    <t>-1333758750</t>
  </si>
  <si>
    <t xml:space="preserve">8,65+2,2+1,07+6,17+1,5+2,43+5,19+1,55 "WC D11-14,  25-29</t>
  </si>
  <si>
    <t>1,48+1,5+6,09+2,74 "WC D21-24</t>
  </si>
  <si>
    <t>64</t>
  </si>
  <si>
    <t>771121011</t>
  </si>
  <si>
    <t>Nátěr penetrační na podlahu</t>
  </si>
  <si>
    <t>-1209438866</t>
  </si>
  <si>
    <t>65</t>
  </si>
  <si>
    <t>771151022</t>
  </si>
  <si>
    <t>Samonivelační stěrka podlah pevnosti 30 MPa tl přes 3 do 5 mm</t>
  </si>
  <si>
    <t>-1727579099</t>
  </si>
  <si>
    <t>66</t>
  </si>
  <si>
    <t>771474112</t>
  </si>
  <si>
    <t>Montáž soklů z dlaždic keramických rovných lepených cementovým flexibilním lepidlem v přes 65 do 90 mm</t>
  </si>
  <si>
    <t>688299164</t>
  </si>
  <si>
    <t>1,45+2,63+6,38</t>
  </si>
  <si>
    <t>67</t>
  </si>
  <si>
    <t>59761338</t>
  </si>
  <si>
    <t>sokl-dlažba keramická slinutá hladká do interiéru i exteriéru 445x85mm</t>
  </si>
  <si>
    <t>-1092775943</t>
  </si>
  <si>
    <t>10,46*2,475 'Přepočtené koeficientem množství</t>
  </si>
  <si>
    <t>68</t>
  </si>
  <si>
    <t>771573810</t>
  </si>
  <si>
    <t>Demontáž podlah z dlaždic keramických lepených</t>
  </si>
  <si>
    <t>-873432785</t>
  </si>
  <si>
    <t>2,74+6,09+1,5+1,48+8,65+1,04+1,04+1,07</t>
  </si>
  <si>
    <t>69</t>
  </si>
  <si>
    <t>771574474</t>
  </si>
  <si>
    <t>Montáž podlah keramických pro mechanické zatížení lepených cementovým flexibilním lepidlem přes 4 do 6 ks/m2</t>
  </si>
  <si>
    <t>917655849</t>
  </si>
  <si>
    <t>70</t>
  </si>
  <si>
    <t>59761119</t>
  </si>
  <si>
    <t>dlažba keramická slinutá mrazuvzdorná R10/B povrch reliéfní/matný tl do 10mm přes 4 do 6ks/m2</t>
  </si>
  <si>
    <t>-886292207</t>
  </si>
  <si>
    <t>40,57*1,15 'Přepočtené koeficientem množství</t>
  </si>
  <si>
    <t>71</t>
  </si>
  <si>
    <t>771577111</t>
  </si>
  <si>
    <t>Příplatek k montáži podlah keramických lepených cementovým flexibilním lepidlem za plochu do 5 m2</t>
  </si>
  <si>
    <t>1496117949</t>
  </si>
  <si>
    <t xml:space="preserve">2,2+1,07+1,5+2,43+1,55 "WC D11-14,  25-29</t>
  </si>
  <si>
    <t>1,48+1,5+2,74 "WC D21-24</t>
  </si>
  <si>
    <t>72</t>
  </si>
  <si>
    <t>771591112</t>
  </si>
  <si>
    <t>Izolace pod dlažbu nátěrem nebo stěrkou ve dvou vrstvách</t>
  </si>
  <si>
    <t>-986257409</t>
  </si>
  <si>
    <t>73</t>
  </si>
  <si>
    <t>771591264</t>
  </si>
  <si>
    <t>Izolace těsnícími pásy mezi podlahou a stěnou</t>
  </si>
  <si>
    <t>-979491757</t>
  </si>
  <si>
    <t>7,17+9,87+4,87+4,9+11,54+5,03+6,93+9,99+4,85+14,97+6,07+4,17</t>
  </si>
  <si>
    <t>74</t>
  </si>
  <si>
    <t>998771101</t>
  </si>
  <si>
    <t>Přesun hmot tonážní pro podlahy z dlaždic v objektech v do 6 m</t>
  </si>
  <si>
    <t>-1392802576</t>
  </si>
  <si>
    <t>776</t>
  </si>
  <si>
    <t>Podlahy povlakové</t>
  </si>
  <si>
    <t>75</t>
  </si>
  <si>
    <t>776201811</t>
  </si>
  <si>
    <t>Demontáž lepených povlakových podlah bez podložky ručně</t>
  </si>
  <si>
    <t>-1909303312</t>
  </si>
  <si>
    <t>3,69*5</t>
  </si>
  <si>
    <t>76</t>
  </si>
  <si>
    <t>776410811</t>
  </si>
  <si>
    <t>Odstranění soklíků a lišt pryžových nebo plastových</t>
  </si>
  <si>
    <t>1273323784</t>
  </si>
  <si>
    <t>3,69*2+5</t>
  </si>
  <si>
    <t>781</t>
  </si>
  <si>
    <t>Dokončovací práce - obklady</t>
  </si>
  <si>
    <t>77</t>
  </si>
  <si>
    <t>781111011</t>
  </si>
  <si>
    <t>Ometení (oprášení) stěny při přípravě podkladu</t>
  </si>
  <si>
    <t>733348764</t>
  </si>
  <si>
    <t>78</t>
  </si>
  <si>
    <t>781121011</t>
  </si>
  <si>
    <t>Nátěr penetrační na stěnu</t>
  </si>
  <si>
    <t>-183438649</t>
  </si>
  <si>
    <t>79</t>
  </si>
  <si>
    <t>781131112</t>
  </si>
  <si>
    <t>Izolace pod obklad nátěrem nebo stěrkou ve dvou vrstvách</t>
  </si>
  <si>
    <t>1719878226</t>
  </si>
  <si>
    <t>90,36*0,15 "vytažení na sokl</t>
  </si>
  <si>
    <t>(1,2+2,05+0,65+0,6+2+0,77+2,4+1,2+1,1+1,2)*1,3 "za umyvadly</t>
  </si>
  <si>
    <t>(2,45+0,6+0,66+0,6)*1,45 "za pisoáry</t>
  </si>
  <si>
    <t>(5,21+3,31+4,18+4,07+1,4+0,975+1,4+4,01+4,04)*1,1 "za wc</t>
  </si>
  <si>
    <t>80</t>
  </si>
  <si>
    <t>781473810</t>
  </si>
  <si>
    <t>Demontáž obkladů z obkladaček keramických lepených</t>
  </si>
  <si>
    <t>914849427</t>
  </si>
  <si>
    <t>(4,96+6,41+0,35+0,38)*1,4+(3,36+3,36+3,41)*1,4</t>
  </si>
  <si>
    <t>(4,14+4,11)*1,4+(3,84+1,37)*1,4+(2,90+0,67+4,03)*1,6</t>
  </si>
  <si>
    <t>81</t>
  </si>
  <si>
    <t>781474118</t>
  </si>
  <si>
    <t>Montáž obkladů keramických hladkých lepených cementovým flexibilním lepidlem přes 45 do 50 ks/m2</t>
  </si>
  <si>
    <t>-629405311</t>
  </si>
  <si>
    <t>(3,84+3,98+0,59+0,3+4,04+4,01+5,9+0,25+0,1+3,31+5,21+5,85+3,45+4,18+6,06+4,07+4,05+3,57+1,28)*2,02-2,35*0,92</t>
  </si>
  <si>
    <t>82</t>
  </si>
  <si>
    <t>59761637</t>
  </si>
  <si>
    <t>obklad keramický hladký přes 45 do 50ks/m2</t>
  </si>
  <si>
    <t>-1977672638</t>
  </si>
  <si>
    <t>127,199*1,1 'Přepočtené koeficientem množství</t>
  </si>
  <si>
    <t>83</t>
  </si>
  <si>
    <t>781492211</t>
  </si>
  <si>
    <t>Montáž profilů rohových lepených flexibilním cementovým lepidlem</t>
  </si>
  <si>
    <t>-483256966</t>
  </si>
  <si>
    <t>2,02*5+1+0,975*2+1,185</t>
  </si>
  <si>
    <t>84</t>
  </si>
  <si>
    <t>19416005</t>
  </si>
  <si>
    <t>lišta ukončovací z eloxovaného hliníku 10mm</t>
  </si>
  <si>
    <t>1773791694</t>
  </si>
  <si>
    <t>14,235*1,05 'Přepočtené koeficientem množství</t>
  </si>
  <si>
    <t>85</t>
  </si>
  <si>
    <t>781492251</t>
  </si>
  <si>
    <t>Montáž profilů ukončovacích lepených flexibilním cementovým lepidlem</t>
  </si>
  <si>
    <t>176331372</t>
  </si>
  <si>
    <t>2*29 "ukončení u dveří</t>
  </si>
  <si>
    <t>(3,84+3,98+0,59+0,3+4,04+4,01+5,9+0,25+0,1+3,31+5,21+5,85+3,45+4,18+6,06+4,07+4,05+3,57+1,28) "ukončení horní hrany</t>
  </si>
  <si>
    <t>86</t>
  </si>
  <si>
    <t>472649139</t>
  </si>
  <si>
    <t>122,04*1,05 'Přepočtené koeficientem množství</t>
  </si>
  <si>
    <t>87</t>
  </si>
  <si>
    <t>998781101</t>
  </si>
  <si>
    <t>Přesun hmot tonážní pro obklady keramické v objektech v do 6 m</t>
  </si>
  <si>
    <t>1158279891</t>
  </si>
  <si>
    <t>783</t>
  </si>
  <si>
    <t>Dokončovací práce - nátěry</t>
  </si>
  <si>
    <t>88</t>
  </si>
  <si>
    <t>783000203</t>
  </si>
  <si>
    <t>Přemístění okenních nebo dveřních křídel pro zhotovení nátěrů vodorovné přes 50 do 100 m</t>
  </si>
  <si>
    <t>796488260</t>
  </si>
  <si>
    <t>16+4+8 "dveře repase</t>
  </si>
  <si>
    <t>24*3 "okna repase</t>
  </si>
  <si>
    <t>89</t>
  </si>
  <si>
    <t>783000225</t>
  </si>
  <si>
    <t>Vyvěšení nebo zavěšení dveřních nebo okenních jednoduchých křídel</t>
  </si>
  <si>
    <t>-2141541883</t>
  </si>
  <si>
    <t>0,8*1,97*16+0,6*1,97*4+1,8*2,2*4 "dveře repase</t>
  </si>
  <si>
    <t>2,35*1,4*24 "okna repase</t>
  </si>
  <si>
    <t>90</t>
  </si>
  <si>
    <t>783101203</t>
  </si>
  <si>
    <t>Jemné obroušení podkladu truhlářských konstrukcí před provedením nátěru</t>
  </si>
  <si>
    <t>-1778623862</t>
  </si>
  <si>
    <t>91</t>
  </si>
  <si>
    <t>783106807</t>
  </si>
  <si>
    <t>Odstranění nátěrů z truhlářských konstrukcí odstraňovačem nátěrů</t>
  </si>
  <si>
    <t>-1663752071</t>
  </si>
  <si>
    <t>92</t>
  </si>
  <si>
    <t>783113111</t>
  </si>
  <si>
    <t>Jednonásobný napouštěcí syntetický nátěr s biocidní přísadou truhlářských konstrukcí</t>
  </si>
  <si>
    <t>-1387424628</t>
  </si>
  <si>
    <t>9,02+84,86+12,35+37,2*4+36,8+9,02+12,43+5,19+1,55+6,17+1,5+2,43+55,85+18,45*3+37,2+18,05+14,97 "stropy C1.1</t>
  </si>
  <si>
    <t>(12,28+74,7+12,28)*2,83-(0,8*1,97*17+1,8*2,8*6+0,6*1,15*54) "D01, 02, 10</t>
  </si>
  <si>
    <t>(14,94+24,88*4+24,72-5)*2,83-(0,8*1,97*6+0,6*1,15*28+2,35*1,4*11) "D03-08</t>
  </si>
  <si>
    <t>(17,22-5+17,38+24,88+17,38*2+32,34-5)*2,83-(0,8*1,97*8+0,6*1,15*24+2,35*1,4*9) "D15-20</t>
  </si>
  <si>
    <t>(2,5+1,1+2,45+1,33+1,2+1,185)*2,83-(0,8*1,95+2,35*1,4)-(1,4+1,33+1,2+1,185)*2,02 "WC D21-24</t>
  </si>
  <si>
    <t>(2,485+5+2,485+3,57)*2,83-(0,8*1,97+2,35*1,4*2)-(2,35*1,1+0,1*2,02+1*2,02+1,185*2,02+1,41*2,02) "WC D11-14, 25-29</t>
  </si>
  <si>
    <t>Mezisoučet "stěny a stropy</t>
  </si>
  <si>
    <t>1,85*2,825*1*4+0,85*1,995*2*16+0,65*1,995*2*4 "dveře</t>
  </si>
  <si>
    <t>1,15*0,64*2*54+2,35*1,4*4*24 "okna</t>
  </si>
  <si>
    <t>(0,8+1,97*2)*0,3*15 "zárubně dřevěné</t>
  </si>
  <si>
    <t>Mezisoučet repase okna dveře</t>
  </si>
  <si>
    <t>93</t>
  </si>
  <si>
    <t>783144101</t>
  </si>
  <si>
    <t>Základní jednonásobný polyuretanový nátěr truhlářských konstrukcí</t>
  </si>
  <si>
    <t>547394838</t>
  </si>
  <si>
    <t>94</t>
  </si>
  <si>
    <t>783147101</t>
  </si>
  <si>
    <t>Krycí jednonásobný polyuretanový nátěr truhlářských konstrukcí</t>
  </si>
  <si>
    <t>1213023670</t>
  </si>
  <si>
    <t>1818,827*2 'Přepočtené koeficientem množství</t>
  </si>
  <si>
    <t>95</t>
  </si>
  <si>
    <t>783301311</t>
  </si>
  <si>
    <t>Odmaštění zámečnických konstrukcí vodou ředitelným odmašťovačem</t>
  </si>
  <si>
    <t>1703230713</t>
  </si>
  <si>
    <t>96</t>
  </si>
  <si>
    <t>783306807</t>
  </si>
  <si>
    <t>Odstranění nátěru ze zámečnických konstrukcí odstraňovačem nátěrů</t>
  </si>
  <si>
    <t>1016182837</t>
  </si>
  <si>
    <t>97</t>
  </si>
  <si>
    <t>783344201</t>
  </si>
  <si>
    <t>Základní antikorozní jednonásobný polyuretanový nátěr zámečnických konstrukcí</t>
  </si>
  <si>
    <t>-1080639568</t>
  </si>
  <si>
    <t>(0,8+1,97*2)*0,2*3 "zárubně</t>
  </si>
  <si>
    <t>(0,6+1,97*2)*0,2*4 "zárubně</t>
  </si>
  <si>
    <t>0,85*1,995*2*2 "dveře kotelna</t>
  </si>
  <si>
    <t>Mezisoučet "repase stávajících</t>
  </si>
  <si>
    <t>(0,8+1,97*2)*0,2*2</t>
  </si>
  <si>
    <t>(0,7+1,97*2)*0,2*3</t>
  </si>
  <si>
    <t>Mezisoučet nové zárubně</t>
  </si>
  <si>
    <t>98</t>
  </si>
  <si>
    <t>783347101</t>
  </si>
  <si>
    <t>Krycí jednonásobný polyuretanový nátěr zámečnických konstrukcí</t>
  </si>
  <si>
    <t>849396774</t>
  </si>
  <si>
    <t>17,939*2 'Přepočtené koeficientem množství</t>
  </si>
  <si>
    <t>784</t>
  </si>
  <si>
    <t>Dokončovací práce - malby a tapety</t>
  </si>
  <si>
    <t>99</t>
  </si>
  <si>
    <t>784111031</t>
  </si>
  <si>
    <t>Omytí podkladu v místnostech v do 3,80 m</t>
  </si>
  <si>
    <t>1348589332</t>
  </si>
  <si>
    <t>100</t>
  </si>
  <si>
    <t>784121001</t>
  </si>
  <si>
    <t>Oškrabání malby v místnostech v do 3,80 m</t>
  </si>
  <si>
    <t>1476888911</t>
  </si>
  <si>
    <t>12,430 "C1.2</t>
  </si>
  <si>
    <t>58,167 "S1.4</t>
  </si>
  <si>
    <t>44,905 "S1.8</t>
  </si>
  <si>
    <t>101</t>
  </si>
  <si>
    <t>784171101</t>
  </si>
  <si>
    <t>Zakrytí vnitřních podlah včetně pozdějšího odkrytí</t>
  </si>
  <si>
    <t>1166262360</t>
  </si>
  <si>
    <t>102</t>
  </si>
  <si>
    <t>58124844</t>
  </si>
  <si>
    <t>fólie pro malířské potřeby zakrývací tl 25µ 4x5m</t>
  </si>
  <si>
    <t>542876641</t>
  </si>
  <si>
    <t>520,29*1,05 'Přepočtené koeficientem množství</t>
  </si>
  <si>
    <t>103</t>
  </si>
  <si>
    <t>784171111</t>
  </si>
  <si>
    <t>Zakrytí vnitřních ploch stěn v místnostech v do 3,80 m</t>
  </si>
  <si>
    <t>-982885963</t>
  </si>
  <si>
    <t>2,35*1,4*24+1,8*2,8*6+0,8*1,97*2*26+0,6*1,15*2*54 "okna, dveře</t>
  </si>
  <si>
    <t>104</t>
  </si>
  <si>
    <t>58124842</t>
  </si>
  <si>
    <t>fólie pro malířské potřeby zakrývací tl 7µ 4x5m</t>
  </si>
  <si>
    <t>406857882</t>
  </si>
  <si>
    <t>265,672*1,05 'Přepočtené koeficientem množství</t>
  </si>
  <si>
    <t>105</t>
  </si>
  <si>
    <t>784181101</t>
  </si>
  <si>
    <t>Základní akrylátová jednonásobná bezbarvá penetrace podkladu v místnostech v do 3,80 m</t>
  </si>
  <si>
    <t>1662633824</t>
  </si>
  <si>
    <t>(3,69+5+11,54+5,03+0,975*2+2,04+1+1,55+3,35+0,645+0,6*2+0,1+1,645)*2,83-(0,8*1,97*2+0,7*1,97*6)-(4,05+1,26+3,57+5,85+1,61+2,63+0,99+4,07)*2,02 "S1.3</t>
  </si>
  <si>
    <t>106</t>
  </si>
  <si>
    <t>784221101</t>
  </si>
  <si>
    <t>Dvojnásobné bílé malby ze směsí za sucha dobře otěruvzdorných v místnostech do 3,80 m</t>
  </si>
  <si>
    <t>-934774650</t>
  </si>
  <si>
    <t>787</t>
  </si>
  <si>
    <t>Dokončovací práce - zasklívání</t>
  </si>
  <si>
    <t>107</t>
  </si>
  <si>
    <t>787911111</t>
  </si>
  <si>
    <t>Montáž bezpečnostní fólie na sklo</t>
  </si>
  <si>
    <t>-212963651</t>
  </si>
  <si>
    <t>2,35*1,4*24+1,15*0,64*54</t>
  </si>
  <si>
    <t>108</t>
  </si>
  <si>
    <t>63479019</t>
  </si>
  <si>
    <t>fólie na sklo ochranné a bezpečnostní čirá 82%</t>
  </si>
  <si>
    <t>324624959</t>
  </si>
  <si>
    <t>118,704*1,03 'Přepočtené koeficientem množství</t>
  </si>
  <si>
    <t>109</t>
  </si>
  <si>
    <t>998787101</t>
  </si>
  <si>
    <t>Přesun hmot tonážní pro zasklívání v objektech v do 6 m</t>
  </si>
  <si>
    <t>588123267</t>
  </si>
  <si>
    <t>VRN</t>
  </si>
  <si>
    <t>Vedlejší rozpočtové náklady</t>
  </si>
  <si>
    <t>110</t>
  </si>
  <si>
    <t>013254000</t>
  </si>
  <si>
    <t>Dokumentace skutečného provedení stavby</t>
  </si>
  <si>
    <t>1024</t>
  </si>
  <si>
    <t>-1509727693</t>
  </si>
  <si>
    <t>111</t>
  </si>
  <si>
    <t>030001000</t>
  </si>
  <si>
    <t>Zařízení staveniště</t>
  </si>
  <si>
    <t>%</t>
  </si>
  <si>
    <t>-1074966537</t>
  </si>
  <si>
    <t>112</t>
  </si>
  <si>
    <t>044002000</t>
  </si>
  <si>
    <t>Revize, zkoušky a ostatní úkony potřebné pro kolaudaci</t>
  </si>
  <si>
    <t>750303879</t>
  </si>
  <si>
    <t>113</t>
  </si>
  <si>
    <t>045002000</t>
  </si>
  <si>
    <t>Kompletační a koordinační činnost</t>
  </si>
  <si>
    <t>744106012</t>
  </si>
  <si>
    <t>114</t>
  </si>
  <si>
    <t>065002000</t>
  </si>
  <si>
    <t>Mimostaveništní doprava materiálů</t>
  </si>
  <si>
    <t>976019235</t>
  </si>
  <si>
    <t>VP</t>
  </si>
  <si>
    <t xml:space="preserve">  Vícepráce</t>
  </si>
  <si>
    <t>PN</t>
  </si>
  <si>
    <t>Soupis:</t>
  </si>
  <si>
    <t>SO-01 ZTI - Zdravotechnika</t>
  </si>
  <si>
    <t xml:space="preserve">    721 - Zdravotechnika - vnitřní kanalizace</t>
  </si>
  <si>
    <t xml:space="preserve">    722 - Zdravotechnika - vnitřní vodovod</t>
  </si>
  <si>
    <t>612135101</t>
  </si>
  <si>
    <t>Hrubá výplň rýh ve stěnách maltou jakékoli šířky rýhy</t>
  </si>
  <si>
    <t>-1433405102</t>
  </si>
  <si>
    <t>974031132</t>
  </si>
  <si>
    <t>Vysekání rýh ve zdivu cihelném hl do 50 mm š do 70 mm</t>
  </si>
  <si>
    <t>-2131795745</t>
  </si>
  <si>
    <t>974031142</t>
  </si>
  <si>
    <t>Vysekání rýh ve zdivu cihelném hl do 70 mm š do 70 mm</t>
  </si>
  <si>
    <t>1207253502</t>
  </si>
  <si>
    <t>974031153</t>
  </si>
  <si>
    <t>Vysekání rýh ve zdivu cihelném hl do 100 mm š do 100 mm</t>
  </si>
  <si>
    <t>-1739188478</t>
  </si>
  <si>
    <t>-1820158193</t>
  </si>
  <si>
    <t>715460866</t>
  </si>
  <si>
    <t>935516194</t>
  </si>
  <si>
    <t>0,41*10 'Přepočtené koeficientem množství</t>
  </si>
  <si>
    <t>997013631</t>
  </si>
  <si>
    <t>Poplatek za uložení na skládce (skládkovné) stavebního odpadu směsného kód odpadu 17 09 04</t>
  </si>
  <si>
    <t>-585502145</t>
  </si>
  <si>
    <t>997221611</t>
  </si>
  <si>
    <t>Nakládání suti na dopravní prostředky pro vodorovnou dopravu</t>
  </si>
  <si>
    <t>-1072458415</t>
  </si>
  <si>
    <t>1752036925</t>
  </si>
  <si>
    <t>721</t>
  </si>
  <si>
    <t>Zdravotechnika - vnitřní kanalizace</t>
  </si>
  <si>
    <t>721171803</t>
  </si>
  <si>
    <t>Demontáž potrubí z PVC D do 75</t>
  </si>
  <si>
    <t>32602194</t>
  </si>
  <si>
    <t>721171913</t>
  </si>
  <si>
    <t>Potrubí z PP propojení potrubí DN 50</t>
  </si>
  <si>
    <t>1614215232</t>
  </si>
  <si>
    <t>721171915</t>
  </si>
  <si>
    <t>Potrubí z PP propojení potrubí DN 110</t>
  </si>
  <si>
    <t>1754073861</t>
  </si>
  <si>
    <t>721174043</t>
  </si>
  <si>
    <t>Potrubí kanalizační z PP připojovací DN 50</t>
  </si>
  <si>
    <t>355176490</t>
  </si>
  <si>
    <t>28615657</t>
  </si>
  <si>
    <t>objímka instalační pevná dvoušroubová HTPO DN 50</t>
  </si>
  <si>
    <t>-1780957255</t>
  </si>
  <si>
    <t>721174045</t>
  </si>
  <si>
    <t>Potrubí kanalizační z PP připojovací DN 110</t>
  </si>
  <si>
    <t>-1494788911</t>
  </si>
  <si>
    <t>28615659</t>
  </si>
  <si>
    <t>objímka instalační pevná dvoušroubová HTPO DN 110</t>
  </si>
  <si>
    <t>356498367</t>
  </si>
  <si>
    <t>721194105</t>
  </si>
  <si>
    <t>Vyvedení a upevnění odpadních výpustek DN 50</t>
  </si>
  <si>
    <t>179621327</t>
  </si>
  <si>
    <t>721194109</t>
  </si>
  <si>
    <t>Vyvedení a upevnění odpadních výpustek DN 110</t>
  </si>
  <si>
    <t>1838283483</t>
  </si>
  <si>
    <t>721290111</t>
  </si>
  <si>
    <t>Zkouška těsnosti potrubí kanalizace vodou DN do 125</t>
  </si>
  <si>
    <t>1815695256</t>
  </si>
  <si>
    <t>998721121</t>
  </si>
  <si>
    <t>Přesun hmot tonážní pro vnitřní kanalizaci ruční v objektech v do 6 m</t>
  </si>
  <si>
    <t>-599204937</t>
  </si>
  <si>
    <t>722</t>
  </si>
  <si>
    <t>Zdravotechnika - vnitřní vodovod</t>
  </si>
  <si>
    <t>722170804</t>
  </si>
  <si>
    <t>Demontáž rozvodů vody z plastů D přes 25 do 50</t>
  </si>
  <si>
    <t>-1401699118</t>
  </si>
  <si>
    <t>722171933</t>
  </si>
  <si>
    <t>Potrubí plastové výměna trub nebo tvarovek D přes 20 do 25 mm</t>
  </si>
  <si>
    <t>2113858323</t>
  </si>
  <si>
    <t>28615135</t>
  </si>
  <si>
    <t>trubka vodovodní tlaková PPR řada PN 16 D 25mm</t>
  </si>
  <si>
    <t>-976907663</t>
  </si>
  <si>
    <t>4*0,5 'Přepočtené koeficientem množství</t>
  </si>
  <si>
    <t>722171934</t>
  </si>
  <si>
    <t>Potrubí plastové výměna trub nebo tvarovek D přes 25 do 32 mm</t>
  </si>
  <si>
    <t>-976209616</t>
  </si>
  <si>
    <t>28615138</t>
  </si>
  <si>
    <t>trubka vodovodní tlaková PPR řada PN 16 D 32mm</t>
  </si>
  <si>
    <t>1753942758</t>
  </si>
  <si>
    <t>2*1,03 'Přepočtené koeficientem množství</t>
  </si>
  <si>
    <t>722174002</t>
  </si>
  <si>
    <t>Potrubí vodovodní plastové PPR svar polyfúze PN 16 D 20x2,8 mm</t>
  </si>
  <si>
    <t>225768912</t>
  </si>
  <si>
    <t>42390145</t>
  </si>
  <si>
    <t>objímka potrubí dvoušroubová M8 40-46 5/4"</t>
  </si>
  <si>
    <t>1734011171</t>
  </si>
  <si>
    <t>722174003</t>
  </si>
  <si>
    <t>Potrubí vodovodní plastové PPR svar polyfúze PN 16 D 25x3,5 mm</t>
  </si>
  <si>
    <t>1748019024</t>
  </si>
  <si>
    <t>42390146</t>
  </si>
  <si>
    <t>objímka potrubí dvoušroubová M8 48-53 6/4"</t>
  </si>
  <si>
    <t>1744525776</t>
  </si>
  <si>
    <t>42390148</t>
  </si>
  <si>
    <t>objímka potrubí dvoušroubová M8/M10 60-64 2"</t>
  </si>
  <si>
    <t>-437744335</t>
  </si>
  <si>
    <t>722174004</t>
  </si>
  <si>
    <t>Potrubí vodovodní plastové PPR svar polyfúze PN 16 D 32x4,4 mm</t>
  </si>
  <si>
    <t>-1677468801</t>
  </si>
  <si>
    <t>42390147</t>
  </si>
  <si>
    <t>objímka potrubí dvoušroubová M8/M10 54-59</t>
  </si>
  <si>
    <t>1218567942</t>
  </si>
  <si>
    <t>722181231</t>
  </si>
  <si>
    <t>Ochrana vodovodního potrubí přilepenými termoizolačními trubicemi z PE tl přes 9 do 13 mm DN do 22 mm</t>
  </si>
  <si>
    <t>-1762033286</t>
  </si>
  <si>
    <t>722181232</t>
  </si>
  <si>
    <t>Ochrana vodovodního potrubí přilepenými termoizolačními trubicemi z PE tl přes 9 do 13 mm DN přes 22 do 45 mm</t>
  </si>
  <si>
    <t>-1170752359</t>
  </si>
  <si>
    <t>722190401</t>
  </si>
  <si>
    <t>Vyvedení a upevnění výpustku DN do 25</t>
  </si>
  <si>
    <t>362713833</t>
  </si>
  <si>
    <t>722290226</t>
  </si>
  <si>
    <t>Zkouška těsnosti vodovodního potrubí závitového DN do 50</t>
  </si>
  <si>
    <t>-2008811858</t>
  </si>
  <si>
    <t>722290234</t>
  </si>
  <si>
    <t>Proplach a dezinfekce vodovodního potrubí DN do 80</t>
  </si>
  <si>
    <t>1006001212</t>
  </si>
  <si>
    <t>998722121</t>
  </si>
  <si>
    <t>Přesun hmot tonážní pro vnitřní vodovod ruční v objektech v do 6 m</t>
  </si>
  <si>
    <t>1916138986</t>
  </si>
  <si>
    <t>725112171</t>
  </si>
  <si>
    <t>Kombi klozet s hlubokým splachováním odpad vodorovný</t>
  </si>
  <si>
    <t>1631059011</t>
  </si>
  <si>
    <t>725119125</t>
  </si>
  <si>
    <t>Montáž klozetových mís závěsných na nosné stěny</t>
  </si>
  <si>
    <t>1634431356</t>
  </si>
  <si>
    <t>64236091</t>
  </si>
  <si>
    <t>mísa keramická klozetová závěsná bílá s hlubokým splachováním odpad vodorovný</t>
  </si>
  <si>
    <t>-1653683598</t>
  </si>
  <si>
    <t>725121527</t>
  </si>
  <si>
    <t>Pisoárový záchodek automatický s integrovaným napájecím zdrojem</t>
  </si>
  <si>
    <t>-670045502</t>
  </si>
  <si>
    <t>725211602</t>
  </si>
  <si>
    <t>Umyvadlo keramické bílé šířky 550 mm bez krytu na sifon připevněné na stěnu šrouby</t>
  </si>
  <si>
    <t>203672947</t>
  </si>
  <si>
    <t>725231203</t>
  </si>
  <si>
    <t>Bidet bez armatur výtokových keramický závěsný se zápachovou uzávěrkou</t>
  </si>
  <si>
    <t>-1896518796</t>
  </si>
  <si>
    <t>725331111</t>
  </si>
  <si>
    <t>Výlevka bez výtokových armatur keramická se sklopnou plastovou mřížkou 500 mm</t>
  </si>
  <si>
    <t>-1544606502</t>
  </si>
  <si>
    <t>725530823</t>
  </si>
  <si>
    <t>Demontáž ohřívač elektrický tlakový přes 50 do 200 l</t>
  </si>
  <si>
    <t>-1154434051</t>
  </si>
  <si>
    <t>7255319231</t>
  </si>
  <si>
    <t>Zpětná montáž stávajícího el. zásobníku teplé vody, včetně napojení na stávající potrubí</t>
  </si>
  <si>
    <t>-2048372451</t>
  </si>
  <si>
    <t>725813111</t>
  </si>
  <si>
    <t>Ventil rohový bez připojovací trubičky nebo flexi hadičky G 1/2"</t>
  </si>
  <si>
    <t>-1978444904</t>
  </si>
  <si>
    <t>725821316</t>
  </si>
  <si>
    <t>Baterie dřezová nástěnná páková s otáčivým plochým ústím a délkou ramínka 300 mm</t>
  </si>
  <si>
    <t>1951176508</t>
  </si>
  <si>
    <t>725822613</t>
  </si>
  <si>
    <t>Baterie umyvadlová stojánková páková s výpustí</t>
  </si>
  <si>
    <t>1257543078</t>
  </si>
  <si>
    <t>725823112</t>
  </si>
  <si>
    <t>Baterie bidetové stojánkové pákové s výpustí</t>
  </si>
  <si>
    <t>-1135169715</t>
  </si>
  <si>
    <t>725861102</t>
  </si>
  <si>
    <t>Zápachová uzávěrka pro umyvadla DN 40</t>
  </si>
  <si>
    <t>1302059634</t>
  </si>
  <si>
    <t>725863311</t>
  </si>
  <si>
    <t>Zápachová uzávěrka pro bidety DN 40</t>
  </si>
  <si>
    <t>-1678573449</t>
  </si>
  <si>
    <t>725865411</t>
  </si>
  <si>
    <t>Zápachová uzávěrka pisoárová DN 32/40</t>
  </si>
  <si>
    <t>471841803</t>
  </si>
  <si>
    <t>726111031</t>
  </si>
  <si>
    <t>Instalační předstěna pro klozet s ovládáním zepředu v 1080 mm závěsný do masivní zděné kce</t>
  </si>
  <si>
    <t>-770305074</t>
  </si>
  <si>
    <t>998725121</t>
  </si>
  <si>
    <t>Přesun hmot tonážní pro zařizovací předměty ruční v objektech v do 6 m</t>
  </si>
  <si>
    <t>-93724292</t>
  </si>
  <si>
    <t>SO-01 VZT - Vzduchotechnika</t>
  </si>
  <si>
    <t xml:space="preserve">    751 - Vzduchotechnika</t>
  </si>
  <si>
    <t>310235241</t>
  </si>
  <si>
    <t>Zazdívka otvorů pl do 0,0225 m2 ve zdivu nadzákladovém cihlami pálenými tl do 300 mm</t>
  </si>
  <si>
    <t>1800982154</t>
  </si>
  <si>
    <t>977151128</t>
  </si>
  <si>
    <t>Jádrové vrty diamantovými korunkami do stavebních materiálů D přes 250 do 300 mm</t>
  </si>
  <si>
    <t>1468401725</t>
  </si>
  <si>
    <t>997013213</t>
  </si>
  <si>
    <t>Vnitrostaveništní doprava suti a vybouraných hmot pro budovy v přes 9 do 12 m ručně</t>
  </si>
  <si>
    <t>1993685828</t>
  </si>
  <si>
    <t>1161737722</t>
  </si>
  <si>
    <t>2136485477</t>
  </si>
  <si>
    <t>0,032*10 'Přepočtené koeficientem množství</t>
  </si>
  <si>
    <t>-974325624</t>
  </si>
  <si>
    <t>-1908223719</t>
  </si>
  <si>
    <t>-331816253</t>
  </si>
  <si>
    <t>751</t>
  </si>
  <si>
    <t>751111051</t>
  </si>
  <si>
    <t>Montáž ventilátoru axiálního nízkotlakého podhledového D do 100 mm</t>
  </si>
  <si>
    <t>-1289030742</t>
  </si>
  <si>
    <t>42914502</t>
  </si>
  <si>
    <t>ventilátor axiální tichý malý plastový s nastavitelným doběhem IP45 výkon 8-13W D 100mm</t>
  </si>
  <si>
    <t>-1348694327</t>
  </si>
  <si>
    <t>751398041</t>
  </si>
  <si>
    <t>Montáž protidešťové žaluzie nebo žaluziové klapky na kruhové potrubí D do 300 mm</t>
  </si>
  <si>
    <t>-264202998</t>
  </si>
  <si>
    <t>42972902</t>
  </si>
  <si>
    <t>žaluzie protidešťová plastová s pevnými lamelami, pro potrubí D 200mm</t>
  </si>
  <si>
    <t>-1234525642</t>
  </si>
  <si>
    <t>751537132</t>
  </si>
  <si>
    <t>Montáž potrubí kruhového ohebného izolovaného minerální vatou z Al folie D přes 100 do 200 mm</t>
  </si>
  <si>
    <t>1653329257</t>
  </si>
  <si>
    <t>42981713</t>
  </si>
  <si>
    <t>hadice ohebná z Al s tepelnou izolací 25mm, délka 10m D 152mm</t>
  </si>
  <si>
    <t>-1886414327</t>
  </si>
  <si>
    <t>2,8*1,2 'Přepočtené koeficientem množství</t>
  </si>
  <si>
    <t>751537133</t>
  </si>
  <si>
    <t>Montáž potrubí kruhového ohebného izolovaného minerální vatou z Al folie D přes 200 do 300 mm</t>
  </si>
  <si>
    <t>954836641</t>
  </si>
  <si>
    <t>42981716</t>
  </si>
  <si>
    <t>hadice ohebná z Al s tepelnou izolací 25mm, délka 10m D 254mm</t>
  </si>
  <si>
    <t>1504578239</t>
  </si>
  <si>
    <t>2,4*1,2 'Přepočtené koeficientem množství</t>
  </si>
  <si>
    <t>42981715</t>
  </si>
  <si>
    <t>hadice ohebná z Al s tepelnou izolací 25mm, délka 10m D 203mm</t>
  </si>
  <si>
    <t>2069487922</t>
  </si>
  <si>
    <t>1*1,2 'Přepočtené koeficientem množství</t>
  </si>
  <si>
    <t>751572102</t>
  </si>
  <si>
    <t>Uchycení potrubí kruhového pomocí objímky kotvené do betonu D přes 100 do 200 mm</t>
  </si>
  <si>
    <t>-164007525</t>
  </si>
  <si>
    <t>751572103</t>
  </si>
  <si>
    <t>Uchycení potrubí kruhového pomocí objímky kotvené do betonu D přes 200 do 300 mm</t>
  </si>
  <si>
    <t>1081668035</t>
  </si>
  <si>
    <t>751581353</t>
  </si>
  <si>
    <t>Protipožární prostup stěnou kruhového potrubí D přes 200 do 300 mm</t>
  </si>
  <si>
    <t>-65456244</t>
  </si>
  <si>
    <t>751691111</t>
  </si>
  <si>
    <t>Zaregulování systému vzduchotechnického zařízení - 1 koncový (distribuční) prvek</t>
  </si>
  <si>
    <t>-555056027</t>
  </si>
  <si>
    <t>998751121</t>
  </si>
  <si>
    <t>Přesun hmot tonážní pro vzduchotechniku ruční v objektech v do 12 m</t>
  </si>
  <si>
    <t>-986280890</t>
  </si>
  <si>
    <t>SO-01 VYT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</si>
  <si>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</si>
  <si>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</si>
  <si>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</si>
  <si>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631312141</t>
  </si>
  <si>
    <t>Doplnění rýh v dosavadních mazaninách betonem prostým</t>
  </si>
  <si>
    <t>-1211277709</t>
  </si>
  <si>
    <t>-1110856589</t>
  </si>
  <si>
    <t>1855131251</t>
  </si>
  <si>
    <t>1669235509</t>
  </si>
  <si>
    <t>1830312113</t>
  </si>
  <si>
    <t>0,114*10 'Přepočtené koeficientem množství</t>
  </si>
  <si>
    <t>997013603</t>
  </si>
  <si>
    <t>Poplatek za uložení na skládce (skládkovné) stavebního odpadu cihelného kód odpadu 17 01 02</t>
  </si>
  <si>
    <t>622001102</t>
  </si>
  <si>
    <t>997221571</t>
  </si>
  <si>
    <t>Vodorovná doprava vybouraných hmot do 1 km</t>
  </si>
  <si>
    <t>-1218837913</t>
  </si>
  <si>
    <t>997221579</t>
  </si>
  <si>
    <t>Příplatek ZKD 1 km u vodorovné dopravy vybouraných hmot</t>
  </si>
  <si>
    <t>-889010814</t>
  </si>
  <si>
    <t>-289123610</t>
  </si>
  <si>
    <t>-5852874</t>
  </si>
  <si>
    <t>733</t>
  </si>
  <si>
    <t>Ústřední vytápění - rozvodné potrubí</t>
  </si>
  <si>
    <t>733111103</t>
  </si>
  <si>
    <t>Potrubí ocelové závitové černé bezešvé běžné nízkotlaké DN 15</t>
  </si>
  <si>
    <t>346357957</t>
  </si>
  <si>
    <t>733120815</t>
  </si>
  <si>
    <t>Demontáž potrubí ocelového hladkého D do 38</t>
  </si>
  <si>
    <t>288730705</t>
  </si>
  <si>
    <t>733190107</t>
  </si>
  <si>
    <t>Zkouška těsnosti potrubí ocelové závitové DN do 40</t>
  </si>
  <si>
    <t>-269097451</t>
  </si>
  <si>
    <t>733191923</t>
  </si>
  <si>
    <t>Navaření odbočky na potrubí ocelové závitové DN 15</t>
  </si>
  <si>
    <t>1592639805</t>
  </si>
  <si>
    <t>7331R</t>
  </si>
  <si>
    <t>765807969</t>
  </si>
  <si>
    <t>733811251</t>
  </si>
  <si>
    <t>Ochrana potrubí ústředního vytápění termoizolačními trubicemi z PE tl přes 20 do 25 mm DN do 22 mm</t>
  </si>
  <si>
    <t>-1699066568</t>
  </si>
  <si>
    <t>998733101</t>
  </si>
  <si>
    <t>Přesun hmot tonážní pro rozvody potrubí v objektech v do 6 m</t>
  </si>
  <si>
    <t>1052473517</t>
  </si>
  <si>
    <t>734</t>
  </si>
  <si>
    <t>Ústřední vytápění - armatury</t>
  </si>
  <si>
    <t>734221532</t>
  </si>
  <si>
    <t>Ventil závitový termostatický rohový jednoregulační G 1/2 PN 16 do 110°C bez hlavice ovládání</t>
  </si>
  <si>
    <t>129692982</t>
  </si>
  <si>
    <t>734221686</t>
  </si>
  <si>
    <t>Termostatická hlavice vosková PN 10 do 110°C otopných těles VK</t>
  </si>
  <si>
    <t>-444944107</t>
  </si>
  <si>
    <t>734261406</t>
  </si>
  <si>
    <t>Armatura připojovací přímá G 1/2x18 PN 10 do 110°C radiátorů typu VK</t>
  </si>
  <si>
    <t>-908025222</t>
  </si>
  <si>
    <t>998734101</t>
  </si>
  <si>
    <t>Přesun hmot tonážní pro armatury v objektech v do 6 m</t>
  </si>
  <si>
    <t>-328214735</t>
  </si>
  <si>
    <t>735</t>
  </si>
  <si>
    <t>Ústřední vytápění - otopná tělesa</t>
  </si>
  <si>
    <t>735000912</t>
  </si>
  <si>
    <t>Vyregulování ventilu nebo kohoutu dvojregulačního s termostatickým ovládáním</t>
  </si>
  <si>
    <t>-353526687</t>
  </si>
  <si>
    <t>735151822</t>
  </si>
  <si>
    <t>Demontáž otopného tělesa panelového dvouřadého dl přes 1500 do 2820 mm</t>
  </si>
  <si>
    <t>978062266</t>
  </si>
  <si>
    <t>735152698</t>
  </si>
  <si>
    <t>Otopné těleso panelové VK třídeskové 3 přídavné přestupní plochy výška/délka 900/1100 mm výkon 3661 W</t>
  </si>
  <si>
    <t>1439216115</t>
  </si>
  <si>
    <t>998735121</t>
  </si>
  <si>
    <t>Přesun hmot tonážní pro otopná tělesa ruční v objektech v do 6 m</t>
  </si>
  <si>
    <t>1007689219</t>
  </si>
  <si>
    <t>SO-01 ELE - Elektromontáže</t>
  </si>
  <si>
    <t>D1 - Rozvaděč R(SO.01)</t>
  </si>
  <si>
    <t>D2 - Úložný materiál,spínače, zásuvky, krabice, příslušenství - elektroinstalace NN + SK</t>
  </si>
  <si>
    <t>D3 - Svítidla</t>
  </si>
  <si>
    <t>D4 - Vrátník</t>
  </si>
  <si>
    <t>D5 - Kabely</t>
  </si>
  <si>
    <t>D6 - Revize</t>
  </si>
  <si>
    <t>D7 - VRN</t>
  </si>
  <si>
    <t>D1</t>
  </si>
  <si>
    <t>Rozvaděč R(SO.01)</t>
  </si>
  <si>
    <t>1.1</t>
  </si>
  <si>
    <t>Zmapování stávajího stavu rozvaděče</t>
  </si>
  <si>
    <t>h</t>
  </si>
  <si>
    <t>1.2</t>
  </si>
  <si>
    <t>Jistič 1P/10A/C</t>
  </si>
  <si>
    <t>ks</t>
  </si>
  <si>
    <t>1.3</t>
  </si>
  <si>
    <t>Jistič 1P/6A/B</t>
  </si>
  <si>
    <t>1.4</t>
  </si>
  <si>
    <t>Jističo-chránič 16/1N/B/003</t>
  </si>
  <si>
    <t>1.5</t>
  </si>
  <si>
    <t>Jističe libovolné hodnoty v závislosti na tech. stavu stávajícího vyzbrojení</t>
  </si>
  <si>
    <t>1.6</t>
  </si>
  <si>
    <t>Úprava čelní masky rozvaděče</t>
  </si>
  <si>
    <t>1.7</t>
  </si>
  <si>
    <t>Drobný instalační materiál (slaněné vodiče vyvazovací, dutinky, popisky, atp.)</t>
  </si>
  <si>
    <t>1.8</t>
  </si>
  <si>
    <t>Dokumentace skutečného provedení rozvaděče</t>
  </si>
  <si>
    <t>1.9</t>
  </si>
  <si>
    <t>Popis prvků rozvaděče</t>
  </si>
  <si>
    <t>1.10</t>
  </si>
  <si>
    <t>Další více nespecifikované příslušenství rozvaděčů</t>
  </si>
  <si>
    <t>D2</t>
  </si>
  <si>
    <t>Úložný materiál,spínače, zásuvky, krabice, příslušenství - elektroinstalace NN + SK</t>
  </si>
  <si>
    <t>2.1</t>
  </si>
  <si>
    <t>Krabice univerzální do SDK/zdiva</t>
  </si>
  <si>
    <t>2.2</t>
  </si>
  <si>
    <t>Krabice přístrojová do SDK/zdiva</t>
  </si>
  <si>
    <t>2.3</t>
  </si>
  <si>
    <t>Víko pro krabici univerzální</t>
  </si>
  <si>
    <t>2.4</t>
  </si>
  <si>
    <t>Instalační krabice s povrchovou montáží komplet vč. Víka</t>
  </si>
  <si>
    <t>2.5</t>
  </si>
  <si>
    <t>Průraz zdiva do 20cm</t>
  </si>
  <si>
    <t>2.6</t>
  </si>
  <si>
    <t>Průraz zdiva nad 20cm</t>
  </si>
  <si>
    <t>2.7</t>
  </si>
  <si>
    <t>Prostup požárně dělící konstrukcí - dodávka stavby</t>
  </si>
  <si>
    <t>2.8</t>
  </si>
  <si>
    <t>Požární ucpávky - obnovení požární odolnosti prostupů - dodávka stavby</t>
  </si>
  <si>
    <t>2.9</t>
  </si>
  <si>
    <t>Svorgovnice (např. Wago)</t>
  </si>
  <si>
    <t>kpl</t>
  </si>
  <si>
    <t>2.10</t>
  </si>
  <si>
    <t>Přístroj zásuvka 230V, vč. Masky, zapuštěná montáž (barva určena projektem interiéru)</t>
  </si>
  <si>
    <t>2.11</t>
  </si>
  <si>
    <t>Čidlo PIR (relé) pro spínání osvětlení 360st., přisazená montáž vč. Konzole</t>
  </si>
  <si>
    <t>2.12</t>
  </si>
  <si>
    <t>Rámeček jednonásobný (barvu a typ upřesní archtekt)</t>
  </si>
  <si>
    <t>2.13</t>
  </si>
  <si>
    <t>Montážní rámeček</t>
  </si>
  <si>
    <t>2.14</t>
  </si>
  <si>
    <t>Kabelová lišta instakační vkládací pro povrchovou montáž</t>
  </si>
  <si>
    <t>2.15</t>
  </si>
  <si>
    <t>Tažení kabelových tras vč. kotvení dle typu materiálu zdivo/SDK (sádrování, příchytky)</t>
  </si>
  <si>
    <t>2.16</t>
  </si>
  <si>
    <t>Instalační a kotvící materiál (svorky, příchytky, vyvazovací pásky a další materiál)</t>
  </si>
  <si>
    <t>2.17</t>
  </si>
  <si>
    <t>Zmapování stávající elektroinstalace v dotčeném prostoru</t>
  </si>
  <si>
    <t>2.18</t>
  </si>
  <si>
    <t>Demontáž a rušení stávající elektroinstalace v rozsahu řešeného prostoru</t>
  </si>
  <si>
    <t>2.19</t>
  </si>
  <si>
    <t>Demontáž stávajících koncových prvků elektroinstalace určených k zachování, zajištění vývodů proti poškození, uložení koncových prvků v depositu na stavbě</t>
  </si>
  <si>
    <t>2.20</t>
  </si>
  <si>
    <t>Opětovná montáž koncových prvků do původních pozic bez změny funkčnosti</t>
  </si>
  <si>
    <t>2.21</t>
  </si>
  <si>
    <t>Příprava a součinnost při zapojení zařízení ZTI vč. Koordinace</t>
  </si>
  <si>
    <t>2.22</t>
  </si>
  <si>
    <t>Příprava a součinnost při zapojení zařízení VZT vč. Koordinace</t>
  </si>
  <si>
    <t>2.23</t>
  </si>
  <si>
    <t>Časové relé (ref. SMR-T230V)</t>
  </si>
  <si>
    <t>2.24</t>
  </si>
  <si>
    <t>Elektroinstlační trubka prům 32mm ohebná; zvýšená mech.odolnost</t>
  </si>
  <si>
    <t>2.25</t>
  </si>
  <si>
    <t>Elektroinstlační trubka prům 20mm ohebná</t>
  </si>
  <si>
    <t>2.26</t>
  </si>
  <si>
    <t>Elektroinstlační trubka prům 16mm ohebná</t>
  </si>
  <si>
    <t>2.27</t>
  </si>
  <si>
    <t>Příslušenství pro PVC trubky</t>
  </si>
  <si>
    <t>2.28</t>
  </si>
  <si>
    <t>Pokládka PVC chrániček dle typu materiálu zdivo/SDK/výkop</t>
  </si>
  <si>
    <t>2.29</t>
  </si>
  <si>
    <t>Výkop vč. zapravení, podsypu, krycí fólie v souladu s ČSN 73 6005 - dodávka stavby</t>
  </si>
  <si>
    <t>2.30</t>
  </si>
  <si>
    <t>Inženýrská činnost</t>
  </si>
  <si>
    <t>2.31</t>
  </si>
  <si>
    <t>Odvoz suti ze staveniště na skládku</t>
  </si>
  <si>
    <t>2.32</t>
  </si>
  <si>
    <t>Odvoz dalších hmot za staveniště</t>
  </si>
  <si>
    <t>2.33</t>
  </si>
  <si>
    <t>Ekologická likvidace elektroodpadu</t>
  </si>
  <si>
    <t>2.34</t>
  </si>
  <si>
    <t>Doprava materiálu na stavbu</t>
  </si>
  <si>
    <t>2.35</t>
  </si>
  <si>
    <t>Vyhotovení dokumentace skutečného provedení</t>
  </si>
  <si>
    <t>2.36</t>
  </si>
  <si>
    <t>Drobný nespecifikovaný materiál</t>
  </si>
  <si>
    <t>D3</t>
  </si>
  <si>
    <t>Svítidla</t>
  </si>
  <si>
    <t>3.1</t>
  </si>
  <si>
    <t>Svítidlo B1 - LED PŘISAZENÉ SVÍTIDLO 230V/50Hz; 9,4W; 3000K</t>
  </si>
  <si>
    <t>3.2</t>
  </si>
  <si>
    <t>Svítidlo B - LED PŘISAZENÉ SVÍTIDLO 230V/50Hz; 15,5W; 3000K</t>
  </si>
  <si>
    <t>3.3</t>
  </si>
  <si>
    <t xml:space="preserve">Svítidlo NOUZOVÉ SVÍTIDLO LED, PŘISAZENÁ MONTÁŽ; BAT. t=60MIN; AUTOTEST;  4,7W + PIKTOGRAM</t>
  </si>
  <si>
    <t>3.4</t>
  </si>
  <si>
    <t>Montáž svítidel do pozice dle PD</t>
  </si>
  <si>
    <t>3.5</t>
  </si>
  <si>
    <t>Zapojení svítidel, dle instrukcí výrobce příslušného svítidla</t>
  </si>
  <si>
    <t>3.6</t>
  </si>
  <si>
    <t>Certifikované měření osvětlení vč. autorizovaného protokolu</t>
  </si>
  <si>
    <t>D4</t>
  </si>
  <si>
    <t>Vrátník</t>
  </si>
  <si>
    <t>4.1</t>
  </si>
  <si>
    <t xml:space="preserve">Vstupní audio panel systému domovního telefonu - jeho součástí jsou: audio modul, tlačítkové moduly s tlačítkem, rel. pro ovládání elmg. Zámku; mg.čtečka a přístrojové  krabice + rámečku; vč. Montáže</t>
  </si>
  <si>
    <t>4.2</t>
  </si>
  <si>
    <t>Demontáž stávajícího tabla</t>
  </si>
  <si>
    <t>4.3</t>
  </si>
  <si>
    <t>Montáž stávajícího tabla do nové pozice</t>
  </si>
  <si>
    <t>4.4</t>
  </si>
  <si>
    <t>Napojení kabelových tras v místě stávajíciho tabla a jejich přetažení (spotřební materiál - krabice, svorky a další, kabel v kapitole Kabely)</t>
  </si>
  <si>
    <t>4.5</t>
  </si>
  <si>
    <t>Napojení el.otevírače dveří na stávající rel. Výstup tabla (el. Otevírač součást dveří)</t>
  </si>
  <si>
    <t>4.6</t>
  </si>
  <si>
    <t>Napojení el. Otevírače branky na rel. Výstup nového tabla (el. Otevírač součást branky)</t>
  </si>
  <si>
    <t>116</t>
  </si>
  <si>
    <t>4.7</t>
  </si>
  <si>
    <t>Napojení kabelových tras (odbočení) pro nové tablo u branky (spotřební materiál - krabice, svorky a další, kabel v kapitole Kabely)</t>
  </si>
  <si>
    <t>118</t>
  </si>
  <si>
    <t>4.8</t>
  </si>
  <si>
    <t>Zmapování stávajícího skutečného stavu DT (výrobce, skutečné zapojení) a specifikace nových potřebných prvků</t>
  </si>
  <si>
    <t>120</t>
  </si>
  <si>
    <t>4.9</t>
  </si>
  <si>
    <t>Montáž, konfigurace a oživení</t>
  </si>
  <si>
    <t>122</t>
  </si>
  <si>
    <t>4.10</t>
  </si>
  <si>
    <t>124</t>
  </si>
  <si>
    <t>D5</t>
  </si>
  <si>
    <t>Kabely</t>
  </si>
  <si>
    <t>5.1</t>
  </si>
  <si>
    <t xml:space="preserve">Kabel CYKY-J  3 X 2,5mm2</t>
  </si>
  <si>
    <t>126</t>
  </si>
  <si>
    <t>5.2</t>
  </si>
  <si>
    <t xml:space="preserve">Kabel CYKY-J  3 X 1,5mm2</t>
  </si>
  <si>
    <t>128</t>
  </si>
  <si>
    <t>5.3</t>
  </si>
  <si>
    <t xml:space="preserve">Kabel CYKY-J  5 X 1,5mm2</t>
  </si>
  <si>
    <t>130</t>
  </si>
  <si>
    <t>5.4</t>
  </si>
  <si>
    <t>Kabel JYSTY 2x2x0,8</t>
  </si>
  <si>
    <t>132</t>
  </si>
  <si>
    <t>5.5</t>
  </si>
  <si>
    <t>Kabel CYKY 2x1,5mm2</t>
  </si>
  <si>
    <t>134</t>
  </si>
  <si>
    <t>5.6</t>
  </si>
  <si>
    <t>Kabel CYA 6mm zž</t>
  </si>
  <si>
    <t>136</t>
  </si>
  <si>
    <t>5.7</t>
  </si>
  <si>
    <t>Drobná nespecifikovaná kabeláž</t>
  </si>
  <si>
    <t>138</t>
  </si>
  <si>
    <t>D6</t>
  </si>
  <si>
    <t>Revize</t>
  </si>
  <si>
    <t>6.1</t>
  </si>
  <si>
    <t>El. revize</t>
  </si>
  <si>
    <t>568785963</t>
  </si>
  <si>
    <t>D7</t>
  </si>
  <si>
    <t>7.1</t>
  </si>
  <si>
    <t>1227712908</t>
  </si>
  <si>
    <t>SO-02 - Družina</t>
  </si>
  <si>
    <t xml:space="preserve">    711 - Izolace proti vodě, vlhkosti a plynům</t>
  </si>
  <si>
    <t>-762673067</t>
  </si>
  <si>
    <t>-238624789</t>
  </si>
  <si>
    <t>485457052</t>
  </si>
  <si>
    <t>1156230356</t>
  </si>
  <si>
    <t>-384681768</t>
  </si>
  <si>
    <t>1138284484</t>
  </si>
  <si>
    <t>273321411</t>
  </si>
  <si>
    <t>Základové desky ze ŽB bez zvýšených nároků na prostředí tř. C 20/25</t>
  </si>
  <si>
    <t>886530523</t>
  </si>
  <si>
    <t>5,96*0,15 "bourání pro kanalizaci zákl. deska obnova</t>
  </si>
  <si>
    <t>273362021</t>
  </si>
  <si>
    <t>Výztuž základových desek svařovanými sítěmi Kari</t>
  </si>
  <si>
    <t>-2031368643</t>
  </si>
  <si>
    <t>(5,96)*4,44/1000*1,4</t>
  </si>
  <si>
    <t>310231045</t>
  </si>
  <si>
    <t>Zazdívka otvorů ve zdivu nadzákladovém pl přes 1 do 4 m2 cihlami děrovanými přes P10 do P15 tl 240 mm</t>
  </si>
  <si>
    <t>-1393665765</t>
  </si>
  <si>
    <t>0,8*2,1 "zazdívka dveří</t>
  </si>
  <si>
    <t>317168012</t>
  </si>
  <si>
    <t>Překlad keramický plochý š 115 mm dl 1250 mm</t>
  </si>
  <si>
    <t>544103393</t>
  </si>
  <si>
    <t>317941121</t>
  </si>
  <si>
    <t>Osazování ocelových válcovaných nosníků na zdivu I, IE, U, UE nebo L do č. 12 nebo výšky do 120 mm</t>
  </si>
  <si>
    <t>-1688673958</t>
  </si>
  <si>
    <t>(7,34/1000)*2,355*2</t>
  </si>
  <si>
    <t>13010432</t>
  </si>
  <si>
    <t>úhelník ocelový rovnostranný jakost S235JR (11 375) 80x80x6mm</t>
  </si>
  <si>
    <t>-1967347389</t>
  </si>
  <si>
    <t>Poznámka k položce:_x000d_
Hmotnost: 7,64 kg/m</t>
  </si>
  <si>
    <t>-1404850125</t>
  </si>
  <si>
    <t>0,7*2,1 "zazdění dveří</t>
  </si>
  <si>
    <t>342244211</t>
  </si>
  <si>
    <t>Příčka z cihel broušených na tenkovrstvou maltu tloušťky 115 mm</t>
  </si>
  <si>
    <t>-1762055747</t>
  </si>
  <si>
    <t>5,8*3,6-0,7*2,1</t>
  </si>
  <si>
    <t>346244381</t>
  </si>
  <si>
    <t>Plentování jednostranné v do 200 mm válcovaných nosníků cihlami</t>
  </si>
  <si>
    <t>1766125112</t>
  </si>
  <si>
    <t>2,4*1,5*2 "překlad L2.1 oboustranně</t>
  </si>
  <si>
    <t>611325421</t>
  </si>
  <si>
    <t>Oprava vnitřní vápenocementové štukové omítky stropů v rozsahu plochy do 10 %</t>
  </si>
  <si>
    <t>-1132978825</t>
  </si>
  <si>
    <t>49,45+49,79+10,36+7,6+12,36+4,03+6,26+12,34</t>
  </si>
  <si>
    <t>1765219705</t>
  </si>
  <si>
    <t>(5,8*3,5-0,7*2,1)*2 "nová příčka oboustranně</t>
  </si>
  <si>
    <t>0,8*2,1*4 "zazdívky oboustranně</t>
  </si>
  <si>
    <t>2,4*0,2*2 "plentování překladu oboustr.</t>
  </si>
  <si>
    <t>612321141</t>
  </si>
  <si>
    <t>Vápenocementová omítka štuková dvouvrstvá vnitřních stěn nanášená ručně</t>
  </si>
  <si>
    <t>-197399076</t>
  </si>
  <si>
    <t>612321191</t>
  </si>
  <si>
    <t>Příplatek k vápenocementové omítce vnitřních stěn za každých dalších 5 mm tloušťky ručně</t>
  </si>
  <si>
    <t>1831156373</t>
  </si>
  <si>
    <t>1270581364</t>
  </si>
  <si>
    <t>(28,65-5,8)*3,5+(29,84-5,8)*3,5-(0,7*2,1*2+0,8*2,1*2+2,19*2,35*6)+(2,35*2+2,19)*0,3*6 "M01a,b</t>
  </si>
  <si>
    <t>13*(3,3-2,15)+11,1*(3,3-2,15) "M03,04 nad obklad</t>
  </si>
  <si>
    <t>(14,7-2,6)*3,3-(0,7*2,1*3)+1,55*2*3,3-0,7*2,1+10,25*3,3-(0,7*2,1)+14,2*3,3-(0,7*2,1*2+1,5*2,35)+(2,35*2+1,5)*0,3 "M04-08</t>
  </si>
  <si>
    <t>631312131</t>
  </si>
  <si>
    <t>Doplnění dosavadních mazanin betonem prostým plochy do 4 m2 tloušťky přes 80 mm</t>
  </si>
  <si>
    <t>-333222569</t>
  </si>
  <si>
    <t>(5,96)*0,1 "bourání pro kanalizaci obnova</t>
  </si>
  <si>
    <t>-147463826</t>
  </si>
  <si>
    <t>2,6*0,1*0,1 "doplnění podlahy po bourané příčce</t>
  </si>
  <si>
    <t>642942111</t>
  </si>
  <si>
    <t>Osazování zárubní nebo rámů dveřních kovových do 2,5 m2 na MC</t>
  </si>
  <si>
    <t>154709107</t>
  </si>
  <si>
    <t>3 "D2.1</t>
  </si>
  <si>
    <t>55331486</t>
  </si>
  <si>
    <t>zárubeň jednokřídlá ocelová pro zdění tl stěny 110-150mm rozměru 700/1970, 2100mm</t>
  </si>
  <si>
    <t>512365139</t>
  </si>
  <si>
    <t>Poznámka k položce:_x000d_
YH, YH s drážkou, YZP</t>
  </si>
  <si>
    <t>1587736958</t>
  </si>
  <si>
    <t>4,03+7,6+10,36+12,36+12,34+6,26+49,45+49,79</t>
  </si>
  <si>
    <t>961055111</t>
  </si>
  <si>
    <t>Bourání základů ze ŽB</t>
  </si>
  <si>
    <t>-664062164</t>
  </si>
  <si>
    <t>5,96*0,15 "bourání pro kanalizaci zákl. deska</t>
  </si>
  <si>
    <t>-28029600</t>
  </si>
  <si>
    <t>2,6*3,3-0,7*2,1</t>
  </si>
  <si>
    <t>962031133</t>
  </si>
  <si>
    <t>Bourání příček nebo přizdívek z cihel pálených tl přes 100 do 150 mm</t>
  </si>
  <si>
    <t>1972424457</t>
  </si>
  <si>
    <t>2,35*1,4</t>
  </si>
  <si>
    <t>965042221</t>
  </si>
  <si>
    <t>Bourání podkladů pod dlažby nebo mazanin betonových nebo z litého asfaltu tl přes 100 mm pl do 1 m2</t>
  </si>
  <si>
    <t>-1204967698</t>
  </si>
  <si>
    <t>0,8*0,1*0,1+0,8*0,25*0,1+5,8*0,12*0,1 "rýha pro založení zdiva</t>
  </si>
  <si>
    <t>965042241</t>
  </si>
  <si>
    <t>Bourání podkladů pod dlažby nebo mazanin betonových nebo z litého asfaltu tl přes 100 mm pl přes 4 m2</t>
  </si>
  <si>
    <t>298700560</t>
  </si>
  <si>
    <t>5,96*0,1 "bourání pro kanalizaci</t>
  </si>
  <si>
    <t>968024551</t>
  </si>
  <si>
    <t>Vybourání kamenných dveřních zárubní pl do 2 m2</t>
  </si>
  <si>
    <t>-890611134</t>
  </si>
  <si>
    <t>0,7*2,1*3</t>
  </si>
  <si>
    <t>971033621</t>
  </si>
  <si>
    <t>Vybourání otvorů ve zdivu cihelném pl do 4 m2 na MVC nebo MV tl do 100 mm</t>
  </si>
  <si>
    <t>-1416568629</t>
  </si>
  <si>
    <t>0,8*2,15*2+2,4*0,15</t>
  </si>
  <si>
    <t>977311113</t>
  </si>
  <si>
    <t>Řezání stávajících betonových mazanin nevyztužených hl do 150 mm</t>
  </si>
  <si>
    <t>-387208932</t>
  </si>
  <si>
    <t>5,8*2+0,8*4 "rýha pro založení zdiva</t>
  </si>
  <si>
    <t>11,15+7,21 "bourání pro kanalizaci</t>
  </si>
  <si>
    <t>977312113</t>
  </si>
  <si>
    <t>Řezání stávajících betonových mazanin vyztužených hl do 150 mm</t>
  </si>
  <si>
    <t>-875014785</t>
  </si>
  <si>
    <t>985331211</t>
  </si>
  <si>
    <t>Dodatečné vlepování betonářské výztuže D 8 mm do chemické malty včetně vyvrtání otvoru</t>
  </si>
  <si>
    <t>1989023699</t>
  </si>
  <si>
    <t xml:space="preserve">18,36/0,25*0,6 "propojení oprav desky, 0,6 m výztuž  á300 mm</t>
  </si>
  <si>
    <t>13021011</t>
  </si>
  <si>
    <t>tyč ocelová kruhová žebírková DIN 488 jakost B500B (10 505) výztuž do betonu D 8mm</t>
  </si>
  <si>
    <t>-1259952429</t>
  </si>
  <si>
    <t>Poznámka k položce:_x000d_
Hmotnost: 0,40 kg/m</t>
  </si>
  <si>
    <t>44,064*0,00041 'Přepočtené koeficientem množství</t>
  </si>
  <si>
    <t>-2142013484</t>
  </si>
  <si>
    <t>-781697001</t>
  </si>
  <si>
    <t>-831912615</t>
  </si>
  <si>
    <t>10,256*14 'Přepočtené koeficientem množství</t>
  </si>
  <si>
    <t>1360142899</t>
  </si>
  <si>
    <t>-1971245310</t>
  </si>
  <si>
    <t>711</t>
  </si>
  <si>
    <t>Izolace proti vodě, vlhkosti a plynům</t>
  </si>
  <si>
    <t>711111001</t>
  </si>
  <si>
    <t>Provedení izolace proti zemní vlhkosti vodorovné za studena nátěrem penetračním</t>
  </si>
  <si>
    <t>687805205</t>
  </si>
  <si>
    <t>5,96 "bourání podlah pro kanal, - oprava</t>
  </si>
  <si>
    <t>11163150</t>
  </si>
  <si>
    <t>lak penetrační asfaltový</t>
  </si>
  <si>
    <t>-1860392458</t>
  </si>
  <si>
    <t>Poznámka k položce:_x000d_
Spotřeba 0,3-0,4kg/m2</t>
  </si>
  <si>
    <t>5,96*0,00033 'Přepočtené koeficientem množství</t>
  </si>
  <si>
    <t>711112001</t>
  </si>
  <si>
    <t>Provedení izolace proti zemní vlhkosti svislé za studena nátěrem penetračním</t>
  </si>
  <si>
    <t>-197954530</t>
  </si>
  <si>
    <t>18,36*0,25</t>
  </si>
  <si>
    <t>-660700323</t>
  </si>
  <si>
    <t>4,59*0,00034 'Přepočtené koeficientem množství</t>
  </si>
  <si>
    <t>711131811</t>
  </si>
  <si>
    <t>Odstranění izolace proti zemní vlhkosti vodorovné</t>
  </si>
  <si>
    <t>-1488603847</t>
  </si>
  <si>
    <t>5,96 "bourání pro kanalizaci zákl. deska</t>
  </si>
  <si>
    <t>711141559</t>
  </si>
  <si>
    <t>Provedení izolace proti zemní vlhkosti pásy přitavením vodorovné NAIP</t>
  </si>
  <si>
    <t>398995108</t>
  </si>
  <si>
    <t>5,96*2</t>
  </si>
  <si>
    <t>62853004</t>
  </si>
  <si>
    <t>pás asfaltový natavitelný modifikovaný SBS s vložkou ze skleněné tkaniny a spalitelnou PE fólií nebo jemnozrnným minerálním posypem na horním povrchu tl 4,0mm</t>
  </si>
  <si>
    <t>-215963</t>
  </si>
  <si>
    <t>11,92*1,1655 'Přepočtené koeficientem množství</t>
  </si>
  <si>
    <t>711142559</t>
  </si>
  <si>
    <t>Provedení izolace proti zemní vlhkosti pásy přitavením svislé NAIP</t>
  </si>
  <si>
    <t>-916615213</t>
  </si>
  <si>
    <t>-345067760</t>
  </si>
  <si>
    <t>4,59*1,221 'Přepočtené koeficientem množství</t>
  </si>
  <si>
    <t>711713216</t>
  </si>
  <si>
    <t>Izolace proti vodě provedení detailů spár 20 x 60 mm za studena tmelem</t>
  </si>
  <si>
    <t>-1411998506</t>
  </si>
  <si>
    <t>24638020</t>
  </si>
  <si>
    <t>tmel bitumenový izolační trvale pružný</t>
  </si>
  <si>
    <t>kg</t>
  </si>
  <si>
    <t>203005156</t>
  </si>
  <si>
    <t>18,36*1,5645 'Přepočtené koeficientem množství</t>
  </si>
  <si>
    <t>998711101</t>
  </si>
  <si>
    <t>Přesun hmot tonážní pro izolace proti vodě, vlhkosti a plynům v objektech v do 6 m</t>
  </si>
  <si>
    <t>-675335508</t>
  </si>
  <si>
    <t>-1146332525</t>
  </si>
  <si>
    <t>1269354937</t>
  </si>
  <si>
    <t>936240121</t>
  </si>
  <si>
    <t>725240812</t>
  </si>
  <si>
    <t>Demontáž vaniček sprchových bez výtokových armatur</t>
  </si>
  <si>
    <t>1505550231</t>
  </si>
  <si>
    <t>464308481</t>
  </si>
  <si>
    <t>725820802</t>
  </si>
  <si>
    <t>Demontáž baterie stojánkové do jednoho otvoru</t>
  </si>
  <si>
    <t>-659678096</t>
  </si>
  <si>
    <t>1876693400</t>
  </si>
  <si>
    <t>763111411</t>
  </si>
  <si>
    <t>SDK příčka tl 100 mm profil CW+UW 50 desky 2xA 12,5 s izolací EI 60 Rw do 51 dB</t>
  </si>
  <si>
    <t>1931645631</t>
  </si>
  <si>
    <t>2,6*3,3-0,8*2,1</t>
  </si>
  <si>
    <t>(1,515+0,755)*3,3</t>
  </si>
  <si>
    <t>-1715677091</t>
  </si>
  <si>
    <t>(1,8+3,01)*1,2</t>
  </si>
  <si>
    <t>-1891451316</t>
  </si>
  <si>
    <t>-1132721626</t>
  </si>
  <si>
    <t>763181422</t>
  </si>
  <si>
    <t>Ztužující výplň otvoru pro dveře s UA a UW profilem pro příčky přes 3,25 do 3,75 m</t>
  </si>
  <si>
    <t>1600288800</t>
  </si>
  <si>
    <t>763411111</t>
  </si>
  <si>
    <t>Sanitární příčky do mokrého prostředí, desky s HPL - laminátem tl 19,6 mm</t>
  </si>
  <si>
    <t>1308351306</t>
  </si>
  <si>
    <t>(3,4-0,7*3+1,4*2)*2,0</t>
  </si>
  <si>
    <t>(1,85-0,7*2+1,4*2)*2,0</t>
  </si>
  <si>
    <t>763411121</t>
  </si>
  <si>
    <t>Dveře sanitárních příček, desky s HPL - laminátem tl 19,6 mm, š do 800 mm, v do 2000 mm</t>
  </si>
  <si>
    <t>-165888656</t>
  </si>
  <si>
    <t>3+2</t>
  </si>
  <si>
    <t>1098959244</t>
  </si>
  <si>
    <t>50160265</t>
  </si>
  <si>
    <t>-467801303</t>
  </si>
  <si>
    <t>238538937</t>
  </si>
  <si>
    <t>775956489</t>
  </si>
  <si>
    <t>184030656</t>
  </si>
  <si>
    <t>728110948</t>
  </si>
  <si>
    <t>-415904904</t>
  </si>
  <si>
    <t>-1467579405</t>
  </si>
  <si>
    <t>-566873328</t>
  </si>
  <si>
    <t>771473810</t>
  </si>
  <si>
    <t>Demontáž soklíků z dlaždic keramických lepených rovných</t>
  </si>
  <si>
    <t>-781371226</t>
  </si>
  <si>
    <t>13,7-0,7*3+2,6+2,05*2-0,7*2 "M05, 06</t>
  </si>
  <si>
    <t>-2107568549</t>
  </si>
  <si>
    <t>(5,7-0,8)+(14,7-0,8-0,7*4)+(14,2-0,7*2) "M05, 06, 08</t>
  </si>
  <si>
    <t>(1,515+0,755+1,415+0,655) "nová SDK příčka</t>
  </si>
  <si>
    <t>1057562578</t>
  </si>
  <si>
    <t>33,14*2,475 'Přepočtené koeficientem množství</t>
  </si>
  <si>
    <t>-1886968233</t>
  </si>
  <si>
    <t>10,36+11,05+5,33 "M03, 05,06</t>
  </si>
  <si>
    <t>2070869514</t>
  </si>
  <si>
    <t>10,36+7,6+12,36+4,03+12,34 "M03-6, 08</t>
  </si>
  <si>
    <t>-1564187723</t>
  </si>
  <si>
    <t>46,69*1,15 'Přepočtené koeficientem množství</t>
  </si>
  <si>
    <t>-1852784077</t>
  </si>
  <si>
    <t>4,03</t>
  </si>
  <si>
    <t>1241381636</t>
  </si>
  <si>
    <t>7,6+10,36 "P2.2</t>
  </si>
  <si>
    <t>624558195</t>
  </si>
  <si>
    <t>12,99+11,1</t>
  </si>
  <si>
    <t>1519689818</t>
  </si>
  <si>
    <t>776111116</t>
  </si>
  <si>
    <t>Odstranění zbytků lepidla z podkladu povlakových podlah broušením</t>
  </si>
  <si>
    <t>-1571837663</t>
  </si>
  <si>
    <t>776111311</t>
  </si>
  <si>
    <t>Vysátí podkladu povlakových podlah</t>
  </si>
  <si>
    <t>2036774774</t>
  </si>
  <si>
    <t>776121112</t>
  </si>
  <si>
    <t>Vodou ředitelná penetrace savého podkladu povlakových podlah</t>
  </si>
  <si>
    <t>1939357274</t>
  </si>
  <si>
    <t>776141121</t>
  </si>
  <si>
    <t>Stěrka podlahová nivelační pro vyrovnání podkladu povlakových podlah pevnosti 30 MPa tl do 3 mm</t>
  </si>
  <si>
    <t>-2025413283</t>
  </si>
  <si>
    <t>2021580737</t>
  </si>
  <si>
    <t>12,34+7,6+100,04</t>
  </si>
  <si>
    <t>776221111</t>
  </si>
  <si>
    <t>Lepení pásů z PVC standardním lepidlem</t>
  </si>
  <si>
    <t>-1735103406</t>
  </si>
  <si>
    <t>49,45+49,79 "M01a,b</t>
  </si>
  <si>
    <t>28411145</t>
  </si>
  <si>
    <t>PVC vinyl homogenní protiskluzná se vsypem a výztuž. vrstvou tl 3,00mm nášlapná vrstva 3,00mm, hořlavost Bfl-s1, třída zátěže 34/43, útlum 10dB, bodová zátěž &lt;= 0,10mm, protiskluznost R12</t>
  </si>
  <si>
    <t>-1148797749</t>
  </si>
  <si>
    <t>99,24*1,1 'Přepočtené koeficientem množství</t>
  </si>
  <si>
    <t>-1761621915</t>
  </si>
  <si>
    <t>(11,1-0,7)+(14,2-0,7*2)+(47,2-0,7*4-0,8)</t>
  </si>
  <si>
    <t>776421111</t>
  </si>
  <si>
    <t>Montáž obvodových lišt lepením</t>
  </si>
  <si>
    <t>-1913410325</t>
  </si>
  <si>
    <t>29,84+28,65-0,75-0,8</t>
  </si>
  <si>
    <t>69751200</t>
  </si>
  <si>
    <t>lišta kobercová 50x7mm</t>
  </si>
  <si>
    <t>1432358883</t>
  </si>
  <si>
    <t>56,94*1,05 'Přepočtené koeficientem množství</t>
  </si>
  <si>
    <t>776421312</t>
  </si>
  <si>
    <t>Montáž přechodových šroubovaných lišt</t>
  </si>
  <si>
    <t>-140588572</t>
  </si>
  <si>
    <t>0,8+0,7*3</t>
  </si>
  <si>
    <t>55343120</t>
  </si>
  <si>
    <t>profil přechodový Al vrtaný 30mm stříbro</t>
  </si>
  <si>
    <t>511652061</t>
  </si>
  <si>
    <t>2,9*1,02 'Přepočtené koeficientem množství</t>
  </si>
  <si>
    <t>776421711</t>
  </si>
  <si>
    <t>Vložení nařezaných pásků z podlahoviny do lišt</t>
  </si>
  <si>
    <t>-1382102633</t>
  </si>
  <si>
    <t>-1678905453</t>
  </si>
  <si>
    <t>56,94*0,11 'Přepočtené koeficientem množství</t>
  </si>
  <si>
    <t>998776101</t>
  </si>
  <si>
    <t>Přesun hmot tonážní pro podlahy povlakové v objektech v do 6 m</t>
  </si>
  <si>
    <t>173184789</t>
  </si>
  <si>
    <t>-2132712442</t>
  </si>
  <si>
    <t>-1719443176</t>
  </si>
  <si>
    <t>292295448</t>
  </si>
  <si>
    <t>(11,1+13-0,7*2)*0,15 "vytažení na sokl</t>
  </si>
  <si>
    <t>(2,45+1,2+1,6+1,2+0,8)*1,3 "za umyvadly</t>
  </si>
  <si>
    <t>(1,4+1,2)*1,45 "za pisoáry</t>
  </si>
  <si>
    <t>(1,3+1,4+0,9+0,9+1,2)*1,1 "za wc</t>
  </si>
  <si>
    <t>1724703</t>
  </si>
  <si>
    <t>(13,4-0,7)*2+2,35*1,4*2</t>
  </si>
  <si>
    <t>-2008759044</t>
  </si>
  <si>
    <t>(11,1-0,7)*2,15-(1,5-0,25*2)*(2,15-0,9) "M04</t>
  </si>
  <si>
    <t>(13-0,7)*2,15-(0,9-0,25*2)*0,2 "M03</t>
  </si>
  <si>
    <t>0,8*1,5 "M08</t>
  </si>
  <si>
    <t>-2114793265</t>
  </si>
  <si>
    <t>48,675*1,1 'Přepočtené koeficientem množství</t>
  </si>
  <si>
    <t>-2053850457</t>
  </si>
  <si>
    <t>2,15+3,05+1,8+0,2+1,2</t>
  </si>
  <si>
    <t>-811947203</t>
  </si>
  <si>
    <t>8,4*1,05 'Přepočtené koeficientem množství</t>
  </si>
  <si>
    <t>781492151</t>
  </si>
  <si>
    <t>Montáž profilů ukončovacích kladených do malty</t>
  </si>
  <si>
    <t>-1157308104</t>
  </si>
  <si>
    <t>2,15*4 "ukončení u dveří</t>
  </si>
  <si>
    <t>11,1-0,7+13-0,7 "ukončení horní hrany</t>
  </si>
  <si>
    <t>1,5*2+0,8 "M08</t>
  </si>
  <si>
    <t>1584903945</t>
  </si>
  <si>
    <t>35,1*1,05 'Přepočtené koeficientem množství</t>
  </si>
  <si>
    <t>-138288188</t>
  </si>
  <si>
    <t>1399175399</t>
  </si>
  <si>
    <t>(0,8+1,97*2)*0,2*1</t>
  </si>
  <si>
    <t>115</t>
  </si>
  <si>
    <t>823887260</t>
  </si>
  <si>
    <t>3,732*2 'Přepočtené koeficientem množství</t>
  </si>
  <si>
    <t>-1851130769</t>
  </si>
  <si>
    <t>117</t>
  </si>
  <si>
    <t>1391635496</t>
  </si>
  <si>
    <t>152,190 "stropy</t>
  </si>
  <si>
    <t>285,943 "stěny</t>
  </si>
  <si>
    <t>-826692681</t>
  </si>
  <si>
    <t>119</t>
  </si>
  <si>
    <t>1488440089</t>
  </si>
  <si>
    <t>152,19*1,05 'Přepočtené koeficientem množství</t>
  </si>
  <si>
    <t>2140903258</t>
  </si>
  <si>
    <t>2,35*2,19*6+0,9*0,9+1,5*2,35*2 "okna</t>
  </si>
  <si>
    <t>2,6*3,3+0,8*2,1*3+0,7*2,1*13 "dveře</t>
  </si>
  <si>
    <t>121</t>
  </si>
  <si>
    <t>30296997</t>
  </si>
  <si>
    <t>71,469*1,05 'Přepočtené koeficientem množství</t>
  </si>
  <si>
    <t>-1956037281</t>
  </si>
  <si>
    <t>152,19 "stropy</t>
  </si>
  <si>
    <t>45,34 "omítky nové</t>
  </si>
  <si>
    <t>285,943 "omítky vyspravené</t>
  </si>
  <si>
    <t>14,391*2 "SDK oboustranně</t>
  </si>
  <si>
    <t>123</t>
  </si>
  <si>
    <t>-112744071</t>
  </si>
  <si>
    <t>-716147766</t>
  </si>
  <si>
    <t>125</t>
  </si>
  <si>
    <t>461628992</t>
  </si>
  <si>
    <t>-874863340</t>
  </si>
  <si>
    <t>127</t>
  </si>
  <si>
    <t>847395285</t>
  </si>
  <si>
    <t>1339842028</t>
  </si>
  <si>
    <t>SO-02 ZTI - Zdravotechnika</t>
  </si>
  <si>
    <t xml:space="preserve">    4 - Vodorovné konstrukce</t>
  </si>
  <si>
    <t>132251104</t>
  </si>
  <si>
    <t>Hloubení rýh nezapažených š do 800 mm v hornině třídy těžitelnosti I skupiny 3 objem přes 100 m3 strojně</t>
  </si>
  <si>
    <t>-1454798462</t>
  </si>
  <si>
    <t>161151103</t>
  </si>
  <si>
    <t>Svislé přemístění výkopku z horniny třídy těžitelnosti I skupiny 1 až 3 hl výkopu přes 4 do 8 m</t>
  </si>
  <si>
    <t>-528906140</t>
  </si>
  <si>
    <t>162351103</t>
  </si>
  <si>
    <t>Vodorovné přemístění přes 50 do 500 m výkopku/sypaniny z horniny třídy těžitelnosti I skupiny 1 až 3</t>
  </si>
  <si>
    <t>-1367122126</t>
  </si>
  <si>
    <t>162751119</t>
  </si>
  <si>
    <t>Příplatek k vodorovnému přemístění výkopku/sypaniny z horniny třídy těžitelnosti I skupiny 1 až 3 ZKD 1000 m přes 10000 m</t>
  </si>
  <si>
    <t>-412179644</t>
  </si>
  <si>
    <t>3,4*10 'Přepočtené koeficientem množství</t>
  </si>
  <si>
    <t>171201221</t>
  </si>
  <si>
    <t>Poplatek za uložení na skládce (skládkovné) zeminy a kamení kód odpadu 17 05 04</t>
  </si>
  <si>
    <t>-420944687</t>
  </si>
  <si>
    <t>3,4*2,67 'Přepočtené koeficientem množství</t>
  </si>
  <si>
    <t>174111101</t>
  </si>
  <si>
    <t>Zásyp jam, šachet rýh nebo kolem objektů sypaninou se zhutněním ručně</t>
  </si>
  <si>
    <t>1475339299</t>
  </si>
  <si>
    <t>175151101</t>
  </si>
  <si>
    <t>Obsypání potrubí strojně sypaninou bez prohození, uloženou do 3 m</t>
  </si>
  <si>
    <t>2108908698</t>
  </si>
  <si>
    <t>58343810</t>
  </si>
  <si>
    <t>kamenivo drcené hrubé frakce 4/8</t>
  </si>
  <si>
    <t>371745068</t>
  </si>
  <si>
    <t>2,6*2 'Přepočtené koeficientem množství</t>
  </si>
  <si>
    <t>Vodorovné konstrukce</t>
  </si>
  <si>
    <t>451573111</t>
  </si>
  <si>
    <t>Lože pod potrubí otevřený výkop ze štěrkopísku</t>
  </si>
  <si>
    <t>195477317</t>
  </si>
  <si>
    <t>1831214776</t>
  </si>
  <si>
    <t>-366539872</t>
  </si>
  <si>
    <t>-1507587075</t>
  </si>
  <si>
    <t>-467169518</t>
  </si>
  <si>
    <t>1106219262</t>
  </si>
  <si>
    <t>-1753870539</t>
  </si>
  <si>
    <t>341792338</t>
  </si>
  <si>
    <t>0,278*10 'Přepočtené koeficientem množství</t>
  </si>
  <si>
    <t>-68363367</t>
  </si>
  <si>
    <t>-1947812365</t>
  </si>
  <si>
    <t>-1843069316</t>
  </si>
  <si>
    <t>601317556</t>
  </si>
  <si>
    <t>721171905</t>
  </si>
  <si>
    <t>Potrubí z PP vsazení odbočky do hrdla DN 110</t>
  </si>
  <si>
    <t>-928776028</t>
  </si>
  <si>
    <t>721173401</t>
  </si>
  <si>
    <t>Potrubí kanalizační z PVC SN 4 svodné DN 110</t>
  </si>
  <si>
    <t>389360407</t>
  </si>
  <si>
    <t>721173402</t>
  </si>
  <si>
    <t>Potrubí kanalizační z PVC SN 4 svodné DN 125</t>
  </si>
  <si>
    <t>-1582855129</t>
  </si>
  <si>
    <t>721174024</t>
  </si>
  <si>
    <t>Potrubí kanalizační z PP odpadní DN 75</t>
  </si>
  <si>
    <t>484989257</t>
  </si>
  <si>
    <t>28615658</t>
  </si>
  <si>
    <t>objímka instalační pevná dvoušroubová HTPO DN 75</t>
  </si>
  <si>
    <t>-1681759352</t>
  </si>
  <si>
    <t>721174025</t>
  </si>
  <si>
    <t>Potrubí kanalizační z PP odpadní DN 110</t>
  </si>
  <si>
    <t>-991562320</t>
  </si>
  <si>
    <t>-1032366734</t>
  </si>
  <si>
    <t>-1899359351</t>
  </si>
  <si>
    <t>1498253019</t>
  </si>
  <si>
    <t>-364577864</t>
  </si>
  <si>
    <t>-1912744356</t>
  </si>
  <si>
    <t>-1266522640</t>
  </si>
  <si>
    <t>1806149370</t>
  </si>
  <si>
    <t>1652204940</t>
  </si>
  <si>
    <t>-1119952068</t>
  </si>
  <si>
    <t>-428686930</t>
  </si>
  <si>
    <t>-908191882</t>
  </si>
  <si>
    <t>98998775</t>
  </si>
  <si>
    <t>3*0,5 'Přepočtené koeficientem množství</t>
  </si>
  <si>
    <t>681375966</t>
  </si>
  <si>
    <t>1345618401</t>
  </si>
  <si>
    <t>0,5*1,03 'Přepočtené koeficientem množství</t>
  </si>
  <si>
    <t>1298249185</t>
  </si>
  <si>
    <t>1598861630</t>
  </si>
  <si>
    <t>331572199</t>
  </si>
  <si>
    <t>724335010</t>
  </si>
  <si>
    <t>708728177</t>
  </si>
  <si>
    <t>-184938275</t>
  </si>
  <si>
    <t>-1369501601</t>
  </si>
  <si>
    <t>991450228</t>
  </si>
  <si>
    <t>-1038150592</t>
  </si>
  <si>
    <t>861337717</t>
  </si>
  <si>
    <t>1167315744</t>
  </si>
  <si>
    <t>-817950782</t>
  </si>
  <si>
    <t>-343826277</t>
  </si>
  <si>
    <t>1556352576</t>
  </si>
  <si>
    <t>1111629606</t>
  </si>
  <si>
    <t>401729145</t>
  </si>
  <si>
    <t>-1660914329</t>
  </si>
  <si>
    <t>315226836</t>
  </si>
  <si>
    <t>-104144472</t>
  </si>
  <si>
    <t>557902050</t>
  </si>
  <si>
    <t>-782807251</t>
  </si>
  <si>
    <t>-2031425586</t>
  </si>
  <si>
    <t>1990808383</t>
  </si>
  <si>
    <t>SO-02 VYT - Vytápění</t>
  </si>
  <si>
    <t>-22666391</t>
  </si>
  <si>
    <t>99841346</t>
  </si>
  <si>
    <t>-138568380</t>
  </si>
  <si>
    <t>-1307980981</t>
  </si>
  <si>
    <t>663580363</t>
  </si>
  <si>
    <t>0,061*10 'Přepočtené koeficientem množství</t>
  </si>
  <si>
    <t>-512752988</t>
  </si>
  <si>
    <t>2016832776</t>
  </si>
  <si>
    <t>1889925553</t>
  </si>
  <si>
    <t>2023555414</t>
  </si>
  <si>
    <t>1036206879</t>
  </si>
  <si>
    <t>-446430562</t>
  </si>
  <si>
    <t>-885982708</t>
  </si>
  <si>
    <t>-1814546473</t>
  </si>
  <si>
    <t>1005839294</t>
  </si>
  <si>
    <t>1950391863</t>
  </si>
  <si>
    <t>-1240944734</t>
  </si>
  <si>
    <t>998733121</t>
  </si>
  <si>
    <t>Přesun hmot tonážní pro rozvody potrubí ruční v objektech v do 6 m</t>
  </si>
  <si>
    <t>1052561874</t>
  </si>
  <si>
    <t>-342447774</t>
  </si>
  <si>
    <t>-1054723934</t>
  </si>
  <si>
    <t>735192923</t>
  </si>
  <si>
    <t>Zpětná montáž otopného tělesa panelového dvouřadého do 1500 mm</t>
  </si>
  <si>
    <t>398634064</t>
  </si>
  <si>
    <t>SO-02 ELE - Elektromontáže</t>
  </si>
  <si>
    <t>D1 - Rozvaděč R(SO.02)</t>
  </si>
  <si>
    <t>D4 - Kabely</t>
  </si>
  <si>
    <t>Rozvaděč R(SO.02)</t>
  </si>
  <si>
    <t>Vypínač č.1 250V/10AX vč. klapátka (barvu a typ upřesní archtekt)</t>
  </si>
  <si>
    <t>Vypínač č.6 250V/10AX vč. klapátka (barvu a typ upřesní archtekt)</t>
  </si>
  <si>
    <t>Úprava osvětlení v M01 - rozdělení místnosti, změna ovládání, posun svítidel, úprava okruhů (trasy zapraveny pod omítku)</t>
  </si>
  <si>
    <t>Svítidlo A1 - PŘISAZENÉ LED SVÍTIDLO; 4370lm; 4000K; 230V/50Hz</t>
  </si>
  <si>
    <t>Svítidlo D1 - PŘISAZENÉ LED SVÍTIDLO; 3020lm; 3000K; 230V/50Hz; IP66</t>
  </si>
  <si>
    <t>3.7</t>
  </si>
  <si>
    <t>3.8</t>
  </si>
  <si>
    <t>439046567</t>
  </si>
  <si>
    <t>-97949265</t>
  </si>
  <si>
    <t>SO-03 - Venkovní prostor</t>
  </si>
  <si>
    <t xml:space="preserve">    102 - Výsadba stromů, keřů, popínavek</t>
  </si>
  <si>
    <t xml:space="preserve">    18 - Zemní práce - sadové úpravy</t>
  </si>
  <si>
    <t xml:space="preserve">    5 - Komunikace pozemní</t>
  </si>
  <si>
    <t xml:space="preserve">    8 - Trubní vedení</t>
  </si>
  <si>
    <t>Vyklizení a vyčištění prostoru</t>
  </si>
  <si>
    <t>1967758083</t>
  </si>
  <si>
    <t>119233062</t>
  </si>
  <si>
    <t>Provedení ochranných opatření, ochrana zabudovaných konstrukcí, zpevněných ploch, herních prvků, dopravních tras, zeleně</t>
  </si>
  <si>
    <t>553327963</t>
  </si>
  <si>
    <t>111211101</t>
  </si>
  <si>
    <t>Odstranění křovin a stromů průměru kmene do 100 mm i s kořeny sklonu terénu do 1:5 ručně</t>
  </si>
  <si>
    <t>-1491246255</t>
  </si>
  <si>
    <t>86 "kácení kvůli stavbě</t>
  </si>
  <si>
    <t>186 "kácení nevhodných dřevin</t>
  </si>
  <si>
    <t>112101101</t>
  </si>
  <si>
    <t>Odstranění stromů listnatých průměru kmene přes 100 do 300 mm</t>
  </si>
  <si>
    <t>1287271358</t>
  </si>
  <si>
    <t>6 "kácení kvůli stavbě</t>
  </si>
  <si>
    <t>6 "kácení nevhodných dřevin</t>
  </si>
  <si>
    <t>112101102</t>
  </si>
  <si>
    <t>Odstranění stromů listnatých průměru kmene přes 300 do 500 mm</t>
  </si>
  <si>
    <t>455306447</t>
  </si>
  <si>
    <t>2 "nevhodné</t>
  </si>
  <si>
    <t>112101103</t>
  </si>
  <si>
    <t>Odstranění stromů listnatých průměru kmene přes 500 do 700 mm</t>
  </si>
  <si>
    <t>-1937593341</t>
  </si>
  <si>
    <t>1 "nevhodné</t>
  </si>
  <si>
    <t>112251101</t>
  </si>
  <si>
    <t>Odstranění pařezů průměru přes 100 do 300 mm</t>
  </si>
  <si>
    <t>-1223763067</t>
  </si>
  <si>
    <t>112251102</t>
  </si>
  <si>
    <t>Odstranění pařezů průměru přes 300 do 500 mm</t>
  </si>
  <si>
    <t>-1893676460</t>
  </si>
  <si>
    <t>112251103</t>
  </si>
  <si>
    <t>Odstranění pařezů průměru přes 500 do 700 mm</t>
  </si>
  <si>
    <t>48303999</t>
  </si>
  <si>
    <t>113106121</t>
  </si>
  <si>
    <t>Rozebrání dlažeb z betonových nebo kamenných dlaždic komunikací pro pěší ručně</t>
  </si>
  <si>
    <t>92363004</t>
  </si>
  <si>
    <t>113106125</t>
  </si>
  <si>
    <t>Rozebrání dlažeb z vegetačních dlaždic betonových komunikací pro pěší ručně</t>
  </si>
  <si>
    <t>1386888844</t>
  </si>
  <si>
    <t>113202111</t>
  </si>
  <si>
    <t>Vytrhání obrub krajníků obrubníků stojatých</t>
  </si>
  <si>
    <t>976019282</t>
  </si>
  <si>
    <t>121112003</t>
  </si>
  <si>
    <t>Sejmutí ornice tl vrstvy do 200 mm ručně</t>
  </si>
  <si>
    <t>-1441970076</t>
  </si>
  <si>
    <t>256 "plocha chodníků</t>
  </si>
  <si>
    <t>-50 "bouraná vegetační dlažba</t>
  </si>
  <si>
    <t>-7 "bouraná bet. dlažba</t>
  </si>
  <si>
    <t>-25 "bouraná budova</t>
  </si>
  <si>
    <t>131111333</t>
  </si>
  <si>
    <t>Vrtání jamek pro plotové sloupky D přes 200 do 300 mm ručně s motorovým vrtákem</t>
  </si>
  <si>
    <t>902919411</t>
  </si>
  <si>
    <t>74*0,8 "základy pro sloupky</t>
  </si>
  <si>
    <t>131251102</t>
  </si>
  <si>
    <t>Hloubení jam nezapažených v hornině třídy těžitelnosti I skupiny 3 objem do 50 m3 strojně</t>
  </si>
  <si>
    <t>545611295</t>
  </si>
  <si>
    <t>(132+74+50)*0,15 "pro betonovou dlažbu</t>
  </si>
  <si>
    <t>132212132</t>
  </si>
  <si>
    <t>Hloubení nezapažených rýh šířky do 800 mm v nesoudržných horninách třídy těžitelnosti I skupiny 3 ručně</t>
  </si>
  <si>
    <t>144341220</t>
  </si>
  <si>
    <t>12,2*0,3*0,8 "rýha pro uložení kabelů elektro</t>
  </si>
  <si>
    <t>-1309610470</t>
  </si>
  <si>
    <t>-558736472</t>
  </si>
  <si>
    <t>59,2*(0,15*0,15*pi)+38,4+2,928 "výkopy</t>
  </si>
  <si>
    <t>-14,413 "zásypy</t>
  </si>
  <si>
    <t>1481500597</t>
  </si>
  <si>
    <t>31,1*1,8 'Přepočtené koeficientem množství</t>
  </si>
  <si>
    <t>-1893049426</t>
  </si>
  <si>
    <t>626531265</t>
  </si>
  <si>
    <t>164,1*0,15*0,15 "obsyp obrubníků</t>
  </si>
  <si>
    <t>11*0,3 "zásyp po bouraném objektu</t>
  </si>
  <si>
    <t>55*0,075+11*0,1 "zásyp po bouraném plotu</t>
  </si>
  <si>
    <t>12,2*0,3*0,6 "zásyp chráničky elektro</t>
  </si>
  <si>
    <t>175111101</t>
  </si>
  <si>
    <t>Obsypání potrubí ručně sypaninou bez prohození, uloženou do 3 m</t>
  </si>
  <si>
    <t>467138982</t>
  </si>
  <si>
    <t>12,2*0,3*0,2 "obsyp kabelů</t>
  </si>
  <si>
    <t>58337308</t>
  </si>
  <si>
    <t>štěrkopísek frakce 0/2</t>
  </si>
  <si>
    <t>-1333011393</t>
  </si>
  <si>
    <t>0,732*2 'Přepočtené koeficientem množství</t>
  </si>
  <si>
    <t>181311103</t>
  </si>
  <si>
    <t>Rozprostření ornice tl vrstvy do 200 mm v rovině nebo ve svahu do 1:5 ručně</t>
  </si>
  <si>
    <t>118467721</t>
  </si>
  <si>
    <t>12+18 "nová zeleň podél chodníku</t>
  </si>
  <si>
    <t xml:space="preserve">72 "ornice podél chodníku </t>
  </si>
  <si>
    <t>(107+26+28+5+6)*0,3 "podél nových plotů</t>
  </si>
  <si>
    <t>181912112</t>
  </si>
  <si>
    <t>Úprava pláně v hornině třídy těžitelnosti I skupiny 3 se zhutněním ručně</t>
  </si>
  <si>
    <t>7266670</t>
  </si>
  <si>
    <t>182311123</t>
  </si>
  <si>
    <t>Rozprostření ornice ve svahu přes 1:5 tl vrstvy do 200 mm ručně</t>
  </si>
  <si>
    <t>-1732598844</t>
  </si>
  <si>
    <t>47 "plocha pro půdopokryvy</t>
  </si>
  <si>
    <t>Výsadba stromů, keřů, popínavek</t>
  </si>
  <si>
    <t>183101221</t>
  </si>
  <si>
    <t>Jamky pro výsadbu s výměnou 50 % půdy zeminy skupiny 1 až 4 obj přes 0,4 do 1 m3 v rovině a svahu do 1:5</t>
  </si>
  <si>
    <t>-577726186</t>
  </si>
  <si>
    <t>10321100</t>
  </si>
  <si>
    <t>zahradní substrát pro výsadbu VL</t>
  </si>
  <si>
    <t>-837871966</t>
  </si>
  <si>
    <t>8*0,5 'Přepočtené koeficientem množství</t>
  </si>
  <si>
    <t>184102116</t>
  </si>
  <si>
    <t>Výsadba dřeviny s balem D přes 0,6 do 0,8 m do jamky se zalitím v rovině a svahu do 1:5</t>
  </si>
  <si>
    <t>461393053</t>
  </si>
  <si>
    <t>02650300R1</t>
  </si>
  <si>
    <t>javor klen /Acer pseudoplatanus/ B 16/18</t>
  </si>
  <si>
    <t>1931348443</t>
  </si>
  <si>
    <t>02650300R4</t>
  </si>
  <si>
    <t>javor mléč /Acer platanoides/ B 16/18</t>
  </si>
  <si>
    <t>-1850252462</t>
  </si>
  <si>
    <t>02650300R2</t>
  </si>
  <si>
    <t>javor Freemanův /Acer freemanii Autumn Blaze/ B 16/18</t>
  </si>
  <si>
    <t>1556462863</t>
  </si>
  <si>
    <t>02650300R3</t>
  </si>
  <si>
    <t>javor babyka /Acer campestre/ B 16/18</t>
  </si>
  <si>
    <t>-535455615</t>
  </si>
  <si>
    <t>184215132</t>
  </si>
  <si>
    <t>Ukotvení kmene dřevin v rovině nebo na svahu do 1:5 třemi kůly D do 0,1 m dl přes 1 do 2 m</t>
  </si>
  <si>
    <t>-378143452</t>
  </si>
  <si>
    <t>60591251</t>
  </si>
  <si>
    <t>kůl vyvazovací dřevěný impregnovaný D 8cm dl 1,5m</t>
  </si>
  <si>
    <t>2081549342</t>
  </si>
  <si>
    <t>8*3 'Přepočtené koeficientem množství</t>
  </si>
  <si>
    <t>184215412</t>
  </si>
  <si>
    <t>Zhotovení závlahové mísy dřevin D přes 0,5 do 1,0 m v rovině nebo na svahu do 1:5</t>
  </si>
  <si>
    <t>-157507798</t>
  </si>
  <si>
    <t>10364100</t>
  </si>
  <si>
    <t>zemina pro terénní úpravy - tříděná</t>
  </si>
  <si>
    <t>204150867</t>
  </si>
  <si>
    <t>8*0,002 'Přepočtené koeficientem množství</t>
  </si>
  <si>
    <t>184801121</t>
  </si>
  <si>
    <t>Ošetřování vysazených dřevin soliterních v rovině a svahu do 1:5</t>
  </si>
  <si>
    <t>1342467529</t>
  </si>
  <si>
    <t>183111152</t>
  </si>
  <si>
    <t>Rýhy pro výsadbu s výměnou 50 % půdy zeminy skupiny 1 až 4 hloubky do 0,4 m šířky přes 0,2 do 0,4 m ve svahu přes 1:5 do 1:2</t>
  </si>
  <si>
    <t>753199676</t>
  </si>
  <si>
    <t>75/2</t>
  </si>
  <si>
    <t>-1223805208</t>
  </si>
  <si>
    <t>37,5*0,08 'Přepočtené koeficientem množství</t>
  </si>
  <si>
    <t>184701114</t>
  </si>
  <si>
    <t>Výsadba živého plotu s balem ve svahu přes 1:5 do 1:2</t>
  </si>
  <si>
    <t>76796424</t>
  </si>
  <si>
    <t>0265000R01</t>
  </si>
  <si>
    <t>tavolník /Spiraea vanhouttei/ 2 ks/bm, K 40/60</t>
  </si>
  <si>
    <t>-558552118</t>
  </si>
  <si>
    <t>184801133</t>
  </si>
  <si>
    <t>Ošetřování vysazených dřevin ve skupinách ve svahu přes 1:2 do 1:1</t>
  </si>
  <si>
    <t>1720292422</t>
  </si>
  <si>
    <t>184911423</t>
  </si>
  <si>
    <t>Mulčování rostlin kůrou tl do 0,1 m ve svahu přes 1:2 do 1:1</t>
  </si>
  <si>
    <t>2065761318</t>
  </si>
  <si>
    <t>10391100</t>
  </si>
  <si>
    <t>kůra mulčovací VL</t>
  </si>
  <si>
    <t>1719511851</t>
  </si>
  <si>
    <t>185802134</t>
  </si>
  <si>
    <t>Hnojení půdy umělým hnojivem k jednotlivým rostlinám ve svahu přes 1:2 do 1:1</t>
  </si>
  <si>
    <t>933642632</t>
  </si>
  <si>
    <t>RMAT0014</t>
  </si>
  <si>
    <t>hnojivo tableta</t>
  </si>
  <si>
    <t>1686203900</t>
  </si>
  <si>
    <t>Zemní práce - sadové úpravy</t>
  </si>
  <si>
    <t>181111111</t>
  </si>
  <si>
    <t>Plošná úprava terénu do 500 m2 zemina skupiny 1 až 4 nerovnosti přes 50 do 100 mm v rovinně a svahu do 1:5</t>
  </si>
  <si>
    <t>-172884050</t>
  </si>
  <si>
    <t>181411131</t>
  </si>
  <si>
    <t>Založení parkového trávníku výsevem pl do 1000 m2 v rovině a ve svahu do 1:5</t>
  </si>
  <si>
    <t>35892825</t>
  </si>
  <si>
    <t>200 "nové zatravnění</t>
  </si>
  <si>
    <t>00572410</t>
  </si>
  <si>
    <t>osivo směs travní parková</t>
  </si>
  <si>
    <t>-214017567</t>
  </si>
  <si>
    <t>200*0,02 'Přepočtené koeficientem množství</t>
  </si>
  <si>
    <t>183403114</t>
  </si>
  <si>
    <t>Obdělání půdy kultivátorováním v rovině a svahu do 1:5</t>
  </si>
  <si>
    <t>983630445</t>
  </si>
  <si>
    <t>183403152</t>
  </si>
  <si>
    <t>Obdělání půdy vláčením v rovině a svahu do 1:5</t>
  </si>
  <si>
    <t>1032107679</t>
  </si>
  <si>
    <t>183403153</t>
  </si>
  <si>
    <t>Obdělání půdy hrabáním v rovině a svahu do 1:5</t>
  </si>
  <si>
    <t>-226301141</t>
  </si>
  <si>
    <t>184813511</t>
  </si>
  <si>
    <t>Chemické odplevelení před založením kultury postřikem na široko v rovině a svahu do 1:5 ručně</t>
  </si>
  <si>
    <t>701273668</t>
  </si>
  <si>
    <t>185802113</t>
  </si>
  <si>
    <t>Hnojení půdy umělým hnojivem na široko v rovině a svahu do 1:5</t>
  </si>
  <si>
    <t>761633180</t>
  </si>
  <si>
    <t>200*(0,03/1000) "30g/m2</t>
  </si>
  <si>
    <t>25191155</t>
  </si>
  <si>
    <t>hnojivo průmyslové</t>
  </si>
  <si>
    <t>-1423468765</t>
  </si>
  <si>
    <t>200*0,03 'Přepočtené koeficientem množství</t>
  </si>
  <si>
    <t>338171123</t>
  </si>
  <si>
    <t>Osazování sloupků a vzpěr plotových ocelových v přes 2 do 2,6 m se zabetonováním</t>
  </si>
  <si>
    <t>326899547</t>
  </si>
  <si>
    <t>55342152</t>
  </si>
  <si>
    <t>plotový sloupek pro svařované panely profilovaný oválný 50x70mm dl 2,0-2,5m povrchová úprava Pz a komaxit</t>
  </si>
  <si>
    <t>-1367621116</t>
  </si>
  <si>
    <t>348101220</t>
  </si>
  <si>
    <t>Osazení vrat nebo vrátek k oplocení na ocelové sloupky pl přes 2 do 4 m2</t>
  </si>
  <si>
    <t>319765347</t>
  </si>
  <si>
    <t>branka plotová jednokřídlá Pz s PVC úpravou, včetně kování, 1440 x 1500 mm</t>
  </si>
  <si>
    <t>1898112480</t>
  </si>
  <si>
    <t>RMAT0002</t>
  </si>
  <si>
    <t>branka plotová jednokřídlá Pz s PVC úpravou, včetně kování, 1630 x 1500 mm</t>
  </si>
  <si>
    <t>-1504407055</t>
  </si>
  <si>
    <t>348101230</t>
  </si>
  <si>
    <t>Osazení vrat nebo vrátek k oplocení na ocelové sloupky pl přes 4 do 6 m2</t>
  </si>
  <si>
    <t>-1329867061</t>
  </si>
  <si>
    <t>55342360R01</t>
  </si>
  <si>
    <t>brána plotová dvoukřídlá Pz s PVC vrstvou 3650x1530mm včetně kování</t>
  </si>
  <si>
    <t>1556683392</t>
  </si>
  <si>
    <t>348121221</t>
  </si>
  <si>
    <t>Osazení podhrabových desek dl přes 2 do 3 m na ocelové plotové sloupky</t>
  </si>
  <si>
    <t>647103998</t>
  </si>
  <si>
    <t>59232543</t>
  </si>
  <si>
    <t>betonová podhrabová deska 2500x300x35mm se zámkem 15mm na ukotvení sloupků profilovaných oválných 50x70mm</t>
  </si>
  <si>
    <t>-793544415</t>
  </si>
  <si>
    <t>348171146</t>
  </si>
  <si>
    <t>Montáž panelového svařovaného oplocení v přes 1,5 do 2,0 m</t>
  </si>
  <si>
    <t>1738329639</t>
  </si>
  <si>
    <t>5,03+1,95+0,59+7,78+15,06+9,99+14,13+25,28+49,06+4,61+4,15+15,91+11,08</t>
  </si>
  <si>
    <t>55342417</t>
  </si>
  <si>
    <t>plotový panel svařovaný v 1,5-2,0m š do 2,5m průměru drátu 5mm oka 55x200mm s dvojitým horizontálním drátem 6mm povrchová úprava PZ komaxit</t>
  </si>
  <si>
    <t>980302633</t>
  </si>
  <si>
    <t>166,666666666667*0,42 'Přepočtené koeficientem množství</t>
  </si>
  <si>
    <t>Komunikace pozemní</t>
  </si>
  <si>
    <t>564710011</t>
  </si>
  <si>
    <t>Podklad z kameniva hrubého drceného vel. 8-16 mm plochy přes 100 m2 tl 50 mm</t>
  </si>
  <si>
    <t>809635610</t>
  </si>
  <si>
    <t>564831111</t>
  </si>
  <si>
    <t>Podklad ze štěrkodrtě ŠD plochy přes 100 m2 tl 100 mm</t>
  </si>
  <si>
    <t>-1869190585</t>
  </si>
  <si>
    <t>596211122</t>
  </si>
  <si>
    <t>Kladení zámkové dlažby komunikací pro pěší ručně tl 60 mm skupiny B pl přes 100 do 300 m2</t>
  </si>
  <si>
    <t>1761475267</t>
  </si>
  <si>
    <t>132+74+50</t>
  </si>
  <si>
    <t>59245021</t>
  </si>
  <si>
    <t>dlažba skladebná betonová 200x200mm tl 60mm přírodní</t>
  </si>
  <si>
    <t>384205837</t>
  </si>
  <si>
    <t>256*1,02 'Přepočtené koeficientem množství</t>
  </si>
  <si>
    <t>Trubní vedení</t>
  </si>
  <si>
    <t>899722111</t>
  </si>
  <si>
    <t>Krytí potrubí z plastů výstražnou fólií z PVC do 20 cm</t>
  </si>
  <si>
    <t>1268186982</t>
  </si>
  <si>
    <t>12,5 "elektro kabely k brance</t>
  </si>
  <si>
    <t>916331112</t>
  </si>
  <si>
    <t>Osazení zahradního obrubníku betonového do lože z betonu s boční opěrou</t>
  </si>
  <si>
    <t>2161668</t>
  </si>
  <si>
    <t>49,1+48,5+66,5</t>
  </si>
  <si>
    <t>59217001</t>
  </si>
  <si>
    <t>obrubník zahradní betonový 1000x50x250mm</t>
  </si>
  <si>
    <t>606723507</t>
  </si>
  <si>
    <t>966052121</t>
  </si>
  <si>
    <t>Bourání sloupků a vzpěr ŽB plotových s betonovou patkou</t>
  </si>
  <si>
    <t>-1068326752</t>
  </si>
  <si>
    <t>966071711</t>
  </si>
  <si>
    <t>Bourání sloupků a vzpěr plotových ocelových do 2,5 m zabetonovaných</t>
  </si>
  <si>
    <t>-1341134193</t>
  </si>
  <si>
    <t>40 "sloupky</t>
  </si>
  <si>
    <t>8 "vzpěry</t>
  </si>
  <si>
    <t>966071821</t>
  </si>
  <si>
    <t>Rozebrání oplocení z drátěného pletiva se čtvercovými oky v do 1,6 m</t>
  </si>
  <si>
    <t>-1258157157</t>
  </si>
  <si>
    <t>49,06+4,15+26,69+24,48</t>
  </si>
  <si>
    <t>966073810</t>
  </si>
  <si>
    <t>Rozebrání vrat a vrátek k oplocení pl do 2 m2</t>
  </si>
  <si>
    <t>269480295</t>
  </si>
  <si>
    <t>966073811</t>
  </si>
  <si>
    <t>Rozebrání vrat a vrátek k oplocení pl přes 2 do 6 m2</t>
  </si>
  <si>
    <t>-177138803</t>
  </si>
  <si>
    <t>981011313</t>
  </si>
  <si>
    <t>Demolice budov zděných na MVC podíl konstrukcí přes 15 do 20 % postupným rozebíráním</t>
  </si>
  <si>
    <t>-747131736</t>
  </si>
  <si>
    <t>37*3</t>
  </si>
  <si>
    <t>-1608794605</t>
  </si>
  <si>
    <t>1078821088</t>
  </si>
  <si>
    <t>62,959*14 'Přepočtené koeficientem množství</t>
  </si>
  <si>
    <t>997221612</t>
  </si>
  <si>
    <t>Nakládání vybouraných hmot na dopravní prostředky pro vodorovnou dopravu</t>
  </si>
  <si>
    <t>-599756179</t>
  </si>
  <si>
    <t>-574977487</t>
  </si>
  <si>
    <t>998223011</t>
  </si>
  <si>
    <t>Přesun hmot pro pozemní komunikace s krytem dlážděným</t>
  </si>
  <si>
    <t>249134295</t>
  </si>
  <si>
    <t>700960562</t>
  </si>
  <si>
    <t>-1056336285</t>
  </si>
  <si>
    <t>889669168</t>
  </si>
  <si>
    <t>573418599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</si>
</sst>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21" fillId="2" borderId="22" xfId="0" applyFont="1" applyFill="1" applyBorder="1" applyAlignment="1" applyProtection="1">
      <alignment horizontal="left" vertical="center"/>
      <protection locked="0"/>
    </xf>
    <xf numFmtId="0" fontId="21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30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32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0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22-011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školských objektů a zahrady ZŠ Nepomucká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12. 11. 2024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>ABCD studio s.r.o.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ROUND(AG95+AG101+AG106,2)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ROUND(AS95+AS101+AS106,2)</f>
        <v>0</v>
      </c>
      <c r="AT94" s="114">
        <f>ROUND(SUM(AV94:AW94),2)</f>
        <v>0</v>
      </c>
      <c r="AU94" s="115">
        <f>ROUND(AU95+AU101+AU106,5)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ROUND(AZ95+AZ101+AZ106,2)</f>
        <v>0</v>
      </c>
      <c r="BA94" s="114">
        <f>ROUND(BA95+BA101+BA106,2)</f>
        <v>0</v>
      </c>
      <c r="BB94" s="114">
        <f>ROUND(BB95+BB101+BB106,2)</f>
        <v>0</v>
      </c>
      <c r="BC94" s="114">
        <f>ROUND(BC95+BC101+BC106,2)</f>
        <v>0</v>
      </c>
      <c r="BD94" s="116">
        <f>ROUND(BD95+BD101+BD106,2)</f>
        <v>0</v>
      </c>
      <c r="BE94" s="6"/>
      <c r="BS94" s="117" t="s">
        <v>76</v>
      </c>
      <c r="BT94" s="117" t="s">
        <v>77</v>
      </c>
      <c r="BU94" s="118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16.5" customHeight="1">
      <c r="A95" s="7"/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ROUND(SUM(AG96:AG100),2)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83</v>
      </c>
      <c r="AR95" s="126"/>
      <c r="AS95" s="127">
        <f>ROUND(SUM(AS96:AS100),2)</f>
        <v>0</v>
      </c>
      <c r="AT95" s="128">
        <f>ROUND(SUM(AV95:AW95),2)</f>
        <v>0</v>
      </c>
      <c r="AU95" s="129">
        <f>ROUND(SUM(AU96:AU100),5)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ROUND(SUM(AZ96:AZ100),2)</f>
        <v>0</v>
      </c>
      <c r="BA95" s="128">
        <f>ROUND(SUM(BA96:BA100),2)</f>
        <v>0</v>
      </c>
      <c r="BB95" s="128">
        <f>ROUND(SUM(BB96:BB100),2)</f>
        <v>0</v>
      </c>
      <c r="BC95" s="128">
        <f>ROUND(SUM(BC96:BC100),2)</f>
        <v>0</v>
      </c>
      <c r="BD95" s="130">
        <f>ROUND(SUM(BD96:BD100),2)</f>
        <v>0</v>
      </c>
      <c r="BE95" s="7"/>
      <c r="BS95" s="131" t="s">
        <v>76</v>
      </c>
      <c r="BT95" s="131" t="s">
        <v>84</v>
      </c>
      <c r="BV95" s="131" t="s">
        <v>79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4" customFormat="1" ht="16.5" customHeight="1">
      <c r="A96" s="132" t="s">
        <v>87</v>
      </c>
      <c r="B96" s="70"/>
      <c r="C96" s="133"/>
      <c r="D96" s="133"/>
      <c r="E96" s="134" t="s">
        <v>81</v>
      </c>
      <c r="F96" s="134"/>
      <c r="G96" s="134"/>
      <c r="H96" s="134"/>
      <c r="I96" s="134"/>
      <c r="J96" s="133"/>
      <c r="K96" s="134" t="s">
        <v>82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'SO-01 - Základní škola'!J30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88</v>
      </c>
      <c r="AR96" s="72"/>
      <c r="AS96" s="137">
        <v>0</v>
      </c>
      <c r="AT96" s="138">
        <f>ROUND(SUM(AV96:AW96),2)</f>
        <v>0</v>
      </c>
      <c r="AU96" s="139">
        <f>'SO-01 - Základní škola'!P138</f>
        <v>0</v>
      </c>
      <c r="AV96" s="138">
        <f>'SO-01 - Základní škola'!J33</f>
        <v>0</v>
      </c>
      <c r="AW96" s="138">
        <f>'SO-01 - Základní škola'!J34</f>
        <v>0</v>
      </c>
      <c r="AX96" s="138">
        <f>'SO-01 - Základní škola'!J35</f>
        <v>0</v>
      </c>
      <c r="AY96" s="138">
        <f>'SO-01 - Základní škola'!J36</f>
        <v>0</v>
      </c>
      <c r="AZ96" s="138">
        <f>'SO-01 - Základní škola'!F33</f>
        <v>0</v>
      </c>
      <c r="BA96" s="138">
        <f>'SO-01 - Základní škola'!F34</f>
        <v>0</v>
      </c>
      <c r="BB96" s="138">
        <f>'SO-01 - Základní škola'!F35</f>
        <v>0</v>
      </c>
      <c r="BC96" s="138">
        <f>'SO-01 - Základní škola'!F36</f>
        <v>0</v>
      </c>
      <c r="BD96" s="140">
        <f>'SO-01 - Základní škola'!F37</f>
        <v>0</v>
      </c>
      <c r="BE96" s="4"/>
      <c r="BT96" s="141" t="s">
        <v>86</v>
      </c>
      <c r="BU96" s="141" t="s">
        <v>89</v>
      </c>
      <c r="BV96" s="141" t="s">
        <v>79</v>
      </c>
      <c r="BW96" s="141" t="s">
        <v>85</v>
      </c>
      <c r="BX96" s="141" t="s">
        <v>5</v>
      </c>
      <c r="CL96" s="141" t="s">
        <v>1</v>
      </c>
      <c r="CM96" s="141" t="s">
        <v>86</v>
      </c>
    </row>
    <row r="97" s="4" customFormat="1" ht="23.25" customHeight="1">
      <c r="A97" s="132" t="s">
        <v>87</v>
      </c>
      <c r="B97" s="70"/>
      <c r="C97" s="133"/>
      <c r="D97" s="133"/>
      <c r="E97" s="134" t="s">
        <v>90</v>
      </c>
      <c r="F97" s="134"/>
      <c r="G97" s="134"/>
      <c r="H97" s="134"/>
      <c r="I97" s="134"/>
      <c r="J97" s="133"/>
      <c r="K97" s="134" t="s">
        <v>91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'SO-01 ZTI - Zdravotechnika'!J32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88</v>
      </c>
      <c r="AR97" s="72"/>
      <c r="AS97" s="137">
        <v>0</v>
      </c>
      <c r="AT97" s="138">
        <f>ROUND(SUM(AV97:AW97),2)</f>
        <v>0</v>
      </c>
      <c r="AU97" s="139">
        <f>'SO-01 ZTI - Zdravotechnika'!P130</f>
        <v>0</v>
      </c>
      <c r="AV97" s="138">
        <f>'SO-01 ZTI - Zdravotechnika'!J35</f>
        <v>0</v>
      </c>
      <c r="AW97" s="138">
        <f>'SO-01 ZTI - Zdravotechnika'!J36</f>
        <v>0</v>
      </c>
      <c r="AX97" s="138">
        <f>'SO-01 ZTI - Zdravotechnika'!J37</f>
        <v>0</v>
      </c>
      <c r="AY97" s="138">
        <f>'SO-01 ZTI - Zdravotechnika'!J38</f>
        <v>0</v>
      </c>
      <c r="AZ97" s="138">
        <f>'SO-01 ZTI - Zdravotechnika'!F35</f>
        <v>0</v>
      </c>
      <c r="BA97" s="138">
        <f>'SO-01 ZTI - Zdravotechnika'!F36</f>
        <v>0</v>
      </c>
      <c r="BB97" s="138">
        <f>'SO-01 ZTI - Zdravotechnika'!F37</f>
        <v>0</v>
      </c>
      <c r="BC97" s="138">
        <f>'SO-01 ZTI - Zdravotechnika'!F38</f>
        <v>0</v>
      </c>
      <c r="BD97" s="140">
        <f>'SO-01 ZTI - Zdravotechnika'!F39</f>
        <v>0</v>
      </c>
      <c r="BE97" s="4"/>
      <c r="BT97" s="141" t="s">
        <v>86</v>
      </c>
      <c r="BV97" s="141" t="s">
        <v>79</v>
      </c>
      <c r="BW97" s="141" t="s">
        <v>92</v>
      </c>
      <c r="BX97" s="141" t="s">
        <v>85</v>
      </c>
      <c r="CL97" s="141" t="s">
        <v>1</v>
      </c>
    </row>
    <row r="98" s="4" customFormat="1" ht="23.25" customHeight="1">
      <c r="A98" s="132" t="s">
        <v>87</v>
      </c>
      <c r="B98" s="70"/>
      <c r="C98" s="133"/>
      <c r="D98" s="133"/>
      <c r="E98" s="134" t="s">
        <v>93</v>
      </c>
      <c r="F98" s="134"/>
      <c r="G98" s="134"/>
      <c r="H98" s="134"/>
      <c r="I98" s="134"/>
      <c r="J98" s="133"/>
      <c r="K98" s="134" t="s">
        <v>94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'SO-01 VZT - Vzduchotechnika'!J32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88</v>
      </c>
      <c r="AR98" s="72"/>
      <c r="AS98" s="137">
        <v>0</v>
      </c>
      <c r="AT98" s="138">
        <f>ROUND(SUM(AV98:AW98),2)</f>
        <v>0</v>
      </c>
      <c r="AU98" s="139">
        <f>'SO-01 VZT - Vzduchotechnika'!P128</f>
        <v>0</v>
      </c>
      <c r="AV98" s="138">
        <f>'SO-01 VZT - Vzduchotechnika'!J35</f>
        <v>0</v>
      </c>
      <c r="AW98" s="138">
        <f>'SO-01 VZT - Vzduchotechnika'!J36</f>
        <v>0</v>
      </c>
      <c r="AX98" s="138">
        <f>'SO-01 VZT - Vzduchotechnika'!J37</f>
        <v>0</v>
      </c>
      <c r="AY98" s="138">
        <f>'SO-01 VZT - Vzduchotechnika'!J38</f>
        <v>0</v>
      </c>
      <c r="AZ98" s="138">
        <f>'SO-01 VZT - Vzduchotechnika'!F35</f>
        <v>0</v>
      </c>
      <c r="BA98" s="138">
        <f>'SO-01 VZT - Vzduchotechnika'!F36</f>
        <v>0</v>
      </c>
      <c r="BB98" s="138">
        <f>'SO-01 VZT - Vzduchotechnika'!F37</f>
        <v>0</v>
      </c>
      <c r="BC98" s="138">
        <f>'SO-01 VZT - Vzduchotechnika'!F38</f>
        <v>0</v>
      </c>
      <c r="BD98" s="140">
        <f>'SO-01 VZT - Vzduchotechnika'!F39</f>
        <v>0</v>
      </c>
      <c r="BE98" s="4"/>
      <c r="BT98" s="141" t="s">
        <v>86</v>
      </c>
      <c r="BV98" s="141" t="s">
        <v>79</v>
      </c>
      <c r="BW98" s="141" t="s">
        <v>95</v>
      </c>
      <c r="BX98" s="141" t="s">
        <v>85</v>
      </c>
      <c r="CL98" s="141" t="s">
        <v>1</v>
      </c>
    </row>
    <row r="99" s="4" customFormat="1" ht="23.25" customHeight="1">
      <c r="A99" s="132" t="s">
        <v>87</v>
      </c>
      <c r="B99" s="70"/>
      <c r="C99" s="133"/>
      <c r="D99" s="133"/>
      <c r="E99" s="134" t="s">
        <v>96</v>
      </c>
      <c r="F99" s="134"/>
      <c r="G99" s="134"/>
      <c r="H99" s="134"/>
      <c r="I99" s="134"/>
      <c r="J99" s="133"/>
      <c r="K99" s="134" t="s">
        <v>97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'SO-01 VYT - Vytápění'!J32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88</v>
      </c>
      <c r="AR99" s="72"/>
      <c r="AS99" s="137">
        <v>0</v>
      </c>
      <c r="AT99" s="138">
        <f>ROUND(SUM(AV99:AW99),2)</f>
        <v>0</v>
      </c>
      <c r="AU99" s="139">
        <f>'SO-01 VYT - Vytápění'!P130</f>
        <v>0</v>
      </c>
      <c r="AV99" s="138">
        <f>'SO-01 VYT - Vytápění'!J35</f>
        <v>0</v>
      </c>
      <c r="AW99" s="138">
        <f>'SO-01 VYT - Vytápění'!J36</f>
        <v>0</v>
      </c>
      <c r="AX99" s="138">
        <f>'SO-01 VYT - Vytápění'!J37</f>
        <v>0</v>
      </c>
      <c r="AY99" s="138">
        <f>'SO-01 VYT - Vytápění'!J38</f>
        <v>0</v>
      </c>
      <c r="AZ99" s="138">
        <f>'SO-01 VYT - Vytápění'!F35</f>
        <v>0</v>
      </c>
      <c r="BA99" s="138">
        <f>'SO-01 VYT - Vytápění'!F36</f>
        <v>0</v>
      </c>
      <c r="BB99" s="138">
        <f>'SO-01 VYT - Vytápění'!F37</f>
        <v>0</v>
      </c>
      <c r="BC99" s="138">
        <f>'SO-01 VYT - Vytápění'!F38</f>
        <v>0</v>
      </c>
      <c r="BD99" s="140">
        <f>'SO-01 VYT - Vytápění'!F39</f>
        <v>0</v>
      </c>
      <c r="BE99" s="4"/>
      <c r="BT99" s="141" t="s">
        <v>86</v>
      </c>
      <c r="BV99" s="141" t="s">
        <v>79</v>
      </c>
      <c r="BW99" s="141" t="s">
        <v>98</v>
      </c>
      <c r="BX99" s="141" t="s">
        <v>85</v>
      </c>
      <c r="CL99" s="141" t="s">
        <v>1</v>
      </c>
    </row>
    <row r="100" s="4" customFormat="1" ht="23.25" customHeight="1">
      <c r="A100" s="132" t="s">
        <v>87</v>
      </c>
      <c r="B100" s="70"/>
      <c r="C100" s="133"/>
      <c r="D100" s="133"/>
      <c r="E100" s="134" t="s">
        <v>99</v>
      </c>
      <c r="F100" s="134"/>
      <c r="G100" s="134"/>
      <c r="H100" s="134"/>
      <c r="I100" s="134"/>
      <c r="J100" s="133"/>
      <c r="K100" s="134" t="s">
        <v>100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'SO-01 ELE - Elektromontáže'!J32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88</v>
      </c>
      <c r="AR100" s="72"/>
      <c r="AS100" s="137">
        <v>0</v>
      </c>
      <c r="AT100" s="138">
        <f>ROUND(SUM(AV100:AW100),2)</f>
        <v>0</v>
      </c>
      <c r="AU100" s="139">
        <f>'SO-01 ELE - Elektromontáže'!P128</f>
        <v>0</v>
      </c>
      <c r="AV100" s="138">
        <f>'SO-01 ELE - Elektromontáže'!J35</f>
        <v>0</v>
      </c>
      <c r="AW100" s="138">
        <f>'SO-01 ELE - Elektromontáže'!J36</f>
        <v>0</v>
      </c>
      <c r="AX100" s="138">
        <f>'SO-01 ELE - Elektromontáže'!J37</f>
        <v>0</v>
      </c>
      <c r="AY100" s="138">
        <f>'SO-01 ELE - Elektromontáže'!J38</f>
        <v>0</v>
      </c>
      <c r="AZ100" s="138">
        <f>'SO-01 ELE - Elektromontáže'!F35</f>
        <v>0</v>
      </c>
      <c r="BA100" s="138">
        <f>'SO-01 ELE - Elektromontáže'!F36</f>
        <v>0</v>
      </c>
      <c r="BB100" s="138">
        <f>'SO-01 ELE - Elektromontáže'!F37</f>
        <v>0</v>
      </c>
      <c r="BC100" s="138">
        <f>'SO-01 ELE - Elektromontáže'!F38</f>
        <v>0</v>
      </c>
      <c r="BD100" s="140">
        <f>'SO-01 ELE - Elektromontáže'!F39</f>
        <v>0</v>
      </c>
      <c r="BE100" s="4"/>
      <c r="BT100" s="141" t="s">
        <v>86</v>
      </c>
      <c r="BV100" s="141" t="s">
        <v>79</v>
      </c>
      <c r="BW100" s="141" t="s">
        <v>101</v>
      </c>
      <c r="BX100" s="141" t="s">
        <v>85</v>
      </c>
      <c r="CL100" s="141" t="s">
        <v>1</v>
      </c>
    </row>
    <row r="101" s="7" customFormat="1" ht="16.5" customHeight="1">
      <c r="A101" s="7"/>
      <c r="B101" s="119"/>
      <c r="C101" s="120"/>
      <c r="D101" s="121" t="s">
        <v>102</v>
      </c>
      <c r="E101" s="121"/>
      <c r="F101" s="121"/>
      <c r="G101" s="121"/>
      <c r="H101" s="121"/>
      <c r="I101" s="122"/>
      <c r="J101" s="121" t="s">
        <v>103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ROUND(SUM(AG102:AG105),2)</f>
        <v>0</v>
      </c>
      <c r="AH101" s="122"/>
      <c r="AI101" s="122"/>
      <c r="AJ101" s="122"/>
      <c r="AK101" s="122"/>
      <c r="AL101" s="122"/>
      <c r="AM101" s="122"/>
      <c r="AN101" s="124">
        <f>SUM(AG101,AT101)</f>
        <v>0</v>
      </c>
      <c r="AO101" s="122"/>
      <c r="AP101" s="122"/>
      <c r="AQ101" s="125" t="s">
        <v>83</v>
      </c>
      <c r="AR101" s="126"/>
      <c r="AS101" s="127">
        <f>ROUND(SUM(AS102:AS105),2)</f>
        <v>0</v>
      </c>
      <c r="AT101" s="128">
        <f>ROUND(SUM(AV101:AW101),2)</f>
        <v>0</v>
      </c>
      <c r="AU101" s="129">
        <f>ROUND(SUM(AU102:AU105),5)</f>
        <v>0</v>
      </c>
      <c r="AV101" s="128">
        <f>ROUND(AZ101*L29,2)</f>
        <v>0</v>
      </c>
      <c r="AW101" s="128">
        <f>ROUND(BA101*L30,2)</f>
        <v>0</v>
      </c>
      <c r="AX101" s="128">
        <f>ROUND(BB101*L29,2)</f>
        <v>0</v>
      </c>
      <c r="AY101" s="128">
        <f>ROUND(BC101*L30,2)</f>
        <v>0</v>
      </c>
      <c r="AZ101" s="128">
        <f>ROUND(SUM(AZ102:AZ105),2)</f>
        <v>0</v>
      </c>
      <c r="BA101" s="128">
        <f>ROUND(SUM(BA102:BA105),2)</f>
        <v>0</v>
      </c>
      <c r="BB101" s="128">
        <f>ROUND(SUM(BB102:BB105),2)</f>
        <v>0</v>
      </c>
      <c r="BC101" s="128">
        <f>ROUND(SUM(BC102:BC105),2)</f>
        <v>0</v>
      </c>
      <c r="BD101" s="130">
        <f>ROUND(SUM(BD102:BD105),2)</f>
        <v>0</v>
      </c>
      <c r="BE101" s="7"/>
      <c r="BS101" s="131" t="s">
        <v>76</v>
      </c>
      <c r="BT101" s="131" t="s">
        <v>84</v>
      </c>
      <c r="BV101" s="131" t="s">
        <v>79</v>
      </c>
      <c r="BW101" s="131" t="s">
        <v>104</v>
      </c>
      <c r="BX101" s="131" t="s">
        <v>5</v>
      </c>
      <c r="CL101" s="131" t="s">
        <v>1</v>
      </c>
      <c r="CM101" s="131" t="s">
        <v>86</v>
      </c>
    </row>
    <row r="102" s="4" customFormat="1" ht="16.5" customHeight="1">
      <c r="A102" s="132" t="s">
        <v>87</v>
      </c>
      <c r="B102" s="70"/>
      <c r="C102" s="133"/>
      <c r="D102" s="133"/>
      <c r="E102" s="134" t="s">
        <v>102</v>
      </c>
      <c r="F102" s="134"/>
      <c r="G102" s="134"/>
      <c r="H102" s="134"/>
      <c r="I102" s="134"/>
      <c r="J102" s="133"/>
      <c r="K102" s="134" t="s">
        <v>103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'SO-02 - Družina'!J30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88</v>
      </c>
      <c r="AR102" s="72"/>
      <c r="AS102" s="137">
        <v>0</v>
      </c>
      <c r="AT102" s="138">
        <f>ROUND(SUM(AV102:AW102),2)</f>
        <v>0</v>
      </c>
      <c r="AU102" s="139">
        <f>'SO-02 - Družina'!P136</f>
        <v>0</v>
      </c>
      <c r="AV102" s="138">
        <f>'SO-02 - Družina'!J33</f>
        <v>0</v>
      </c>
      <c r="AW102" s="138">
        <f>'SO-02 - Družina'!J34</f>
        <v>0</v>
      </c>
      <c r="AX102" s="138">
        <f>'SO-02 - Družina'!J35</f>
        <v>0</v>
      </c>
      <c r="AY102" s="138">
        <f>'SO-02 - Družina'!J36</f>
        <v>0</v>
      </c>
      <c r="AZ102" s="138">
        <f>'SO-02 - Družina'!F33</f>
        <v>0</v>
      </c>
      <c r="BA102" s="138">
        <f>'SO-02 - Družina'!F34</f>
        <v>0</v>
      </c>
      <c r="BB102" s="138">
        <f>'SO-02 - Družina'!F35</f>
        <v>0</v>
      </c>
      <c r="BC102" s="138">
        <f>'SO-02 - Družina'!F36</f>
        <v>0</v>
      </c>
      <c r="BD102" s="140">
        <f>'SO-02 - Družina'!F37</f>
        <v>0</v>
      </c>
      <c r="BE102" s="4"/>
      <c r="BT102" s="141" t="s">
        <v>86</v>
      </c>
      <c r="BU102" s="141" t="s">
        <v>89</v>
      </c>
      <c r="BV102" s="141" t="s">
        <v>79</v>
      </c>
      <c r="BW102" s="141" t="s">
        <v>104</v>
      </c>
      <c r="BX102" s="141" t="s">
        <v>5</v>
      </c>
      <c r="CL102" s="141" t="s">
        <v>1</v>
      </c>
      <c r="CM102" s="141" t="s">
        <v>86</v>
      </c>
    </row>
    <row r="103" s="4" customFormat="1" ht="23.25" customHeight="1">
      <c r="A103" s="132" t="s">
        <v>87</v>
      </c>
      <c r="B103" s="70"/>
      <c r="C103" s="133"/>
      <c r="D103" s="133"/>
      <c r="E103" s="134" t="s">
        <v>105</v>
      </c>
      <c r="F103" s="134"/>
      <c r="G103" s="134"/>
      <c r="H103" s="134"/>
      <c r="I103" s="134"/>
      <c r="J103" s="133"/>
      <c r="K103" s="134" t="s">
        <v>91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'SO-02 ZTI - Zdravotechnika'!J32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88</v>
      </c>
      <c r="AR103" s="72"/>
      <c r="AS103" s="137">
        <v>0</v>
      </c>
      <c r="AT103" s="138">
        <f>ROUND(SUM(AV103:AW103),2)</f>
        <v>0</v>
      </c>
      <c r="AU103" s="139">
        <f>'SO-02 ZTI - Zdravotechnika'!P132</f>
        <v>0</v>
      </c>
      <c r="AV103" s="138">
        <f>'SO-02 ZTI - Zdravotechnika'!J35</f>
        <v>0</v>
      </c>
      <c r="AW103" s="138">
        <f>'SO-02 ZTI - Zdravotechnika'!J36</f>
        <v>0</v>
      </c>
      <c r="AX103" s="138">
        <f>'SO-02 ZTI - Zdravotechnika'!J37</f>
        <v>0</v>
      </c>
      <c r="AY103" s="138">
        <f>'SO-02 ZTI - Zdravotechnika'!J38</f>
        <v>0</v>
      </c>
      <c r="AZ103" s="138">
        <f>'SO-02 ZTI - Zdravotechnika'!F35</f>
        <v>0</v>
      </c>
      <c r="BA103" s="138">
        <f>'SO-02 ZTI - Zdravotechnika'!F36</f>
        <v>0</v>
      </c>
      <c r="BB103" s="138">
        <f>'SO-02 ZTI - Zdravotechnika'!F37</f>
        <v>0</v>
      </c>
      <c r="BC103" s="138">
        <f>'SO-02 ZTI - Zdravotechnika'!F38</f>
        <v>0</v>
      </c>
      <c r="BD103" s="140">
        <f>'SO-02 ZTI - Zdravotechnika'!F39</f>
        <v>0</v>
      </c>
      <c r="BE103" s="4"/>
      <c r="BT103" s="141" t="s">
        <v>86</v>
      </c>
      <c r="BV103" s="141" t="s">
        <v>79</v>
      </c>
      <c r="BW103" s="141" t="s">
        <v>106</v>
      </c>
      <c r="BX103" s="141" t="s">
        <v>104</v>
      </c>
      <c r="CL103" s="141" t="s">
        <v>1</v>
      </c>
    </row>
    <row r="104" s="4" customFormat="1" ht="23.25" customHeight="1">
      <c r="A104" s="132" t="s">
        <v>87</v>
      </c>
      <c r="B104" s="70"/>
      <c r="C104" s="133"/>
      <c r="D104" s="133"/>
      <c r="E104" s="134" t="s">
        <v>107</v>
      </c>
      <c r="F104" s="134"/>
      <c r="G104" s="134"/>
      <c r="H104" s="134"/>
      <c r="I104" s="134"/>
      <c r="J104" s="133"/>
      <c r="K104" s="134" t="s">
        <v>97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'SO-02 VYT - Vytápění'!J32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88</v>
      </c>
      <c r="AR104" s="72"/>
      <c r="AS104" s="137">
        <v>0</v>
      </c>
      <c r="AT104" s="138">
        <f>ROUND(SUM(AV104:AW104),2)</f>
        <v>0</v>
      </c>
      <c r="AU104" s="139">
        <f>'SO-02 VYT - Vytápění'!P129</f>
        <v>0</v>
      </c>
      <c r="AV104" s="138">
        <f>'SO-02 VYT - Vytápění'!J35</f>
        <v>0</v>
      </c>
      <c r="AW104" s="138">
        <f>'SO-02 VYT - Vytápění'!J36</f>
        <v>0</v>
      </c>
      <c r="AX104" s="138">
        <f>'SO-02 VYT - Vytápění'!J37</f>
        <v>0</v>
      </c>
      <c r="AY104" s="138">
        <f>'SO-02 VYT - Vytápění'!J38</f>
        <v>0</v>
      </c>
      <c r="AZ104" s="138">
        <f>'SO-02 VYT - Vytápění'!F35</f>
        <v>0</v>
      </c>
      <c r="BA104" s="138">
        <f>'SO-02 VYT - Vytápění'!F36</f>
        <v>0</v>
      </c>
      <c r="BB104" s="138">
        <f>'SO-02 VYT - Vytápění'!F37</f>
        <v>0</v>
      </c>
      <c r="BC104" s="138">
        <f>'SO-02 VYT - Vytápění'!F38</f>
        <v>0</v>
      </c>
      <c r="BD104" s="140">
        <f>'SO-02 VYT - Vytápění'!F39</f>
        <v>0</v>
      </c>
      <c r="BE104" s="4"/>
      <c r="BT104" s="141" t="s">
        <v>86</v>
      </c>
      <c r="BV104" s="141" t="s">
        <v>79</v>
      </c>
      <c r="BW104" s="141" t="s">
        <v>108</v>
      </c>
      <c r="BX104" s="141" t="s">
        <v>104</v>
      </c>
      <c r="CL104" s="141" t="s">
        <v>1</v>
      </c>
    </row>
    <row r="105" s="4" customFormat="1" ht="23.25" customHeight="1">
      <c r="A105" s="132" t="s">
        <v>87</v>
      </c>
      <c r="B105" s="70"/>
      <c r="C105" s="133"/>
      <c r="D105" s="133"/>
      <c r="E105" s="134" t="s">
        <v>109</v>
      </c>
      <c r="F105" s="134"/>
      <c r="G105" s="134"/>
      <c r="H105" s="134"/>
      <c r="I105" s="134"/>
      <c r="J105" s="133"/>
      <c r="K105" s="134" t="s">
        <v>100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'SO-02 ELE - Elektromontáže'!J32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88</v>
      </c>
      <c r="AR105" s="72"/>
      <c r="AS105" s="137">
        <v>0</v>
      </c>
      <c r="AT105" s="138">
        <f>ROUND(SUM(AV105:AW105),2)</f>
        <v>0</v>
      </c>
      <c r="AU105" s="139">
        <f>'SO-02 ELE - Elektromontáže'!P127</f>
        <v>0</v>
      </c>
      <c r="AV105" s="138">
        <f>'SO-02 ELE - Elektromontáže'!J35</f>
        <v>0</v>
      </c>
      <c r="AW105" s="138">
        <f>'SO-02 ELE - Elektromontáže'!J36</f>
        <v>0</v>
      </c>
      <c r="AX105" s="138">
        <f>'SO-02 ELE - Elektromontáže'!J37</f>
        <v>0</v>
      </c>
      <c r="AY105" s="138">
        <f>'SO-02 ELE - Elektromontáže'!J38</f>
        <v>0</v>
      </c>
      <c r="AZ105" s="138">
        <f>'SO-02 ELE - Elektromontáže'!F35</f>
        <v>0</v>
      </c>
      <c r="BA105" s="138">
        <f>'SO-02 ELE - Elektromontáže'!F36</f>
        <v>0</v>
      </c>
      <c r="BB105" s="138">
        <f>'SO-02 ELE - Elektromontáže'!F37</f>
        <v>0</v>
      </c>
      <c r="BC105" s="138">
        <f>'SO-02 ELE - Elektromontáže'!F38</f>
        <v>0</v>
      </c>
      <c r="BD105" s="140">
        <f>'SO-02 ELE - Elektromontáže'!F39</f>
        <v>0</v>
      </c>
      <c r="BE105" s="4"/>
      <c r="BT105" s="141" t="s">
        <v>86</v>
      </c>
      <c r="BV105" s="141" t="s">
        <v>79</v>
      </c>
      <c r="BW105" s="141" t="s">
        <v>110</v>
      </c>
      <c r="BX105" s="141" t="s">
        <v>104</v>
      </c>
      <c r="CL105" s="141" t="s">
        <v>1</v>
      </c>
    </row>
    <row r="106" s="7" customFormat="1" ht="16.5" customHeight="1">
      <c r="A106" s="132" t="s">
        <v>87</v>
      </c>
      <c r="B106" s="119"/>
      <c r="C106" s="120"/>
      <c r="D106" s="121" t="s">
        <v>111</v>
      </c>
      <c r="E106" s="121"/>
      <c r="F106" s="121"/>
      <c r="G106" s="121"/>
      <c r="H106" s="121"/>
      <c r="I106" s="122"/>
      <c r="J106" s="121" t="s">
        <v>112</v>
      </c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4">
        <f>'SO-03 - Venkovní prostor'!J30</f>
        <v>0</v>
      </c>
      <c r="AH106" s="122"/>
      <c r="AI106" s="122"/>
      <c r="AJ106" s="122"/>
      <c r="AK106" s="122"/>
      <c r="AL106" s="122"/>
      <c r="AM106" s="122"/>
      <c r="AN106" s="124">
        <f>SUM(AG106,AT106)</f>
        <v>0</v>
      </c>
      <c r="AO106" s="122"/>
      <c r="AP106" s="122"/>
      <c r="AQ106" s="125" t="s">
        <v>83</v>
      </c>
      <c r="AR106" s="126"/>
      <c r="AS106" s="142">
        <v>0</v>
      </c>
      <c r="AT106" s="143">
        <f>ROUND(SUM(AV106:AW106),2)</f>
        <v>0</v>
      </c>
      <c r="AU106" s="144">
        <f>'SO-03 - Venkovní prostor'!P129</f>
        <v>0</v>
      </c>
      <c r="AV106" s="143">
        <f>'SO-03 - Venkovní prostor'!J33</f>
        <v>0</v>
      </c>
      <c r="AW106" s="143">
        <f>'SO-03 - Venkovní prostor'!J34</f>
        <v>0</v>
      </c>
      <c r="AX106" s="143">
        <f>'SO-03 - Venkovní prostor'!J35</f>
        <v>0</v>
      </c>
      <c r="AY106" s="143">
        <f>'SO-03 - Venkovní prostor'!J36</f>
        <v>0</v>
      </c>
      <c r="AZ106" s="143">
        <f>'SO-03 - Venkovní prostor'!F33</f>
        <v>0</v>
      </c>
      <c r="BA106" s="143">
        <f>'SO-03 - Venkovní prostor'!F34</f>
        <v>0</v>
      </c>
      <c r="BB106" s="143">
        <f>'SO-03 - Venkovní prostor'!F35</f>
        <v>0</v>
      </c>
      <c r="BC106" s="143">
        <f>'SO-03 - Venkovní prostor'!F36</f>
        <v>0</v>
      </c>
      <c r="BD106" s="145">
        <f>'SO-03 - Venkovní prostor'!F37</f>
        <v>0</v>
      </c>
      <c r="BE106" s="7"/>
      <c r="BT106" s="131" t="s">
        <v>84</v>
      </c>
      <c r="BV106" s="131" t="s">
        <v>79</v>
      </c>
      <c r="BW106" s="131" t="s">
        <v>113</v>
      </c>
      <c r="BX106" s="131" t="s">
        <v>5</v>
      </c>
      <c r="CL106" s="131" t="s">
        <v>1</v>
      </c>
      <c r="CM106" s="131" t="s">
        <v>86</v>
      </c>
    </row>
    <row r="107" s="2" customFormat="1" ht="30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4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44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</row>
  </sheetData>
  <sheetProtection sheet="1" formatColumns="0" formatRows="0" objects="1" scenarios="1" spinCount="100000" saltValue="jq54lojqhOpRJ0JO0fzJcMO3viJ4WuBcqzbWsAaD/K1B79JoV9rH/loQEprY6WZCyXBQv3ymL4dmPKDk9s8tJA==" hashValue="g2pVKHJ8s9eM55xZ8lGV6ExVGZY8dDLvIUl8W0O+Qu9LrA3peayIIUeNexk4FW0wpMgt0ghBgJ+UuhAyjoZk0g==" algorithmName="SHA-512" password="CC35"/>
  <mergeCells count="86">
    <mergeCell ref="C92:G92"/>
    <mergeCell ref="D101:H101"/>
    <mergeCell ref="D95:H95"/>
    <mergeCell ref="E100:I100"/>
    <mergeCell ref="E96:I96"/>
    <mergeCell ref="E104:I104"/>
    <mergeCell ref="E97:I97"/>
    <mergeCell ref="E102:I102"/>
    <mergeCell ref="E98:I98"/>
    <mergeCell ref="E99:I99"/>
    <mergeCell ref="E103:I103"/>
    <mergeCell ref="I92:AF92"/>
    <mergeCell ref="J101:AF101"/>
    <mergeCell ref="J95:AF95"/>
    <mergeCell ref="K102:AF102"/>
    <mergeCell ref="K98:AF98"/>
    <mergeCell ref="K103:AF103"/>
    <mergeCell ref="K100:AF100"/>
    <mergeCell ref="K96:AF96"/>
    <mergeCell ref="K104:AF104"/>
    <mergeCell ref="K99:AF99"/>
    <mergeCell ref="K97:AF97"/>
    <mergeCell ref="L85:AO85"/>
    <mergeCell ref="E105:I105"/>
    <mergeCell ref="K105:AF105"/>
    <mergeCell ref="D106:H106"/>
    <mergeCell ref="J106:AF106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2:AM102"/>
    <mergeCell ref="AG103:AM103"/>
    <mergeCell ref="AG100:AM100"/>
    <mergeCell ref="AG101:AM101"/>
    <mergeCell ref="AG104:AM104"/>
    <mergeCell ref="AG98:AM98"/>
    <mergeCell ref="AG97:AM97"/>
    <mergeCell ref="AG96:AM96"/>
    <mergeCell ref="AG95:AM95"/>
    <mergeCell ref="AG99:AM99"/>
    <mergeCell ref="AG92:AM92"/>
    <mergeCell ref="AM87:AN87"/>
    <mergeCell ref="AM89:AP89"/>
    <mergeCell ref="AM90:AP90"/>
    <mergeCell ref="AN99:AP99"/>
    <mergeCell ref="AN104:AP104"/>
    <mergeCell ref="AN103:AP103"/>
    <mergeCell ref="AN92:AP92"/>
    <mergeCell ref="AN102:AP102"/>
    <mergeCell ref="AN95:AP95"/>
    <mergeCell ref="AN100:AP100"/>
    <mergeCell ref="AN96:AP96"/>
    <mergeCell ref="AN97:AP97"/>
    <mergeCell ref="AN101:AP101"/>
    <mergeCell ref="AN98:AP98"/>
    <mergeCell ref="AS89:AT91"/>
    <mergeCell ref="AN105:AP105"/>
    <mergeCell ref="AG105:AM105"/>
    <mergeCell ref="AN106:AP106"/>
    <mergeCell ref="AG106:AM106"/>
    <mergeCell ref="AN94:AP94"/>
  </mergeCells>
  <hyperlinks>
    <hyperlink ref="A96" location="'SO-01 - Základní škola'!C2" display="/"/>
    <hyperlink ref="A97" location="'SO-01 ZTI - Zdravotechnika'!C2" display="/"/>
    <hyperlink ref="A98" location="'SO-01 VZT - Vzduchotechnika'!C2" display="/"/>
    <hyperlink ref="A99" location="'SO-01 VYT - Vytápění'!C2" display="/"/>
    <hyperlink ref="A100" location="'SO-01 ELE - Elektromontáže'!C2" display="/"/>
    <hyperlink ref="A102" location="'SO-02 - Družina'!C2" display="/"/>
    <hyperlink ref="A103" location="'SO-02 ZTI - Zdravotechnika'!C2" display="/"/>
    <hyperlink ref="A104" location="'SO-02 VYT - Vytápění'!C2" display="/"/>
    <hyperlink ref="A105" location="'SO-02 ELE - Elektromontáže'!C2" display="/"/>
    <hyperlink ref="A106" location="'SO-03 - Venkovní prostor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114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Stavební úpravy školských objektů a zahrady ZŠ Nepomucká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116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12. 11. 2024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">
        <v>30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26</v>
      </c>
      <c r="J21" s="141" t="s">
        <v>32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34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37</v>
      </c>
      <c r="E30" s="38"/>
      <c r="F30" s="38"/>
      <c r="G30" s="38"/>
      <c r="H30" s="38"/>
      <c r="I30" s="38"/>
      <c r="J30" s="160">
        <f>ROUND(J138,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39</v>
      </c>
      <c r="G32" s="38"/>
      <c r="H32" s="38"/>
      <c r="I32" s="161" t="s">
        <v>38</v>
      </c>
      <c r="J32" s="161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41</v>
      </c>
      <c r="E33" s="150" t="s">
        <v>42</v>
      </c>
      <c r="F33" s="163">
        <f>ROUND((ROUND((SUM(BE138:BE378)),  2) + SUM(BE380:BE384)), 2)</f>
        <v>0</v>
      </c>
      <c r="G33" s="38"/>
      <c r="H33" s="38"/>
      <c r="I33" s="164">
        <v>0.20999999999999999</v>
      </c>
      <c r="J33" s="163">
        <f>ROUND((ROUND(((SUM(BE138:BE378))*I33),  2) + (SUM(BE380:BE384)*I33)),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43</v>
      </c>
      <c r="F34" s="163">
        <f>ROUND((ROUND((SUM(BF138:BF378)),  2) + SUM(BF380:BF384)), 2)</f>
        <v>0</v>
      </c>
      <c r="G34" s="38"/>
      <c r="H34" s="38"/>
      <c r="I34" s="164">
        <v>0.12</v>
      </c>
      <c r="J34" s="163">
        <f>ROUND((ROUND(((SUM(BF138:BF378))*I34),  2) + (SUM(BF380:BF384)*I34)),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44</v>
      </c>
      <c r="F35" s="163">
        <f>ROUND((ROUND((SUM(BG138:BG378)),  2) + SUM(BG380:BG384)),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45</v>
      </c>
      <c r="F36" s="163">
        <f>ROUND((ROUND((SUM(BH138:BH378)),  2) + SUM(BH380:BH384)),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ROUND((ROUND((SUM(BI138:BI378)),  2) + SUM(BI380:BI384)),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47</v>
      </c>
      <c r="E39" s="167"/>
      <c r="F39" s="167"/>
      <c r="G39" s="168" t="s">
        <v>48</v>
      </c>
      <c r="H39" s="169" t="s">
        <v>49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Stavební úpravy školských objektů a zahrady ZŠ Nepomucká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SO-01 - Základní škola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12. 11. 2024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>ABCD studio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118</v>
      </c>
      <c r="D94" s="185"/>
      <c r="E94" s="185"/>
      <c r="F94" s="185"/>
      <c r="G94" s="185"/>
      <c r="H94" s="185"/>
      <c r="I94" s="185"/>
      <c r="J94" s="186" t="s">
        <v>119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120</v>
      </c>
      <c r="D96" s="40"/>
      <c r="E96" s="40"/>
      <c r="F96" s="40"/>
      <c r="G96" s="40"/>
      <c r="H96" s="40"/>
      <c r="I96" s="40"/>
      <c r="J96" s="110">
        <f>J138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88"/>
      <c r="C97" s="189"/>
      <c r="D97" s="190" t="s">
        <v>122</v>
      </c>
      <c r="E97" s="191"/>
      <c r="F97" s="191"/>
      <c r="G97" s="191"/>
      <c r="H97" s="191"/>
      <c r="I97" s="191"/>
      <c r="J97" s="192">
        <f>J139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123</v>
      </c>
      <c r="E98" s="196"/>
      <c r="F98" s="196"/>
      <c r="G98" s="196"/>
      <c r="H98" s="196"/>
      <c r="I98" s="196"/>
      <c r="J98" s="197">
        <f>J140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124</v>
      </c>
      <c r="E99" s="196"/>
      <c r="F99" s="196"/>
      <c r="G99" s="196"/>
      <c r="H99" s="196"/>
      <c r="I99" s="196"/>
      <c r="J99" s="197">
        <f>J147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125</v>
      </c>
      <c r="E100" s="196"/>
      <c r="F100" s="196"/>
      <c r="G100" s="196"/>
      <c r="H100" s="196"/>
      <c r="I100" s="196"/>
      <c r="J100" s="197">
        <f>J155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126</v>
      </c>
      <c r="E101" s="196"/>
      <c r="F101" s="196"/>
      <c r="G101" s="196"/>
      <c r="H101" s="196"/>
      <c r="I101" s="196"/>
      <c r="J101" s="197">
        <f>J158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127</v>
      </c>
      <c r="E102" s="196"/>
      <c r="F102" s="196"/>
      <c r="G102" s="196"/>
      <c r="H102" s="196"/>
      <c r="I102" s="196"/>
      <c r="J102" s="197">
        <f>J163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128</v>
      </c>
      <c r="E103" s="196"/>
      <c r="F103" s="196"/>
      <c r="G103" s="196"/>
      <c r="H103" s="196"/>
      <c r="I103" s="196"/>
      <c r="J103" s="197">
        <f>J190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129</v>
      </c>
      <c r="E104" s="196"/>
      <c r="F104" s="196"/>
      <c r="G104" s="196"/>
      <c r="H104" s="196"/>
      <c r="I104" s="196"/>
      <c r="J104" s="197">
        <f>J199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130</v>
      </c>
      <c r="E105" s="196"/>
      <c r="F105" s="196"/>
      <c r="G105" s="196"/>
      <c r="H105" s="196"/>
      <c r="I105" s="196"/>
      <c r="J105" s="197">
        <f>J205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8"/>
      <c r="C106" s="189"/>
      <c r="D106" s="190" t="s">
        <v>131</v>
      </c>
      <c r="E106" s="191"/>
      <c r="F106" s="191"/>
      <c r="G106" s="191"/>
      <c r="H106" s="191"/>
      <c r="I106" s="191"/>
      <c r="J106" s="192">
        <f>J207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4"/>
      <c r="C107" s="133"/>
      <c r="D107" s="195" t="s">
        <v>132</v>
      </c>
      <c r="E107" s="196"/>
      <c r="F107" s="196"/>
      <c r="G107" s="196"/>
      <c r="H107" s="196"/>
      <c r="I107" s="196"/>
      <c r="J107" s="197">
        <f>J208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133</v>
      </c>
      <c r="E108" s="196"/>
      <c r="F108" s="196"/>
      <c r="G108" s="196"/>
      <c r="H108" s="196"/>
      <c r="I108" s="196"/>
      <c r="J108" s="197">
        <f>J215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134</v>
      </c>
      <c r="E109" s="196"/>
      <c r="F109" s="196"/>
      <c r="G109" s="196"/>
      <c r="H109" s="196"/>
      <c r="I109" s="196"/>
      <c r="J109" s="197">
        <f>J227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4"/>
      <c r="C110" s="133"/>
      <c r="D110" s="195" t="s">
        <v>135</v>
      </c>
      <c r="E110" s="196"/>
      <c r="F110" s="196"/>
      <c r="G110" s="196"/>
      <c r="H110" s="196"/>
      <c r="I110" s="196"/>
      <c r="J110" s="197">
        <f>J231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4"/>
      <c r="C111" s="133"/>
      <c r="D111" s="195" t="s">
        <v>136</v>
      </c>
      <c r="E111" s="196"/>
      <c r="F111" s="196"/>
      <c r="G111" s="196"/>
      <c r="H111" s="196"/>
      <c r="I111" s="196"/>
      <c r="J111" s="197">
        <f>J246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4"/>
      <c r="C112" s="133"/>
      <c r="D112" s="195" t="s">
        <v>137</v>
      </c>
      <c r="E112" s="196"/>
      <c r="F112" s="196"/>
      <c r="G112" s="196"/>
      <c r="H112" s="196"/>
      <c r="I112" s="196"/>
      <c r="J112" s="197">
        <f>J273</f>
        <v>0</v>
      </c>
      <c r="K112" s="13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4"/>
      <c r="C113" s="133"/>
      <c r="D113" s="195" t="s">
        <v>138</v>
      </c>
      <c r="E113" s="196"/>
      <c r="F113" s="196"/>
      <c r="G113" s="196"/>
      <c r="H113" s="196"/>
      <c r="I113" s="196"/>
      <c r="J113" s="197">
        <f>J278</f>
        <v>0</v>
      </c>
      <c r="K113" s="133"/>
      <c r="L113" s="19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4"/>
      <c r="C114" s="133"/>
      <c r="D114" s="195" t="s">
        <v>139</v>
      </c>
      <c r="E114" s="196"/>
      <c r="F114" s="196"/>
      <c r="G114" s="196"/>
      <c r="H114" s="196"/>
      <c r="I114" s="196"/>
      <c r="J114" s="197">
        <f>J306</f>
        <v>0</v>
      </c>
      <c r="K114" s="133"/>
      <c r="L114" s="19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4"/>
      <c r="C115" s="133"/>
      <c r="D115" s="195" t="s">
        <v>140</v>
      </c>
      <c r="E115" s="196"/>
      <c r="F115" s="196"/>
      <c r="G115" s="196"/>
      <c r="H115" s="196"/>
      <c r="I115" s="196"/>
      <c r="J115" s="197">
        <f>J346</f>
        <v>0</v>
      </c>
      <c r="K115" s="133"/>
      <c r="L115" s="19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4"/>
      <c r="C116" s="133"/>
      <c r="D116" s="195" t="s">
        <v>141</v>
      </c>
      <c r="E116" s="196"/>
      <c r="F116" s="196"/>
      <c r="G116" s="196"/>
      <c r="H116" s="196"/>
      <c r="I116" s="196"/>
      <c r="J116" s="197">
        <f>J367</f>
        <v>0</v>
      </c>
      <c r="K116" s="133"/>
      <c r="L116" s="19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88"/>
      <c r="C117" s="189"/>
      <c r="D117" s="190" t="s">
        <v>142</v>
      </c>
      <c r="E117" s="191"/>
      <c r="F117" s="191"/>
      <c r="G117" s="191"/>
      <c r="H117" s="191"/>
      <c r="I117" s="191"/>
      <c r="J117" s="192">
        <f>J373</f>
        <v>0</v>
      </c>
      <c r="K117" s="189"/>
      <c r="L117" s="193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1.84" customHeight="1">
      <c r="A118" s="9"/>
      <c r="B118" s="188"/>
      <c r="C118" s="189"/>
      <c r="D118" s="199" t="s">
        <v>143</v>
      </c>
      <c r="E118" s="189"/>
      <c r="F118" s="189"/>
      <c r="G118" s="189"/>
      <c r="H118" s="189"/>
      <c r="I118" s="189"/>
      <c r="J118" s="200">
        <f>J379</f>
        <v>0</v>
      </c>
      <c r="K118" s="189"/>
      <c r="L118" s="193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144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183" t="str">
        <f>E7</f>
        <v>Stavební úpravy školských objektů a zahrady ZŠ Nepomucká</v>
      </c>
      <c r="F128" s="32"/>
      <c r="G128" s="32"/>
      <c r="H128" s="32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115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E9</f>
        <v>SO-01 - Základní škola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F12</f>
        <v xml:space="preserve"> </v>
      </c>
      <c r="G132" s="40"/>
      <c r="H132" s="40"/>
      <c r="I132" s="32" t="s">
        <v>22</v>
      </c>
      <c r="J132" s="79" t="str">
        <f>IF(J12="","",J12)</f>
        <v>12. 11. 2024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24</v>
      </c>
      <c r="D134" s="40"/>
      <c r="E134" s="40"/>
      <c r="F134" s="27" t="str">
        <f>E15</f>
        <v xml:space="preserve"> </v>
      </c>
      <c r="G134" s="40"/>
      <c r="H134" s="40"/>
      <c r="I134" s="32" t="s">
        <v>29</v>
      </c>
      <c r="J134" s="36" t="str">
        <f>E21</f>
        <v>ABCD studio s.r.o.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27</v>
      </c>
      <c r="D135" s="40"/>
      <c r="E135" s="40"/>
      <c r="F135" s="27" t="str">
        <f>IF(E18="","",E18)</f>
        <v>Vyplň údaj</v>
      </c>
      <c r="G135" s="40"/>
      <c r="H135" s="40"/>
      <c r="I135" s="32" t="s">
        <v>34</v>
      </c>
      <c r="J135" s="36" t="str">
        <f>E24</f>
        <v xml:space="preserve"> 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201"/>
      <c r="B137" s="202"/>
      <c r="C137" s="203" t="s">
        <v>145</v>
      </c>
      <c r="D137" s="204" t="s">
        <v>62</v>
      </c>
      <c r="E137" s="204" t="s">
        <v>58</v>
      </c>
      <c r="F137" s="204" t="s">
        <v>59</v>
      </c>
      <c r="G137" s="204" t="s">
        <v>146</v>
      </c>
      <c r="H137" s="204" t="s">
        <v>147</v>
      </c>
      <c r="I137" s="204" t="s">
        <v>148</v>
      </c>
      <c r="J137" s="205" t="s">
        <v>119</v>
      </c>
      <c r="K137" s="206" t="s">
        <v>149</v>
      </c>
      <c r="L137" s="207"/>
      <c r="M137" s="100" t="s">
        <v>1</v>
      </c>
      <c r="N137" s="101" t="s">
        <v>41</v>
      </c>
      <c r="O137" s="101" t="s">
        <v>150</v>
      </c>
      <c r="P137" s="101" t="s">
        <v>151</v>
      </c>
      <c r="Q137" s="101" t="s">
        <v>152</v>
      </c>
      <c r="R137" s="101" t="s">
        <v>153</v>
      </c>
      <c r="S137" s="101" t="s">
        <v>154</v>
      </c>
      <c r="T137" s="102" t="s">
        <v>155</v>
      </c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</row>
    <row r="138" s="2" customFormat="1" ht="22.8" customHeight="1">
      <c r="A138" s="38"/>
      <c r="B138" s="39"/>
      <c r="C138" s="107" t="s">
        <v>156</v>
      </c>
      <c r="D138" s="40"/>
      <c r="E138" s="40"/>
      <c r="F138" s="40"/>
      <c r="G138" s="40"/>
      <c r="H138" s="40"/>
      <c r="I138" s="40"/>
      <c r="J138" s="208">
        <f>BK138</f>
        <v>0</v>
      </c>
      <c r="K138" s="40"/>
      <c r="L138" s="44"/>
      <c r="M138" s="103"/>
      <c r="N138" s="209"/>
      <c r="O138" s="104"/>
      <c r="P138" s="210">
        <f>P139+P207+P373+P379</f>
        <v>0</v>
      </c>
      <c r="Q138" s="104"/>
      <c r="R138" s="210">
        <f>R139+R207+R373+R379</f>
        <v>12.79021191</v>
      </c>
      <c r="S138" s="104"/>
      <c r="T138" s="211">
        <f>T139+T207+T373+T379</f>
        <v>3.7771976299999994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76</v>
      </c>
      <c r="AU138" s="17" t="s">
        <v>121</v>
      </c>
      <c r="BK138" s="212">
        <f>BK139+BK207+BK373+BK379</f>
        <v>0</v>
      </c>
    </row>
    <row r="139" s="12" customFormat="1" ht="25.92" customHeight="1">
      <c r="A139" s="12"/>
      <c r="B139" s="213"/>
      <c r="C139" s="214"/>
      <c r="D139" s="215" t="s">
        <v>76</v>
      </c>
      <c r="E139" s="216" t="s">
        <v>157</v>
      </c>
      <c r="F139" s="216" t="s">
        <v>158</v>
      </c>
      <c r="G139" s="214"/>
      <c r="H139" s="214"/>
      <c r="I139" s="217"/>
      <c r="J139" s="200">
        <f>BK139</f>
        <v>0</v>
      </c>
      <c r="K139" s="214"/>
      <c r="L139" s="218"/>
      <c r="M139" s="219"/>
      <c r="N139" s="220"/>
      <c r="O139" s="220"/>
      <c r="P139" s="221">
        <f>P140+P147+P155+P158+P163+P190+P199+P205</f>
        <v>0</v>
      </c>
      <c r="Q139" s="220"/>
      <c r="R139" s="221">
        <f>R140+R147+R155+R158+R163+R190+R199+R205</f>
        <v>2.3676740400000003</v>
      </c>
      <c r="S139" s="220"/>
      <c r="T139" s="222">
        <f>T140+T147+T155+T158+T163+T190+T199+T205</f>
        <v>0.62773199999999996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84</v>
      </c>
      <c r="AT139" s="224" t="s">
        <v>76</v>
      </c>
      <c r="AU139" s="224" t="s">
        <v>77</v>
      </c>
      <c r="AY139" s="223" t="s">
        <v>159</v>
      </c>
      <c r="BK139" s="225">
        <f>BK140+BK147+BK155+BK158+BK163+BK190+BK199+BK205</f>
        <v>0</v>
      </c>
    </row>
    <row r="140" s="12" customFormat="1" ht="22.8" customHeight="1">
      <c r="A140" s="12"/>
      <c r="B140" s="213"/>
      <c r="C140" s="214"/>
      <c r="D140" s="215" t="s">
        <v>76</v>
      </c>
      <c r="E140" s="226" t="s">
        <v>160</v>
      </c>
      <c r="F140" s="226" t="s">
        <v>161</v>
      </c>
      <c r="G140" s="214"/>
      <c r="H140" s="214"/>
      <c r="I140" s="217"/>
      <c r="J140" s="227">
        <f>BK140</f>
        <v>0</v>
      </c>
      <c r="K140" s="214"/>
      <c r="L140" s="218"/>
      <c r="M140" s="219"/>
      <c r="N140" s="220"/>
      <c r="O140" s="220"/>
      <c r="P140" s="221">
        <f>SUM(P141:P146)</f>
        <v>0</v>
      </c>
      <c r="Q140" s="220"/>
      <c r="R140" s="221">
        <f>SUM(R141:R146)</f>
        <v>0</v>
      </c>
      <c r="S140" s="220"/>
      <c r="T140" s="222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84</v>
      </c>
      <c r="AT140" s="224" t="s">
        <v>76</v>
      </c>
      <c r="AU140" s="224" t="s">
        <v>84</v>
      </c>
      <c r="AY140" s="223" t="s">
        <v>159</v>
      </c>
      <c r="BK140" s="225">
        <f>SUM(BK141:BK146)</f>
        <v>0</v>
      </c>
    </row>
    <row r="141" s="2" customFormat="1" ht="21.75" customHeight="1">
      <c r="A141" s="38"/>
      <c r="B141" s="39"/>
      <c r="C141" s="228" t="s">
        <v>84</v>
      </c>
      <c r="D141" s="228" t="s">
        <v>162</v>
      </c>
      <c r="E141" s="229" t="s">
        <v>163</v>
      </c>
      <c r="F141" s="230" t="s">
        <v>164</v>
      </c>
      <c r="G141" s="231" t="s">
        <v>165</v>
      </c>
      <c r="H141" s="232">
        <v>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42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166</v>
      </c>
      <c r="AT141" s="240" t="s">
        <v>162</v>
      </c>
      <c r="AU141" s="240" t="s">
        <v>86</v>
      </c>
      <c r="AY141" s="17" t="s">
        <v>159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84</v>
      </c>
      <c r="BK141" s="241">
        <f>ROUND(I141*H141,2)</f>
        <v>0</v>
      </c>
      <c r="BL141" s="17" t="s">
        <v>166</v>
      </c>
      <c r="BM141" s="240" t="s">
        <v>167</v>
      </c>
    </row>
    <row r="142" s="2" customFormat="1" ht="24.15" customHeight="1">
      <c r="A142" s="38"/>
      <c r="B142" s="39"/>
      <c r="C142" s="228" t="s">
        <v>86</v>
      </c>
      <c r="D142" s="228" t="s">
        <v>162</v>
      </c>
      <c r="E142" s="229" t="s">
        <v>168</v>
      </c>
      <c r="F142" s="230" t="s">
        <v>169</v>
      </c>
      <c r="G142" s="231" t="s">
        <v>165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166</v>
      </c>
      <c r="AT142" s="240" t="s">
        <v>162</v>
      </c>
      <c r="AU142" s="240" t="s">
        <v>86</v>
      </c>
      <c r="AY142" s="17" t="s">
        <v>159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84</v>
      </c>
      <c r="BK142" s="241">
        <f>ROUND(I142*H142,2)</f>
        <v>0</v>
      </c>
      <c r="BL142" s="17" t="s">
        <v>166</v>
      </c>
      <c r="BM142" s="240" t="s">
        <v>170</v>
      </c>
    </row>
    <row r="143" s="2" customFormat="1" ht="24.15" customHeight="1">
      <c r="A143" s="38"/>
      <c r="B143" s="39"/>
      <c r="C143" s="228" t="s">
        <v>171</v>
      </c>
      <c r="D143" s="228" t="s">
        <v>162</v>
      </c>
      <c r="E143" s="229" t="s">
        <v>172</v>
      </c>
      <c r="F143" s="230" t="s">
        <v>173</v>
      </c>
      <c r="G143" s="231" t="s">
        <v>165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166</v>
      </c>
      <c r="AT143" s="240" t="s">
        <v>162</v>
      </c>
      <c r="AU143" s="240" t="s">
        <v>86</v>
      </c>
      <c r="AY143" s="17" t="s">
        <v>159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84</v>
      </c>
      <c r="BK143" s="241">
        <f>ROUND(I143*H143,2)</f>
        <v>0</v>
      </c>
      <c r="BL143" s="17" t="s">
        <v>166</v>
      </c>
      <c r="BM143" s="240" t="s">
        <v>174</v>
      </c>
    </row>
    <row r="144" s="2" customFormat="1" ht="24.15" customHeight="1">
      <c r="A144" s="38"/>
      <c r="B144" s="39"/>
      <c r="C144" s="228" t="s">
        <v>166</v>
      </c>
      <c r="D144" s="228" t="s">
        <v>162</v>
      </c>
      <c r="E144" s="229" t="s">
        <v>175</v>
      </c>
      <c r="F144" s="230" t="s">
        <v>176</v>
      </c>
      <c r="G144" s="231" t="s">
        <v>165</v>
      </c>
      <c r="H144" s="232">
        <v>1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166</v>
      </c>
      <c r="AT144" s="240" t="s">
        <v>162</v>
      </c>
      <c r="AU144" s="240" t="s">
        <v>86</v>
      </c>
      <c r="AY144" s="17" t="s">
        <v>159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84</v>
      </c>
      <c r="BK144" s="241">
        <f>ROUND(I144*H144,2)</f>
        <v>0</v>
      </c>
      <c r="BL144" s="17" t="s">
        <v>166</v>
      </c>
      <c r="BM144" s="240" t="s">
        <v>177</v>
      </c>
    </row>
    <row r="145" s="2" customFormat="1" ht="24.15" customHeight="1">
      <c r="A145" s="38"/>
      <c r="B145" s="39"/>
      <c r="C145" s="228" t="s">
        <v>178</v>
      </c>
      <c r="D145" s="228" t="s">
        <v>162</v>
      </c>
      <c r="E145" s="229" t="s">
        <v>179</v>
      </c>
      <c r="F145" s="230" t="s">
        <v>180</v>
      </c>
      <c r="G145" s="231" t="s">
        <v>165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166</v>
      </c>
      <c r="AT145" s="240" t="s">
        <v>162</v>
      </c>
      <c r="AU145" s="240" t="s">
        <v>86</v>
      </c>
      <c r="AY145" s="17" t="s">
        <v>159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84</v>
      </c>
      <c r="BK145" s="241">
        <f>ROUND(I145*H145,2)</f>
        <v>0</v>
      </c>
      <c r="BL145" s="17" t="s">
        <v>166</v>
      </c>
      <c r="BM145" s="240" t="s">
        <v>181</v>
      </c>
    </row>
    <row r="146" s="2" customFormat="1" ht="24.15" customHeight="1">
      <c r="A146" s="38"/>
      <c r="B146" s="39"/>
      <c r="C146" s="228" t="s">
        <v>182</v>
      </c>
      <c r="D146" s="228" t="s">
        <v>162</v>
      </c>
      <c r="E146" s="229" t="s">
        <v>183</v>
      </c>
      <c r="F146" s="230" t="s">
        <v>184</v>
      </c>
      <c r="G146" s="231" t="s">
        <v>185</v>
      </c>
      <c r="H146" s="232">
        <v>120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166</v>
      </c>
      <c r="AT146" s="240" t="s">
        <v>162</v>
      </c>
      <c r="AU146" s="240" t="s">
        <v>86</v>
      </c>
      <c r="AY146" s="17" t="s">
        <v>159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84</v>
      </c>
      <c r="BK146" s="241">
        <f>ROUND(I146*H146,2)</f>
        <v>0</v>
      </c>
      <c r="BL146" s="17" t="s">
        <v>166</v>
      </c>
      <c r="BM146" s="240" t="s">
        <v>186</v>
      </c>
    </row>
    <row r="147" s="12" customFormat="1" ht="22.8" customHeight="1">
      <c r="A147" s="12"/>
      <c r="B147" s="213"/>
      <c r="C147" s="214"/>
      <c r="D147" s="215" t="s">
        <v>76</v>
      </c>
      <c r="E147" s="226" t="s">
        <v>84</v>
      </c>
      <c r="F147" s="226" t="s">
        <v>187</v>
      </c>
      <c r="G147" s="214"/>
      <c r="H147" s="214"/>
      <c r="I147" s="217"/>
      <c r="J147" s="227">
        <f>BK147</f>
        <v>0</v>
      </c>
      <c r="K147" s="214"/>
      <c r="L147" s="218"/>
      <c r="M147" s="219"/>
      <c r="N147" s="220"/>
      <c r="O147" s="220"/>
      <c r="P147" s="221">
        <f>SUM(P148:P154)</f>
        <v>0</v>
      </c>
      <c r="Q147" s="220"/>
      <c r="R147" s="221">
        <f>SUM(R148:R154)</f>
        <v>0</v>
      </c>
      <c r="S147" s="220"/>
      <c r="T147" s="222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84</v>
      </c>
      <c r="AT147" s="224" t="s">
        <v>76</v>
      </c>
      <c r="AU147" s="224" t="s">
        <v>84</v>
      </c>
      <c r="AY147" s="223" t="s">
        <v>159</v>
      </c>
      <c r="BK147" s="225">
        <f>SUM(BK148:BK154)</f>
        <v>0</v>
      </c>
    </row>
    <row r="148" s="2" customFormat="1" ht="24.15" customHeight="1">
      <c r="A148" s="38"/>
      <c r="B148" s="39"/>
      <c r="C148" s="228" t="s">
        <v>188</v>
      </c>
      <c r="D148" s="228" t="s">
        <v>162</v>
      </c>
      <c r="E148" s="229" t="s">
        <v>189</v>
      </c>
      <c r="F148" s="230" t="s">
        <v>190</v>
      </c>
      <c r="G148" s="231" t="s">
        <v>191</v>
      </c>
      <c r="H148" s="232">
        <v>0.12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166</v>
      </c>
      <c r="AT148" s="240" t="s">
        <v>162</v>
      </c>
      <c r="AU148" s="240" t="s">
        <v>86</v>
      </c>
      <c r="AY148" s="17" t="s">
        <v>159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84</v>
      </c>
      <c r="BK148" s="241">
        <f>ROUND(I148*H148,2)</f>
        <v>0</v>
      </c>
      <c r="BL148" s="17" t="s">
        <v>166</v>
      </c>
      <c r="BM148" s="240" t="s">
        <v>192</v>
      </c>
    </row>
    <row r="149" s="13" customFormat="1">
      <c r="A149" s="13"/>
      <c r="B149" s="242"/>
      <c r="C149" s="243"/>
      <c r="D149" s="244" t="s">
        <v>193</v>
      </c>
      <c r="E149" s="245" t="s">
        <v>1</v>
      </c>
      <c r="F149" s="246" t="s">
        <v>194</v>
      </c>
      <c r="G149" s="243"/>
      <c r="H149" s="247">
        <v>0.12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193</v>
      </c>
      <c r="AU149" s="253" t="s">
        <v>86</v>
      </c>
      <c r="AV149" s="13" t="s">
        <v>86</v>
      </c>
      <c r="AW149" s="13" t="s">
        <v>33</v>
      </c>
      <c r="AX149" s="13" t="s">
        <v>84</v>
      </c>
      <c r="AY149" s="253" t="s">
        <v>159</v>
      </c>
    </row>
    <row r="150" s="2" customFormat="1" ht="37.8" customHeight="1">
      <c r="A150" s="38"/>
      <c r="B150" s="39"/>
      <c r="C150" s="228" t="s">
        <v>195</v>
      </c>
      <c r="D150" s="228" t="s">
        <v>162</v>
      </c>
      <c r="E150" s="229" t="s">
        <v>196</v>
      </c>
      <c r="F150" s="230" t="s">
        <v>197</v>
      </c>
      <c r="G150" s="231" t="s">
        <v>191</v>
      </c>
      <c r="H150" s="232">
        <v>0.12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166</v>
      </c>
      <c r="AT150" s="240" t="s">
        <v>162</v>
      </c>
      <c r="AU150" s="240" t="s">
        <v>86</v>
      </c>
      <c r="AY150" s="17" t="s">
        <v>159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84</v>
      </c>
      <c r="BK150" s="241">
        <f>ROUND(I150*H150,2)</f>
        <v>0</v>
      </c>
      <c r="BL150" s="17" t="s">
        <v>166</v>
      </c>
      <c r="BM150" s="240" t="s">
        <v>198</v>
      </c>
    </row>
    <row r="151" s="2" customFormat="1" ht="24.15" customHeight="1">
      <c r="A151" s="38"/>
      <c r="B151" s="39"/>
      <c r="C151" s="228" t="s">
        <v>199</v>
      </c>
      <c r="D151" s="228" t="s">
        <v>162</v>
      </c>
      <c r="E151" s="229" t="s">
        <v>200</v>
      </c>
      <c r="F151" s="230" t="s">
        <v>201</v>
      </c>
      <c r="G151" s="231" t="s">
        <v>191</v>
      </c>
      <c r="H151" s="232">
        <v>0.12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166</v>
      </c>
      <c r="AT151" s="240" t="s">
        <v>162</v>
      </c>
      <c r="AU151" s="240" t="s">
        <v>86</v>
      </c>
      <c r="AY151" s="17" t="s">
        <v>159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84</v>
      </c>
      <c r="BK151" s="241">
        <f>ROUND(I151*H151,2)</f>
        <v>0</v>
      </c>
      <c r="BL151" s="17" t="s">
        <v>166</v>
      </c>
      <c r="BM151" s="240" t="s">
        <v>202</v>
      </c>
    </row>
    <row r="152" s="2" customFormat="1" ht="33" customHeight="1">
      <c r="A152" s="38"/>
      <c r="B152" s="39"/>
      <c r="C152" s="228" t="s">
        <v>203</v>
      </c>
      <c r="D152" s="228" t="s">
        <v>162</v>
      </c>
      <c r="E152" s="229" t="s">
        <v>204</v>
      </c>
      <c r="F152" s="230" t="s">
        <v>205</v>
      </c>
      <c r="G152" s="231" t="s">
        <v>206</v>
      </c>
      <c r="H152" s="232">
        <v>0.216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166</v>
      </c>
      <c r="AT152" s="240" t="s">
        <v>162</v>
      </c>
      <c r="AU152" s="240" t="s">
        <v>86</v>
      </c>
      <c r="AY152" s="17" t="s">
        <v>159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84</v>
      </c>
      <c r="BK152" s="241">
        <f>ROUND(I152*H152,2)</f>
        <v>0</v>
      </c>
      <c r="BL152" s="17" t="s">
        <v>166</v>
      </c>
      <c r="BM152" s="240" t="s">
        <v>207</v>
      </c>
    </row>
    <row r="153" s="13" customFormat="1">
      <c r="A153" s="13"/>
      <c r="B153" s="242"/>
      <c r="C153" s="243"/>
      <c r="D153" s="244" t="s">
        <v>193</v>
      </c>
      <c r="E153" s="243"/>
      <c r="F153" s="246" t="s">
        <v>208</v>
      </c>
      <c r="G153" s="243"/>
      <c r="H153" s="247">
        <v>0.216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193</v>
      </c>
      <c r="AU153" s="253" t="s">
        <v>86</v>
      </c>
      <c r="AV153" s="13" t="s">
        <v>86</v>
      </c>
      <c r="AW153" s="13" t="s">
        <v>4</v>
      </c>
      <c r="AX153" s="13" t="s">
        <v>84</v>
      </c>
      <c r="AY153" s="253" t="s">
        <v>159</v>
      </c>
    </row>
    <row r="154" s="2" customFormat="1" ht="16.5" customHeight="1">
      <c r="A154" s="38"/>
      <c r="B154" s="39"/>
      <c r="C154" s="228" t="s">
        <v>160</v>
      </c>
      <c r="D154" s="228" t="s">
        <v>162</v>
      </c>
      <c r="E154" s="229" t="s">
        <v>209</v>
      </c>
      <c r="F154" s="230" t="s">
        <v>210</v>
      </c>
      <c r="G154" s="231" t="s">
        <v>191</v>
      </c>
      <c r="H154" s="232">
        <v>0.12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166</v>
      </c>
      <c r="AT154" s="240" t="s">
        <v>162</v>
      </c>
      <c r="AU154" s="240" t="s">
        <v>86</v>
      </c>
      <c r="AY154" s="17" t="s">
        <v>159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84</v>
      </c>
      <c r="BK154" s="241">
        <f>ROUND(I154*H154,2)</f>
        <v>0</v>
      </c>
      <c r="BL154" s="17" t="s">
        <v>166</v>
      </c>
      <c r="BM154" s="240" t="s">
        <v>211</v>
      </c>
    </row>
    <row r="155" s="12" customFormat="1" ht="22.8" customHeight="1">
      <c r="A155" s="12"/>
      <c r="B155" s="213"/>
      <c r="C155" s="214"/>
      <c r="D155" s="215" t="s">
        <v>76</v>
      </c>
      <c r="E155" s="226" t="s">
        <v>86</v>
      </c>
      <c r="F155" s="226" t="s">
        <v>212</v>
      </c>
      <c r="G155" s="214"/>
      <c r="H155" s="214"/>
      <c r="I155" s="217"/>
      <c r="J155" s="227">
        <f>BK155</f>
        <v>0</v>
      </c>
      <c r="K155" s="214"/>
      <c r="L155" s="218"/>
      <c r="M155" s="219"/>
      <c r="N155" s="220"/>
      <c r="O155" s="220"/>
      <c r="P155" s="221">
        <f>SUM(P156:P157)</f>
        <v>0</v>
      </c>
      <c r="Q155" s="220"/>
      <c r="R155" s="221">
        <f>SUM(R156:R157)</f>
        <v>0.27612239999999999</v>
      </c>
      <c r="S155" s="220"/>
      <c r="T155" s="222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84</v>
      </c>
      <c r="AT155" s="224" t="s">
        <v>76</v>
      </c>
      <c r="AU155" s="224" t="s">
        <v>84</v>
      </c>
      <c r="AY155" s="223" t="s">
        <v>159</v>
      </c>
      <c r="BK155" s="225">
        <f>SUM(BK156:BK157)</f>
        <v>0</v>
      </c>
    </row>
    <row r="156" s="2" customFormat="1" ht="16.5" customHeight="1">
      <c r="A156" s="38"/>
      <c r="B156" s="39"/>
      <c r="C156" s="228" t="s">
        <v>8</v>
      </c>
      <c r="D156" s="228" t="s">
        <v>162</v>
      </c>
      <c r="E156" s="229" t="s">
        <v>213</v>
      </c>
      <c r="F156" s="230" t="s">
        <v>214</v>
      </c>
      <c r="G156" s="231" t="s">
        <v>191</v>
      </c>
      <c r="H156" s="232">
        <v>0.12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2.3010199999999998</v>
      </c>
      <c r="R156" s="238">
        <f>Q156*H156</f>
        <v>0.27612239999999999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166</v>
      </c>
      <c r="AT156" s="240" t="s">
        <v>162</v>
      </c>
      <c r="AU156" s="240" t="s">
        <v>86</v>
      </c>
      <c r="AY156" s="17" t="s">
        <v>159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84</v>
      </c>
      <c r="BK156" s="241">
        <f>ROUND(I156*H156,2)</f>
        <v>0</v>
      </c>
      <c r="BL156" s="17" t="s">
        <v>166</v>
      </c>
      <c r="BM156" s="240" t="s">
        <v>215</v>
      </c>
    </row>
    <row r="157" s="13" customFormat="1">
      <c r="A157" s="13"/>
      <c r="B157" s="242"/>
      <c r="C157" s="243"/>
      <c r="D157" s="244" t="s">
        <v>193</v>
      </c>
      <c r="E157" s="245" t="s">
        <v>1</v>
      </c>
      <c r="F157" s="246" t="s">
        <v>216</v>
      </c>
      <c r="G157" s="243"/>
      <c r="H157" s="247">
        <v>0.12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193</v>
      </c>
      <c r="AU157" s="253" t="s">
        <v>86</v>
      </c>
      <c r="AV157" s="13" t="s">
        <v>86</v>
      </c>
      <c r="AW157" s="13" t="s">
        <v>33</v>
      </c>
      <c r="AX157" s="13" t="s">
        <v>84</v>
      </c>
      <c r="AY157" s="253" t="s">
        <v>159</v>
      </c>
    </row>
    <row r="158" s="12" customFormat="1" ht="22.8" customHeight="1">
      <c r="A158" s="12"/>
      <c r="B158" s="213"/>
      <c r="C158" s="214"/>
      <c r="D158" s="215" t="s">
        <v>76</v>
      </c>
      <c r="E158" s="226" t="s">
        <v>171</v>
      </c>
      <c r="F158" s="226" t="s">
        <v>217</v>
      </c>
      <c r="G158" s="214"/>
      <c r="H158" s="214"/>
      <c r="I158" s="217"/>
      <c r="J158" s="227">
        <f>BK158</f>
        <v>0</v>
      </c>
      <c r="K158" s="214"/>
      <c r="L158" s="218"/>
      <c r="M158" s="219"/>
      <c r="N158" s="220"/>
      <c r="O158" s="220"/>
      <c r="P158" s="221">
        <f>SUM(P159:P162)</f>
        <v>0</v>
      </c>
      <c r="Q158" s="220"/>
      <c r="R158" s="221">
        <f>SUM(R159:R162)</f>
        <v>0.22927517999999997</v>
      </c>
      <c r="S158" s="220"/>
      <c r="T158" s="222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84</v>
      </c>
      <c r="AT158" s="224" t="s">
        <v>76</v>
      </c>
      <c r="AU158" s="224" t="s">
        <v>84</v>
      </c>
      <c r="AY158" s="223" t="s">
        <v>159</v>
      </c>
      <c r="BK158" s="225">
        <f>SUM(BK159:BK162)</f>
        <v>0</v>
      </c>
    </row>
    <row r="159" s="2" customFormat="1" ht="24.15" customHeight="1">
      <c r="A159" s="38"/>
      <c r="B159" s="39"/>
      <c r="C159" s="228" t="s">
        <v>218</v>
      </c>
      <c r="D159" s="228" t="s">
        <v>162</v>
      </c>
      <c r="E159" s="229" t="s">
        <v>219</v>
      </c>
      <c r="F159" s="230" t="s">
        <v>220</v>
      </c>
      <c r="G159" s="231" t="s">
        <v>221</v>
      </c>
      <c r="H159" s="232">
        <v>1.1819999999999999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0.13319</v>
      </c>
      <c r="R159" s="238">
        <f>Q159*H159</f>
        <v>0.15743057999999999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166</v>
      </c>
      <c r="AT159" s="240" t="s">
        <v>162</v>
      </c>
      <c r="AU159" s="240" t="s">
        <v>86</v>
      </c>
      <c r="AY159" s="17" t="s">
        <v>159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84</v>
      </c>
      <c r="BK159" s="241">
        <f>ROUND(I159*H159,2)</f>
        <v>0</v>
      </c>
      <c r="BL159" s="17" t="s">
        <v>166</v>
      </c>
      <c r="BM159" s="240" t="s">
        <v>222</v>
      </c>
    </row>
    <row r="160" s="13" customFormat="1">
      <c r="A160" s="13"/>
      <c r="B160" s="242"/>
      <c r="C160" s="243"/>
      <c r="D160" s="244" t="s">
        <v>193</v>
      </c>
      <c r="E160" s="245" t="s">
        <v>1</v>
      </c>
      <c r="F160" s="246" t="s">
        <v>223</v>
      </c>
      <c r="G160" s="243"/>
      <c r="H160" s="247">
        <v>1.1819999999999999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193</v>
      </c>
      <c r="AU160" s="253" t="s">
        <v>86</v>
      </c>
      <c r="AV160" s="13" t="s">
        <v>86</v>
      </c>
      <c r="AW160" s="13" t="s">
        <v>33</v>
      </c>
      <c r="AX160" s="13" t="s">
        <v>84</v>
      </c>
      <c r="AY160" s="253" t="s">
        <v>159</v>
      </c>
    </row>
    <row r="161" s="2" customFormat="1" ht="24.15" customHeight="1">
      <c r="A161" s="38"/>
      <c r="B161" s="39"/>
      <c r="C161" s="228" t="s">
        <v>224</v>
      </c>
      <c r="D161" s="228" t="s">
        <v>162</v>
      </c>
      <c r="E161" s="229" t="s">
        <v>225</v>
      </c>
      <c r="F161" s="230" t="s">
        <v>226</v>
      </c>
      <c r="G161" s="231" t="s">
        <v>221</v>
      </c>
      <c r="H161" s="232">
        <v>0.87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0.082580000000000001</v>
      </c>
      <c r="R161" s="238">
        <f>Q161*H161</f>
        <v>0.071844599999999995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166</v>
      </c>
      <c r="AT161" s="240" t="s">
        <v>162</v>
      </c>
      <c r="AU161" s="240" t="s">
        <v>86</v>
      </c>
      <c r="AY161" s="17" t="s">
        <v>159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84</v>
      </c>
      <c r="BK161" s="241">
        <f>ROUND(I161*H161,2)</f>
        <v>0</v>
      </c>
      <c r="BL161" s="17" t="s">
        <v>166</v>
      </c>
      <c r="BM161" s="240" t="s">
        <v>227</v>
      </c>
    </row>
    <row r="162" s="13" customFormat="1">
      <c r="A162" s="13"/>
      <c r="B162" s="242"/>
      <c r="C162" s="243"/>
      <c r="D162" s="244" t="s">
        <v>193</v>
      </c>
      <c r="E162" s="245" t="s">
        <v>1</v>
      </c>
      <c r="F162" s="246" t="s">
        <v>228</v>
      </c>
      <c r="G162" s="243"/>
      <c r="H162" s="247">
        <v>0.87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193</v>
      </c>
      <c r="AU162" s="253" t="s">
        <v>86</v>
      </c>
      <c r="AV162" s="13" t="s">
        <v>86</v>
      </c>
      <c r="AW162" s="13" t="s">
        <v>33</v>
      </c>
      <c r="AX162" s="13" t="s">
        <v>84</v>
      </c>
      <c r="AY162" s="253" t="s">
        <v>159</v>
      </c>
    </row>
    <row r="163" s="12" customFormat="1" ht="22.8" customHeight="1">
      <c r="A163" s="12"/>
      <c r="B163" s="213"/>
      <c r="C163" s="214"/>
      <c r="D163" s="215" t="s">
        <v>76</v>
      </c>
      <c r="E163" s="226" t="s">
        <v>182</v>
      </c>
      <c r="F163" s="226" t="s">
        <v>229</v>
      </c>
      <c r="G163" s="214"/>
      <c r="H163" s="214"/>
      <c r="I163" s="217"/>
      <c r="J163" s="227">
        <f>BK163</f>
        <v>0</v>
      </c>
      <c r="K163" s="214"/>
      <c r="L163" s="218"/>
      <c r="M163" s="219"/>
      <c r="N163" s="220"/>
      <c r="O163" s="220"/>
      <c r="P163" s="221">
        <f>SUM(P164:P189)</f>
        <v>0</v>
      </c>
      <c r="Q163" s="220"/>
      <c r="R163" s="221">
        <f>SUM(R164:R189)</f>
        <v>1.7946387600000002</v>
      </c>
      <c r="S163" s="220"/>
      <c r="T163" s="222">
        <f>SUM(T164:T189)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84</v>
      </c>
      <c r="AT163" s="224" t="s">
        <v>76</v>
      </c>
      <c r="AU163" s="224" t="s">
        <v>84</v>
      </c>
      <c r="AY163" s="223" t="s">
        <v>159</v>
      </c>
      <c r="BK163" s="225">
        <f>SUM(BK164:BK189)</f>
        <v>0</v>
      </c>
    </row>
    <row r="164" s="2" customFormat="1" ht="24.15" customHeight="1">
      <c r="A164" s="38"/>
      <c r="B164" s="39"/>
      <c r="C164" s="228" t="s">
        <v>230</v>
      </c>
      <c r="D164" s="228" t="s">
        <v>162</v>
      </c>
      <c r="E164" s="229" t="s">
        <v>231</v>
      </c>
      <c r="F164" s="230" t="s">
        <v>232</v>
      </c>
      <c r="G164" s="231" t="s">
        <v>221</v>
      </c>
      <c r="H164" s="232">
        <v>12.43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42</v>
      </c>
      <c r="O164" s="91"/>
      <c r="P164" s="238">
        <f>O164*H164</f>
        <v>0</v>
      </c>
      <c r="Q164" s="238">
        <v>0.028400000000000002</v>
      </c>
      <c r="R164" s="238">
        <f>Q164*H164</f>
        <v>0.35301199999999999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166</v>
      </c>
      <c r="AT164" s="240" t="s">
        <v>162</v>
      </c>
      <c r="AU164" s="240" t="s">
        <v>86</v>
      </c>
      <c r="AY164" s="17" t="s">
        <v>159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84</v>
      </c>
      <c r="BK164" s="241">
        <f>ROUND(I164*H164,2)</f>
        <v>0</v>
      </c>
      <c r="BL164" s="17" t="s">
        <v>166</v>
      </c>
      <c r="BM164" s="240" t="s">
        <v>233</v>
      </c>
    </row>
    <row r="165" s="13" customFormat="1">
      <c r="A165" s="13"/>
      <c r="B165" s="242"/>
      <c r="C165" s="243"/>
      <c r="D165" s="244" t="s">
        <v>193</v>
      </c>
      <c r="E165" s="245" t="s">
        <v>1</v>
      </c>
      <c r="F165" s="246" t="s">
        <v>234</v>
      </c>
      <c r="G165" s="243"/>
      <c r="H165" s="247">
        <v>12.43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193</v>
      </c>
      <c r="AU165" s="253" t="s">
        <v>86</v>
      </c>
      <c r="AV165" s="13" t="s">
        <v>86</v>
      </c>
      <c r="AW165" s="13" t="s">
        <v>33</v>
      </c>
      <c r="AX165" s="13" t="s">
        <v>84</v>
      </c>
      <c r="AY165" s="253" t="s">
        <v>159</v>
      </c>
    </row>
    <row r="166" s="2" customFormat="1" ht="24.15" customHeight="1">
      <c r="A166" s="38"/>
      <c r="B166" s="39"/>
      <c r="C166" s="228" t="s">
        <v>235</v>
      </c>
      <c r="D166" s="228" t="s">
        <v>162</v>
      </c>
      <c r="E166" s="229" t="s">
        <v>236</v>
      </c>
      <c r="F166" s="230" t="s">
        <v>237</v>
      </c>
      <c r="G166" s="231" t="s">
        <v>221</v>
      </c>
      <c r="H166" s="232">
        <v>2.4239999999999999</v>
      </c>
      <c r="I166" s="233"/>
      <c r="J166" s="234">
        <f>ROUND(I166*H166,2)</f>
        <v>0</v>
      </c>
      <c r="K166" s="235"/>
      <c r="L166" s="44"/>
      <c r="M166" s="236" t="s">
        <v>1</v>
      </c>
      <c r="N166" s="237" t="s">
        <v>42</v>
      </c>
      <c r="O166" s="91"/>
      <c r="P166" s="238">
        <f>O166*H166</f>
        <v>0</v>
      </c>
      <c r="Q166" s="238">
        <v>0.0049399999999999999</v>
      </c>
      <c r="R166" s="238">
        <f>Q166*H166</f>
        <v>0.011974559999999999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166</v>
      </c>
      <c r="AT166" s="240" t="s">
        <v>162</v>
      </c>
      <c r="AU166" s="240" t="s">
        <v>86</v>
      </c>
      <c r="AY166" s="17" t="s">
        <v>159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84</v>
      </c>
      <c r="BK166" s="241">
        <f>ROUND(I166*H166,2)</f>
        <v>0</v>
      </c>
      <c r="BL166" s="17" t="s">
        <v>166</v>
      </c>
      <c r="BM166" s="240" t="s">
        <v>238</v>
      </c>
    </row>
    <row r="167" s="13" customFormat="1">
      <c r="A167" s="13"/>
      <c r="B167" s="242"/>
      <c r="C167" s="243"/>
      <c r="D167" s="244" t="s">
        <v>193</v>
      </c>
      <c r="E167" s="245" t="s">
        <v>1</v>
      </c>
      <c r="F167" s="246" t="s">
        <v>239</v>
      </c>
      <c r="G167" s="243"/>
      <c r="H167" s="247">
        <v>2.4239999999999999</v>
      </c>
      <c r="I167" s="248"/>
      <c r="J167" s="243"/>
      <c r="K167" s="243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193</v>
      </c>
      <c r="AU167" s="253" t="s">
        <v>86</v>
      </c>
      <c r="AV167" s="13" t="s">
        <v>86</v>
      </c>
      <c r="AW167" s="13" t="s">
        <v>33</v>
      </c>
      <c r="AX167" s="13" t="s">
        <v>84</v>
      </c>
      <c r="AY167" s="253" t="s">
        <v>159</v>
      </c>
    </row>
    <row r="168" s="2" customFormat="1" ht="24.15" customHeight="1">
      <c r="A168" s="38"/>
      <c r="B168" s="39"/>
      <c r="C168" s="228" t="s">
        <v>240</v>
      </c>
      <c r="D168" s="228" t="s">
        <v>162</v>
      </c>
      <c r="E168" s="229" t="s">
        <v>241</v>
      </c>
      <c r="F168" s="230" t="s">
        <v>242</v>
      </c>
      <c r="G168" s="231" t="s">
        <v>221</v>
      </c>
      <c r="H168" s="232">
        <v>2.4239999999999999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42</v>
      </c>
      <c r="O168" s="91"/>
      <c r="P168" s="238">
        <f>O168*H168</f>
        <v>0</v>
      </c>
      <c r="Q168" s="238">
        <v>0.015400000000000001</v>
      </c>
      <c r="R168" s="238">
        <f>Q168*H168</f>
        <v>0.037329599999999998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166</v>
      </c>
      <c r="AT168" s="240" t="s">
        <v>162</v>
      </c>
      <c r="AU168" s="240" t="s">
        <v>86</v>
      </c>
      <c r="AY168" s="17" t="s">
        <v>159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84</v>
      </c>
      <c r="BK168" s="241">
        <f>ROUND(I168*H168,2)</f>
        <v>0</v>
      </c>
      <c r="BL168" s="17" t="s">
        <v>166</v>
      </c>
      <c r="BM168" s="240" t="s">
        <v>243</v>
      </c>
    </row>
    <row r="169" s="13" customFormat="1">
      <c r="A169" s="13"/>
      <c r="B169" s="242"/>
      <c r="C169" s="243"/>
      <c r="D169" s="244" t="s">
        <v>193</v>
      </c>
      <c r="E169" s="245" t="s">
        <v>1</v>
      </c>
      <c r="F169" s="246" t="s">
        <v>244</v>
      </c>
      <c r="G169" s="243"/>
      <c r="H169" s="247">
        <v>2.4239999999999999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193</v>
      </c>
      <c r="AU169" s="253" t="s">
        <v>86</v>
      </c>
      <c r="AV169" s="13" t="s">
        <v>86</v>
      </c>
      <c r="AW169" s="13" t="s">
        <v>33</v>
      </c>
      <c r="AX169" s="13" t="s">
        <v>84</v>
      </c>
      <c r="AY169" s="253" t="s">
        <v>159</v>
      </c>
    </row>
    <row r="170" s="2" customFormat="1" ht="24.15" customHeight="1">
      <c r="A170" s="38"/>
      <c r="B170" s="39"/>
      <c r="C170" s="228" t="s">
        <v>245</v>
      </c>
      <c r="D170" s="228" t="s">
        <v>162</v>
      </c>
      <c r="E170" s="229" t="s">
        <v>246</v>
      </c>
      <c r="F170" s="230" t="s">
        <v>247</v>
      </c>
      <c r="G170" s="231" t="s">
        <v>221</v>
      </c>
      <c r="H170" s="232">
        <v>50.712000000000003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42</v>
      </c>
      <c r="O170" s="91"/>
      <c r="P170" s="238">
        <f>O170*H170</f>
        <v>0</v>
      </c>
      <c r="Q170" s="238">
        <v>0.0051999999999999998</v>
      </c>
      <c r="R170" s="238">
        <f>Q170*H170</f>
        <v>0.2637024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166</v>
      </c>
      <c r="AT170" s="240" t="s">
        <v>162</v>
      </c>
      <c r="AU170" s="240" t="s">
        <v>86</v>
      </c>
      <c r="AY170" s="17" t="s">
        <v>159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84</v>
      </c>
      <c r="BK170" s="241">
        <f>ROUND(I170*H170,2)</f>
        <v>0</v>
      </c>
      <c r="BL170" s="17" t="s">
        <v>166</v>
      </c>
      <c r="BM170" s="240" t="s">
        <v>248</v>
      </c>
    </row>
    <row r="171" s="13" customFormat="1">
      <c r="A171" s="13"/>
      <c r="B171" s="242"/>
      <c r="C171" s="243"/>
      <c r="D171" s="244" t="s">
        <v>193</v>
      </c>
      <c r="E171" s="245" t="s">
        <v>1</v>
      </c>
      <c r="F171" s="246" t="s">
        <v>249</v>
      </c>
      <c r="G171" s="243"/>
      <c r="H171" s="247">
        <v>50.712000000000003</v>
      </c>
      <c r="I171" s="248"/>
      <c r="J171" s="243"/>
      <c r="K171" s="243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193</v>
      </c>
      <c r="AU171" s="253" t="s">
        <v>86</v>
      </c>
      <c r="AV171" s="13" t="s">
        <v>86</v>
      </c>
      <c r="AW171" s="13" t="s">
        <v>33</v>
      </c>
      <c r="AX171" s="13" t="s">
        <v>84</v>
      </c>
      <c r="AY171" s="253" t="s">
        <v>159</v>
      </c>
    </row>
    <row r="172" s="2" customFormat="1" ht="24.15" customHeight="1">
      <c r="A172" s="38"/>
      <c r="B172" s="39"/>
      <c r="C172" s="228" t="s">
        <v>250</v>
      </c>
      <c r="D172" s="228" t="s">
        <v>162</v>
      </c>
      <c r="E172" s="229" t="s">
        <v>251</v>
      </c>
      <c r="F172" s="230" t="s">
        <v>252</v>
      </c>
      <c r="G172" s="231" t="s">
        <v>221</v>
      </c>
      <c r="H172" s="232">
        <v>58.167000000000002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42</v>
      </c>
      <c r="O172" s="91"/>
      <c r="P172" s="238">
        <f>O172*H172</f>
        <v>0</v>
      </c>
      <c r="Q172" s="238">
        <v>0.0057000000000000002</v>
      </c>
      <c r="R172" s="238">
        <f>Q172*H172</f>
        <v>0.33155190000000001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166</v>
      </c>
      <c r="AT172" s="240" t="s">
        <v>162</v>
      </c>
      <c r="AU172" s="240" t="s">
        <v>86</v>
      </c>
      <c r="AY172" s="17" t="s">
        <v>159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84</v>
      </c>
      <c r="BK172" s="241">
        <f>ROUND(I172*H172,2)</f>
        <v>0</v>
      </c>
      <c r="BL172" s="17" t="s">
        <v>166</v>
      </c>
      <c r="BM172" s="240" t="s">
        <v>253</v>
      </c>
    </row>
    <row r="173" s="13" customFormat="1">
      <c r="A173" s="13"/>
      <c r="B173" s="242"/>
      <c r="C173" s="243"/>
      <c r="D173" s="244" t="s">
        <v>193</v>
      </c>
      <c r="E173" s="245" t="s">
        <v>1</v>
      </c>
      <c r="F173" s="246" t="s">
        <v>254</v>
      </c>
      <c r="G173" s="243"/>
      <c r="H173" s="247">
        <v>123.851</v>
      </c>
      <c r="I173" s="248"/>
      <c r="J173" s="243"/>
      <c r="K173" s="243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193</v>
      </c>
      <c r="AU173" s="253" t="s">
        <v>86</v>
      </c>
      <c r="AV173" s="13" t="s">
        <v>86</v>
      </c>
      <c r="AW173" s="13" t="s">
        <v>33</v>
      </c>
      <c r="AX173" s="13" t="s">
        <v>77</v>
      </c>
      <c r="AY173" s="253" t="s">
        <v>159</v>
      </c>
    </row>
    <row r="174" s="13" customFormat="1">
      <c r="A174" s="13"/>
      <c r="B174" s="242"/>
      <c r="C174" s="243"/>
      <c r="D174" s="244" t="s">
        <v>193</v>
      </c>
      <c r="E174" s="245" t="s">
        <v>1</v>
      </c>
      <c r="F174" s="246" t="s">
        <v>255</v>
      </c>
      <c r="G174" s="243"/>
      <c r="H174" s="247">
        <v>-65.683999999999998</v>
      </c>
      <c r="I174" s="248"/>
      <c r="J174" s="243"/>
      <c r="K174" s="243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193</v>
      </c>
      <c r="AU174" s="253" t="s">
        <v>86</v>
      </c>
      <c r="AV174" s="13" t="s">
        <v>86</v>
      </c>
      <c r="AW174" s="13" t="s">
        <v>33</v>
      </c>
      <c r="AX174" s="13" t="s">
        <v>77</v>
      </c>
      <c r="AY174" s="253" t="s">
        <v>159</v>
      </c>
    </row>
    <row r="175" s="14" customFormat="1">
      <c r="A175" s="14"/>
      <c r="B175" s="254"/>
      <c r="C175" s="255"/>
      <c r="D175" s="244" t="s">
        <v>193</v>
      </c>
      <c r="E175" s="256" t="s">
        <v>1</v>
      </c>
      <c r="F175" s="257" t="s">
        <v>256</v>
      </c>
      <c r="G175" s="255"/>
      <c r="H175" s="258">
        <v>58.167000000000002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4" t="s">
        <v>193</v>
      </c>
      <c r="AU175" s="264" t="s">
        <v>86</v>
      </c>
      <c r="AV175" s="14" t="s">
        <v>166</v>
      </c>
      <c r="AW175" s="14" t="s">
        <v>33</v>
      </c>
      <c r="AX175" s="14" t="s">
        <v>84</v>
      </c>
      <c r="AY175" s="264" t="s">
        <v>159</v>
      </c>
    </row>
    <row r="176" s="2" customFormat="1" ht="24.15" customHeight="1">
      <c r="A176" s="38"/>
      <c r="B176" s="39"/>
      <c r="C176" s="228" t="s">
        <v>257</v>
      </c>
      <c r="D176" s="228" t="s">
        <v>162</v>
      </c>
      <c r="E176" s="229" t="s">
        <v>258</v>
      </c>
      <c r="F176" s="230" t="s">
        <v>259</v>
      </c>
      <c r="G176" s="231" t="s">
        <v>221</v>
      </c>
      <c r="H176" s="232">
        <v>44.905000000000001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0.017000000000000001</v>
      </c>
      <c r="R176" s="238">
        <f>Q176*H176</f>
        <v>0.76338500000000009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166</v>
      </c>
      <c r="AT176" s="240" t="s">
        <v>162</v>
      </c>
      <c r="AU176" s="240" t="s">
        <v>86</v>
      </c>
      <c r="AY176" s="17" t="s">
        <v>159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84</v>
      </c>
      <c r="BK176" s="241">
        <f>ROUND(I176*H176,2)</f>
        <v>0</v>
      </c>
      <c r="BL176" s="17" t="s">
        <v>166</v>
      </c>
      <c r="BM176" s="240" t="s">
        <v>260</v>
      </c>
    </row>
    <row r="177" s="13" customFormat="1">
      <c r="A177" s="13"/>
      <c r="B177" s="242"/>
      <c r="C177" s="243"/>
      <c r="D177" s="244" t="s">
        <v>193</v>
      </c>
      <c r="E177" s="245" t="s">
        <v>1</v>
      </c>
      <c r="F177" s="246" t="s">
        <v>261</v>
      </c>
      <c r="G177" s="243"/>
      <c r="H177" s="247">
        <v>44.905000000000001</v>
      </c>
      <c r="I177" s="248"/>
      <c r="J177" s="243"/>
      <c r="K177" s="243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193</v>
      </c>
      <c r="AU177" s="253" t="s">
        <v>86</v>
      </c>
      <c r="AV177" s="13" t="s">
        <v>86</v>
      </c>
      <c r="AW177" s="13" t="s">
        <v>33</v>
      </c>
      <c r="AX177" s="13" t="s">
        <v>84</v>
      </c>
      <c r="AY177" s="253" t="s">
        <v>159</v>
      </c>
    </row>
    <row r="178" s="2" customFormat="1" ht="24.15" customHeight="1">
      <c r="A178" s="38"/>
      <c r="B178" s="39"/>
      <c r="C178" s="228" t="s">
        <v>7</v>
      </c>
      <c r="D178" s="228" t="s">
        <v>162</v>
      </c>
      <c r="E178" s="229" t="s">
        <v>262</v>
      </c>
      <c r="F178" s="230" t="s">
        <v>263</v>
      </c>
      <c r="G178" s="231" t="s">
        <v>264</v>
      </c>
      <c r="H178" s="232">
        <v>2.8700000000000001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166</v>
      </c>
      <c r="AT178" s="240" t="s">
        <v>162</v>
      </c>
      <c r="AU178" s="240" t="s">
        <v>86</v>
      </c>
      <c r="AY178" s="17" t="s">
        <v>159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84</v>
      </c>
      <c r="BK178" s="241">
        <f>ROUND(I178*H178,2)</f>
        <v>0</v>
      </c>
      <c r="BL178" s="17" t="s">
        <v>166</v>
      </c>
      <c r="BM178" s="240" t="s">
        <v>265</v>
      </c>
    </row>
    <row r="179" s="13" customFormat="1">
      <c r="A179" s="13"/>
      <c r="B179" s="242"/>
      <c r="C179" s="243"/>
      <c r="D179" s="244" t="s">
        <v>193</v>
      </c>
      <c r="E179" s="245" t="s">
        <v>1</v>
      </c>
      <c r="F179" s="246" t="s">
        <v>266</v>
      </c>
      <c r="G179" s="243"/>
      <c r="H179" s="247">
        <v>2.8700000000000001</v>
      </c>
      <c r="I179" s="248"/>
      <c r="J179" s="243"/>
      <c r="K179" s="243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193</v>
      </c>
      <c r="AU179" s="253" t="s">
        <v>86</v>
      </c>
      <c r="AV179" s="13" t="s">
        <v>86</v>
      </c>
      <c r="AW179" s="13" t="s">
        <v>33</v>
      </c>
      <c r="AX179" s="13" t="s">
        <v>84</v>
      </c>
      <c r="AY179" s="253" t="s">
        <v>159</v>
      </c>
    </row>
    <row r="180" s="2" customFormat="1" ht="24.15" customHeight="1">
      <c r="A180" s="38"/>
      <c r="B180" s="39"/>
      <c r="C180" s="265" t="s">
        <v>267</v>
      </c>
      <c r="D180" s="265" t="s">
        <v>268</v>
      </c>
      <c r="E180" s="266" t="s">
        <v>269</v>
      </c>
      <c r="F180" s="267" t="s">
        <v>270</v>
      </c>
      <c r="G180" s="268" t="s">
        <v>264</v>
      </c>
      <c r="H180" s="269">
        <v>3.0139999999999998</v>
      </c>
      <c r="I180" s="270"/>
      <c r="J180" s="271">
        <f>ROUND(I180*H180,2)</f>
        <v>0</v>
      </c>
      <c r="K180" s="272"/>
      <c r="L180" s="273"/>
      <c r="M180" s="274" t="s">
        <v>1</v>
      </c>
      <c r="N180" s="275" t="s">
        <v>42</v>
      </c>
      <c r="O180" s="91"/>
      <c r="P180" s="238">
        <f>O180*H180</f>
        <v>0</v>
      </c>
      <c r="Q180" s="238">
        <v>0.00010000000000000001</v>
      </c>
      <c r="R180" s="238">
        <f>Q180*H180</f>
        <v>0.00030140000000000001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195</v>
      </c>
      <c r="AT180" s="240" t="s">
        <v>268</v>
      </c>
      <c r="AU180" s="240" t="s">
        <v>86</v>
      </c>
      <c r="AY180" s="17" t="s">
        <v>159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84</v>
      </c>
      <c r="BK180" s="241">
        <f>ROUND(I180*H180,2)</f>
        <v>0</v>
      </c>
      <c r="BL180" s="17" t="s">
        <v>166</v>
      </c>
      <c r="BM180" s="240" t="s">
        <v>271</v>
      </c>
    </row>
    <row r="181" s="13" customFormat="1">
      <c r="A181" s="13"/>
      <c r="B181" s="242"/>
      <c r="C181" s="243"/>
      <c r="D181" s="244" t="s">
        <v>193</v>
      </c>
      <c r="E181" s="243"/>
      <c r="F181" s="246" t="s">
        <v>272</v>
      </c>
      <c r="G181" s="243"/>
      <c r="H181" s="247">
        <v>3.0139999999999998</v>
      </c>
      <c r="I181" s="248"/>
      <c r="J181" s="243"/>
      <c r="K181" s="243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193</v>
      </c>
      <c r="AU181" s="253" t="s">
        <v>86</v>
      </c>
      <c r="AV181" s="13" t="s">
        <v>86</v>
      </c>
      <c r="AW181" s="13" t="s">
        <v>4</v>
      </c>
      <c r="AX181" s="13" t="s">
        <v>84</v>
      </c>
      <c r="AY181" s="253" t="s">
        <v>159</v>
      </c>
    </row>
    <row r="182" s="2" customFormat="1" ht="24.15" customHeight="1">
      <c r="A182" s="38"/>
      <c r="B182" s="39"/>
      <c r="C182" s="228" t="s">
        <v>273</v>
      </c>
      <c r="D182" s="228" t="s">
        <v>162</v>
      </c>
      <c r="E182" s="229" t="s">
        <v>274</v>
      </c>
      <c r="F182" s="230" t="s">
        <v>275</v>
      </c>
      <c r="G182" s="231" t="s">
        <v>221</v>
      </c>
      <c r="H182" s="232">
        <v>0.87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0.0049399999999999999</v>
      </c>
      <c r="R182" s="238">
        <f>Q182*H182</f>
        <v>0.0042978000000000001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166</v>
      </c>
      <c r="AT182" s="240" t="s">
        <v>162</v>
      </c>
      <c r="AU182" s="240" t="s">
        <v>86</v>
      </c>
      <c r="AY182" s="17" t="s">
        <v>159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84</v>
      </c>
      <c r="BK182" s="241">
        <f>ROUND(I182*H182,2)</f>
        <v>0</v>
      </c>
      <c r="BL182" s="17" t="s">
        <v>166</v>
      </c>
      <c r="BM182" s="240" t="s">
        <v>276</v>
      </c>
    </row>
    <row r="183" s="13" customFormat="1">
      <c r="A183" s="13"/>
      <c r="B183" s="242"/>
      <c r="C183" s="243"/>
      <c r="D183" s="244" t="s">
        <v>193</v>
      </c>
      <c r="E183" s="245" t="s">
        <v>1</v>
      </c>
      <c r="F183" s="246" t="s">
        <v>277</v>
      </c>
      <c r="G183" s="243"/>
      <c r="H183" s="247">
        <v>0.87</v>
      </c>
      <c r="I183" s="248"/>
      <c r="J183" s="243"/>
      <c r="K183" s="243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193</v>
      </c>
      <c r="AU183" s="253" t="s">
        <v>86</v>
      </c>
      <c r="AV183" s="13" t="s">
        <v>86</v>
      </c>
      <c r="AW183" s="13" t="s">
        <v>33</v>
      </c>
      <c r="AX183" s="13" t="s">
        <v>84</v>
      </c>
      <c r="AY183" s="253" t="s">
        <v>159</v>
      </c>
    </row>
    <row r="184" s="2" customFormat="1" ht="24.15" customHeight="1">
      <c r="A184" s="38"/>
      <c r="B184" s="39"/>
      <c r="C184" s="228" t="s">
        <v>278</v>
      </c>
      <c r="D184" s="228" t="s">
        <v>162</v>
      </c>
      <c r="E184" s="229" t="s">
        <v>279</v>
      </c>
      <c r="F184" s="230" t="s">
        <v>280</v>
      </c>
      <c r="G184" s="231" t="s">
        <v>221</v>
      </c>
      <c r="H184" s="232">
        <v>0.87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42</v>
      </c>
      <c r="O184" s="91"/>
      <c r="P184" s="238">
        <f>O184*H184</f>
        <v>0</v>
      </c>
      <c r="Q184" s="238">
        <v>0.0044099999999999999</v>
      </c>
      <c r="R184" s="238">
        <f>Q184*H184</f>
        <v>0.0038366999999999997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166</v>
      </c>
      <c r="AT184" s="240" t="s">
        <v>162</v>
      </c>
      <c r="AU184" s="240" t="s">
        <v>86</v>
      </c>
      <c r="AY184" s="17" t="s">
        <v>159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84</v>
      </c>
      <c r="BK184" s="241">
        <f>ROUND(I184*H184,2)</f>
        <v>0</v>
      </c>
      <c r="BL184" s="17" t="s">
        <v>166</v>
      </c>
      <c r="BM184" s="240" t="s">
        <v>281</v>
      </c>
    </row>
    <row r="185" s="13" customFormat="1">
      <c r="A185" s="13"/>
      <c r="B185" s="242"/>
      <c r="C185" s="243"/>
      <c r="D185" s="244" t="s">
        <v>193</v>
      </c>
      <c r="E185" s="245" t="s">
        <v>1</v>
      </c>
      <c r="F185" s="246" t="s">
        <v>277</v>
      </c>
      <c r="G185" s="243"/>
      <c r="H185" s="247">
        <v>0.87</v>
      </c>
      <c r="I185" s="248"/>
      <c r="J185" s="243"/>
      <c r="K185" s="243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193</v>
      </c>
      <c r="AU185" s="253" t="s">
        <v>86</v>
      </c>
      <c r="AV185" s="13" t="s">
        <v>86</v>
      </c>
      <c r="AW185" s="13" t="s">
        <v>33</v>
      </c>
      <c r="AX185" s="13" t="s">
        <v>84</v>
      </c>
      <c r="AY185" s="253" t="s">
        <v>159</v>
      </c>
    </row>
    <row r="186" s="2" customFormat="1" ht="24.15" customHeight="1">
      <c r="A186" s="38"/>
      <c r="B186" s="39"/>
      <c r="C186" s="228" t="s">
        <v>282</v>
      </c>
      <c r="D186" s="228" t="s">
        <v>162</v>
      </c>
      <c r="E186" s="229" t="s">
        <v>283</v>
      </c>
      <c r="F186" s="230" t="s">
        <v>284</v>
      </c>
      <c r="G186" s="231" t="s">
        <v>221</v>
      </c>
      <c r="H186" s="232">
        <v>0.87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0.00022000000000000001</v>
      </c>
      <c r="R186" s="238">
        <f>Q186*H186</f>
        <v>0.00019140000000000002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166</v>
      </c>
      <c r="AT186" s="240" t="s">
        <v>162</v>
      </c>
      <c r="AU186" s="240" t="s">
        <v>86</v>
      </c>
      <c r="AY186" s="17" t="s">
        <v>159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84</v>
      </c>
      <c r="BK186" s="241">
        <f>ROUND(I186*H186,2)</f>
        <v>0</v>
      </c>
      <c r="BL186" s="17" t="s">
        <v>166</v>
      </c>
      <c r="BM186" s="240" t="s">
        <v>285</v>
      </c>
    </row>
    <row r="187" s="2" customFormat="1" ht="24.15" customHeight="1">
      <c r="A187" s="38"/>
      <c r="B187" s="39"/>
      <c r="C187" s="228" t="s">
        <v>286</v>
      </c>
      <c r="D187" s="228" t="s">
        <v>162</v>
      </c>
      <c r="E187" s="229" t="s">
        <v>287</v>
      </c>
      <c r="F187" s="230" t="s">
        <v>288</v>
      </c>
      <c r="G187" s="231" t="s">
        <v>221</v>
      </c>
      <c r="H187" s="232">
        <v>0.87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42</v>
      </c>
      <c r="O187" s="91"/>
      <c r="P187" s="238">
        <f>O187*H187</f>
        <v>0</v>
      </c>
      <c r="Q187" s="238">
        <v>0.023099999999999999</v>
      </c>
      <c r="R187" s="238">
        <f>Q187*H187</f>
        <v>0.020097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166</v>
      </c>
      <c r="AT187" s="240" t="s">
        <v>162</v>
      </c>
      <c r="AU187" s="240" t="s">
        <v>86</v>
      </c>
      <c r="AY187" s="17" t="s">
        <v>159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84</v>
      </c>
      <c r="BK187" s="241">
        <f>ROUND(I187*H187,2)</f>
        <v>0</v>
      </c>
      <c r="BL187" s="17" t="s">
        <v>166</v>
      </c>
      <c r="BM187" s="240" t="s">
        <v>289</v>
      </c>
    </row>
    <row r="188" s="13" customFormat="1">
      <c r="A188" s="13"/>
      <c r="B188" s="242"/>
      <c r="C188" s="243"/>
      <c r="D188" s="244" t="s">
        <v>193</v>
      </c>
      <c r="E188" s="245" t="s">
        <v>1</v>
      </c>
      <c r="F188" s="246" t="s">
        <v>277</v>
      </c>
      <c r="G188" s="243"/>
      <c r="H188" s="247">
        <v>0.87</v>
      </c>
      <c r="I188" s="248"/>
      <c r="J188" s="243"/>
      <c r="K188" s="243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193</v>
      </c>
      <c r="AU188" s="253" t="s">
        <v>86</v>
      </c>
      <c r="AV188" s="13" t="s">
        <v>86</v>
      </c>
      <c r="AW188" s="13" t="s">
        <v>33</v>
      </c>
      <c r="AX188" s="13" t="s">
        <v>84</v>
      </c>
      <c r="AY188" s="253" t="s">
        <v>159</v>
      </c>
    </row>
    <row r="189" s="2" customFormat="1" ht="24.15" customHeight="1">
      <c r="A189" s="38"/>
      <c r="B189" s="39"/>
      <c r="C189" s="228" t="s">
        <v>290</v>
      </c>
      <c r="D189" s="228" t="s">
        <v>162</v>
      </c>
      <c r="E189" s="229" t="s">
        <v>291</v>
      </c>
      <c r="F189" s="230" t="s">
        <v>292</v>
      </c>
      <c r="G189" s="231" t="s">
        <v>221</v>
      </c>
      <c r="H189" s="232">
        <v>0.87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42</v>
      </c>
      <c r="O189" s="91"/>
      <c r="P189" s="238">
        <f>O189*H189</f>
        <v>0</v>
      </c>
      <c r="Q189" s="238">
        <v>0.0057000000000000002</v>
      </c>
      <c r="R189" s="238">
        <f>Q189*H189</f>
        <v>0.0049589999999999999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166</v>
      </c>
      <c r="AT189" s="240" t="s">
        <v>162</v>
      </c>
      <c r="AU189" s="240" t="s">
        <v>86</v>
      </c>
      <c r="AY189" s="17" t="s">
        <v>159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84</v>
      </c>
      <c r="BK189" s="241">
        <f>ROUND(I189*H189,2)</f>
        <v>0</v>
      </c>
      <c r="BL189" s="17" t="s">
        <v>166</v>
      </c>
      <c r="BM189" s="240" t="s">
        <v>293</v>
      </c>
    </row>
    <row r="190" s="12" customFormat="1" ht="22.8" customHeight="1">
      <c r="A190" s="12"/>
      <c r="B190" s="213"/>
      <c r="C190" s="214"/>
      <c r="D190" s="215" t="s">
        <v>76</v>
      </c>
      <c r="E190" s="226" t="s">
        <v>199</v>
      </c>
      <c r="F190" s="226" t="s">
        <v>294</v>
      </c>
      <c r="G190" s="214"/>
      <c r="H190" s="214"/>
      <c r="I190" s="217"/>
      <c r="J190" s="227">
        <f>BK190</f>
        <v>0</v>
      </c>
      <c r="K190" s="214"/>
      <c r="L190" s="218"/>
      <c r="M190" s="219"/>
      <c r="N190" s="220"/>
      <c r="O190" s="220"/>
      <c r="P190" s="221">
        <f>SUM(P191:P198)</f>
        <v>0</v>
      </c>
      <c r="Q190" s="220"/>
      <c r="R190" s="221">
        <f>SUM(R191:R198)</f>
        <v>0.067637699999999995</v>
      </c>
      <c r="S190" s="220"/>
      <c r="T190" s="222">
        <f>SUM(T191:T198)</f>
        <v>0.62773199999999996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3" t="s">
        <v>84</v>
      </c>
      <c r="AT190" s="224" t="s">
        <v>76</v>
      </c>
      <c r="AU190" s="224" t="s">
        <v>84</v>
      </c>
      <c r="AY190" s="223" t="s">
        <v>159</v>
      </c>
      <c r="BK190" s="225">
        <f>SUM(BK191:BK198)</f>
        <v>0</v>
      </c>
    </row>
    <row r="191" s="2" customFormat="1" ht="33" customHeight="1">
      <c r="A191" s="38"/>
      <c r="B191" s="39"/>
      <c r="C191" s="228" t="s">
        <v>295</v>
      </c>
      <c r="D191" s="228" t="s">
        <v>162</v>
      </c>
      <c r="E191" s="229" t="s">
        <v>296</v>
      </c>
      <c r="F191" s="230" t="s">
        <v>297</v>
      </c>
      <c r="G191" s="231" t="s">
        <v>221</v>
      </c>
      <c r="H191" s="232">
        <v>520.28999999999996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0.00012999999999999999</v>
      </c>
      <c r="R191" s="238">
        <f>Q191*H191</f>
        <v>0.067637699999999995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166</v>
      </c>
      <c r="AT191" s="240" t="s">
        <v>162</v>
      </c>
      <c r="AU191" s="240" t="s">
        <v>86</v>
      </c>
      <c r="AY191" s="17" t="s">
        <v>159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84</v>
      </c>
      <c r="BK191" s="241">
        <f>ROUND(I191*H191,2)</f>
        <v>0</v>
      </c>
      <c r="BL191" s="17" t="s">
        <v>166</v>
      </c>
      <c r="BM191" s="240" t="s">
        <v>298</v>
      </c>
    </row>
    <row r="192" s="13" customFormat="1">
      <c r="A192" s="13"/>
      <c r="B192" s="242"/>
      <c r="C192" s="243"/>
      <c r="D192" s="244" t="s">
        <v>193</v>
      </c>
      <c r="E192" s="245" t="s">
        <v>1</v>
      </c>
      <c r="F192" s="246" t="s">
        <v>299</v>
      </c>
      <c r="G192" s="243"/>
      <c r="H192" s="247">
        <v>520.28999999999996</v>
      </c>
      <c r="I192" s="248"/>
      <c r="J192" s="243"/>
      <c r="K192" s="243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193</v>
      </c>
      <c r="AU192" s="253" t="s">
        <v>86</v>
      </c>
      <c r="AV192" s="13" t="s">
        <v>86</v>
      </c>
      <c r="AW192" s="13" t="s">
        <v>33</v>
      </c>
      <c r="AX192" s="13" t="s">
        <v>84</v>
      </c>
      <c r="AY192" s="253" t="s">
        <v>159</v>
      </c>
    </row>
    <row r="193" s="2" customFormat="1" ht="24.15" customHeight="1">
      <c r="A193" s="38"/>
      <c r="B193" s="39"/>
      <c r="C193" s="228" t="s">
        <v>300</v>
      </c>
      <c r="D193" s="228" t="s">
        <v>162</v>
      </c>
      <c r="E193" s="229" t="s">
        <v>301</v>
      </c>
      <c r="F193" s="230" t="s">
        <v>302</v>
      </c>
      <c r="G193" s="231" t="s">
        <v>221</v>
      </c>
      <c r="H193" s="232">
        <v>2.6179999999999999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42</v>
      </c>
      <c r="O193" s="91"/>
      <c r="P193" s="238">
        <f>O193*H193</f>
        <v>0</v>
      </c>
      <c r="Q193" s="238">
        <v>0</v>
      </c>
      <c r="R193" s="238">
        <f>Q193*H193</f>
        <v>0</v>
      </c>
      <c r="S193" s="238">
        <v>0.18099999999999999</v>
      </c>
      <c r="T193" s="239">
        <f>S193*H193</f>
        <v>0.47385799999999995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166</v>
      </c>
      <c r="AT193" s="240" t="s">
        <v>162</v>
      </c>
      <c r="AU193" s="240" t="s">
        <v>86</v>
      </c>
      <c r="AY193" s="17" t="s">
        <v>159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84</v>
      </c>
      <c r="BK193" s="241">
        <f>ROUND(I193*H193,2)</f>
        <v>0</v>
      </c>
      <c r="BL193" s="17" t="s">
        <v>166</v>
      </c>
      <c r="BM193" s="240" t="s">
        <v>303</v>
      </c>
    </row>
    <row r="194" s="13" customFormat="1">
      <c r="A194" s="13"/>
      <c r="B194" s="242"/>
      <c r="C194" s="243"/>
      <c r="D194" s="244" t="s">
        <v>193</v>
      </c>
      <c r="E194" s="245" t="s">
        <v>1</v>
      </c>
      <c r="F194" s="246" t="s">
        <v>304</v>
      </c>
      <c r="G194" s="243"/>
      <c r="H194" s="247">
        <v>2.6179999999999999</v>
      </c>
      <c r="I194" s="248"/>
      <c r="J194" s="243"/>
      <c r="K194" s="243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193</v>
      </c>
      <c r="AU194" s="253" t="s">
        <v>86</v>
      </c>
      <c r="AV194" s="13" t="s">
        <v>86</v>
      </c>
      <c r="AW194" s="13" t="s">
        <v>33</v>
      </c>
      <c r="AX194" s="13" t="s">
        <v>84</v>
      </c>
      <c r="AY194" s="253" t="s">
        <v>159</v>
      </c>
    </row>
    <row r="195" s="2" customFormat="1" ht="24.15" customHeight="1">
      <c r="A195" s="38"/>
      <c r="B195" s="39"/>
      <c r="C195" s="228" t="s">
        <v>305</v>
      </c>
      <c r="D195" s="228" t="s">
        <v>162</v>
      </c>
      <c r="E195" s="229" t="s">
        <v>306</v>
      </c>
      <c r="F195" s="230" t="s">
        <v>307</v>
      </c>
      <c r="G195" s="231" t="s">
        <v>221</v>
      </c>
      <c r="H195" s="232">
        <v>1.5620000000000001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0</v>
      </c>
      <c r="R195" s="238">
        <f>Q195*H195</f>
        <v>0</v>
      </c>
      <c r="S195" s="238">
        <v>0.041000000000000002</v>
      </c>
      <c r="T195" s="239">
        <f>S195*H195</f>
        <v>0.064042000000000002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166</v>
      </c>
      <c r="AT195" s="240" t="s">
        <v>162</v>
      </c>
      <c r="AU195" s="240" t="s">
        <v>86</v>
      </c>
      <c r="AY195" s="17" t="s">
        <v>159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84</v>
      </c>
      <c r="BK195" s="241">
        <f>ROUND(I195*H195,2)</f>
        <v>0</v>
      </c>
      <c r="BL195" s="17" t="s">
        <v>166</v>
      </c>
      <c r="BM195" s="240" t="s">
        <v>308</v>
      </c>
    </row>
    <row r="196" s="13" customFormat="1">
      <c r="A196" s="13"/>
      <c r="B196" s="242"/>
      <c r="C196" s="243"/>
      <c r="D196" s="244" t="s">
        <v>193</v>
      </c>
      <c r="E196" s="245" t="s">
        <v>1</v>
      </c>
      <c r="F196" s="246" t="s">
        <v>309</v>
      </c>
      <c r="G196" s="243"/>
      <c r="H196" s="247">
        <v>1.5620000000000001</v>
      </c>
      <c r="I196" s="248"/>
      <c r="J196" s="243"/>
      <c r="K196" s="243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193</v>
      </c>
      <c r="AU196" s="253" t="s">
        <v>86</v>
      </c>
      <c r="AV196" s="13" t="s">
        <v>86</v>
      </c>
      <c r="AW196" s="13" t="s">
        <v>33</v>
      </c>
      <c r="AX196" s="13" t="s">
        <v>84</v>
      </c>
      <c r="AY196" s="253" t="s">
        <v>159</v>
      </c>
    </row>
    <row r="197" s="2" customFormat="1" ht="21.75" customHeight="1">
      <c r="A197" s="38"/>
      <c r="B197" s="39"/>
      <c r="C197" s="228" t="s">
        <v>310</v>
      </c>
      <c r="D197" s="228" t="s">
        <v>162</v>
      </c>
      <c r="E197" s="229" t="s">
        <v>311</v>
      </c>
      <c r="F197" s="230" t="s">
        <v>312</v>
      </c>
      <c r="G197" s="231" t="s">
        <v>221</v>
      </c>
      <c r="H197" s="232">
        <v>1.1819999999999999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42</v>
      </c>
      <c r="O197" s="91"/>
      <c r="P197" s="238">
        <f>O197*H197</f>
        <v>0</v>
      </c>
      <c r="Q197" s="238">
        <v>0</v>
      </c>
      <c r="R197" s="238">
        <f>Q197*H197</f>
        <v>0</v>
      </c>
      <c r="S197" s="238">
        <v>0.075999999999999998</v>
      </c>
      <c r="T197" s="239">
        <f>S197*H197</f>
        <v>0.089831999999999995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166</v>
      </c>
      <c r="AT197" s="240" t="s">
        <v>162</v>
      </c>
      <c r="AU197" s="240" t="s">
        <v>86</v>
      </c>
      <c r="AY197" s="17" t="s">
        <v>159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84</v>
      </c>
      <c r="BK197" s="241">
        <f>ROUND(I197*H197,2)</f>
        <v>0</v>
      </c>
      <c r="BL197" s="17" t="s">
        <v>166</v>
      </c>
      <c r="BM197" s="240" t="s">
        <v>313</v>
      </c>
    </row>
    <row r="198" s="13" customFormat="1">
      <c r="A198" s="13"/>
      <c r="B198" s="242"/>
      <c r="C198" s="243"/>
      <c r="D198" s="244" t="s">
        <v>193</v>
      </c>
      <c r="E198" s="245" t="s">
        <v>1</v>
      </c>
      <c r="F198" s="246" t="s">
        <v>314</v>
      </c>
      <c r="G198" s="243"/>
      <c r="H198" s="247">
        <v>1.1819999999999999</v>
      </c>
      <c r="I198" s="248"/>
      <c r="J198" s="243"/>
      <c r="K198" s="243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193</v>
      </c>
      <c r="AU198" s="253" t="s">
        <v>86</v>
      </c>
      <c r="AV198" s="13" t="s">
        <v>86</v>
      </c>
      <c r="AW198" s="13" t="s">
        <v>33</v>
      </c>
      <c r="AX198" s="13" t="s">
        <v>84</v>
      </c>
      <c r="AY198" s="253" t="s">
        <v>159</v>
      </c>
    </row>
    <row r="199" s="12" customFormat="1" ht="22.8" customHeight="1">
      <c r="A199" s="12"/>
      <c r="B199" s="213"/>
      <c r="C199" s="214"/>
      <c r="D199" s="215" t="s">
        <v>76</v>
      </c>
      <c r="E199" s="226" t="s">
        <v>315</v>
      </c>
      <c r="F199" s="226" t="s">
        <v>316</v>
      </c>
      <c r="G199" s="214"/>
      <c r="H199" s="214"/>
      <c r="I199" s="217"/>
      <c r="J199" s="227">
        <f>BK199</f>
        <v>0</v>
      </c>
      <c r="K199" s="214"/>
      <c r="L199" s="218"/>
      <c r="M199" s="219"/>
      <c r="N199" s="220"/>
      <c r="O199" s="220"/>
      <c r="P199" s="221">
        <f>SUM(P200:P204)</f>
        <v>0</v>
      </c>
      <c r="Q199" s="220"/>
      <c r="R199" s="221">
        <f>SUM(R200:R204)</f>
        <v>0</v>
      </c>
      <c r="S199" s="220"/>
      <c r="T199" s="222">
        <f>SUM(T200:T204)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84</v>
      </c>
      <c r="AT199" s="224" t="s">
        <v>76</v>
      </c>
      <c r="AU199" s="224" t="s">
        <v>84</v>
      </c>
      <c r="AY199" s="223" t="s">
        <v>159</v>
      </c>
      <c r="BK199" s="225">
        <f>SUM(BK200:BK204)</f>
        <v>0</v>
      </c>
    </row>
    <row r="200" s="2" customFormat="1" ht="24.15" customHeight="1">
      <c r="A200" s="38"/>
      <c r="B200" s="39"/>
      <c r="C200" s="228" t="s">
        <v>317</v>
      </c>
      <c r="D200" s="228" t="s">
        <v>162</v>
      </c>
      <c r="E200" s="229" t="s">
        <v>318</v>
      </c>
      <c r="F200" s="230" t="s">
        <v>319</v>
      </c>
      <c r="G200" s="231" t="s">
        <v>206</v>
      </c>
      <c r="H200" s="232">
        <v>3.7770000000000001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166</v>
      </c>
      <c r="AT200" s="240" t="s">
        <v>162</v>
      </c>
      <c r="AU200" s="240" t="s">
        <v>86</v>
      </c>
      <c r="AY200" s="17" t="s">
        <v>159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84</v>
      </c>
      <c r="BK200" s="241">
        <f>ROUND(I200*H200,2)</f>
        <v>0</v>
      </c>
      <c r="BL200" s="17" t="s">
        <v>166</v>
      </c>
      <c r="BM200" s="240" t="s">
        <v>320</v>
      </c>
    </row>
    <row r="201" s="2" customFormat="1" ht="24.15" customHeight="1">
      <c r="A201" s="38"/>
      <c r="B201" s="39"/>
      <c r="C201" s="228" t="s">
        <v>321</v>
      </c>
      <c r="D201" s="228" t="s">
        <v>162</v>
      </c>
      <c r="E201" s="229" t="s">
        <v>322</v>
      </c>
      <c r="F201" s="230" t="s">
        <v>323</v>
      </c>
      <c r="G201" s="231" t="s">
        <v>206</v>
      </c>
      <c r="H201" s="232">
        <v>3.7770000000000001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166</v>
      </c>
      <c r="AT201" s="240" t="s">
        <v>162</v>
      </c>
      <c r="AU201" s="240" t="s">
        <v>86</v>
      </c>
      <c r="AY201" s="17" t="s">
        <v>159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84</v>
      </c>
      <c r="BK201" s="241">
        <f>ROUND(I201*H201,2)</f>
        <v>0</v>
      </c>
      <c r="BL201" s="17" t="s">
        <v>166</v>
      </c>
      <c r="BM201" s="240" t="s">
        <v>324</v>
      </c>
    </row>
    <row r="202" s="2" customFormat="1" ht="24.15" customHeight="1">
      <c r="A202" s="38"/>
      <c r="B202" s="39"/>
      <c r="C202" s="228" t="s">
        <v>325</v>
      </c>
      <c r="D202" s="228" t="s">
        <v>162</v>
      </c>
      <c r="E202" s="229" t="s">
        <v>326</v>
      </c>
      <c r="F202" s="230" t="s">
        <v>327</v>
      </c>
      <c r="G202" s="231" t="s">
        <v>206</v>
      </c>
      <c r="H202" s="232">
        <v>52.878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166</v>
      </c>
      <c r="AT202" s="240" t="s">
        <v>162</v>
      </c>
      <c r="AU202" s="240" t="s">
        <v>86</v>
      </c>
      <c r="AY202" s="17" t="s">
        <v>159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84</v>
      </c>
      <c r="BK202" s="241">
        <f>ROUND(I202*H202,2)</f>
        <v>0</v>
      </c>
      <c r="BL202" s="17" t="s">
        <v>166</v>
      </c>
      <c r="BM202" s="240" t="s">
        <v>328</v>
      </c>
    </row>
    <row r="203" s="13" customFormat="1">
      <c r="A203" s="13"/>
      <c r="B203" s="242"/>
      <c r="C203" s="243"/>
      <c r="D203" s="244" t="s">
        <v>193</v>
      </c>
      <c r="E203" s="243"/>
      <c r="F203" s="246" t="s">
        <v>329</v>
      </c>
      <c r="G203" s="243"/>
      <c r="H203" s="247">
        <v>52.878</v>
      </c>
      <c r="I203" s="248"/>
      <c r="J203" s="243"/>
      <c r="K203" s="243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193</v>
      </c>
      <c r="AU203" s="253" t="s">
        <v>86</v>
      </c>
      <c r="AV203" s="13" t="s">
        <v>86</v>
      </c>
      <c r="AW203" s="13" t="s">
        <v>4</v>
      </c>
      <c r="AX203" s="13" t="s">
        <v>84</v>
      </c>
      <c r="AY203" s="253" t="s">
        <v>159</v>
      </c>
    </row>
    <row r="204" s="2" customFormat="1" ht="44.25" customHeight="1">
      <c r="A204" s="38"/>
      <c r="B204" s="39"/>
      <c r="C204" s="228" t="s">
        <v>330</v>
      </c>
      <c r="D204" s="228" t="s">
        <v>162</v>
      </c>
      <c r="E204" s="229" t="s">
        <v>331</v>
      </c>
      <c r="F204" s="230" t="s">
        <v>332</v>
      </c>
      <c r="G204" s="231" t="s">
        <v>206</v>
      </c>
      <c r="H204" s="232">
        <v>3.6230000000000002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42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166</v>
      </c>
      <c r="AT204" s="240" t="s">
        <v>162</v>
      </c>
      <c r="AU204" s="240" t="s">
        <v>86</v>
      </c>
      <c r="AY204" s="17" t="s">
        <v>159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84</v>
      </c>
      <c r="BK204" s="241">
        <f>ROUND(I204*H204,2)</f>
        <v>0</v>
      </c>
      <c r="BL204" s="17" t="s">
        <v>166</v>
      </c>
      <c r="BM204" s="240" t="s">
        <v>333</v>
      </c>
    </row>
    <row r="205" s="12" customFormat="1" ht="22.8" customHeight="1">
      <c r="A205" s="12"/>
      <c r="B205" s="213"/>
      <c r="C205" s="214"/>
      <c r="D205" s="215" t="s">
        <v>76</v>
      </c>
      <c r="E205" s="226" t="s">
        <v>334</v>
      </c>
      <c r="F205" s="226" t="s">
        <v>335</v>
      </c>
      <c r="G205" s="214"/>
      <c r="H205" s="214"/>
      <c r="I205" s="217"/>
      <c r="J205" s="227">
        <f>BK205</f>
        <v>0</v>
      </c>
      <c r="K205" s="214"/>
      <c r="L205" s="218"/>
      <c r="M205" s="219"/>
      <c r="N205" s="220"/>
      <c r="O205" s="220"/>
      <c r="P205" s="221">
        <f>P206</f>
        <v>0</v>
      </c>
      <c r="Q205" s="220"/>
      <c r="R205" s="221">
        <f>R206</f>
        <v>0</v>
      </c>
      <c r="S205" s="220"/>
      <c r="T205" s="222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84</v>
      </c>
      <c r="AT205" s="224" t="s">
        <v>76</v>
      </c>
      <c r="AU205" s="224" t="s">
        <v>84</v>
      </c>
      <c r="AY205" s="223" t="s">
        <v>159</v>
      </c>
      <c r="BK205" s="225">
        <f>BK206</f>
        <v>0</v>
      </c>
    </row>
    <row r="206" s="2" customFormat="1" ht="16.5" customHeight="1">
      <c r="A206" s="38"/>
      <c r="B206" s="39"/>
      <c r="C206" s="228" t="s">
        <v>336</v>
      </c>
      <c r="D206" s="228" t="s">
        <v>162</v>
      </c>
      <c r="E206" s="229" t="s">
        <v>337</v>
      </c>
      <c r="F206" s="230" t="s">
        <v>338</v>
      </c>
      <c r="G206" s="231" t="s">
        <v>206</v>
      </c>
      <c r="H206" s="232">
        <v>2.3679999999999999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42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166</v>
      </c>
      <c r="AT206" s="240" t="s">
        <v>162</v>
      </c>
      <c r="AU206" s="240" t="s">
        <v>86</v>
      </c>
      <c r="AY206" s="17" t="s">
        <v>159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84</v>
      </c>
      <c r="BK206" s="241">
        <f>ROUND(I206*H206,2)</f>
        <v>0</v>
      </c>
      <c r="BL206" s="17" t="s">
        <v>166</v>
      </c>
      <c r="BM206" s="240" t="s">
        <v>339</v>
      </c>
    </row>
    <row r="207" s="12" customFormat="1" ht="25.92" customHeight="1">
      <c r="A207" s="12"/>
      <c r="B207" s="213"/>
      <c r="C207" s="214"/>
      <c r="D207" s="215" t="s">
        <v>76</v>
      </c>
      <c r="E207" s="216" t="s">
        <v>340</v>
      </c>
      <c r="F207" s="216" t="s">
        <v>341</v>
      </c>
      <c r="G207" s="214"/>
      <c r="H207" s="214"/>
      <c r="I207" s="217"/>
      <c r="J207" s="200">
        <f>BK207</f>
        <v>0</v>
      </c>
      <c r="K207" s="214"/>
      <c r="L207" s="218"/>
      <c r="M207" s="219"/>
      <c r="N207" s="220"/>
      <c r="O207" s="220"/>
      <c r="P207" s="221">
        <f>P208+P215+P227+P231+P246+P273+P278+P306+P346+P367</f>
        <v>0</v>
      </c>
      <c r="Q207" s="220"/>
      <c r="R207" s="221">
        <f>R208+R215+R227+R231+R246+R273+R278+R306+R346+R367</f>
        <v>10.422537869999999</v>
      </c>
      <c r="S207" s="220"/>
      <c r="T207" s="222">
        <f>T208+T215+T227+T231+T246+T273+T278+T306+T346+T367</f>
        <v>3.1494656299999995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86</v>
      </c>
      <c r="AT207" s="224" t="s">
        <v>76</v>
      </c>
      <c r="AU207" s="224" t="s">
        <v>77</v>
      </c>
      <c r="AY207" s="223" t="s">
        <v>159</v>
      </c>
      <c r="BK207" s="225">
        <f>BK208+BK215+BK227+BK231+BK246+BK273+BK278+BK306+BK346+BK367</f>
        <v>0</v>
      </c>
    </row>
    <row r="208" s="12" customFormat="1" ht="22.8" customHeight="1">
      <c r="A208" s="12"/>
      <c r="B208" s="213"/>
      <c r="C208" s="214"/>
      <c r="D208" s="215" t="s">
        <v>76</v>
      </c>
      <c r="E208" s="226" t="s">
        <v>342</v>
      </c>
      <c r="F208" s="226" t="s">
        <v>343</v>
      </c>
      <c r="G208" s="214"/>
      <c r="H208" s="214"/>
      <c r="I208" s="217"/>
      <c r="J208" s="227">
        <f>BK208</f>
        <v>0</v>
      </c>
      <c r="K208" s="214"/>
      <c r="L208" s="218"/>
      <c r="M208" s="219"/>
      <c r="N208" s="220"/>
      <c r="O208" s="220"/>
      <c r="P208" s="221">
        <f>SUM(P209:P214)</f>
        <v>0</v>
      </c>
      <c r="Q208" s="220"/>
      <c r="R208" s="221">
        <f>SUM(R209:R214)</f>
        <v>0</v>
      </c>
      <c r="S208" s="220"/>
      <c r="T208" s="222">
        <f>SUM(T209:T214)</f>
        <v>0.33560000000000001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86</v>
      </c>
      <c r="AT208" s="224" t="s">
        <v>76</v>
      </c>
      <c r="AU208" s="224" t="s">
        <v>84</v>
      </c>
      <c r="AY208" s="223" t="s">
        <v>159</v>
      </c>
      <c r="BK208" s="225">
        <f>SUM(BK209:BK214)</f>
        <v>0</v>
      </c>
    </row>
    <row r="209" s="2" customFormat="1" ht="16.5" customHeight="1">
      <c r="A209" s="38"/>
      <c r="B209" s="39"/>
      <c r="C209" s="228" t="s">
        <v>344</v>
      </c>
      <c r="D209" s="228" t="s">
        <v>162</v>
      </c>
      <c r="E209" s="229" t="s">
        <v>345</v>
      </c>
      <c r="F209" s="230" t="s">
        <v>346</v>
      </c>
      <c r="G209" s="231" t="s">
        <v>165</v>
      </c>
      <c r="H209" s="232">
        <v>5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42</v>
      </c>
      <c r="O209" s="91"/>
      <c r="P209" s="238">
        <f>O209*H209</f>
        <v>0</v>
      </c>
      <c r="Q209" s="238">
        <v>0</v>
      </c>
      <c r="R209" s="238">
        <f>Q209*H209</f>
        <v>0</v>
      </c>
      <c r="S209" s="238">
        <v>0.034200000000000001</v>
      </c>
      <c r="T209" s="239">
        <f>S209*H209</f>
        <v>0.17100000000000001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235</v>
      </c>
      <c r="AT209" s="240" t="s">
        <v>162</v>
      </c>
      <c r="AU209" s="240" t="s">
        <v>86</v>
      </c>
      <c r="AY209" s="17" t="s">
        <v>159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84</v>
      </c>
      <c r="BK209" s="241">
        <f>ROUND(I209*H209,2)</f>
        <v>0</v>
      </c>
      <c r="BL209" s="17" t="s">
        <v>235</v>
      </c>
      <c r="BM209" s="240" t="s">
        <v>347</v>
      </c>
    </row>
    <row r="210" s="2" customFormat="1" ht="24.15" customHeight="1">
      <c r="A210" s="38"/>
      <c r="B210" s="39"/>
      <c r="C210" s="228" t="s">
        <v>348</v>
      </c>
      <c r="D210" s="228" t="s">
        <v>162</v>
      </c>
      <c r="E210" s="229" t="s">
        <v>349</v>
      </c>
      <c r="F210" s="230" t="s">
        <v>350</v>
      </c>
      <c r="G210" s="231" t="s">
        <v>165</v>
      </c>
      <c r="H210" s="232">
        <v>3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42</v>
      </c>
      <c r="O210" s="91"/>
      <c r="P210" s="238">
        <f>O210*H210</f>
        <v>0</v>
      </c>
      <c r="Q210" s="238">
        <v>0</v>
      </c>
      <c r="R210" s="238">
        <f>Q210*H210</f>
        <v>0</v>
      </c>
      <c r="S210" s="238">
        <v>0.01107</v>
      </c>
      <c r="T210" s="239">
        <f>S210*H210</f>
        <v>0.033210000000000003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235</v>
      </c>
      <c r="AT210" s="240" t="s">
        <v>162</v>
      </c>
      <c r="AU210" s="240" t="s">
        <v>86</v>
      </c>
      <c r="AY210" s="17" t="s">
        <v>159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84</v>
      </c>
      <c r="BK210" s="241">
        <f>ROUND(I210*H210,2)</f>
        <v>0</v>
      </c>
      <c r="BL210" s="17" t="s">
        <v>235</v>
      </c>
      <c r="BM210" s="240" t="s">
        <v>351</v>
      </c>
    </row>
    <row r="211" s="2" customFormat="1" ht="16.5" customHeight="1">
      <c r="A211" s="38"/>
      <c r="B211" s="39"/>
      <c r="C211" s="228" t="s">
        <v>352</v>
      </c>
      <c r="D211" s="228" t="s">
        <v>162</v>
      </c>
      <c r="E211" s="229" t="s">
        <v>353</v>
      </c>
      <c r="F211" s="230" t="s">
        <v>354</v>
      </c>
      <c r="G211" s="231" t="s">
        <v>165</v>
      </c>
      <c r="H211" s="232">
        <v>4</v>
      </c>
      <c r="I211" s="233"/>
      <c r="J211" s="234">
        <f>ROUND(I211*H211,2)</f>
        <v>0</v>
      </c>
      <c r="K211" s="235"/>
      <c r="L211" s="44"/>
      <c r="M211" s="236" t="s">
        <v>1</v>
      </c>
      <c r="N211" s="237" t="s">
        <v>42</v>
      </c>
      <c r="O211" s="91"/>
      <c r="P211" s="238">
        <f>O211*H211</f>
        <v>0</v>
      </c>
      <c r="Q211" s="238">
        <v>0</v>
      </c>
      <c r="R211" s="238">
        <f>Q211*H211</f>
        <v>0</v>
      </c>
      <c r="S211" s="238">
        <v>0.019460000000000002</v>
      </c>
      <c r="T211" s="239">
        <f>S211*H211</f>
        <v>0.077840000000000006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235</v>
      </c>
      <c r="AT211" s="240" t="s">
        <v>162</v>
      </c>
      <c r="AU211" s="240" t="s">
        <v>86</v>
      </c>
      <c r="AY211" s="17" t="s">
        <v>159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84</v>
      </c>
      <c r="BK211" s="241">
        <f>ROUND(I211*H211,2)</f>
        <v>0</v>
      </c>
      <c r="BL211" s="17" t="s">
        <v>235</v>
      </c>
      <c r="BM211" s="240" t="s">
        <v>355</v>
      </c>
    </row>
    <row r="212" s="2" customFormat="1" ht="16.5" customHeight="1">
      <c r="A212" s="38"/>
      <c r="B212" s="39"/>
      <c r="C212" s="228" t="s">
        <v>356</v>
      </c>
      <c r="D212" s="228" t="s">
        <v>162</v>
      </c>
      <c r="E212" s="229" t="s">
        <v>357</v>
      </c>
      <c r="F212" s="230" t="s">
        <v>358</v>
      </c>
      <c r="G212" s="231" t="s">
        <v>165</v>
      </c>
      <c r="H212" s="232">
        <v>1</v>
      </c>
      <c r="I212" s="233"/>
      <c r="J212" s="234">
        <f>ROUND(I212*H212,2)</f>
        <v>0</v>
      </c>
      <c r="K212" s="235"/>
      <c r="L212" s="44"/>
      <c r="M212" s="236" t="s">
        <v>1</v>
      </c>
      <c r="N212" s="237" t="s">
        <v>42</v>
      </c>
      <c r="O212" s="91"/>
      <c r="P212" s="238">
        <f>O212*H212</f>
        <v>0</v>
      </c>
      <c r="Q212" s="238">
        <v>0</v>
      </c>
      <c r="R212" s="238">
        <f>Q212*H212</f>
        <v>0</v>
      </c>
      <c r="S212" s="238">
        <v>0.034700000000000002</v>
      </c>
      <c r="T212" s="239">
        <f>S212*H212</f>
        <v>0.034700000000000002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235</v>
      </c>
      <c r="AT212" s="240" t="s">
        <v>162</v>
      </c>
      <c r="AU212" s="240" t="s">
        <v>86</v>
      </c>
      <c r="AY212" s="17" t="s">
        <v>159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84</v>
      </c>
      <c r="BK212" s="241">
        <f>ROUND(I212*H212,2)</f>
        <v>0</v>
      </c>
      <c r="BL212" s="17" t="s">
        <v>235</v>
      </c>
      <c r="BM212" s="240" t="s">
        <v>359</v>
      </c>
    </row>
    <row r="213" s="2" customFormat="1" ht="16.5" customHeight="1">
      <c r="A213" s="38"/>
      <c r="B213" s="39"/>
      <c r="C213" s="228" t="s">
        <v>360</v>
      </c>
      <c r="D213" s="228" t="s">
        <v>162</v>
      </c>
      <c r="E213" s="229" t="s">
        <v>361</v>
      </c>
      <c r="F213" s="230" t="s">
        <v>362</v>
      </c>
      <c r="G213" s="231" t="s">
        <v>165</v>
      </c>
      <c r="H213" s="232">
        <v>5</v>
      </c>
      <c r="I213" s="233"/>
      <c r="J213" s="234">
        <f>ROUND(I213*H213,2)</f>
        <v>0</v>
      </c>
      <c r="K213" s="235"/>
      <c r="L213" s="44"/>
      <c r="M213" s="236" t="s">
        <v>1</v>
      </c>
      <c r="N213" s="237" t="s">
        <v>42</v>
      </c>
      <c r="O213" s="91"/>
      <c r="P213" s="238">
        <f>O213*H213</f>
        <v>0</v>
      </c>
      <c r="Q213" s="238">
        <v>0</v>
      </c>
      <c r="R213" s="238">
        <f>Q213*H213</f>
        <v>0</v>
      </c>
      <c r="S213" s="238">
        <v>0.00156</v>
      </c>
      <c r="T213" s="239">
        <f>S213*H213</f>
        <v>0.0077999999999999996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235</v>
      </c>
      <c r="AT213" s="240" t="s">
        <v>162</v>
      </c>
      <c r="AU213" s="240" t="s">
        <v>86</v>
      </c>
      <c r="AY213" s="17" t="s">
        <v>159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84</v>
      </c>
      <c r="BK213" s="241">
        <f>ROUND(I213*H213,2)</f>
        <v>0</v>
      </c>
      <c r="BL213" s="17" t="s">
        <v>235</v>
      </c>
      <c r="BM213" s="240" t="s">
        <v>363</v>
      </c>
    </row>
    <row r="214" s="2" customFormat="1" ht="16.5" customHeight="1">
      <c r="A214" s="38"/>
      <c r="B214" s="39"/>
      <c r="C214" s="228" t="s">
        <v>364</v>
      </c>
      <c r="D214" s="228" t="s">
        <v>162</v>
      </c>
      <c r="E214" s="229" t="s">
        <v>365</v>
      </c>
      <c r="F214" s="230" t="s">
        <v>366</v>
      </c>
      <c r="G214" s="231" t="s">
        <v>367</v>
      </c>
      <c r="H214" s="232">
        <v>13</v>
      </c>
      <c r="I214" s="233"/>
      <c r="J214" s="234">
        <f>ROUND(I214*H214,2)</f>
        <v>0</v>
      </c>
      <c r="K214" s="235"/>
      <c r="L214" s="44"/>
      <c r="M214" s="236" t="s">
        <v>1</v>
      </c>
      <c r="N214" s="237" t="s">
        <v>42</v>
      </c>
      <c r="O214" s="91"/>
      <c r="P214" s="238">
        <f>O214*H214</f>
        <v>0</v>
      </c>
      <c r="Q214" s="238">
        <v>0</v>
      </c>
      <c r="R214" s="238">
        <f>Q214*H214</f>
        <v>0</v>
      </c>
      <c r="S214" s="238">
        <v>0.00084999999999999995</v>
      </c>
      <c r="T214" s="239">
        <f>S214*H214</f>
        <v>0.011049999999999999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0" t="s">
        <v>235</v>
      </c>
      <c r="AT214" s="240" t="s">
        <v>162</v>
      </c>
      <c r="AU214" s="240" t="s">
        <v>86</v>
      </c>
      <c r="AY214" s="17" t="s">
        <v>159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7" t="s">
        <v>84</v>
      </c>
      <c r="BK214" s="241">
        <f>ROUND(I214*H214,2)</f>
        <v>0</v>
      </c>
      <c r="BL214" s="17" t="s">
        <v>235</v>
      </c>
      <c r="BM214" s="240" t="s">
        <v>368</v>
      </c>
    </row>
    <row r="215" s="12" customFormat="1" ht="22.8" customHeight="1">
      <c r="A215" s="12"/>
      <c r="B215" s="213"/>
      <c r="C215" s="214"/>
      <c r="D215" s="215" t="s">
        <v>76</v>
      </c>
      <c r="E215" s="226" t="s">
        <v>369</v>
      </c>
      <c r="F215" s="226" t="s">
        <v>370</v>
      </c>
      <c r="G215" s="214"/>
      <c r="H215" s="214"/>
      <c r="I215" s="217"/>
      <c r="J215" s="227">
        <f>BK215</f>
        <v>0</v>
      </c>
      <c r="K215" s="214"/>
      <c r="L215" s="218"/>
      <c r="M215" s="219"/>
      <c r="N215" s="220"/>
      <c r="O215" s="220"/>
      <c r="P215" s="221">
        <f>SUM(P216:P226)</f>
        <v>0</v>
      </c>
      <c r="Q215" s="220"/>
      <c r="R215" s="221">
        <f>SUM(R216:R226)</f>
        <v>2.6696075599999998</v>
      </c>
      <c r="S215" s="220"/>
      <c r="T215" s="222">
        <f>SUM(T216:T226)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3" t="s">
        <v>86</v>
      </c>
      <c r="AT215" s="224" t="s">
        <v>76</v>
      </c>
      <c r="AU215" s="224" t="s">
        <v>84</v>
      </c>
      <c r="AY215" s="223" t="s">
        <v>159</v>
      </c>
      <c r="BK215" s="225">
        <f>SUM(BK216:BK226)</f>
        <v>0</v>
      </c>
    </row>
    <row r="216" s="2" customFormat="1" ht="24.15" customHeight="1">
      <c r="A216" s="38"/>
      <c r="B216" s="39"/>
      <c r="C216" s="228" t="s">
        <v>371</v>
      </c>
      <c r="D216" s="228" t="s">
        <v>162</v>
      </c>
      <c r="E216" s="229" t="s">
        <v>372</v>
      </c>
      <c r="F216" s="230" t="s">
        <v>373</v>
      </c>
      <c r="G216" s="231" t="s">
        <v>221</v>
      </c>
      <c r="H216" s="232">
        <v>52.274999999999999</v>
      </c>
      <c r="I216" s="233"/>
      <c r="J216" s="234">
        <f>ROUND(I216*H216,2)</f>
        <v>0</v>
      </c>
      <c r="K216" s="235"/>
      <c r="L216" s="44"/>
      <c r="M216" s="236" t="s">
        <v>1</v>
      </c>
      <c r="N216" s="237" t="s">
        <v>42</v>
      </c>
      <c r="O216" s="91"/>
      <c r="P216" s="238">
        <f>O216*H216</f>
        <v>0</v>
      </c>
      <c r="Q216" s="238">
        <v>0.045539999999999997</v>
      </c>
      <c r="R216" s="238">
        <f>Q216*H216</f>
        <v>2.3806034999999999</v>
      </c>
      <c r="S216" s="238">
        <v>0</v>
      </c>
      <c r="T216" s="23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0" t="s">
        <v>235</v>
      </c>
      <c r="AT216" s="240" t="s">
        <v>162</v>
      </c>
      <c r="AU216" s="240" t="s">
        <v>86</v>
      </c>
      <c r="AY216" s="17" t="s">
        <v>159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7" t="s">
        <v>84</v>
      </c>
      <c r="BK216" s="241">
        <f>ROUND(I216*H216,2)</f>
        <v>0</v>
      </c>
      <c r="BL216" s="17" t="s">
        <v>235</v>
      </c>
      <c r="BM216" s="240" t="s">
        <v>374</v>
      </c>
    </row>
    <row r="217" s="13" customFormat="1">
      <c r="A217" s="13"/>
      <c r="B217" s="242"/>
      <c r="C217" s="243"/>
      <c r="D217" s="244" t="s">
        <v>193</v>
      </c>
      <c r="E217" s="245" t="s">
        <v>1</v>
      </c>
      <c r="F217" s="246" t="s">
        <v>375</v>
      </c>
      <c r="G217" s="243"/>
      <c r="H217" s="247">
        <v>52.274999999999999</v>
      </c>
      <c r="I217" s="248"/>
      <c r="J217" s="243"/>
      <c r="K217" s="243"/>
      <c r="L217" s="249"/>
      <c r="M217" s="250"/>
      <c r="N217" s="251"/>
      <c r="O217" s="251"/>
      <c r="P217" s="251"/>
      <c r="Q217" s="251"/>
      <c r="R217" s="251"/>
      <c r="S217" s="251"/>
      <c r="T217" s="25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3" t="s">
        <v>193</v>
      </c>
      <c r="AU217" s="253" t="s">
        <v>86</v>
      </c>
      <c r="AV217" s="13" t="s">
        <v>86</v>
      </c>
      <c r="AW217" s="13" t="s">
        <v>33</v>
      </c>
      <c r="AX217" s="13" t="s">
        <v>84</v>
      </c>
      <c r="AY217" s="253" t="s">
        <v>159</v>
      </c>
    </row>
    <row r="218" s="2" customFormat="1" ht="37.8" customHeight="1">
      <c r="A218" s="38"/>
      <c r="B218" s="39"/>
      <c r="C218" s="228" t="s">
        <v>376</v>
      </c>
      <c r="D218" s="228" t="s">
        <v>162</v>
      </c>
      <c r="E218" s="229" t="s">
        <v>377</v>
      </c>
      <c r="F218" s="230" t="s">
        <v>378</v>
      </c>
      <c r="G218" s="231" t="s">
        <v>221</v>
      </c>
      <c r="H218" s="232">
        <v>4.9619999999999997</v>
      </c>
      <c r="I218" s="233"/>
      <c r="J218" s="234">
        <f>ROUND(I218*H218,2)</f>
        <v>0</v>
      </c>
      <c r="K218" s="235"/>
      <c r="L218" s="44"/>
      <c r="M218" s="236" t="s">
        <v>1</v>
      </c>
      <c r="N218" s="237" t="s">
        <v>42</v>
      </c>
      <c r="O218" s="91"/>
      <c r="P218" s="238">
        <f>O218*H218</f>
        <v>0</v>
      </c>
      <c r="Q218" s="238">
        <v>0.02963</v>
      </c>
      <c r="R218" s="238">
        <f>Q218*H218</f>
        <v>0.14702405999999998</v>
      </c>
      <c r="S218" s="238">
        <v>0</v>
      </c>
      <c r="T218" s="23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0" t="s">
        <v>235</v>
      </c>
      <c r="AT218" s="240" t="s">
        <v>162</v>
      </c>
      <c r="AU218" s="240" t="s">
        <v>86</v>
      </c>
      <c r="AY218" s="17" t="s">
        <v>159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7" t="s">
        <v>84</v>
      </c>
      <c r="BK218" s="241">
        <f>ROUND(I218*H218,2)</f>
        <v>0</v>
      </c>
      <c r="BL218" s="17" t="s">
        <v>235</v>
      </c>
      <c r="BM218" s="240" t="s">
        <v>379</v>
      </c>
    </row>
    <row r="219" s="13" customFormat="1">
      <c r="A219" s="13"/>
      <c r="B219" s="242"/>
      <c r="C219" s="243"/>
      <c r="D219" s="244" t="s">
        <v>193</v>
      </c>
      <c r="E219" s="245" t="s">
        <v>1</v>
      </c>
      <c r="F219" s="246" t="s">
        <v>380</v>
      </c>
      <c r="G219" s="243"/>
      <c r="H219" s="247">
        <v>4.9619999999999997</v>
      </c>
      <c r="I219" s="248"/>
      <c r="J219" s="243"/>
      <c r="K219" s="243"/>
      <c r="L219" s="249"/>
      <c r="M219" s="250"/>
      <c r="N219" s="251"/>
      <c r="O219" s="251"/>
      <c r="P219" s="251"/>
      <c r="Q219" s="251"/>
      <c r="R219" s="251"/>
      <c r="S219" s="251"/>
      <c r="T219" s="25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3" t="s">
        <v>193</v>
      </c>
      <c r="AU219" s="253" t="s">
        <v>86</v>
      </c>
      <c r="AV219" s="13" t="s">
        <v>86</v>
      </c>
      <c r="AW219" s="13" t="s">
        <v>33</v>
      </c>
      <c r="AX219" s="13" t="s">
        <v>84</v>
      </c>
      <c r="AY219" s="253" t="s">
        <v>159</v>
      </c>
    </row>
    <row r="220" s="2" customFormat="1" ht="21.75" customHeight="1">
      <c r="A220" s="38"/>
      <c r="B220" s="39"/>
      <c r="C220" s="228" t="s">
        <v>381</v>
      </c>
      <c r="D220" s="228" t="s">
        <v>162</v>
      </c>
      <c r="E220" s="229" t="s">
        <v>382</v>
      </c>
      <c r="F220" s="230" t="s">
        <v>383</v>
      </c>
      <c r="G220" s="231" t="s">
        <v>367</v>
      </c>
      <c r="H220" s="232">
        <v>5</v>
      </c>
      <c r="I220" s="233"/>
      <c r="J220" s="234">
        <f>ROUND(I220*H220,2)</f>
        <v>0</v>
      </c>
      <c r="K220" s="235"/>
      <c r="L220" s="44"/>
      <c r="M220" s="236" t="s">
        <v>1</v>
      </c>
      <c r="N220" s="237" t="s">
        <v>42</v>
      </c>
      <c r="O220" s="91"/>
      <c r="P220" s="238">
        <f>O220*H220</f>
        <v>0</v>
      </c>
      <c r="Q220" s="238">
        <v>0.00022000000000000001</v>
      </c>
      <c r="R220" s="238">
        <f>Q220*H220</f>
        <v>0.0011000000000000001</v>
      </c>
      <c r="S220" s="238">
        <v>0</v>
      </c>
      <c r="T220" s="23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0" t="s">
        <v>235</v>
      </c>
      <c r="AT220" s="240" t="s">
        <v>162</v>
      </c>
      <c r="AU220" s="240" t="s">
        <v>86</v>
      </c>
      <c r="AY220" s="17" t="s">
        <v>159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7" t="s">
        <v>84</v>
      </c>
      <c r="BK220" s="241">
        <f>ROUND(I220*H220,2)</f>
        <v>0</v>
      </c>
      <c r="BL220" s="17" t="s">
        <v>235</v>
      </c>
      <c r="BM220" s="240" t="s">
        <v>384</v>
      </c>
    </row>
    <row r="221" s="2" customFormat="1" ht="33" customHeight="1">
      <c r="A221" s="38"/>
      <c r="B221" s="39"/>
      <c r="C221" s="265" t="s">
        <v>385</v>
      </c>
      <c r="D221" s="265" t="s">
        <v>268</v>
      </c>
      <c r="E221" s="266" t="s">
        <v>386</v>
      </c>
      <c r="F221" s="267" t="s">
        <v>387</v>
      </c>
      <c r="G221" s="268" t="s">
        <v>367</v>
      </c>
      <c r="H221" s="269">
        <v>3</v>
      </c>
      <c r="I221" s="270"/>
      <c r="J221" s="271">
        <f>ROUND(I221*H221,2)</f>
        <v>0</v>
      </c>
      <c r="K221" s="272"/>
      <c r="L221" s="273"/>
      <c r="M221" s="274" t="s">
        <v>1</v>
      </c>
      <c r="N221" s="275" t="s">
        <v>42</v>
      </c>
      <c r="O221" s="91"/>
      <c r="P221" s="238">
        <f>O221*H221</f>
        <v>0</v>
      </c>
      <c r="Q221" s="238">
        <v>0.012250000000000001</v>
      </c>
      <c r="R221" s="238">
        <f>Q221*H221</f>
        <v>0.036750000000000005</v>
      </c>
      <c r="S221" s="238">
        <v>0</v>
      </c>
      <c r="T221" s="23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0" t="s">
        <v>317</v>
      </c>
      <c r="AT221" s="240" t="s">
        <v>268</v>
      </c>
      <c r="AU221" s="240" t="s">
        <v>86</v>
      </c>
      <c r="AY221" s="17" t="s">
        <v>159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7" t="s">
        <v>84</v>
      </c>
      <c r="BK221" s="241">
        <f>ROUND(I221*H221,2)</f>
        <v>0</v>
      </c>
      <c r="BL221" s="17" t="s">
        <v>235</v>
      </c>
      <c r="BM221" s="240" t="s">
        <v>388</v>
      </c>
    </row>
    <row r="222" s="2" customFormat="1">
      <c r="A222" s="38"/>
      <c r="B222" s="39"/>
      <c r="C222" s="40"/>
      <c r="D222" s="244" t="s">
        <v>389</v>
      </c>
      <c r="E222" s="40"/>
      <c r="F222" s="276" t="s">
        <v>390</v>
      </c>
      <c r="G222" s="40"/>
      <c r="H222" s="40"/>
      <c r="I222" s="277"/>
      <c r="J222" s="40"/>
      <c r="K222" s="40"/>
      <c r="L222" s="44"/>
      <c r="M222" s="278"/>
      <c r="N222" s="279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389</v>
      </c>
      <c r="AU222" s="17" t="s">
        <v>86</v>
      </c>
    </row>
    <row r="223" s="2" customFormat="1" ht="33" customHeight="1">
      <c r="A223" s="38"/>
      <c r="B223" s="39"/>
      <c r="C223" s="265" t="s">
        <v>391</v>
      </c>
      <c r="D223" s="265" t="s">
        <v>268</v>
      </c>
      <c r="E223" s="266" t="s">
        <v>392</v>
      </c>
      <c r="F223" s="267" t="s">
        <v>393</v>
      </c>
      <c r="G223" s="268" t="s">
        <v>367</v>
      </c>
      <c r="H223" s="269">
        <v>2</v>
      </c>
      <c r="I223" s="270"/>
      <c r="J223" s="271">
        <f>ROUND(I223*H223,2)</f>
        <v>0</v>
      </c>
      <c r="K223" s="272"/>
      <c r="L223" s="273"/>
      <c r="M223" s="274" t="s">
        <v>1</v>
      </c>
      <c r="N223" s="275" t="s">
        <v>42</v>
      </c>
      <c r="O223" s="91"/>
      <c r="P223" s="238">
        <f>O223*H223</f>
        <v>0</v>
      </c>
      <c r="Q223" s="238">
        <v>0.012489999999999999</v>
      </c>
      <c r="R223" s="238">
        <f>Q223*H223</f>
        <v>0.024979999999999999</v>
      </c>
      <c r="S223" s="238">
        <v>0</v>
      </c>
      <c r="T223" s="23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0" t="s">
        <v>317</v>
      </c>
      <c r="AT223" s="240" t="s">
        <v>268</v>
      </c>
      <c r="AU223" s="240" t="s">
        <v>86</v>
      </c>
      <c r="AY223" s="17" t="s">
        <v>159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7" t="s">
        <v>84</v>
      </c>
      <c r="BK223" s="241">
        <f>ROUND(I223*H223,2)</f>
        <v>0</v>
      </c>
      <c r="BL223" s="17" t="s">
        <v>235</v>
      </c>
      <c r="BM223" s="240" t="s">
        <v>394</v>
      </c>
    </row>
    <row r="224" s="2" customFormat="1">
      <c r="A224" s="38"/>
      <c r="B224" s="39"/>
      <c r="C224" s="40"/>
      <c r="D224" s="244" t="s">
        <v>389</v>
      </c>
      <c r="E224" s="40"/>
      <c r="F224" s="276" t="s">
        <v>390</v>
      </c>
      <c r="G224" s="40"/>
      <c r="H224" s="40"/>
      <c r="I224" s="277"/>
      <c r="J224" s="40"/>
      <c r="K224" s="40"/>
      <c r="L224" s="44"/>
      <c r="M224" s="278"/>
      <c r="N224" s="279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389</v>
      </c>
      <c r="AU224" s="17" t="s">
        <v>86</v>
      </c>
    </row>
    <row r="225" s="2" customFormat="1" ht="24.15" customHeight="1">
      <c r="A225" s="38"/>
      <c r="B225" s="39"/>
      <c r="C225" s="228" t="s">
        <v>395</v>
      </c>
      <c r="D225" s="228" t="s">
        <v>162</v>
      </c>
      <c r="E225" s="229" t="s">
        <v>396</v>
      </c>
      <c r="F225" s="230" t="s">
        <v>397</v>
      </c>
      <c r="G225" s="231" t="s">
        <v>367</v>
      </c>
      <c r="H225" s="232">
        <v>5</v>
      </c>
      <c r="I225" s="233"/>
      <c r="J225" s="234">
        <f>ROUND(I225*H225,2)</f>
        <v>0</v>
      </c>
      <c r="K225" s="235"/>
      <c r="L225" s="44"/>
      <c r="M225" s="236" t="s">
        <v>1</v>
      </c>
      <c r="N225" s="237" t="s">
        <v>42</v>
      </c>
      <c r="O225" s="91"/>
      <c r="P225" s="238">
        <f>O225*H225</f>
        <v>0</v>
      </c>
      <c r="Q225" s="238">
        <v>0.01583</v>
      </c>
      <c r="R225" s="238">
        <f>Q225*H225</f>
        <v>0.079149999999999998</v>
      </c>
      <c r="S225" s="238">
        <v>0</v>
      </c>
      <c r="T225" s="23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0" t="s">
        <v>235</v>
      </c>
      <c r="AT225" s="240" t="s">
        <v>162</v>
      </c>
      <c r="AU225" s="240" t="s">
        <v>86</v>
      </c>
      <c r="AY225" s="17" t="s">
        <v>159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7" t="s">
        <v>84</v>
      </c>
      <c r="BK225" s="241">
        <f>ROUND(I225*H225,2)</f>
        <v>0</v>
      </c>
      <c r="BL225" s="17" t="s">
        <v>235</v>
      </c>
      <c r="BM225" s="240" t="s">
        <v>398</v>
      </c>
    </row>
    <row r="226" s="2" customFormat="1" ht="24.15" customHeight="1">
      <c r="A226" s="38"/>
      <c r="B226" s="39"/>
      <c r="C226" s="228" t="s">
        <v>399</v>
      </c>
      <c r="D226" s="228" t="s">
        <v>162</v>
      </c>
      <c r="E226" s="229" t="s">
        <v>400</v>
      </c>
      <c r="F226" s="230" t="s">
        <v>401</v>
      </c>
      <c r="G226" s="231" t="s">
        <v>206</v>
      </c>
      <c r="H226" s="232">
        <v>2.6699999999999999</v>
      </c>
      <c r="I226" s="233"/>
      <c r="J226" s="234">
        <f>ROUND(I226*H226,2)</f>
        <v>0</v>
      </c>
      <c r="K226" s="235"/>
      <c r="L226" s="44"/>
      <c r="M226" s="236" t="s">
        <v>1</v>
      </c>
      <c r="N226" s="237" t="s">
        <v>42</v>
      </c>
      <c r="O226" s="91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0" t="s">
        <v>235</v>
      </c>
      <c r="AT226" s="240" t="s">
        <v>162</v>
      </c>
      <c r="AU226" s="240" t="s">
        <v>86</v>
      </c>
      <c r="AY226" s="17" t="s">
        <v>159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7" t="s">
        <v>84</v>
      </c>
      <c r="BK226" s="241">
        <f>ROUND(I226*H226,2)</f>
        <v>0</v>
      </c>
      <c r="BL226" s="17" t="s">
        <v>235</v>
      </c>
      <c r="BM226" s="240" t="s">
        <v>402</v>
      </c>
    </row>
    <row r="227" s="12" customFormat="1" ht="22.8" customHeight="1">
      <c r="A227" s="12"/>
      <c r="B227" s="213"/>
      <c r="C227" s="214"/>
      <c r="D227" s="215" t="s">
        <v>76</v>
      </c>
      <c r="E227" s="226" t="s">
        <v>403</v>
      </c>
      <c r="F227" s="226" t="s">
        <v>404</v>
      </c>
      <c r="G227" s="214"/>
      <c r="H227" s="214"/>
      <c r="I227" s="217"/>
      <c r="J227" s="227">
        <f>BK227</f>
        <v>0</v>
      </c>
      <c r="K227" s="214"/>
      <c r="L227" s="218"/>
      <c r="M227" s="219"/>
      <c r="N227" s="220"/>
      <c r="O227" s="220"/>
      <c r="P227" s="221">
        <f>SUM(P228:P230)</f>
        <v>0</v>
      </c>
      <c r="Q227" s="220"/>
      <c r="R227" s="221">
        <f>SUM(R228:R230)</f>
        <v>0.0013094999999999999</v>
      </c>
      <c r="S227" s="220"/>
      <c r="T227" s="222">
        <f>SUM(T228:T230)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3" t="s">
        <v>86</v>
      </c>
      <c r="AT227" s="224" t="s">
        <v>76</v>
      </c>
      <c r="AU227" s="224" t="s">
        <v>84</v>
      </c>
      <c r="AY227" s="223" t="s">
        <v>159</v>
      </c>
      <c r="BK227" s="225">
        <f>SUM(BK228:BK230)</f>
        <v>0</v>
      </c>
    </row>
    <row r="228" s="2" customFormat="1" ht="24.15" customHeight="1">
      <c r="A228" s="38"/>
      <c r="B228" s="39"/>
      <c r="C228" s="228" t="s">
        <v>405</v>
      </c>
      <c r="D228" s="228" t="s">
        <v>162</v>
      </c>
      <c r="E228" s="229" t="s">
        <v>406</v>
      </c>
      <c r="F228" s="230" t="s">
        <v>407</v>
      </c>
      <c r="G228" s="231" t="s">
        <v>264</v>
      </c>
      <c r="H228" s="232">
        <v>0.45000000000000001</v>
      </c>
      <c r="I228" s="233"/>
      <c r="J228" s="234">
        <f>ROUND(I228*H228,2)</f>
        <v>0</v>
      </c>
      <c r="K228" s="235"/>
      <c r="L228" s="44"/>
      <c r="M228" s="236" t="s">
        <v>1</v>
      </c>
      <c r="N228" s="237" t="s">
        <v>42</v>
      </c>
      <c r="O228" s="91"/>
      <c r="P228" s="238">
        <f>O228*H228</f>
        <v>0</v>
      </c>
      <c r="Q228" s="238">
        <v>0.0029099999999999998</v>
      </c>
      <c r="R228" s="238">
        <f>Q228*H228</f>
        <v>0.0013094999999999999</v>
      </c>
      <c r="S228" s="238">
        <v>0</v>
      </c>
      <c r="T228" s="23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0" t="s">
        <v>235</v>
      </c>
      <c r="AT228" s="240" t="s">
        <v>162</v>
      </c>
      <c r="AU228" s="240" t="s">
        <v>86</v>
      </c>
      <c r="AY228" s="17" t="s">
        <v>159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7" t="s">
        <v>84</v>
      </c>
      <c r="BK228" s="241">
        <f>ROUND(I228*H228,2)</f>
        <v>0</v>
      </c>
      <c r="BL228" s="17" t="s">
        <v>235</v>
      </c>
      <c r="BM228" s="240" t="s">
        <v>408</v>
      </c>
    </row>
    <row r="229" s="13" customFormat="1">
      <c r="A229" s="13"/>
      <c r="B229" s="242"/>
      <c r="C229" s="243"/>
      <c r="D229" s="244" t="s">
        <v>193</v>
      </c>
      <c r="E229" s="245" t="s">
        <v>1</v>
      </c>
      <c r="F229" s="246" t="s">
        <v>409</v>
      </c>
      <c r="G229" s="243"/>
      <c r="H229" s="247">
        <v>0.45000000000000001</v>
      </c>
      <c r="I229" s="248"/>
      <c r="J229" s="243"/>
      <c r="K229" s="243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193</v>
      </c>
      <c r="AU229" s="253" t="s">
        <v>86</v>
      </c>
      <c r="AV229" s="13" t="s">
        <v>86</v>
      </c>
      <c r="AW229" s="13" t="s">
        <v>33</v>
      </c>
      <c r="AX229" s="13" t="s">
        <v>84</v>
      </c>
      <c r="AY229" s="253" t="s">
        <v>159</v>
      </c>
    </row>
    <row r="230" s="2" customFormat="1" ht="24.15" customHeight="1">
      <c r="A230" s="38"/>
      <c r="B230" s="39"/>
      <c r="C230" s="228" t="s">
        <v>410</v>
      </c>
      <c r="D230" s="228" t="s">
        <v>162</v>
      </c>
      <c r="E230" s="229" t="s">
        <v>411</v>
      </c>
      <c r="F230" s="230" t="s">
        <v>412</v>
      </c>
      <c r="G230" s="231" t="s">
        <v>206</v>
      </c>
      <c r="H230" s="232">
        <v>0.001</v>
      </c>
      <c r="I230" s="233"/>
      <c r="J230" s="234">
        <f>ROUND(I230*H230,2)</f>
        <v>0</v>
      </c>
      <c r="K230" s="235"/>
      <c r="L230" s="44"/>
      <c r="M230" s="236" t="s">
        <v>1</v>
      </c>
      <c r="N230" s="237" t="s">
        <v>42</v>
      </c>
      <c r="O230" s="91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0" t="s">
        <v>235</v>
      </c>
      <c r="AT230" s="240" t="s">
        <v>162</v>
      </c>
      <c r="AU230" s="240" t="s">
        <v>86</v>
      </c>
      <c r="AY230" s="17" t="s">
        <v>159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7" t="s">
        <v>84</v>
      </c>
      <c r="BK230" s="241">
        <f>ROUND(I230*H230,2)</f>
        <v>0</v>
      </c>
      <c r="BL230" s="17" t="s">
        <v>235</v>
      </c>
      <c r="BM230" s="240" t="s">
        <v>413</v>
      </c>
    </row>
    <row r="231" s="12" customFormat="1" ht="22.8" customHeight="1">
      <c r="A231" s="12"/>
      <c r="B231" s="213"/>
      <c r="C231" s="214"/>
      <c r="D231" s="215" t="s">
        <v>76</v>
      </c>
      <c r="E231" s="226" t="s">
        <v>414</v>
      </c>
      <c r="F231" s="226" t="s">
        <v>415</v>
      </c>
      <c r="G231" s="214"/>
      <c r="H231" s="214"/>
      <c r="I231" s="217"/>
      <c r="J231" s="227">
        <f>BK231</f>
        <v>0</v>
      </c>
      <c r="K231" s="214"/>
      <c r="L231" s="218"/>
      <c r="M231" s="219"/>
      <c r="N231" s="220"/>
      <c r="O231" s="220"/>
      <c r="P231" s="221">
        <f>SUM(P232:P245)</f>
        <v>0</v>
      </c>
      <c r="Q231" s="220"/>
      <c r="R231" s="221">
        <f>SUM(R232:R245)</f>
        <v>2.1055000000000001</v>
      </c>
      <c r="S231" s="220"/>
      <c r="T231" s="222">
        <f>SUM(T232:T245)</f>
        <v>0.18138195000000001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3" t="s">
        <v>86</v>
      </c>
      <c r="AT231" s="224" t="s">
        <v>76</v>
      </c>
      <c r="AU231" s="224" t="s">
        <v>84</v>
      </c>
      <c r="AY231" s="223" t="s">
        <v>159</v>
      </c>
      <c r="BK231" s="225">
        <f>SUM(BK232:BK245)</f>
        <v>0</v>
      </c>
    </row>
    <row r="232" s="2" customFormat="1" ht="16.5" customHeight="1">
      <c r="A232" s="38"/>
      <c r="B232" s="39"/>
      <c r="C232" s="228" t="s">
        <v>416</v>
      </c>
      <c r="D232" s="228" t="s">
        <v>162</v>
      </c>
      <c r="E232" s="229" t="s">
        <v>417</v>
      </c>
      <c r="F232" s="230" t="s">
        <v>418</v>
      </c>
      <c r="G232" s="231" t="s">
        <v>221</v>
      </c>
      <c r="H232" s="232">
        <v>10.701000000000001</v>
      </c>
      <c r="I232" s="233"/>
      <c r="J232" s="234">
        <f>ROUND(I232*H232,2)</f>
        <v>0</v>
      </c>
      <c r="K232" s="235"/>
      <c r="L232" s="44"/>
      <c r="M232" s="236" t="s">
        <v>1</v>
      </c>
      <c r="N232" s="237" t="s">
        <v>42</v>
      </c>
      <c r="O232" s="91"/>
      <c r="P232" s="238">
        <f>O232*H232</f>
        <v>0</v>
      </c>
      <c r="Q232" s="238">
        <v>0</v>
      </c>
      <c r="R232" s="238">
        <f>Q232*H232</f>
        <v>0</v>
      </c>
      <c r="S232" s="238">
        <v>0.01695</v>
      </c>
      <c r="T232" s="239">
        <f>S232*H232</f>
        <v>0.18138195000000001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0" t="s">
        <v>235</v>
      </c>
      <c r="AT232" s="240" t="s">
        <v>162</v>
      </c>
      <c r="AU232" s="240" t="s">
        <v>86</v>
      </c>
      <c r="AY232" s="17" t="s">
        <v>159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7" t="s">
        <v>84</v>
      </c>
      <c r="BK232" s="241">
        <f>ROUND(I232*H232,2)</f>
        <v>0</v>
      </c>
      <c r="BL232" s="17" t="s">
        <v>235</v>
      </c>
      <c r="BM232" s="240" t="s">
        <v>419</v>
      </c>
    </row>
    <row r="233" s="13" customFormat="1">
      <c r="A233" s="13"/>
      <c r="B233" s="242"/>
      <c r="C233" s="243"/>
      <c r="D233" s="244" t="s">
        <v>193</v>
      </c>
      <c r="E233" s="245" t="s">
        <v>1</v>
      </c>
      <c r="F233" s="246" t="s">
        <v>420</v>
      </c>
      <c r="G233" s="243"/>
      <c r="H233" s="247">
        <v>10.701000000000001</v>
      </c>
      <c r="I233" s="248"/>
      <c r="J233" s="243"/>
      <c r="K233" s="243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193</v>
      </c>
      <c r="AU233" s="253" t="s">
        <v>86</v>
      </c>
      <c r="AV233" s="13" t="s">
        <v>86</v>
      </c>
      <c r="AW233" s="13" t="s">
        <v>33</v>
      </c>
      <c r="AX233" s="13" t="s">
        <v>84</v>
      </c>
      <c r="AY233" s="253" t="s">
        <v>159</v>
      </c>
    </row>
    <row r="234" s="2" customFormat="1" ht="24.15" customHeight="1">
      <c r="A234" s="38"/>
      <c r="B234" s="39"/>
      <c r="C234" s="228" t="s">
        <v>421</v>
      </c>
      <c r="D234" s="228" t="s">
        <v>162</v>
      </c>
      <c r="E234" s="229" t="s">
        <v>422</v>
      </c>
      <c r="F234" s="230" t="s">
        <v>423</v>
      </c>
      <c r="G234" s="231" t="s">
        <v>367</v>
      </c>
      <c r="H234" s="232">
        <v>5</v>
      </c>
      <c r="I234" s="233"/>
      <c r="J234" s="234">
        <f>ROUND(I234*H234,2)</f>
        <v>0</v>
      </c>
      <c r="K234" s="235"/>
      <c r="L234" s="44"/>
      <c r="M234" s="236" t="s">
        <v>1</v>
      </c>
      <c r="N234" s="237" t="s">
        <v>42</v>
      </c>
      <c r="O234" s="91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0" t="s">
        <v>235</v>
      </c>
      <c r="AT234" s="240" t="s">
        <v>162</v>
      </c>
      <c r="AU234" s="240" t="s">
        <v>86</v>
      </c>
      <c r="AY234" s="17" t="s">
        <v>159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7" t="s">
        <v>84</v>
      </c>
      <c r="BK234" s="241">
        <f>ROUND(I234*H234,2)</f>
        <v>0</v>
      </c>
      <c r="BL234" s="17" t="s">
        <v>235</v>
      </c>
      <c r="BM234" s="240" t="s">
        <v>424</v>
      </c>
    </row>
    <row r="235" s="2" customFormat="1" ht="24.15" customHeight="1">
      <c r="A235" s="38"/>
      <c r="B235" s="39"/>
      <c r="C235" s="265" t="s">
        <v>425</v>
      </c>
      <c r="D235" s="265" t="s">
        <v>268</v>
      </c>
      <c r="E235" s="266" t="s">
        <v>426</v>
      </c>
      <c r="F235" s="267" t="s">
        <v>427</v>
      </c>
      <c r="G235" s="268" t="s">
        <v>367</v>
      </c>
      <c r="H235" s="269">
        <v>3</v>
      </c>
      <c r="I235" s="270"/>
      <c r="J235" s="271">
        <f>ROUND(I235*H235,2)</f>
        <v>0</v>
      </c>
      <c r="K235" s="272"/>
      <c r="L235" s="273"/>
      <c r="M235" s="274" t="s">
        <v>1</v>
      </c>
      <c r="N235" s="275" t="s">
        <v>42</v>
      </c>
      <c r="O235" s="91"/>
      <c r="P235" s="238">
        <f>O235*H235</f>
        <v>0</v>
      </c>
      <c r="Q235" s="238">
        <v>0.017500000000000002</v>
      </c>
      <c r="R235" s="238">
        <f>Q235*H235</f>
        <v>0.052500000000000005</v>
      </c>
      <c r="S235" s="238">
        <v>0</v>
      </c>
      <c r="T235" s="23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0" t="s">
        <v>317</v>
      </c>
      <c r="AT235" s="240" t="s">
        <v>268</v>
      </c>
      <c r="AU235" s="240" t="s">
        <v>86</v>
      </c>
      <c r="AY235" s="17" t="s">
        <v>159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7" t="s">
        <v>84</v>
      </c>
      <c r="BK235" s="241">
        <f>ROUND(I235*H235,2)</f>
        <v>0</v>
      </c>
      <c r="BL235" s="17" t="s">
        <v>235</v>
      </c>
      <c r="BM235" s="240" t="s">
        <v>428</v>
      </c>
    </row>
    <row r="236" s="2" customFormat="1" ht="24.15" customHeight="1">
      <c r="A236" s="38"/>
      <c r="B236" s="39"/>
      <c r="C236" s="265" t="s">
        <v>429</v>
      </c>
      <c r="D236" s="265" t="s">
        <v>268</v>
      </c>
      <c r="E236" s="266" t="s">
        <v>430</v>
      </c>
      <c r="F236" s="267" t="s">
        <v>431</v>
      </c>
      <c r="G236" s="268" t="s">
        <v>367</v>
      </c>
      <c r="H236" s="269">
        <v>2</v>
      </c>
      <c r="I236" s="270"/>
      <c r="J236" s="271">
        <f>ROUND(I236*H236,2)</f>
        <v>0</v>
      </c>
      <c r="K236" s="272"/>
      <c r="L236" s="273"/>
      <c r="M236" s="274" t="s">
        <v>1</v>
      </c>
      <c r="N236" s="275" t="s">
        <v>42</v>
      </c>
      <c r="O236" s="91"/>
      <c r="P236" s="238">
        <f>O236*H236</f>
        <v>0</v>
      </c>
      <c r="Q236" s="238">
        <v>0.0195</v>
      </c>
      <c r="R236" s="238">
        <f>Q236*H236</f>
        <v>0.039</v>
      </c>
      <c r="S236" s="238">
        <v>0</v>
      </c>
      <c r="T236" s="239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0" t="s">
        <v>317</v>
      </c>
      <c r="AT236" s="240" t="s">
        <v>268</v>
      </c>
      <c r="AU236" s="240" t="s">
        <v>86</v>
      </c>
      <c r="AY236" s="17" t="s">
        <v>159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7" t="s">
        <v>84</v>
      </c>
      <c r="BK236" s="241">
        <f>ROUND(I236*H236,2)</f>
        <v>0</v>
      </c>
      <c r="BL236" s="17" t="s">
        <v>235</v>
      </c>
      <c r="BM236" s="240" t="s">
        <v>432</v>
      </c>
    </row>
    <row r="237" s="2" customFormat="1" ht="16.5" customHeight="1">
      <c r="A237" s="38"/>
      <c r="B237" s="39"/>
      <c r="C237" s="265" t="s">
        <v>433</v>
      </c>
      <c r="D237" s="265" t="s">
        <v>268</v>
      </c>
      <c r="E237" s="266" t="s">
        <v>434</v>
      </c>
      <c r="F237" s="267" t="s">
        <v>435</v>
      </c>
      <c r="G237" s="268" t="s">
        <v>367</v>
      </c>
      <c r="H237" s="269">
        <v>5</v>
      </c>
      <c r="I237" s="270"/>
      <c r="J237" s="271">
        <f>ROUND(I237*H237,2)</f>
        <v>0</v>
      </c>
      <c r="K237" s="272"/>
      <c r="L237" s="273"/>
      <c r="M237" s="274" t="s">
        <v>1</v>
      </c>
      <c r="N237" s="275" t="s">
        <v>42</v>
      </c>
      <c r="O237" s="91"/>
      <c r="P237" s="238">
        <f>O237*H237</f>
        <v>0</v>
      </c>
      <c r="Q237" s="238">
        <v>0.0022000000000000001</v>
      </c>
      <c r="R237" s="238">
        <f>Q237*H237</f>
        <v>0.011000000000000001</v>
      </c>
      <c r="S237" s="238">
        <v>0</v>
      </c>
      <c r="T237" s="23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0" t="s">
        <v>317</v>
      </c>
      <c r="AT237" s="240" t="s">
        <v>268</v>
      </c>
      <c r="AU237" s="240" t="s">
        <v>86</v>
      </c>
      <c r="AY237" s="17" t="s">
        <v>159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7" t="s">
        <v>84</v>
      </c>
      <c r="BK237" s="241">
        <f>ROUND(I237*H237,2)</f>
        <v>0</v>
      </c>
      <c r="BL237" s="17" t="s">
        <v>235</v>
      </c>
      <c r="BM237" s="240" t="s">
        <v>436</v>
      </c>
    </row>
    <row r="238" s="2" customFormat="1" ht="16.5" customHeight="1">
      <c r="A238" s="38"/>
      <c r="B238" s="39"/>
      <c r="C238" s="265" t="s">
        <v>437</v>
      </c>
      <c r="D238" s="265" t="s">
        <v>268</v>
      </c>
      <c r="E238" s="266" t="s">
        <v>438</v>
      </c>
      <c r="F238" s="267" t="s">
        <v>439</v>
      </c>
      <c r="G238" s="268" t="s">
        <v>367</v>
      </c>
      <c r="H238" s="269">
        <v>3</v>
      </c>
      <c r="I238" s="270"/>
      <c r="J238" s="271">
        <f>ROUND(I238*H238,2)</f>
        <v>0</v>
      </c>
      <c r="K238" s="272"/>
      <c r="L238" s="273"/>
      <c r="M238" s="274" t="s">
        <v>1</v>
      </c>
      <c r="N238" s="275" t="s">
        <v>42</v>
      </c>
      <c r="O238" s="91"/>
      <c r="P238" s="238">
        <f>O238*H238</f>
        <v>0</v>
      </c>
      <c r="Q238" s="238">
        <v>0.0022000000000000001</v>
      </c>
      <c r="R238" s="238">
        <f>Q238*H238</f>
        <v>0.0066</v>
      </c>
      <c r="S238" s="238">
        <v>0</v>
      </c>
      <c r="T238" s="239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0" t="s">
        <v>317</v>
      </c>
      <c r="AT238" s="240" t="s">
        <v>268</v>
      </c>
      <c r="AU238" s="240" t="s">
        <v>86</v>
      </c>
      <c r="AY238" s="17" t="s">
        <v>159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7" t="s">
        <v>84</v>
      </c>
      <c r="BK238" s="241">
        <f>ROUND(I238*H238,2)</f>
        <v>0</v>
      </c>
      <c r="BL238" s="17" t="s">
        <v>235</v>
      </c>
      <c r="BM238" s="240" t="s">
        <v>440</v>
      </c>
    </row>
    <row r="239" s="2" customFormat="1" ht="16.5" customHeight="1">
      <c r="A239" s="38"/>
      <c r="B239" s="39"/>
      <c r="C239" s="265" t="s">
        <v>441</v>
      </c>
      <c r="D239" s="265" t="s">
        <v>268</v>
      </c>
      <c r="E239" s="266" t="s">
        <v>442</v>
      </c>
      <c r="F239" s="267" t="s">
        <v>443</v>
      </c>
      <c r="G239" s="268" t="s">
        <v>367</v>
      </c>
      <c r="H239" s="269">
        <v>2</v>
      </c>
      <c r="I239" s="270"/>
      <c r="J239" s="271">
        <f>ROUND(I239*H239,2)</f>
        <v>0</v>
      </c>
      <c r="K239" s="272"/>
      <c r="L239" s="273"/>
      <c r="M239" s="274" t="s">
        <v>1</v>
      </c>
      <c r="N239" s="275" t="s">
        <v>42</v>
      </c>
      <c r="O239" s="91"/>
      <c r="P239" s="238">
        <f>O239*H239</f>
        <v>0</v>
      </c>
      <c r="Q239" s="238">
        <v>0.0022000000000000001</v>
      </c>
      <c r="R239" s="238">
        <f>Q239*H239</f>
        <v>0.0044000000000000003</v>
      </c>
      <c r="S239" s="238">
        <v>0</v>
      </c>
      <c r="T239" s="239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0" t="s">
        <v>317</v>
      </c>
      <c r="AT239" s="240" t="s">
        <v>268</v>
      </c>
      <c r="AU239" s="240" t="s">
        <v>86</v>
      </c>
      <c r="AY239" s="17" t="s">
        <v>159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7" t="s">
        <v>84</v>
      </c>
      <c r="BK239" s="241">
        <f>ROUND(I239*H239,2)</f>
        <v>0</v>
      </c>
      <c r="BL239" s="17" t="s">
        <v>235</v>
      </c>
      <c r="BM239" s="240" t="s">
        <v>444</v>
      </c>
    </row>
    <row r="240" s="2" customFormat="1" ht="24.15" customHeight="1">
      <c r="A240" s="38"/>
      <c r="B240" s="39"/>
      <c r="C240" s="228" t="s">
        <v>445</v>
      </c>
      <c r="D240" s="228" t="s">
        <v>162</v>
      </c>
      <c r="E240" s="229" t="s">
        <v>446</v>
      </c>
      <c r="F240" s="230" t="s">
        <v>447</v>
      </c>
      <c r="G240" s="231" t="s">
        <v>367</v>
      </c>
      <c r="H240" s="232">
        <v>100</v>
      </c>
      <c r="I240" s="233"/>
      <c r="J240" s="234">
        <f>ROUND(I240*H240,2)</f>
        <v>0</v>
      </c>
      <c r="K240" s="235"/>
      <c r="L240" s="44"/>
      <c r="M240" s="236" t="s">
        <v>1</v>
      </c>
      <c r="N240" s="237" t="s">
        <v>42</v>
      </c>
      <c r="O240" s="91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0" t="s">
        <v>235</v>
      </c>
      <c r="AT240" s="240" t="s">
        <v>162</v>
      </c>
      <c r="AU240" s="240" t="s">
        <v>86</v>
      </c>
      <c r="AY240" s="17" t="s">
        <v>159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7" t="s">
        <v>84</v>
      </c>
      <c r="BK240" s="241">
        <f>ROUND(I240*H240,2)</f>
        <v>0</v>
      </c>
      <c r="BL240" s="17" t="s">
        <v>235</v>
      </c>
      <c r="BM240" s="240" t="s">
        <v>448</v>
      </c>
    </row>
    <row r="241" s="13" customFormat="1">
      <c r="A241" s="13"/>
      <c r="B241" s="242"/>
      <c r="C241" s="243"/>
      <c r="D241" s="244" t="s">
        <v>193</v>
      </c>
      <c r="E241" s="245" t="s">
        <v>1</v>
      </c>
      <c r="F241" s="246" t="s">
        <v>449</v>
      </c>
      <c r="G241" s="243"/>
      <c r="H241" s="247">
        <v>100</v>
      </c>
      <c r="I241" s="248"/>
      <c r="J241" s="243"/>
      <c r="K241" s="243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193</v>
      </c>
      <c r="AU241" s="253" t="s">
        <v>86</v>
      </c>
      <c r="AV241" s="13" t="s">
        <v>86</v>
      </c>
      <c r="AW241" s="13" t="s">
        <v>33</v>
      </c>
      <c r="AX241" s="13" t="s">
        <v>84</v>
      </c>
      <c r="AY241" s="253" t="s">
        <v>159</v>
      </c>
    </row>
    <row r="242" s="2" customFormat="1" ht="24.15" customHeight="1">
      <c r="A242" s="38"/>
      <c r="B242" s="39"/>
      <c r="C242" s="228" t="s">
        <v>450</v>
      </c>
      <c r="D242" s="228" t="s">
        <v>162</v>
      </c>
      <c r="E242" s="229" t="s">
        <v>451</v>
      </c>
      <c r="F242" s="230" t="s">
        <v>452</v>
      </c>
      <c r="G242" s="231" t="s">
        <v>221</v>
      </c>
      <c r="H242" s="232">
        <v>79.680000000000007</v>
      </c>
      <c r="I242" s="233"/>
      <c r="J242" s="234">
        <f>ROUND(I242*H242,2)</f>
        <v>0</v>
      </c>
      <c r="K242" s="235"/>
      <c r="L242" s="44"/>
      <c r="M242" s="236" t="s">
        <v>1</v>
      </c>
      <c r="N242" s="237" t="s">
        <v>42</v>
      </c>
      <c r="O242" s="91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0" t="s">
        <v>235</v>
      </c>
      <c r="AT242" s="240" t="s">
        <v>162</v>
      </c>
      <c r="AU242" s="240" t="s">
        <v>86</v>
      </c>
      <c r="AY242" s="17" t="s">
        <v>159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7" t="s">
        <v>84</v>
      </c>
      <c r="BK242" s="241">
        <f>ROUND(I242*H242,2)</f>
        <v>0</v>
      </c>
      <c r="BL242" s="17" t="s">
        <v>235</v>
      </c>
      <c r="BM242" s="240" t="s">
        <v>453</v>
      </c>
    </row>
    <row r="243" s="13" customFormat="1">
      <c r="A243" s="13"/>
      <c r="B243" s="242"/>
      <c r="C243" s="243"/>
      <c r="D243" s="244" t="s">
        <v>193</v>
      </c>
      <c r="E243" s="245" t="s">
        <v>1</v>
      </c>
      <c r="F243" s="246" t="s">
        <v>454</v>
      </c>
      <c r="G243" s="243"/>
      <c r="H243" s="247">
        <v>79.680000000000007</v>
      </c>
      <c r="I243" s="248"/>
      <c r="J243" s="243"/>
      <c r="K243" s="243"/>
      <c r="L243" s="249"/>
      <c r="M243" s="250"/>
      <c r="N243" s="251"/>
      <c r="O243" s="251"/>
      <c r="P243" s="251"/>
      <c r="Q243" s="251"/>
      <c r="R243" s="251"/>
      <c r="S243" s="251"/>
      <c r="T243" s="25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3" t="s">
        <v>193</v>
      </c>
      <c r="AU243" s="253" t="s">
        <v>86</v>
      </c>
      <c r="AV243" s="13" t="s">
        <v>86</v>
      </c>
      <c r="AW243" s="13" t="s">
        <v>33</v>
      </c>
      <c r="AX243" s="13" t="s">
        <v>84</v>
      </c>
      <c r="AY243" s="253" t="s">
        <v>159</v>
      </c>
    </row>
    <row r="244" s="2" customFormat="1" ht="33" customHeight="1">
      <c r="A244" s="38"/>
      <c r="B244" s="39"/>
      <c r="C244" s="265" t="s">
        <v>455</v>
      </c>
      <c r="D244" s="265" t="s">
        <v>268</v>
      </c>
      <c r="E244" s="266" t="s">
        <v>456</v>
      </c>
      <c r="F244" s="267" t="s">
        <v>457</v>
      </c>
      <c r="G244" s="268" t="s">
        <v>221</v>
      </c>
      <c r="H244" s="269">
        <v>79.680000000000007</v>
      </c>
      <c r="I244" s="270"/>
      <c r="J244" s="271">
        <f>ROUND(I244*H244,2)</f>
        <v>0</v>
      </c>
      <c r="K244" s="272"/>
      <c r="L244" s="273"/>
      <c r="M244" s="274" t="s">
        <v>1</v>
      </c>
      <c r="N244" s="275" t="s">
        <v>42</v>
      </c>
      <c r="O244" s="91"/>
      <c r="P244" s="238">
        <f>O244*H244</f>
        <v>0</v>
      </c>
      <c r="Q244" s="238">
        <v>0.025000000000000001</v>
      </c>
      <c r="R244" s="238">
        <f>Q244*H244</f>
        <v>1.9920000000000002</v>
      </c>
      <c r="S244" s="238">
        <v>0</v>
      </c>
      <c r="T244" s="239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0" t="s">
        <v>317</v>
      </c>
      <c r="AT244" s="240" t="s">
        <v>268</v>
      </c>
      <c r="AU244" s="240" t="s">
        <v>86</v>
      </c>
      <c r="AY244" s="17" t="s">
        <v>159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7" t="s">
        <v>84</v>
      </c>
      <c r="BK244" s="241">
        <f>ROUND(I244*H244,2)</f>
        <v>0</v>
      </c>
      <c r="BL244" s="17" t="s">
        <v>235</v>
      </c>
      <c r="BM244" s="240" t="s">
        <v>458</v>
      </c>
    </row>
    <row r="245" s="2" customFormat="1" ht="24.15" customHeight="1">
      <c r="A245" s="38"/>
      <c r="B245" s="39"/>
      <c r="C245" s="228" t="s">
        <v>459</v>
      </c>
      <c r="D245" s="228" t="s">
        <v>162</v>
      </c>
      <c r="E245" s="229" t="s">
        <v>460</v>
      </c>
      <c r="F245" s="230" t="s">
        <v>461</v>
      </c>
      <c r="G245" s="231" t="s">
        <v>206</v>
      </c>
      <c r="H245" s="232">
        <v>2.1059999999999999</v>
      </c>
      <c r="I245" s="233"/>
      <c r="J245" s="234">
        <f>ROUND(I245*H245,2)</f>
        <v>0</v>
      </c>
      <c r="K245" s="235"/>
      <c r="L245" s="44"/>
      <c r="M245" s="236" t="s">
        <v>1</v>
      </c>
      <c r="N245" s="237" t="s">
        <v>42</v>
      </c>
      <c r="O245" s="91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0" t="s">
        <v>235</v>
      </c>
      <c r="AT245" s="240" t="s">
        <v>162</v>
      </c>
      <c r="AU245" s="240" t="s">
        <v>86</v>
      </c>
      <c r="AY245" s="17" t="s">
        <v>159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7" t="s">
        <v>84</v>
      </c>
      <c r="BK245" s="241">
        <f>ROUND(I245*H245,2)</f>
        <v>0</v>
      </c>
      <c r="BL245" s="17" t="s">
        <v>235</v>
      </c>
      <c r="BM245" s="240" t="s">
        <v>462</v>
      </c>
    </row>
    <row r="246" s="12" customFormat="1" ht="22.8" customHeight="1">
      <c r="A246" s="12"/>
      <c r="B246" s="213"/>
      <c r="C246" s="214"/>
      <c r="D246" s="215" t="s">
        <v>76</v>
      </c>
      <c r="E246" s="226" t="s">
        <v>463</v>
      </c>
      <c r="F246" s="226" t="s">
        <v>464</v>
      </c>
      <c r="G246" s="214"/>
      <c r="H246" s="214"/>
      <c r="I246" s="217"/>
      <c r="J246" s="227">
        <f>BK246</f>
        <v>0</v>
      </c>
      <c r="K246" s="214"/>
      <c r="L246" s="218"/>
      <c r="M246" s="219"/>
      <c r="N246" s="220"/>
      <c r="O246" s="220"/>
      <c r="P246" s="221">
        <f>SUM(P247:P272)</f>
        <v>0</v>
      </c>
      <c r="Q246" s="220"/>
      <c r="R246" s="221">
        <f>SUM(R247:R272)</f>
        <v>1.8345015</v>
      </c>
      <c r="S246" s="220"/>
      <c r="T246" s="222">
        <f>SUM(T247:T272)</f>
        <v>0.83343299999999998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86</v>
      </c>
      <c r="AT246" s="224" t="s">
        <v>76</v>
      </c>
      <c r="AU246" s="224" t="s">
        <v>84</v>
      </c>
      <c r="AY246" s="223" t="s">
        <v>159</v>
      </c>
      <c r="BK246" s="225">
        <f>SUM(BK247:BK272)</f>
        <v>0</v>
      </c>
    </row>
    <row r="247" s="2" customFormat="1" ht="16.5" customHeight="1">
      <c r="A247" s="38"/>
      <c r="B247" s="39"/>
      <c r="C247" s="228" t="s">
        <v>465</v>
      </c>
      <c r="D247" s="228" t="s">
        <v>162</v>
      </c>
      <c r="E247" s="229" t="s">
        <v>466</v>
      </c>
      <c r="F247" s="230" t="s">
        <v>467</v>
      </c>
      <c r="G247" s="231" t="s">
        <v>221</v>
      </c>
      <c r="H247" s="232">
        <v>40.57</v>
      </c>
      <c r="I247" s="233"/>
      <c r="J247" s="234">
        <f>ROUND(I247*H247,2)</f>
        <v>0</v>
      </c>
      <c r="K247" s="235"/>
      <c r="L247" s="44"/>
      <c r="M247" s="236" t="s">
        <v>1</v>
      </c>
      <c r="N247" s="237" t="s">
        <v>42</v>
      </c>
      <c r="O247" s="91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0" t="s">
        <v>235</v>
      </c>
      <c r="AT247" s="240" t="s">
        <v>162</v>
      </c>
      <c r="AU247" s="240" t="s">
        <v>86</v>
      </c>
      <c r="AY247" s="17" t="s">
        <v>159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7" t="s">
        <v>84</v>
      </c>
      <c r="BK247" s="241">
        <f>ROUND(I247*H247,2)</f>
        <v>0</v>
      </c>
      <c r="BL247" s="17" t="s">
        <v>235</v>
      </c>
      <c r="BM247" s="240" t="s">
        <v>468</v>
      </c>
    </row>
    <row r="248" s="13" customFormat="1">
      <c r="A248" s="13"/>
      <c r="B248" s="242"/>
      <c r="C248" s="243"/>
      <c r="D248" s="244" t="s">
        <v>193</v>
      </c>
      <c r="E248" s="245" t="s">
        <v>1</v>
      </c>
      <c r="F248" s="246" t="s">
        <v>469</v>
      </c>
      <c r="G248" s="243"/>
      <c r="H248" s="247">
        <v>28.760000000000002</v>
      </c>
      <c r="I248" s="248"/>
      <c r="J248" s="243"/>
      <c r="K248" s="243"/>
      <c r="L248" s="249"/>
      <c r="M248" s="250"/>
      <c r="N248" s="251"/>
      <c r="O248" s="251"/>
      <c r="P248" s="251"/>
      <c r="Q248" s="251"/>
      <c r="R248" s="251"/>
      <c r="S248" s="251"/>
      <c r="T248" s="25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3" t="s">
        <v>193</v>
      </c>
      <c r="AU248" s="253" t="s">
        <v>86</v>
      </c>
      <c r="AV248" s="13" t="s">
        <v>86</v>
      </c>
      <c r="AW248" s="13" t="s">
        <v>33</v>
      </c>
      <c r="AX248" s="13" t="s">
        <v>77</v>
      </c>
      <c r="AY248" s="253" t="s">
        <v>159</v>
      </c>
    </row>
    <row r="249" s="13" customFormat="1">
      <c r="A249" s="13"/>
      <c r="B249" s="242"/>
      <c r="C249" s="243"/>
      <c r="D249" s="244" t="s">
        <v>193</v>
      </c>
      <c r="E249" s="245" t="s">
        <v>1</v>
      </c>
      <c r="F249" s="246" t="s">
        <v>470</v>
      </c>
      <c r="G249" s="243"/>
      <c r="H249" s="247">
        <v>11.810000000000001</v>
      </c>
      <c r="I249" s="248"/>
      <c r="J249" s="243"/>
      <c r="K249" s="243"/>
      <c r="L249" s="249"/>
      <c r="M249" s="250"/>
      <c r="N249" s="251"/>
      <c r="O249" s="251"/>
      <c r="P249" s="251"/>
      <c r="Q249" s="251"/>
      <c r="R249" s="251"/>
      <c r="S249" s="251"/>
      <c r="T249" s="25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3" t="s">
        <v>193</v>
      </c>
      <c r="AU249" s="253" t="s">
        <v>86</v>
      </c>
      <c r="AV249" s="13" t="s">
        <v>86</v>
      </c>
      <c r="AW249" s="13" t="s">
        <v>33</v>
      </c>
      <c r="AX249" s="13" t="s">
        <v>77</v>
      </c>
      <c r="AY249" s="253" t="s">
        <v>159</v>
      </c>
    </row>
    <row r="250" s="14" customFormat="1">
      <c r="A250" s="14"/>
      <c r="B250" s="254"/>
      <c r="C250" s="255"/>
      <c r="D250" s="244" t="s">
        <v>193</v>
      </c>
      <c r="E250" s="256" t="s">
        <v>1</v>
      </c>
      <c r="F250" s="257" t="s">
        <v>256</v>
      </c>
      <c r="G250" s="255"/>
      <c r="H250" s="258">
        <v>40.57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4" t="s">
        <v>193</v>
      </c>
      <c r="AU250" s="264" t="s">
        <v>86</v>
      </c>
      <c r="AV250" s="14" t="s">
        <v>166</v>
      </c>
      <c r="AW250" s="14" t="s">
        <v>33</v>
      </c>
      <c r="AX250" s="14" t="s">
        <v>84</v>
      </c>
      <c r="AY250" s="264" t="s">
        <v>159</v>
      </c>
    </row>
    <row r="251" s="2" customFormat="1" ht="16.5" customHeight="1">
      <c r="A251" s="38"/>
      <c r="B251" s="39"/>
      <c r="C251" s="228" t="s">
        <v>471</v>
      </c>
      <c r="D251" s="228" t="s">
        <v>162</v>
      </c>
      <c r="E251" s="229" t="s">
        <v>472</v>
      </c>
      <c r="F251" s="230" t="s">
        <v>473</v>
      </c>
      <c r="G251" s="231" t="s">
        <v>221</v>
      </c>
      <c r="H251" s="232">
        <v>40.57</v>
      </c>
      <c r="I251" s="233"/>
      <c r="J251" s="234">
        <f>ROUND(I251*H251,2)</f>
        <v>0</v>
      </c>
      <c r="K251" s="235"/>
      <c r="L251" s="44"/>
      <c r="M251" s="236" t="s">
        <v>1</v>
      </c>
      <c r="N251" s="237" t="s">
        <v>42</v>
      </c>
      <c r="O251" s="91"/>
      <c r="P251" s="238">
        <f>O251*H251</f>
        <v>0</v>
      </c>
      <c r="Q251" s="238">
        <v>0.00029999999999999997</v>
      </c>
      <c r="R251" s="238">
        <f>Q251*H251</f>
        <v>0.012171</v>
      </c>
      <c r="S251" s="238">
        <v>0</v>
      </c>
      <c r="T251" s="239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0" t="s">
        <v>235</v>
      </c>
      <c r="AT251" s="240" t="s">
        <v>162</v>
      </c>
      <c r="AU251" s="240" t="s">
        <v>86</v>
      </c>
      <c r="AY251" s="17" t="s">
        <v>159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7" t="s">
        <v>84</v>
      </c>
      <c r="BK251" s="241">
        <f>ROUND(I251*H251,2)</f>
        <v>0</v>
      </c>
      <c r="BL251" s="17" t="s">
        <v>235</v>
      </c>
      <c r="BM251" s="240" t="s">
        <v>474</v>
      </c>
    </row>
    <row r="252" s="2" customFormat="1" ht="24.15" customHeight="1">
      <c r="A252" s="38"/>
      <c r="B252" s="39"/>
      <c r="C252" s="228" t="s">
        <v>475</v>
      </c>
      <c r="D252" s="228" t="s">
        <v>162</v>
      </c>
      <c r="E252" s="229" t="s">
        <v>476</v>
      </c>
      <c r="F252" s="230" t="s">
        <v>477</v>
      </c>
      <c r="G252" s="231" t="s">
        <v>221</v>
      </c>
      <c r="H252" s="232">
        <v>40.57</v>
      </c>
      <c r="I252" s="233"/>
      <c r="J252" s="234">
        <f>ROUND(I252*H252,2)</f>
        <v>0</v>
      </c>
      <c r="K252" s="235"/>
      <c r="L252" s="44"/>
      <c r="M252" s="236" t="s">
        <v>1</v>
      </c>
      <c r="N252" s="237" t="s">
        <v>42</v>
      </c>
      <c r="O252" s="91"/>
      <c r="P252" s="238">
        <f>O252*H252</f>
        <v>0</v>
      </c>
      <c r="Q252" s="238">
        <v>0.0074999999999999997</v>
      </c>
      <c r="R252" s="238">
        <f>Q252*H252</f>
        <v>0.30427500000000002</v>
      </c>
      <c r="S252" s="238">
        <v>0</v>
      </c>
      <c r="T252" s="239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0" t="s">
        <v>235</v>
      </c>
      <c r="AT252" s="240" t="s">
        <v>162</v>
      </c>
      <c r="AU252" s="240" t="s">
        <v>86</v>
      </c>
      <c r="AY252" s="17" t="s">
        <v>159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7" t="s">
        <v>84</v>
      </c>
      <c r="BK252" s="241">
        <f>ROUND(I252*H252,2)</f>
        <v>0</v>
      </c>
      <c r="BL252" s="17" t="s">
        <v>235</v>
      </c>
      <c r="BM252" s="240" t="s">
        <v>478</v>
      </c>
    </row>
    <row r="253" s="2" customFormat="1" ht="33" customHeight="1">
      <c r="A253" s="38"/>
      <c r="B253" s="39"/>
      <c r="C253" s="228" t="s">
        <v>479</v>
      </c>
      <c r="D253" s="228" t="s">
        <v>162</v>
      </c>
      <c r="E253" s="229" t="s">
        <v>480</v>
      </c>
      <c r="F253" s="230" t="s">
        <v>481</v>
      </c>
      <c r="G253" s="231" t="s">
        <v>264</v>
      </c>
      <c r="H253" s="232">
        <v>10.460000000000001</v>
      </c>
      <c r="I253" s="233"/>
      <c r="J253" s="234">
        <f>ROUND(I253*H253,2)</f>
        <v>0</v>
      </c>
      <c r="K253" s="235"/>
      <c r="L253" s="44"/>
      <c r="M253" s="236" t="s">
        <v>1</v>
      </c>
      <c r="N253" s="237" t="s">
        <v>42</v>
      </c>
      <c r="O253" s="91"/>
      <c r="P253" s="238">
        <f>O253*H253</f>
        <v>0</v>
      </c>
      <c r="Q253" s="238">
        <v>0.00042999999999999999</v>
      </c>
      <c r="R253" s="238">
        <f>Q253*H253</f>
        <v>0.0044978000000000006</v>
      </c>
      <c r="S253" s="238">
        <v>0</v>
      </c>
      <c r="T253" s="239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0" t="s">
        <v>235</v>
      </c>
      <c r="AT253" s="240" t="s">
        <v>162</v>
      </c>
      <c r="AU253" s="240" t="s">
        <v>86</v>
      </c>
      <c r="AY253" s="17" t="s">
        <v>159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7" t="s">
        <v>84</v>
      </c>
      <c r="BK253" s="241">
        <f>ROUND(I253*H253,2)</f>
        <v>0</v>
      </c>
      <c r="BL253" s="17" t="s">
        <v>235</v>
      </c>
      <c r="BM253" s="240" t="s">
        <v>482</v>
      </c>
    </row>
    <row r="254" s="13" customFormat="1">
      <c r="A254" s="13"/>
      <c r="B254" s="242"/>
      <c r="C254" s="243"/>
      <c r="D254" s="244" t="s">
        <v>193</v>
      </c>
      <c r="E254" s="245" t="s">
        <v>1</v>
      </c>
      <c r="F254" s="246" t="s">
        <v>483</v>
      </c>
      <c r="G254" s="243"/>
      <c r="H254" s="247">
        <v>10.460000000000001</v>
      </c>
      <c r="I254" s="248"/>
      <c r="J254" s="243"/>
      <c r="K254" s="243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193</v>
      </c>
      <c r="AU254" s="253" t="s">
        <v>86</v>
      </c>
      <c r="AV254" s="13" t="s">
        <v>86</v>
      </c>
      <c r="AW254" s="13" t="s">
        <v>33</v>
      </c>
      <c r="AX254" s="13" t="s">
        <v>84</v>
      </c>
      <c r="AY254" s="253" t="s">
        <v>159</v>
      </c>
    </row>
    <row r="255" s="2" customFormat="1" ht="24.15" customHeight="1">
      <c r="A255" s="38"/>
      <c r="B255" s="39"/>
      <c r="C255" s="265" t="s">
        <v>484</v>
      </c>
      <c r="D255" s="265" t="s">
        <v>268</v>
      </c>
      <c r="E255" s="266" t="s">
        <v>485</v>
      </c>
      <c r="F255" s="267" t="s">
        <v>486</v>
      </c>
      <c r="G255" s="268" t="s">
        <v>367</v>
      </c>
      <c r="H255" s="269">
        <v>25.888999999999999</v>
      </c>
      <c r="I255" s="270"/>
      <c r="J255" s="271">
        <f>ROUND(I255*H255,2)</f>
        <v>0</v>
      </c>
      <c r="K255" s="272"/>
      <c r="L255" s="273"/>
      <c r="M255" s="274" t="s">
        <v>1</v>
      </c>
      <c r="N255" s="275" t="s">
        <v>42</v>
      </c>
      <c r="O255" s="91"/>
      <c r="P255" s="238">
        <f>O255*H255</f>
        <v>0</v>
      </c>
      <c r="Q255" s="238">
        <v>0.00089999999999999998</v>
      </c>
      <c r="R255" s="238">
        <f>Q255*H255</f>
        <v>0.023300099999999997</v>
      </c>
      <c r="S255" s="238">
        <v>0</v>
      </c>
      <c r="T255" s="239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0" t="s">
        <v>317</v>
      </c>
      <c r="AT255" s="240" t="s">
        <v>268</v>
      </c>
      <c r="AU255" s="240" t="s">
        <v>86</v>
      </c>
      <c r="AY255" s="17" t="s">
        <v>159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7" t="s">
        <v>84</v>
      </c>
      <c r="BK255" s="241">
        <f>ROUND(I255*H255,2)</f>
        <v>0</v>
      </c>
      <c r="BL255" s="17" t="s">
        <v>235</v>
      </c>
      <c r="BM255" s="240" t="s">
        <v>487</v>
      </c>
    </row>
    <row r="256" s="13" customFormat="1">
      <c r="A256" s="13"/>
      <c r="B256" s="242"/>
      <c r="C256" s="243"/>
      <c r="D256" s="244" t="s">
        <v>193</v>
      </c>
      <c r="E256" s="243"/>
      <c r="F256" s="246" t="s">
        <v>488</v>
      </c>
      <c r="G256" s="243"/>
      <c r="H256" s="247">
        <v>25.888999999999999</v>
      </c>
      <c r="I256" s="248"/>
      <c r="J256" s="243"/>
      <c r="K256" s="243"/>
      <c r="L256" s="249"/>
      <c r="M256" s="250"/>
      <c r="N256" s="251"/>
      <c r="O256" s="251"/>
      <c r="P256" s="251"/>
      <c r="Q256" s="251"/>
      <c r="R256" s="251"/>
      <c r="S256" s="251"/>
      <c r="T256" s="25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3" t="s">
        <v>193</v>
      </c>
      <c r="AU256" s="253" t="s">
        <v>86</v>
      </c>
      <c r="AV256" s="13" t="s">
        <v>86</v>
      </c>
      <c r="AW256" s="13" t="s">
        <v>4</v>
      </c>
      <c r="AX256" s="13" t="s">
        <v>84</v>
      </c>
      <c r="AY256" s="253" t="s">
        <v>159</v>
      </c>
    </row>
    <row r="257" s="2" customFormat="1" ht="16.5" customHeight="1">
      <c r="A257" s="38"/>
      <c r="B257" s="39"/>
      <c r="C257" s="228" t="s">
        <v>489</v>
      </c>
      <c r="D257" s="228" t="s">
        <v>162</v>
      </c>
      <c r="E257" s="229" t="s">
        <v>490</v>
      </c>
      <c r="F257" s="230" t="s">
        <v>491</v>
      </c>
      <c r="G257" s="231" t="s">
        <v>221</v>
      </c>
      <c r="H257" s="232">
        <v>23.609999999999999</v>
      </c>
      <c r="I257" s="233"/>
      <c r="J257" s="234">
        <f>ROUND(I257*H257,2)</f>
        <v>0</v>
      </c>
      <c r="K257" s="235"/>
      <c r="L257" s="44"/>
      <c r="M257" s="236" t="s">
        <v>1</v>
      </c>
      <c r="N257" s="237" t="s">
        <v>42</v>
      </c>
      <c r="O257" s="91"/>
      <c r="P257" s="238">
        <f>O257*H257</f>
        <v>0</v>
      </c>
      <c r="Q257" s="238">
        <v>0</v>
      </c>
      <c r="R257" s="238">
        <f>Q257*H257</f>
        <v>0</v>
      </c>
      <c r="S257" s="238">
        <v>0.035299999999999998</v>
      </c>
      <c r="T257" s="239">
        <f>S257*H257</f>
        <v>0.83343299999999998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0" t="s">
        <v>235</v>
      </c>
      <c r="AT257" s="240" t="s">
        <v>162</v>
      </c>
      <c r="AU257" s="240" t="s">
        <v>86</v>
      </c>
      <c r="AY257" s="17" t="s">
        <v>159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7" t="s">
        <v>84</v>
      </c>
      <c r="BK257" s="241">
        <f>ROUND(I257*H257,2)</f>
        <v>0</v>
      </c>
      <c r="BL257" s="17" t="s">
        <v>235</v>
      </c>
      <c r="BM257" s="240" t="s">
        <v>492</v>
      </c>
    </row>
    <row r="258" s="13" customFormat="1">
      <c r="A258" s="13"/>
      <c r="B258" s="242"/>
      <c r="C258" s="243"/>
      <c r="D258" s="244" t="s">
        <v>193</v>
      </c>
      <c r="E258" s="245" t="s">
        <v>1</v>
      </c>
      <c r="F258" s="246" t="s">
        <v>493</v>
      </c>
      <c r="G258" s="243"/>
      <c r="H258" s="247">
        <v>23.609999999999999</v>
      </c>
      <c r="I258" s="248"/>
      <c r="J258" s="243"/>
      <c r="K258" s="243"/>
      <c r="L258" s="249"/>
      <c r="M258" s="250"/>
      <c r="N258" s="251"/>
      <c r="O258" s="251"/>
      <c r="P258" s="251"/>
      <c r="Q258" s="251"/>
      <c r="R258" s="251"/>
      <c r="S258" s="251"/>
      <c r="T258" s="25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3" t="s">
        <v>193</v>
      </c>
      <c r="AU258" s="253" t="s">
        <v>86</v>
      </c>
      <c r="AV258" s="13" t="s">
        <v>86</v>
      </c>
      <c r="AW258" s="13" t="s">
        <v>33</v>
      </c>
      <c r="AX258" s="13" t="s">
        <v>84</v>
      </c>
      <c r="AY258" s="253" t="s">
        <v>159</v>
      </c>
    </row>
    <row r="259" s="2" customFormat="1" ht="37.8" customHeight="1">
      <c r="A259" s="38"/>
      <c r="B259" s="39"/>
      <c r="C259" s="228" t="s">
        <v>494</v>
      </c>
      <c r="D259" s="228" t="s">
        <v>162</v>
      </c>
      <c r="E259" s="229" t="s">
        <v>495</v>
      </c>
      <c r="F259" s="230" t="s">
        <v>496</v>
      </c>
      <c r="G259" s="231" t="s">
        <v>221</v>
      </c>
      <c r="H259" s="232">
        <v>40.57</v>
      </c>
      <c r="I259" s="233"/>
      <c r="J259" s="234">
        <f>ROUND(I259*H259,2)</f>
        <v>0</v>
      </c>
      <c r="K259" s="235"/>
      <c r="L259" s="44"/>
      <c r="M259" s="236" t="s">
        <v>1</v>
      </c>
      <c r="N259" s="237" t="s">
        <v>42</v>
      </c>
      <c r="O259" s="91"/>
      <c r="P259" s="238">
        <f>O259*H259</f>
        <v>0</v>
      </c>
      <c r="Q259" s="238">
        <v>0.0092200000000000008</v>
      </c>
      <c r="R259" s="238">
        <f>Q259*H259</f>
        <v>0.37405540000000004</v>
      </c>
      <c r="S259" s="238">
        <v>0</v>
      </c>
      <c r="T259" s="239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0" t="s">
        <v>235</v>
      </c>
      <c r="AT259" s="240" t="s">
        <v>162</v>
      </c>
      <c r="AU259" s="240" t="s">
        <v>86</v>
      </c>
      <c r="AY259" s="17" t="s">
        <v>159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7" t="s">
        <v>84</v>
      </c>
      <c r="BK259" s="241">
        <f>ROUND(I259*H259,2)</f>
        <v>0</v>
      </c>
      <c r="BL259" s="17" t="s">
        <v>235</v>
      </c>
      <c r="BM259" s="240" t="s">
        <v>497</v>
      </c>
    </row>
    <row r="260" s="13" customFormat="1">
      <c r="A260" s="13"/>
      <c r="B260" s="242"/>
      <c r="C260" s="243"/>
      <c r="D260" s="244" t="s">
        <v>193</v>
      </c>
      <c r="E260" s="245" t="s">
        <v>1</v>
      </c>
      <c r="F260" s="246" t="s">
        <v>469</v>
      </c>
      <c r="G260" s="243"/>
      <c r="H260" s="247">
        <v>28.760000000000002</v>
      </c>
      <c r="I260" s="248"/>
      <c r="J260" s="243"/>
      <c r="K260" s="243"/>
      <c r="L260" s="249"/>
      <c r="M260" s="250"/>
      <c r="N260" s="251"/>
      <c r="O260" s="251"/>
      <c r="P260" s="251"/>
      <c r="Q260" s="251"/>
      <c r="R260" s="251"/>
      <c r="S260" s="251"/>
      <c r="T260" s="25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3" t="s">
        <v>193</v>
      </c>
      <c r="AU260" s="253" t="s">
        <v>86</v>
      </c>
      <c r="AV260" s="13" t="s">
        <v>86</v>
      </c>
      <c r="AW260" s="13" t="s">
        <v>33</v>
      </c>
      <c r="AX260" s="13" t="s">
        <v>77</v>
      </c>
      <c r="AY260" s="253" t="s">
        <v>159</v>
      </c>
    </row>
    <row r="261" s="13" customFormat="1">
      <c r="A261" s="13"/>
      <c r="B261" s="242"/>
      <c r="C261" s="243"/>
      <c r="D261" s="244" t="s">
        <v>193</v>
      </c>
      <c r="E261" s="245" t="s">
        <v>1</v>
      </c>
      <c r="F261" s="246" t="s">
        <v>470</v>
      </c>
      <c r="G261" s="243"/>
      <c r="H261" s="247">
        <v>11.810000000000001</v>
      </c>
      <c r="I261" s="248"/>
      <c r="J261" s="243"/>
      <c r="K261" s="243"/>
      <c r="L261" s="249"/>
      <c r="M261" s="250"/>
      <c r="N261" s="251"/>
      <c r="O261" s="251"/>
      <c r="P261" s="251"/>
      <c r="Q261" s="251"/>
      <c r="R261" s="251"/>
      <c r="S261" s="251"/>
      <c r="T261" s="25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3" t="s">
        <v>193</v>
      </c>
      <c r="AU261" s="253" t="s">
        <v>86</v>
      </c>
      <c r="AV261" s="13" t="s">
        <v>86</v>
      </c>
      <c r="AW261" s="13" t="s">
        <v>33</v>
      </c>
      <c r="AX261" s="13" t="s">
        <v>77</v>
      </c>
      <c r="AY261" s="253" t="s">
        <v>159</v>
      </c>
    </row>
    <row r="262" s="14" customFormat="1">
      <c r="A262" s="14"/>
      <c r="B262" s="254"/>
      <c r="C262" s="255"/>
      <c r="D262" s="244" t="s">
        <v>193</v>
      </c>
      <c r="E262" s="256" t="s">
        <v>1</v>
      </c>
      <c r="F262" s="257" t="s">
        <v>256</v>
      </c>
      <c r="G262" s="255"/>
      <c r="H262" s="258">
        <v>40.57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4" t="s">
        <v>193</v>
      </c>
      <c r="AU262" s="264" t="s">
        <v>86</v>
      </c>
      <c r="AV262" s="14" t="s">
        <v>166</v>
      </c>
      <c r="AW262" s="14" t="s">
        <v>33</v>
      </c>
      <c r="AX262" s="14" t="s">
        <v>84</v>
      </c>
      <c r="AY262" s="264" t="s">
        <v>159</v>
      </c>
    </row>
    <row r="263" s="2" customFormat="1" ht="33" customHeight="1">
      <c r="A263" s="38"/>
      <c r="B263" s="39"/>
      <c r="C263" s="265" t="s">
        <v>498</v>
      </c>
      <c r="D263" s="265" t="s">
        <v>268</v>
      </c>
      <c r="E263" s="266" t="s">
        <v>499</v>
      </c>
      <c r="F263" s="267" t="s">
        <v>500</v>
      </c>
      <c r="G263" s="268" t="s">
        <v>221</v>
      </c>
      <c r="H263" s="269">
        <v>46.655999999999999</v>
      </c>
      <c r="I263" s="270"/>
      <c r="J263" s="271">
        <f>ROUND(I263*H263,2)</f>
        <v>0</v>
      </c>
      <c r="K263" s="272"/>
      <c r="L263" s="273"/>
      <c r="M263" s="274" t="s">
        <v>1</v>
      </c>
      <c r="N263" s="275" t="s">
        <v>42</v>
      </c>
      <c r="O263" s="91"/>
      <c r="P263" s="238">
        <f>O263*H263</f>
        <v>0</v>
      </c>
      <c r="Q263" s="238">
        <v>0.021999999999999999</v>
      </c>
      <c r="R263" s="238">
        <f>Q263*H263</f>
        <v>1.026432</v>
      </c>
      <c r="S263" s="238">
        <v>0</v>
      </c>
      <c r="T263" s="239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0" t="s">
        <v>317</v>
      </c>
      <c r="AT263" s="240" t="s">
        <v>268</v>
      </c>
      <c r="AU263" s="240" t="s">
        <v>86</v>
      </c>
      <c r="AY263" s="17" t="s">
        <v>159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7" t="s">
        <v>84</v>
      </c>
      <c r="BK263" s="241">
        <f>ROUND(I263*H263,2)</f>
        <v>0</v>
      </c>
      <c r="BL263" s="17" t="s">
        <v>235</v>
      </c>
      <c r="BM263" s="240" t="s">
        <v>501</v>
      </c>
    </row>
    <row r="264" s="13" customFormat="1">
      <c r="A264" s="13"/>
      <c r="B264" s="242"/>
      <c r="C264" s="243"/>
      <c r="D264" s="244" t="s">
        <v>193</v>
      </c>
      <c r="E264" s="243"/>
      <c r="F264" s="246" t="s">
        <v>502</v>
      </c>
      <c r="G264" s="243"/>
      <c r="H264" s="247">
        <v>46.655999999999999</v>
      </c>
      <c r="I264" s="248"/>
      <c r="J264" s="243"/>
      <c r="K264" s="243"/>
      <c r="L264" s="249"/>
      <c r="M264" s="250"/>
      <c r="N264" s="251"/>
      <c r="O264" s="251"/>
      <c r="P264" s="251"/>
      <c r="Q264" s="251"/>
      <c r="R264" s="251"/>
      <c r="S264" s="251"/>
      <c r="T264" s="25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3" t="s">
        <v>193</v>
      </c>
      <c r="AU264" s="253" t="s">
        <v>86</v>
      </c>
      <c r="AV264" s="13" t="s">
        <v>86</v>
      </c>
      <c r="AW264" s="13" t="s">
        <v>4</v>
      </c>
      <c r="AX264" s="13" t="s">
        <v>84</v>
      </c>
      <c r="AY264" s="253" t="s">
        <v>159</v>
      </c>
    </row>
    <row r="265" s="2" customFormat="1" ht="33" customHeight="1">
      <c r="A265" s="38"/>
      <c r="B265" s="39"/>
      <c r="C265" s="228" t="s">
        <v>503</v>
      </c>
      <c r="D265" s="228" t="s">
        <v>162</v>
      </c>
      <c r="E265" s="229" t="s">
        <v>504</v>
      </c>
      <c r="F265" s="230" t="s">
        <v>505</v>
      </c>
      <c r="G265" s="231" t="s">
        <v>221</v>
      </c>
      <c r="H265" s="232">
        <v>14.470000000000001</v>
      </c>
      <c r="I265" s="233"/>
      <c r="J265" s="234">
        <f>ROUND(I265*H265,2)</f>
        <v>0</v>
      </c>
      <c r="K265" s="235"/>
      <c r="L265" s="44"/>
      <c r="M265" s="236" t="s">
        <v>1</v>
      </c>
      <c r="N265" s="237" t="s">
        <v>42</v>
      </c>
      <c r="O265" s="91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0" t="s">
        <v>235</v>
      </c>
      <c r="AT265" s="240" t="s">
        <v>162</v>
      </c>
      <c r="AU265" s="240" t="s">
        <v>86</v>
      </c>
      <c r="AY265" s="17" t="s">
        <v>159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7" t="s">
        <v>84</v>
      </c>
      <c r="BK265" s="241">
        <f>ROUND(I265*H265,2)</f>
        <v>0</v>
      </c>
      <c r="BL265" s="17" t="s">
        <v>235</v>
      </c>
      <c r="BM265" s="240" t="s">
        <v>506</v>
      </c>
    </row>
    <row r="266" s="13" customFormat="1">
      <c r="A266" s="13"/>
      <c r="B266" s="242"/>
      <c r="C266" s="243"/>
      <c r="D266" s="244" t="s">
        <v>193</v>
      </c>
      <c r="E266" s="245" t="s">
        <v>1</v>
      </c>
      <c r="F266" s="246" t="s">
        <v>507</v>
      </c>
      <c r="G266" s="243"/>
      <c r="H266" s="247">
        <v>8.75</v>
      </c>
      <c r="I266" s="248"/>
      <c r="J266" s="243"/>
      <c r="K266" s="243"/>
      <c r="L266" s="249"/>
      <c r="M266" s="250"/>
      <c r="N266" s="251"/>
      <c r="O266" s="251"/>
      <c r="P266" s="251"/>
      <c r="Q266" s="251"/>
      <c r="R266" s="251"/>
      <c r="S266" s="251"/>
      <c r="T266" s="25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3" t="s">
        <v>193</v>
      </c>
      <c r="AU266" s="253" t="s">
        <v>86</v>
      </c>
      <c r="AV266" s="13" t="s">
        <v>86</v>
      </c>
      <c r="AW266" s="13" t="s">
        <v>33</v>
      </c>
      <c r="AX266" s="13" t="s">
        <v>77</v>
      </c>
      <c r="AY266" s="253" t="s">
        <v>159</v>
      </c>
    </row>
    <row r="267" s="13" customFormat="1">
      <c r="A267" s="13"/>
      <c r="B267" s="242"/>
      <c r="C267" s="243"/>
      <c r="D267" s="244" t="s">
        <v>193</v>
      </c>
      <c r="E267" s="245" t="s">
        <v>1</v>
      </c>
      <c r="F267" s="246" t="s">
        <v>508</v>
      </c>
      <c r="G267" s="243"/>
      <c r="H267" s="247">
        <v>5.7199999999999998</v>
      </c>
      <c r="I267" s="248"/>
      <c r="J267" s="243"/>
      <c r="K267" s="243"/>
      <c r="L267" s="249"/>
      <c r="M267" s="250"/>
      <c r="N267" s="251"/>
      <c r="O267" s="251"/>
      <c r="P267" s="251"/>
      <c r="Q267" s="251"/>
      <c r="R267" s="251"/>
      <c r="S267" s="251"/>
      <c r="T267" s="25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3" t="s">
        <v>193</v>
      </c>
      <c r="AU267" s="253" t="s">
        <v>86</v>
      </c>
      <c r="AV267" s="13" t="s">
        <v>86</v>
      </c>
      <c r="AW267" s="13" t="s">
        <v>33</v>
      </c>
      <c r="AX267" s="13" t="s">
        <v>77</v>
      </c>
      <c r="AY267" s="253" t="s">
        <v>159</v>
      </c>
    </row>
    <row r="268" s="14" customFormat="1">
      <c r="A268" s="14"/>
      <c r="B268" s="254"/>
      <c r="C268" s="255"/>
      <c r="D268" s="244" t="s">
        <v>193</v>
      </c>
      <c r="E268" s="256" t="s">
        <v>1</v>
      </c>
      <c r="F268" s="257" t="s">
        <v>256</v>
      </c>
      <c r="G268" s="255"/>
      <c r="H268" s="258">
        <v>14.470000000000001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4" t="s">
        <v>193</v>
      </c>
      <c r="AU268" s="264" t="s">
        <v>86</v>
      </c>
      <c r="AV268" s="14" t="s">
        <v>166</v>
      </c>
      <c r="AW268" s="14" t="s">
        <v>33</v>
      </c>
      <c r="AX268" s="14" t="s">
        <v>84</v>
      </c>
      <c r="AY268" s="264" t="s">
        <v>159</v>
      </c>
    </row>
    <row r="269" s="2" customFormat="1" ht="24.15" customHeight="1">
      <c r="A269" s="38"/>
      <c r="B269" s="39"/>
      <c r="C269" s="228" t="s">
        <v>509</v>
      </c>
      <c r="D269" s="228" t="s">
        <v>162</v>
      </c>
      <c r="E269" s="229" t="s">
        <v>510</v>
      </c>
      <c r="F269" s="230" t="s">
        <v>511</v>
      </c>
      <c r="G269" s="231" t="s">
        <v>221</v>
      </c>
      <c r="H269" s="232">
        <v>40.57</v>
      </c>
      <c r="I269" s="233"/>
      <c r="J269" s="234">
        <f>ROUND(I269*H269,2)</f>
        <v>0</v>
      </c>
      <c r="K269" s="235"/>
      <c r="L269" s="44"/>
      <c r="M269" s="236" t="s">
        <v>1</v>
      </c>
      <c r="N269" s="237" t="s">
        <v>42</v>
      </c>
      <c r="O269" s="91"/>
      <c r="P269" s="238">
        <f>O269*H269</f>
        <v>0</v>
      </c>
      <c r="Q269" s="238">
        <v>0.0015</v>
      </c>
      <c r="R269" s="238">
        <f>Q269*H269</f>
        <v>0.060854999999999999</v>
      </c>
      <c r="S269" s="238">
        <v>0</v>
      </c>
      <c r="T269" s="239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0" t="s">
        <v>235</v>
      </c>
      <c r="AT269" s="240" t="s">
        <v>162</v>
      </c>
      <c r="AU269" s="240" t="s">
        <v>86</v>
      </c>
      <c r="AY269" s="17" t="s">
        <v>159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7" t="s">
        <v>84</v>
      </c>
      <c r="BK269" s="241">
        <f>ROUND(I269*H269,2)</f>
        <v>0</v>
      </c>
      <c r="BL269" s="17" t="s">
        <v>235</v>
      </c>
      <c r="BM269" s="240" t="s">
        <v>512</v>
      </c>
    </row>
    <row r="270" s="2" customFormat="1" ht="16.5" customHeight="1">
      <c r="A270" s="38"/>
      <c r="B270" s="39"/>
      <c r="C270" s="228" t="s">
        <v>513</v>
      </c>
      <c r="D270" s="228" t="s">
        <v>162</v>
      </c>
      <c r="E270" s="229" t="s">
        <v>514</v>
      </c>
      <c r="F270" s="230" t="s">
        <v>515</v>
      </c>
      <c r="G270" s="231" t="s">
        <v>264</v>
      </c>
      <c r="H270" s="232">
        <v>90.359999999999999</v>
      </c>
      <c r="I270" s="233"/>
      <c r="J270" s="234">
        <f>ROUND(I270*H270,2)</f>
        <v>0</v>
      </c>
      <c r="K270" s="235"/>
      <c r="L270" s="44"/>
      <c r="M270" s="236" t="s">
        <v>1</v>
      </c>
      <c r="N270" s="237" t="s">
        <v>42</v>
      </c>
      <c r="O270" s="91"/>
      <c r="P270" s="238">
        <f>O270*H270</f>
        <v>0</v>
      </c>
      <c r="Q270" s="238">
        <v>0.00032000000000000003</v>
      </c>
      <c r="R270" s="238">
        <f>Q270*H270</f>
        <v>0.028915200000000002</v>
      </c>
      <c r="S270" s="238">
        <v>0</v>
      </c>
      <c r="T270" s="239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0" t="s">
        <v>235</v>
      </c>
      <c r="AT270" s="240" t="s">
        <v>162</v>
      </c>
      <c r="AU270" s="240" t="s">
        <v>86</v>
      </c>
      <c r="AY270" s="17" t="s">
        <v>159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7" t="s">
        <v>84</v>
      </c>
      <c r="BK270" s="241">
        <f>ROUND(I270*H270,2)</f>
        <v>0</v>
      </c>
      <c r="BL270" s="17" t="s">
        <v>235</v>
      </c>
      <c r="BM270" s="240" t="s">
        <v>516</v>
      </c>
    </row>
    <row r="271" s="13" customFormat="1">
      <c r="A271" s="13"/>
      <c r="B271" s="242"/>
      <c r="C271" s="243"/>
      <c r="D271" s="244" t="s">
        <v>193</v>
      </c>
      <c r="E271" s="245" t="s">
        <v>1</v>
      </c>
      <c r="F271" s="246" t="s">
        <v>517</v>
      </c>
      <c r="G271" s="243"/>
      <c r="H271" s="247">
        <v>90.359999999999999</v>
      </c>
      <c r="I271" s="248"/>
      <c r="J271" s="243"/>
      <c r="K271" s="243"/>
      <c r="L271" s="249"/>
      <c r="M271" s="250"/>
      <c r="N271" s="251"/>
      <c r="O271" s="251"/>
      <c r="P271" s="251"/>
      <c r="Q271" s="251"/>
      <c r="R271" s="251"/>
      <c r="S271" s="251"/>
      <c r="T271" s="25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3" t="s">
        <v>193</v>
      </c>
      <c r="AU271" s="253" t="s">
        <v>86</v>
      </c>
      <c r="AV271" s="13" t="s">
        <v>86</v>
      </c>
      <c r="AW271" s="13" t="s">
        <v>33</v>
      </c>
      <c r="AX271" s="13" t="s">
        <v>84</v>
      </c>
      <c r="AY271" s="253" t="s">
        <v>159</v>
      </c>
    </row>
    <row r="272" s="2" customFormat="1" ht="24.15" customHeight="1">
      <c r="A272" s="38"/>
      <c r="B272" s="39"/>
      <c r="C272" s="228" t="s">
        <v>518</v>
      </c>
      <c r="D272" s="228" t="s">
        <v>162</v>
      </c>
      <c r="E272" s="229" t="s">
        <v>519</v>
      </c>
      <c r="F272" s="230" t="s">
        <v>520</v>
      </c>
      <c r="G272" s="231" t="s">
        <v>206</v>
      </c>
      <c r="H272" s="232">
        <v>1.835</v>
      </c>
      <c r="I272" s="233"/>
      <c r="J272" s="234">
        <f>ROUND(I272*H272,2)</f>
        <v>0</v>
      </c>
      <c r="K272" s="235"/>
      <c r="L272" s="44"/>
      <c r="M272" s="236" t="s">
        <v>1</v>
      </c>
      <c r="N272" s="237" t="s">
        <v>42</v>
      </c>
      <c r="O272" s="91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0" t="s">
        <v>235</v>
      </c>
      <c r="AT272" s="240" t="s">
        <v>162</v>
      </c>
      <c r="AU272" s="240" t="s">
        <v>86</v>
      </c>
      <c r="AY272" s="17" t="s">
        <v>159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7" t="s">
        <v>84</v>
      </c>
      <c r="BK272" s="241">
        <f>ROUND(I272*H272,2)</f>
        <v>0</v>
      </c>
      <c r="BL272" s="17" t="s">
        <v>235</v>
      </c>
      <c r="BM272" s="240" t="s">
        <v>521</v>
      </c>
    </row>
    <row r="273" s="12" customFormat="1" ht="22.8" customHeight="1">
      <c r="A273" s="12"/>
      <c r="B273" s="213"/>
      <c r="C273" s="214"/>
      <c r="D273" s="215" t="s">
        <v>76</v>
      </c>
      <c r="E273" s="226" t="s">
        <v>522</v>
      </c>
      <c r="F273" s="226" t="s">
        <v>523</v>
      </c>
      <c r="G273" s="214"/>
      <c r="H273" s="214"/>
      <c r="I273" s="217"/>
      <c r="J273" s="227">
        <f>BK273</f>
        <v>0</v>
      </c>
      <c r="K273" s="214"/>
      <c r="L273" s="218"/>
      <c r="M273" s="219"/>
      <c r="N273" s="220"/>
      <c r="O273" s="220"/>
      <c r="P273" s="221">
        <f>SUM(P274:P277)</f>
        <v>0</v>
      </c>
      <c r="Q273" s="220"/>
      <c r="R273" s="221">
        <f>SUM(R274:R277)</f>
        <v>0</v>
      </c>
      <c r="S273" s="220"/>
      <c r="T273" s="222">
        <f>SUM(T274:T277)</f>
        <v>0.049839000000000001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3" t="s">
        <v>86</v>
      </c>
      <c r="AT273" s="224" t="s">
        <v>76</v>
      </c>
      <c r="AU273" s="224" t="s">
        <v>84</v>
      </c>
      <c r="AY273" s="223" t="s">
        <v>159</v>
      </c>
      <c r="BK273" s="225">
        <f>SUM(BK274:BK277)</f>
        <v>0</v>
      </c>
    </row>
    <row r="274" s="2" customFormat="1" ht="24.15" customHeight="1">
      <c r="A274" s="38"/>
      <c r="B274" s="39"/>
      <c r="C274" s="228" t="s">
        <v>524</v>
      </c>
      <c r="D274" s="228" t="s">
        <v>162</v>
      </c>
      <c r="E274" s="229" t="s">
        <v>525</v>
      </c>
      <c r="F274" s="230" t="s">
        <v>526</v>
      </c>
      <c r="G274" s="231" t="s">
        <v>221</v>
      </c>
      <c r="H274" s="232">
        <v>18.449999999999999</v>
      </c>
      <c r="I274" s="233"/>
      <c r="J274" s="234">
        <f>ROUND(I274*H274,2)</f>
        <v>0</v>
      </c>
      <c r="K274" s="235"/>
      <c r="L274" s="44"/>
      <c r="M274" s="236" t="s">
        <v>1</v>
      </c>
      <c r="N274" s="237" t="s">
        <v>42</v>
      </c>
      <c r="O274" s="91"/>
      <c r="P274" s="238">
        <f>O274*H274</f>
        <v>0</v>
      </c>
      <c r="Q274" s="238">
        <v>0</v>
      </c>
      <c r="R274" s="238">
        <f>Q274*H274</f>
        <v>0</v>
      </c>
      <c r="S274" s="238">
        <v>0.0025000000000000001</v>
      </c>
      <c r="T274" s="239">
        <f>S274*H274</f>
        <v>0.046124999999999999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0" t="s">
        <v>235</v>
      </c>
      <c r="AT274" s="240" t="s">
        <v>162</v>
      </c>
      <c r="AU274" s="240" t="s">
        <v>86</v>
      </c>
      <c r="AY274" s="17" t="s">
        <v>159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7" t="s">
        <v>84</v>
      </c>
      <c r="BK274" s="241">
        <f>ROUND(I274*H274,2)</f>
        <v>0</v>
      </c>
      <c r="BL274" s="17" t="s">
        <v>235</v>
      </c>
      <c r="BM274" s="240" t="s">
        <v>527</v>
      </c>
    </row>
    <row r="275" s="13" customFormat="1">
      <c r="A275" s="13"/>
      <c r="B275" s="242"/>
      <c r="C275" s="243"/>
      <c r="D275" s="244" t="s">
        <v>193</v>
      </c>
      <c r="E275" s="245" t="s">
        <v>1</v>
      </c>
      <c r="F275" s="246" t="s">
        <v>528</v>
      </c>
      <c r="G275" s="243"/>
      <c r="H275" s="247">
        <v>18.449999999999999</v>
      </c>
      <c r="I275" s="248"/>
      <c r="J275" s="243"/>
      <c r="K275" s="243"/>
      <c r="L275" s="249"/>
      <c r="M275" s="250"/>
      <c r="N275" s="251"/>
      <c r="O275" s="251"/>
      <c r="P275" s="251"/>
      <c r="Q275" s="251"/>
      <c r="R275" s="251"/>
      <c r="S275" s="251"/>
      <c r="T275" s="25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3" t="s">
        <v>193</v>
      </c>
      <c r="AU275" s="253" t="s">
        <v>86</v>
      </c>
      <c r="AV275" s="13" t="s">
        <v>86</v>
      </c>
      <c r="AW275" s="13" t="s">
        <v>33</v>
      </c>
      <c r="AX275" s="13" t="s">
        <v>84</v>
      </c>
      <c r="AY275" s="253" t="s">
        <v>159</v>
      </c>
    </row>
    <row r="276" s="2" customFormat="1" ht="21.75" customHeight="1">
      <c r="A276" s="38"/>
      <c r="B276" s="39"/>
      <c r="C276" s="228" t="s">
        <v>529</v>
      </c>
      <c r="D276" s="228" t="s">
        <v>162</v>
      </c>
      <c r="E276" s="229" t="s">
        <v>530</v>
      </c>
      <c r="F276" s="230" t="s">
        <v>531</v>
      </c>
      <c r="G276" s="231" t="s">
        <v>264</v>
      </c>
      <c r="H276" s="232">
        <v>12.380000000000001</v>
      </c>
      <c r="I276" s="233"/>
      <c r="J276" s="234">
        <f>ROUND(I276*H276,2)</f>
        <v>0</v>
      </c>
      <c r="K276" s="235"/>
      <c r="L276" s="44"/>
      <c r="M276" s="236" t="s">
        <v>1</v>
      </c>
      <c r="N276" s="237" t="s">
        <v>42</v>
      </c>
      <c r="O276" s="91"/>
      <c r="P276" s="238">
        <f>O276*H276</f>
        <v>0</v>
      </c>
      <c r="Q276" s="238">
        <v>0</v>
      </c>
      <c r="R276" s="238">
        <f>Q276*H276</f>
        <v>0</v>
      </c>
      <c r="S276" s="238">
        <v>0.00029999999999999997</v>
      </c>
      <c r="T276" s="239">
        <f>S276*H276</f>
        <v>0.0037139999999999999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0" t="s">
        <v>235</v>
      </c>
      <c r="AT276" s="240" t="s">
        <v>162</v>
      </c>
      <c r="AU276" s="240" t="s">
        <v>86</v>
      </c>
      <c r="AY276" s="17" t="s">
        <v>159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7" t="s">
        <v>84</v>
      </c>
      <c r="BK276" s="241">
        <f>ROUND(I276*H276,2)</f>
        <v>0</v>
      </c>
      <c r="BL276" s="17" t="s">
        <v>235</v>
      </c>
      <c r="BM276" s="240" t="s">
        <v>532</v>
      </c>
    </row>
    <row r="277" s="13" customFormat="1">
      <c r="A277" s="13"/>
      <c r="B277" s="242"/>
      <c r="C277" s="243"/>
      <c r="D277" s="244" t="s">
        <v>193</v>
      </c>
      <c r="E277" s="245" t="s">
        <v>1</v>
      </c>
      <c r="F277" s="246" t="s">
        <v>533</v>
      </c>
      <c r="G277" s="243"/>
      <c r="H277" s="247">
        <v>12.380000000000001</v>
      </c>
      <c r="I277" s="248"/>
      <c r="J277" s="243"/>
      <c r="K277" s="243"/>
      <c r="L277" s="249"/>
      <c r="M277" s="250"/>
      <c r="N277" s="251"/>
      <c r="O277" s="251"/>
      <c r="P277" s="251"/>
      <c r="Q277" s="251"/>
      <c r="R277" s="251"/>
      <c r="S277" s="251"/>
      <c r="T277" s="25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3" t="s">
        <v>193</v>
      </c>
      <c r="AU277" s="253" t="s">
        <v>86</v>
      </c>
      <c r="AV277" s="13" t="s">
        <v>86</v>
      </c>
      <c r="AW277" s="13" t="s">
        <v>33</v>
      </c>
      <c r="AX277" s="13" t="s">
        <v>84</v>
      </c>
      <c r="AY277" s="253" t="s">
        <v>159</v>
      </c>
    </row>
    <row r="278" s="12" customFormat="1" ht="22.8" customHeight="1">
      <c r="A278" s="12"/>
      <c r="B278" s="213"/>
      <c r="C278" s="214"/>
      <c r="D278" s="215" t="s">
        <v>76</v>
      </c>
      <c r="E278" s="226" t="s">
        <v>534</v>
      </c>
      <c r="F278" s="226" t="s">
        <v>535</v>
      </c>
      <c r="G278" s="214"/>
      <c r="H278" s="214"/>
      <c r="I278" s="217"/>
      <c r="J278" s="227">
        <f>BK278</f>
        <v>0</v>
      </c>
      <c r="K278" s="214"/>
      <c r="L278" s="218"/>
      <c r="M278" s="219"/>
      <c r="N278" s="220"/>
      <c r="O278" s="220"/>
      <c r="P278" s="221">
        <f>SUM(P279:P305)</f>
        <v>0</v>
      </c>
      <c r="Q278" s="220"/>
      <c r="R278" s="221">
        <f>SUM(R279:R305)</f>
        <v>2.2967629600000006</v>
      </c>
      <c r="S278" s="220"/>
      <c r="T278" s="222">
        <f>SUM(T279:T305)</f>
        <v>1.6898271999999999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3" t="s">
        <v>86</v>
      </c>
      <c r="AT278" s="224" t="s">
        <v>76</v>
      </c>
      <c r="AU278" s="224" t="s">
        <v>84</v>
      </c>
      <c r="AY278" s="223" t="s">
        <v>159</v>
      </c>
      <c r="BK278" s="225">
        <f>SUM(BK279:BK305)</f>
        <v>0</v>
      </c>
    </row>
    <row r="279" s="2" customFormat="1" ht="16.5" customHeight="1">
      <c r="A279" s="38"/>
      <c r="B279" s="39"/>
      <c r="C279" s="228" t="s">
        <v>536</v>
      </c>
      <c r="D279" s="228" t="s">
        <v>162</v>
      </c>
      <c r="E279" s="229" t="s">
        <v>537</v>
      </c>
      <c r="F279" s="230" t="s">
        <v>538</v>
      </c>
      <c r="G279" s="231" t="s">
        <v>221</v>
      </c>
      <c r="H279" s="232">
        <v>127.199</v>
      </c>
      <c r="I279" s="233"/>
      <c r="J279" s="234">
        <f>ROUND(I279*H279,2)</f>
        <v>0</v>
      </c>
      <c r="K279" s="235"/>
      <c r="L279" s="44"/>
      <c r="M279" s="236" t="s">
        <v>1</v>
      </c>
      <c r="N279" s="237" t="s">
        <v>42</v>
      </c>
      <c r="O279" s="91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0" t="s">
        <v>235</v>
      </c>
      <c r="AT279" s="240" t="s">
        <v>162</v>
      </c>
      <c r="AU279" s="240" t="s">
        <v>86</v>
      </c>
      <c r="AY279" s="17" t="s">
        <v>159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7" t="s">
        <v>84</v>
      </c>
      <c r="BK279" s="241">
        <f>ROUND(I279*H279,2)</f>
        <v>0</v>
      </c>
      <c r="BL279" s="17" t="s">
        <v>235</v>
      </c>
      <c r="BM279" s="240" t="s">
        <v>539</v>
      </c>
    </row>
    <row r="280" s="2" customFormat="1" ht="16.5" customHeight="1">
      <c r="A280" s="38"/>
      <c r="B280" s="39"/>
      <c r="C280" s="228" t="s">
        <v>540</v>
      </c>
      <c r="D280" s="228" t="s">
        <v>162</v>
      </c>
      <c r="E280" s="229" t="s">
        <v>541</v>
      </c>
      <c r="F280" s="230" t="s">
        <v>542</v>
      </c>
      <c r="G280" s="231" t="s">
        <v>221</v>
      </c>
      <c r="H280" s="232">
        <v>127.199</v>
      </c>
      <c r="I280" s="233"/>
      <c r="J280" s="234">
        <f>ROUND(I280*H280,2)</f>
        <v>0</v>
      </c>
      <c r="K280" s="235"/>
      <c r="L280" s="44"/>
      <c r="M280" s="236" t="s">
        <v>1</v>
      </c>
      <c r="N280" s="237" t="s">
        <v>42</v>
      </c>
      <c r="O280" s="91"/>
      <c r="P280" s="238">
        <f>O280*H280</f>
        <v>0</v>
      </c>
      <c r="Q280" s="238">
        <v>0.00029999999999999997</v>
      </c>
      <c r="R280" s="238">
        <f>Q280*H280</f>
        <v>0.038159699999999998</v>
      </c>
      <c r="S280" s="238">
        <v>0</v>
      </c>
      <c r="T280" s="239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0" t="s">
        <v>235</v>
      </c>
      <c r="AT280" s="240" t="s">
        <v>162</v>
      </c>
      <c r="AU280" s="240" t="s">
        <v>86</v>
      </c>
      <c r="AY280" s="17" t="s">
        <v>159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7" t="s">
        <v>84</v>
      </c>
      <c r="BK280" s="241">
        <f>ROUND(I280*H280,2)</f>
        <v>0</v>
      </c>
      <c r="BL280" s="17" t="s">
        <v>235</v>
      </c>
      <c r="BM280" s="240" t="s">
        <v>543</v>
      </c>
    </row>
    <row r="281" s="2" customFormat="1" ht="24.15" customHeight="1">
      <c r="A281" s="38"/>
      <c r="B281" s="39"/>
      <c r="C281" s="228" t="s">
        <v>544</v>
      </c>
      <c r="D281" s="228" t="s">
        <v>162</v>
      </c>
      <c r="E281" s="229" t="s">
        <v>545</v>
      </c>
      <c r="F281" s="230" t="s">
        <v>546</v>
      </c>
      <c r="G281" s="231" t="s">
        <v>221</v>
      </c>
      <c r="H281" s="232">
        <v>68.379999999999995</v>
      </c>
      <c r="I281" s="233"/>
      <c r="J281" s="234">
        <f>ROUND(I281*H281,2)</f>
        <v>0</v>
      </c>
      <c r="K281" s="235"/>
      <c r="L281" s="44"/>
      <c r="M281" s="236" t="s">
        <v>1</v>
      </c>
      <c r="N281" s="237" t="s">
        <v>42</v>
      </c>
      <c r="O281" s="91"/>
      <c r="P281" s="238">
        <f>O281*H281</f>
        <v>0</v>
      </c>
      <c r="Q281" s="238">
        <v>0.0015</v>
      </c>
      <c r="R281" s="238">
        <f>Q281*H281</f>
        <v>0.10257</v>
      </c>
      <c r="S281" s="238">
        <v>0</v>
      </c>
      <c r="T281" s="239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0" t="s">
        <v>235</v>
      </c>
      <c r="AT281" s="240" t="s">
        <v>162</v>
      </c>
      <c r="AU281" s="240" t="s">
        <v>86</v>
      </c>
      <c r="AY281" s="17" t="s">
        <v>159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7" t="s">
        <v>84</v>
      </c>
      <c r="BK281" s="241">
        <f>ROUND(I281*H281,2)</f>
        <v>0</v>
      </c>
      <c r="BL281" s="17" t="s">
        <v>235</v>
      </c>
      <c r="BM281" s="240" t="s">
        <v>547</v>
      </c>
    </row>
    <row r="282" s="13" customFormat="1">
      <c r="A282" s="13"/>
      <c r="B282" s="242"/>
      <c r="C282" s="243"/>
      <c r="D282" s="244" t="s">
        <v>193</v>
      </c>
      <c r="E282" s="245" t="s">
        <v>1</v>
      </c>
      <c r="F282" s="246" t="s">
        <v>548</v>
      </c>
      <c r="G282" s="243"/>
      <c r="H282" s="247">
        <v>13.554</v>
      </c>
      <c r="I282" s="248"/>
      <c r="J282" s="243"/>
      <c r="K282" s="243"/>
      <c r="L282" s="249"/>
      <c r="M282" s="250"/>
      <c r="N282" s="251"/>
      <c r="O282" s="251"/>
      <c r="P282" s="251"/>
      <c r="Q282" s="251"/>
      <c r="R282" s="251"/>
      <c r="S282" s="251"/>
      <c r="T282" s="25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3" t="s">
        <v>193</v>
      </c>
      <c r="AU282" s="253" t="s">
        <v>86</v>
      </c>
      <c r="AV282" s="13" t="s">
        <v>86</v>
      </c>
      <c r="AW282" s="13" t="s">
        <v>33</v>
      </c>
      <c r="AX282" s="13" t="s">
        <v>77</v>
      </c>
      <c r="AY282" s="253" t="s">
        <v>159</v>
      </c>
    </row>
    <row r="283" s="13" customFormat="1">
      <c r="A283" s="13"/>
      <c r="B283" s="242"/>
      <c r="C283" s="243"/>
      <c r="D283" s="244" t="s">
        <v>193</v>
      </c>
      <c r="E283" s="245" t="s">
        <v>1</v>
      </c>
      <c r="F283" s="246" t="s">
        <v>549</v>
      </c>
      <c r="G283" s="243"/>
      <c r="H283" s="247">
        <v>17.120999999999999</v>
      </c>
      <c r="I283" s="248"/>
      <c r="J283" s="243"/>
      <c r="K283" s="243"/>
      <c r="L283" s="249"/>
      <c r="M283" s="250"/>
      <c r="N283" s="251"/>
      <c r="O283" s="251"/>
      <c r="P283" s="251"/>
      <c r="Q283" s="251"/>
      <c r="R283" s="251"/>
      <c r="S283" s="251"/>
      <c r="T283" s="25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3" t="s">
        <v>193</v>
      </c>
      <c r="AU283" s="253" t="s">
        <v>86</v>
      </c>
      <c r="AV283" s="13" t="s">
        <v>86</v>
      </c>
      <c r="AW283" s="13" t="s">
        <v>33</v>
      </c>
      <c r="AX283" s="13" t="s">
        <v>77</v>
      </c>
      <c r="AY283" s="253" t="s">
        <v>159</v>
      </c>
    </row>
    <row r="284" s="13" customFormat="1">
      <c r="A284" s="13"/>
      <c r="B284" s="242"/>
      <c r="C284" s="243"/>
      <c r="D284" s="244" t="s">
        <v>193</v>
      </c>
      <c r="E284" s="245" t="s">
        <v>1</v>
      </c>
      <c r="F284" s="246" t="s">
        <v>550</v>
      </c>
      <c r="G284" s="243"/>
      <c r="H284" s="247">
        <v>6.25</v>
      </c>
      <c r="I284" s="248"/>
      <c r="J284" s="243"/>
      <c r="K284" s="243"/>
      <c r="L284" s="249"/>
      <c r="M284" s="250"/>
      <c r="N284" s="251"/>
      <c r="O284" s="251"/>
      <c r="P284" s="251"/>
      <c r="Q284" s="251"/>
      <c r="R284" s="251"/>
      <c r="S284" s="251"/>
      <c r="T284" s="25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3" t="s">
        <v>193</v>
      </c>
      <c r="AU284" s="253" t="s">
        <v>86</v>
      </c>
      <c r="AV284" s="13" t="s">
        <v>86</v>
      </c>
      <c r="AW284" s="13" t="s">
        <v>33</v>
      </c>
      <c r="AX284" s="13" t="s">
        <v>77</v>
      </c>
      <c r="AY284" s="253" t="s">
        <v>159</v>
      </c>
    </row>
    <row r="285" s="13" customFormat="1">
      <c r="A285" s="13"/>
      <c r="B285" s="242"/>
      <c r="C285" s="243"/>
      <c r="D285" s="244" t="s">
        <v>193</v>
      </c>
      <c r="E285" s="245" t="s">
        <v>1</v>
      </c>
      <c r="F285" s="246" t="s">
        <v>551</v>
      </c>
      <c r="G285" s="243"/>
      <c r="H285" s="247">
        <v>31.454999999999998</v>
      </c>
      <c r="I285" s="248"/>
      <c r="J285" s="243"/>
      <c r="K285" s="243"/>
      <c r="L285" s="249"/>
      <c r="M285" s="250"/>
      <c r="N285" s="251"/>
      <c r="O285" s="251"/>
      <c r="P285" s="251"/>
      <c r="Q285" s="251"/>
      <c r="R285" s="251"/>
      <c r="S285" s="251"/>
      <c r="T285" s="25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3" t="s">
        <v>193</v>
      </c>
      <c r="AU285" s="253" t="s">
        <v>86</v>
      </c>
      <c r="AV285" s="13" t="s">
        <v>86</v>
      </c>
      <c r="AW285" s="13" t="s">
        <v>33</v>
      </c>
      <c r="AX285" s="13" t="s">
        <v>77</v>
      </c>
      <c r="AY285" s="253" t="s">
        <v>159</v>
      </c>
    </row>
    <row r="286" s="14" customFormat="1">
      <c r="A286" s="14"/>
      <c r="B286" s="254"/>
      <c r="C286" s="255"/>
      <c r="D286" s="244" t="s">
        <v>193</v>
      </c>
      <c r="E286" s="256" t="s">
        <v>1</v>
      </c>
      <c r="F286" s="257" t="s">
        <v>256</v>
      </c>
      <c r="G286" s="255"/>
      <c r="H286" s="258">
        <v>68.379999999999995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4" t="s">
        <v>193</v>
      </c>
      <c r="AU286" s="264" t="s">
        <v>86</v>
      </c>
      <c r="AV286" s="14" t="s">
        <v>166</v>
      </c>
      <c r="AW286" s="14" t="s">
        <v>33</v>
      </c>
      <c r="AX286" s="14" t="s">
        <v>84</v>
      </c>
      <c r="AY286" s="264" t="s">
        <v>159</v>
      </c>
    </row>
    <row r="287" s="2" customFormat="1" ht="24.15" customHeight="1">
      <c r="A287" s="38"/>
      <c r="B287" s="39"/>
      <c r="C287" s="228" t="s">
        <v>552</v>
      </c>
      <c r="D287" s="228" t="s">
        <v>162</v>
      </c>
      <c r="E287" s="229" t="s">
        <v>553</v>
      </c>
      <c r="F287" s="230" t="s">
        <v>554</v>
      </c>
      <c r="G287" s="231" t="s">
        <v>221</v>
      </c>
      <c r="H287" s="232">
        <v>62.125999999999998</v>
      </c>
      <c r="I287" s="233"/>
      <c r="J287" s="234">
        <f>ROUND(I287*H287,2)</f>
        <v>0</v>
      </c>
      <c r="K287" s="235"/>
      <c r="L287" s="44"/>
      <c r="M287" s="236" t="s">
        <v>1</v>
      </c>
      <c r="N287" s="237" t="s">
        <v>42</v>
      </c>
      <c r="O287" s="91"/>
      <c r="P287" s="238">
        <f>O287*H287</f>
        <v>0</v>
      </c>
      <c r="Q287" s="238">
        <v>0</v>
      </c>
      <c r="R287" s="238">
        <f>Q287*H287</f>
        <v>0</v>
      </c>
      <c r="S287" s="238">
        <v>0.027199999999999998</v>
      </c>
      <c r="T287" s="239">
        <f>S287*H287</f>
        <v>1.6898271999999999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0" t="s">
        <v>235</v>
      </c>
      <c r="AT287" s="240" t="s">
        <v>162</v>
      </c>
      <c r="AU287" s="240" t="s">
        <v>86</v>
      </c>
      <c r="AY287" s="17" t="s">
        <v>159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7" t="s">
        <v>84</v>
      </c>
      <c r="BK287" s="241">
        <f>ROUND(I287*H287,2)</f>
        <v>0</v>
      </c>
      <c r="BL287" s="17" t="s">
        <v>235</v>
      </c>
      <c r="BM287" s="240" t="s">
        <v>555</v>
      </c>
    </row>
    <row r="288" s="13" customFormat="1">
      <c r="A288" s="13"/>
      <c r="B288" s="242"/>
      <c r="C288" s="243"/>
      <c r="D288" s="244" t="s">
        <v>193</v>
      </c>
      <c r="E288" s="245" t="s">
        <v>1</v>
      </c>
      <c r="F288" s="246" t="s">
        <v>556</v>
      </c>
      <c r="G288" s="243"/>
      <c r="H288" s="247">
        <v>31.122</v>
      </c>
      <c r="I288" s="248"/>
      <c r="J288" s="243"/>
      <c r="K288" s="243"/>
      <c r="L288" s="249"/>
      <c r="M288" s="250"/>
      <c r="N288" s="251"/>
      <c r="O288" s="251"/>
      <c r="P288" s="251"/>
      <c r="Q288" s="251"/>
      <c r="R288" s="251"/>
      <c r="S288" s="251"/>
      <c r="T288" s="25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3" t="s">
        <v>193</v>
      </c>
      <c r="AU288" s="253" t="s">
        <v>86</v>
      </c>
      <c r="AV288" s="13" t="s">
        <v>86</v>
      </c>
      <c r="AW288" s="13" t="s">
        <v>33</v>
      </c>
      <c r="AX288" s="13" t="s">
        <v>77</v>
      </c>
      <c r="AY288" s="253" t="s">
        <v>159</v>
      </c>
    </row>
    <row r="289" s="13" customFormat="1">
      <c r="A289" s="13"/>
      <c r="B289" s="242"/>
      <c r="C289" s="243"/>
      <c r="D289" s="244" t="s">
        <v>193</v>
      </c>
      <c r="E289" s="245" t="s">
        <v>1</v>
      </c>
      <c r="F289" s="246" t="s">
        <v>557</v>
      </c>
      <c r="G289" s="243"/>
      <c r="H289" s="247">
        <v>31.004000000000001</v>
      </c>
      <c r="I289" s="248"/>
      <c r="J289" s="243"/>
      <c r="K289" s="243"/>
      <c r="L289" s="249"/>
      <c r="M289" s="250"/>
      <c r="N289" s="251"/>
      <c r="O289" s="251"/>
      <c r="P289" s="251"/>
      <c r="Q289" s="251"/>
      <c r="R289" s="251"/>
      <c r="S289" s="251"/>
      <c r="T289" s="25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3" t="s">
        <v>193</v>
      </c>
      <c r="AU289" s="253" t="s">
        <v>86</v>
      </c>
      <c r="AV289" s="13" t="s">
        <v>86</v>
      </c>
      <c r="AW289" s="13" t="s">
        <v>33</v>
      </c>
      <c r="AX289" s="13" t="s">
        <v>77</v>
      </c>
      <c r="AY289" s="253" t="s">
        <v>159</v>
      </c>
    </row>
    <row r="290" s="14" customFormat="1">
      <c r="A290" s="14"/>
      <c r="B290" s="254"/>
      <c r="C290" s="255"/>
      <c r="D290" s="244" t="s">
        <v>193</v>
      </c>
      <c r="E290" s="256" t="s">
        <v>1</v>
      </c>
      <c r="F290" s="257" t="s">
        <v>256</v>
      </c>
      <c r="G290" s="255"/>
      <c r="H290" s="258">
        <v>62.125999999999998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4" t="s">
        <v>193</v>
      </c>
      <c r="AU290" s="264" t="s">
        <v>86</v>
      </c>
      <c r="AV290" s="14" t="s">
        <v>166</v>
      </c>
      <c r="AW290" s="14" t="s">
        <v>33</v>
      </c>
      <c r="AX290" s="14" t="s">
        <v>84</v>
      </c>
      <c r="AY290" s="264" t="s">
        <v>159</v>
      </c>
    </row>
    <row r="291" s="2" customFormat="1" ht="33" customHeight="1">
      <c r="A291" s="38"/>
      <c r="B291" s="39"/>
      <c r="C291" s="228" t="s">
        <v>558</v>
      </c>
      <c r="D291" s="228" t="s">
        <v>162</v>
      </c>
      <c r="E291" s="229" t="s">
        <v>559</v>
      </c>
      <c r="F291" s="230" t="s">
        <v>560</v>
      </c>
      <c r="G291" s="231" t="s">
        <v>221</v>
      </c>
      <c r="H291" s="232">
        <v>127.199</v>
      </c>
      <c r="I291" s="233"/>
      <c r="J291" s="234">
        <f>ROUND(I291*H291,2)</f>
        <v>0</v>
      </c>
      <c r="K291" s="235"/>
      <c r="L291" s="44"/>
      <c r="M291" s="236" t="s">
        <v>1</v>
      </c>
      <c r="N291" s="237" t="s">
        <v>42</v>
      </c>
      <c r="O291" s="91"/>
      <c r="P291" s="238">
        <f>O291*H291</f>
        <v>0</v>
      </c>
      <c r="Q291" s="238">
        <v>0.00562</v>
      </c>
      <c r="R291" s="238">
        <f>Q291*H291</f>
        <v>0.71485838000000002</v>
      </c>
      <c r="S291" s="238">
        <v>0</v>
      </c>
      <c r="T291" s="239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0" t="s">
        <v>235</v>
      </c>
      <c r="AT291" s="240" t="s">
        <v>162</v>
      </c>
      <c r="AU291" s="240" t="s">
        <v>86</v>
      </c>
      <c r="AY291" s="17" t="s">
        <v>159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7" t="s">
        <v>84</v>
      </c>
      <c r="BK291" s="241">
        <f>ROUND(I291*H291,2)</f>
        <v>0</v>
      </c>
      <c r="BL291" s="17" t="s">
        <v>235</v>
      </c>
      <c r="BM291" s="240" t="s">
        <v>561</v>
      </c>
    </row>
    <row r="292" s="13" customFormat="1">
      <c r="A292" s="13"/>
      <c r="B292" s="242"/>
      <c r="C292" s="243"/>
      <c r="D292" s="244" t="s">
        <v>193</v>
      </c>
      <c r="E292" s="245" t="s">
        <v>1</v>
      </c>
      <c r="F292" s="246" t="s">
        <v>562</v>
      </c>
      <c r="G292" s="243"/>
      <c r="H292" s="247">
        <v>127.199</v>
      </c>
      <c r="I292" s="248"/>
      <c r="J292" s="243"/>
      <c r="K292" s="243"/>
      <c r="L292" s="249"/>
      <c r="M292" s="250"/>
      <c r="N292" s="251"/>
      <c r="O292" s="251"/>
      <c r="P292" s="251"/>
      <c r="Q292" s="251"/>
      <c r="R292" s="251"/>
      <c r="S292" s="251"/>
      <c r="T292" s="25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3" t="s">
        <v>193</v>
      </c>
      <c r="AU292" s="253" t="s">
        <v>86</v>
      </c>
      <c r="AV292" s="13" t="s">
        <v>86</v>
      </c>
      <c r="AW292" s="13" t="s">
        <v>33</v>
      </c>
      <c r="AX292" s="13" t="s">
        <v>84</v>
      </c>
      <c r="AY292" s="253" t="s">
        <v>159</v>
      </c>
    </row>
    <row r="293" s="2" customFormat="1" ht="16.5" customHeight="1">
      <c r="A293" s="38"/>
      <c r="B293" s="39"/>
      <c r="C293" s="265" t="s">
        <v>563</v>
      </c>
      <c r="D293" s="265" t="s">
        <v>268</v>
      </c>
      <c r="E293" s="266" t="s">
        <v>564</v>
      </c>
      <c r="F293" s="267" t="s">
        <v>565</v>
      </c>
      <c r="G293" s="268" t="s">
        <v>221</v>
      </c>
      <c r="H293" s="269">
        <v>139.91900000000001</v>
      </c>
      <c r="I293" s="270"/>
      <c r="J293" s="271">
        <f>ROUND(I293*H293,2)</f>
        <v>0</v>
      </c>
      <c r="K293" s="272"/>
      <c r="L293" s="273"/>
      <c r="M293" s="274" t="s">
        <v>1</v>
      </c>
      <c r="N293" s="275" t="s">
        <v>42</v>
      </c>
      <c r="O293" s="91"/>
      <c r="P293" s="238">
        <f>O293*H293</f>
        <v>0</v>
      </c>
      <c r="Q293" s="238">
        <v>0.01</v>
      </c>
      <c r="R293" s="238">
        <f>Q293*H293</f>
        <v>1.3991900000000002</v>
      </c>
      <c r="S293" s="238">
        <v>0</v>
      </c>
      <c r="T293" s="239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0" t="s">
        <v>317</v>
      </c>
      <c r="AT293" s="240" t="s">
        <v>268</v>
      </c>
      <c r="AU293" s="240" t="s">
        <v>86</v>
      </c>
      <c r="AY293" s="17" t="s">
        <v>159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7" t="s">
        <v>84</v>
      </c>
      <c r="BK293" s="241">
        <f>ROUND(I293*H293,2)</f>
        <v>0</v>
      </c>
      <c r="BL293" s="17" t="s">
        <v>235</v>
      </c>
      <c r="BM293" s="240" t="s">
        <v>566</v>
      </c>
    </row>
    <row r="294" s="13" customFormat="1">
      <c r="A294" s="13"/>
      <c r="B294" s="242"/>
      <c r="C294" s="243"/>
      <c r="D294" s="244" t="s">
        <v>193</v>
      </c>
      <c r="E294" s="243"/>
      <c r="F294" s="246" t="s">
        <v>567</v>
      </c>
      <c r="G294" s="243"/>
      <c r="H294" s="247">
        <v>139.91900000000001</v>
      </c>
      <c r="I294" s="248"/>
      <c r="J294" s="243"/>
      <c r="K294" s="243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193</v>
      </c>
      <c r="AU294" s="253" t="s">
        <v>86</v>
      </c>
      <c r="AV294" s="13" t="s">
        <v>86</v>
      </c>
      <c r="AW294" s="13" t="s">
        <v>4</v>
      </c>
      <c r="AX294" s="13" t="s">
        <v>84</v>
      </c>
      <c r="AY294" s="253" t="s">
        <v>159</v>
      </c>
    </row>
    <row r="295" s="2" customFormat="1" ht="24.15" customHeight="1">
      <c r="A295" s="38"/>
      <c r="B295" s="39"/>
      <c r="C295" s="228" t="s">
        <v>568</v>
      </c>
      <c r="D295" s="228" t="s">
        <v>162</v>
      </c>
      <c r="E295" s="229" t="s">
        <v>569</v>
      </c>
      <c r="F295" s="230" t="s">
        <v>570</v>
      </c>
      <c r="G295" s="231" t="s">
        <v>264</v>
      </c>
      <c r="H295" s="232">
        <v>14.234999999999999</v>
      </c>
      <c r="I295" s="233"/>
      <c r="J295" s="234">
        <f>ROUND(I295*H295,2)</f>
        <v>0</v>
      </c>
      <c r="K295" s="235"/>
      <c r="L295" s="44"/>
      <c r="M295" s="236" t="s">
        <v>1</v>
      </c>
      <c r="N295" s="237" t="s">
        <v>42</v>
      </c>
      <c r="O295" s="91"/>
      <c r="P295" s="238">
        <f>O295*H295</f>
        <v>0</v>
      </c>
      <c r="Q295" s="238">
        <v>0.00020000000000000001</v>
      </c>
      <c r="R295" s="238">
        <f>Q295*H295</f>
        <v>0.0028470000000000001</v>
      </c>
      <c r="S295" s="238">
        <v>0</v>
      </c>
      <c r="T295" s="239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0" t="s">
        <v>235</v>
      </c>
      <c r="AT295" s="240" t="s">
        <v>162</v>
      </c>
      <c r="AU295" s="240" t="s">
        <v>86</v>
      </c>
      <c r="AY295" s="17" t="s">
        <v>159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7" t="s">
        <v>84</v>
      </c>
      <c r="BK295" s="241">
        <f>ROUND(I295*H295,2)</f>
        <v>0</v>
      </c>
      <c r="BL295" s="17" t="s">
        <v>235</v>
      </c>
      <c r="BM295" s="240" t="s">
        <v>571</v>
      </c>
    </row>
    <row r="296" s="13" customFormat="1">
      <c r="A296" s="13"/>
      <c r="B296" s="242"/>
      <c r="C296" s="243"/>
      <c r="D296" s="244" t="s">
        <v>193</v>
      </c>
      <c r="E296" s="245" t="s">
        <v>1</v>
      </c>
      <c r="F296" s="246" t="s">
        <v>572</v>
      </c>
      <c r="G296" s="243"/>
      <c r="H296" s="247">
        <v>14.234999999999999</v>
      </c>
      <c r="I296" s="248"/>
      <c r="J296" s="243"/>
      <c r="K296" s="243"/>
      <c r="L296" s="249"/>
      <c r="M296" s="250"/>
      <c r="N296" s="251"/>
      <c r="O296" s="251"/>
      <c r="P296" s="251"/>
      <c r="Q296" s="251"/>
      <c r="R296" s="251"/>
      <c r="S296" s="251"/>
      <c r="T296" s="25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3" t="s">
        <v>193</v>
      </c>
      <c r="AU296" s="253" t="s">
        <v>86</v>
      </c>
      <c r="AV296" s="13" t="s">
        <v>86</v>
      </c>
      <c r="AW296" s="13" t="s">
        <v>33</v>
      </c>
      <c r="AX296" s="13" t="s">
        <v>84</v>
      </c>
      <c r="AY296" s="253" t="s">
        <v>159</v>
      </c>
    </row>
    <row r="297" s="2" customFormat="1" ht="16.5" customHeight="1">
      <c r="A297" s="38"/>
      <c r="B297" s="39"/>
      <c r="C297" s="265" t="s">
        <v>573</v>
      </c>
      <c r="D297" s="265" t="s">
        <v>268</v>
      </c>
      <c r="E297" s="266" t="s">
        <v>574</v>
      </c>
      <c r="F297" s="267" t="s">
        <v>575</v>
      </c>
      <c r="G297" s="268" t="s">
        <v>264</v>
      </c>
      <c r="H297" s="269">
        <v>14.946999999999999</v>
      </c>
      <c r="I297" s="270"/>
      <c r="J297" s="271">
        <f>ROUND(I297*H297,2)</f>
        <v>0</v>
      </c>
      <c r="K297" s="272"/>
      <c r="L297" s="273"/>
      <c r="M297" s="274" t="s">
        <v>1</v>
      </c>
      <c r="N297" s="275" t="s">
        <v>42</v>
      </c>
      <c r="O297" s="91"/>
      <c r="P297" s="238">
        <f>O297*H297</f>
        <v>0</v>
      </c>
      <c r="Q297" s="238">
        <v>0.00012</v>
      </c>
      <c r="R297" s="238">
        <f>Q297*H297</f>
        <v>0.00179364</v>
      </c>
      <c r="S297" s="238">
        <v>0</v>
      </c>
      <c r="T297" s="239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0" t="s">
        <v>317</v>
      </c>
      <c r="AT297" s="240" t="s">
        <v>268</v>
      </c>
      <c r="AU297" s="240" t="s">
        <v>86</v>
      </c>
      <c r="AY297" s="17" t="s">
        <v>159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7" t="s">
        <v>84</v>
      </c>
      <c r="BK297" s="241">
        <f>ROUND(I297*H297,2)</f>
        <v>0</v>
      </c>
      <c r="BL297" s="17" t="s">
        <v>235</v>
      </c>
      <c r="BM297" s="240" t="s">
        <v>576</v>
      </c>
    </row>
    <row r="298" s="13" customFormat="1">
      <c r="A298" s="13"/>
      <c r="B298" s="242"/>
      <c r="C298" s="243"/>
      <c r="D298" s="244" t="s">
        <v>193</v>
      </c>
      <c r="E298" s="243"/>
      <c r="F298" s="246" t="s">
        <v>577</v>
      </c>
      <c r="G298" s="243"/>
      <c r="H298" s="247">
        <v>14.946999999999999</v>
      </c>
      <c r="I298" s="248"/>
      <c r="J298" s="243"/>
      <c r="K298" s="243"/>
      <c r="L298" s="249"/>
      <c r="M298" s="250"/>
      <c r="N298" s="251"/>
      <c r="O298" s="251"/>
      <c r="P298" s="251"/>
      <c r="Q298" s="251"/>
      <c r="R298" s="251"/>
      <c r="S298" s="251"/>
      <c r="T298" s="25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3" t="s">
        <v>193</v>
      </c>
      <c r="AU298" s="253" t="s">
        <v>86</v>
      </c>
      <c r="AV298" s="13" t="s">
        <v>86</v>
      </c>
      <c r="AW298" s="13" t="s">
        <v>4</v>
      </c>
      <c r="AX298" s="13" t="s">
        <v>84</v>
      </c>
      <c r="AY298" s="253" t="s">
        <v>159</v>
      </c>
    </row>
    <row r="299" s="2" customFormat="1" ht="24.15" customHeight="1">
      <c r="A299" s="38"/>
      <c r="B299" s="39"/>
      <c r="C299" s="228" t="s">
        <v>578</v>
      </c>
      <c r="D299" s="228" t="s">
        <v>162</v>
      </c>
      <c r="E299" s="229" t="s">
        <v>579</v>
      </c>
      <c r="F299" s="230" t="s">
        <v>580</v>
      </c>
      <c r="G299" s="231" t="s">
        <v>264</v>
      </c>
      <c r="H299" s="232">
        <v>122.04000000000001</v>
      </c>
      <c r="I299" s="233"/>
      <c r="J299" s="234">
        <f>ROUND(I299*H299,2)</f>
        <v>0</v>
      </c>
      <c r="K299" s="235"/>
      <c r="L299" s="44"/>
      <c r="M299" s="236" t="s">
        <v>1</v>
      </c>
      <c r="N299" s="237" t="s">
        <v>42</v>
      </c>
      <c r="O299" s="91"/>
      <c r="P299" s="238">
        <f>O299*H299</f>
        <v>0</v>
      </c>
      <c r="Q299" s="238">
        <v>0.00018000000000000001</v>
      </c>
      <c r="R299" s="238">
        <f>Q299*H299</f>
        <v>0.021967200000000003</v>
      </c>
      <c r="S299" s="238">
        <v>0</v>
      </c>
      <c r="T299" s="239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0" t="s">
        <v>235</v>
      </c>
      <c r="AT299" s="240" t="s">
        <v>162</v>
      </c>
      <c r="AU299" s="240" t="s">
        <v>86</v>
      </c>
      <c r="AY299" s="17" t="s">
        <v>159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7" t="s">
        <v>84</v>
      </c>
      <c r="BK299" s="241">
        <f>ROUND(I299*H299,2)</f>
        <v>0</v>
      </c>
      <c r="BL299" s="17" t="s">
        <v>235</v>
      </c>
      <c r="BM299" s="240" t="s">
        <v>581</v>
      </c>
    </row>
    <row r="300" s="13" customFormat="1">
      <c r="A300" s="13"/>
      <c r="B300" s="242"/>
      <c r="C300" s="243"/>
      <c r="D300" s="244" t="s">
        <v>193</v>
      </c>
      <c r="E300" s="245" t="s">
        <v>1</v>
      </c>
      <c r="F300" s="246" t="s">
        <v>582</v>
      </c>
      <c r="G300" s="243"/>
      <c r="H300" s="247">
        <v>58</v>
      </c>
      <c r="I300" s="248"/>
      <c r="J300" s="243"/>
      <c r="K300" s="243"/>
      <c r="L300" s="249"/>
      <c r="M300" s="250"/>
      <c r="N300" s="251"/>
      <c r="O300" s="251"/>
      <c r="P300" s="251"/>
      <c r="Q300" s="251"/>
      <c r="R300" s="251"/>
      <c r="S300" s="251"/>
      <c r="T300" s="25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3" t="s">
        <v>193</v>
      </c>
      <c r="AU300" s="253" t="s">
        <v>86</v>
      </c>
      <c r="AV300" s="13" t="s">
        <v>86</v>
      </c>
      <c r="AW300" s="13" t="s">
        <v>33</v>
      </c>
      <c r="AX300" s="13" t="s">
        <v>77</v>
      </c>
      <c r="AY300" s="253" t="s">
        <v>159</v>
      </c>
    </row>
    <row r="301" s="13" customFormat="1">
      <c r="A301" s="13"/>
      <c r="B301" s="242"/>
      <c r="C301" s="243"/>
      <c r="D301" s="244" t="s">
        <v>193</v>
      </c>
      <c r="E301" s="245" t="s">
        <v>1</v>
      </c>
      <c r="F301" s="246" t="s">
        <v>583</v>
      </c>
      <c r="G301" s="243"/>
      <c r="H301" s="247">
        <v>64.040000000000006</v>
      </c>
      <c r="I301" s="248"/>
      <c r="J301" s="243"/>
      <c r="K301" s="243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193</v>
      </c>
      <c r="AU301" s="253" t="s">
        <v>86</v>
      </c>
      <c r="AV301" s="13" t="s">
        <v>86</v>
      </c>
      <c r="AW301" s="13" t="s">
        <v>33</v>
      </c>
      <c r="AX301" s="13" t="s">
        <v>77</v>
      </c>
      <c r="AY301" s="253" t="s">
        <v>159</v>
      </c>
    </row>
    <row r="302" s="14" customFormat="1">
      <c r="A302" s="14"/>
      <c r="B302" s="254"/>
      <c r="C302" s="255"/>
      <c r="D302" s="244" t="s">
        <v>193</v>
      </c>
      <c r="E302" s="256" t="s">
        <v>1</v>
      </c>
      <c r="F302" s="257" t="s">
        <v>256</v>
      </c>
      <c r="G302" s="255"/>
      <c r="H302" s="258">
        <v>122.04000000000001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4" t="s">
        <v>193</v>
      </c>
      <c r="AU302" s="264" t="s">
        <v>86</v>
      </c>
      <c r="AV302" s="14" t="s">
        <v>166</v>
      </c>
      <c r="AW302" s="14" t="s">
        <v>33</v>
      </c>
      <c r="AX302" s="14" t="s">
        <v>84</v>
      </c>
      <c r="AY302" s="264" t="s">
        <v>159</v>
      </c>
    </row>
    <row r="303" s="2" customFormat="1" ht="16.5" customHeight="1">
      <c r="A303" s="38"/>
      <c r="B303" s="39"/>
      <c r="C303" s="265" t="s">
        <v>584</v>
      </c>
      <c r="D303" s="265" t="s">
        <v>268</v>
      </c>
      <c r="E303" s="266" t="s">
        <v>574</v>
      </c>
      <c r="F303" s="267" t="s">
        <v>575</v>
      </c>
      <c r="G303" s="268" t="s">
        <v>264</v>
      </c>
      <c r="H303" s="269">
        <v>128.142</v>
      </c>
      <c r="I303" s="270"/>
      <c r="J303" s="271">
        <f>ROUND(I303*H303,2)</f>
        <v>0</v>
      </c>
      <c r="K303" s="272"/>
      <c r="L303" s="273"/>
      <c r="M303" s="274" t="s">
        <v>1</v>
      </c>
      <c r="N303" s="275" t="s">
        <v>42</v>
      </c>
      <c r="O303" s="91"/>
      <c r="P303" s="238">
        <f>O303*H303</f>
        <v>0</v>
      </c>
      <c r="Q303" s="238">
        <v>0.00012</v>
      </c>
      <c r="R303" s="238">
        <f>Q303*H303</f>
        <v>0.01537704</v>
      </c>
      <c r="S303" s="238">
        <v>0</v>
      </c>
      <c r="T303" s="239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40" t="s">
        <v>317</v>
      </c>
      <c r="AT303" s="240" t="s">
        <v>268</v>
      </c>
      <c r="AU303" s="240" t="s">
        <v>86</v>
      </c>
      <c r="AY303" s="17" t="s">
        <v>159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7" t="s">
        <v>84</v>
      </c>
      <c r="BK303" s="241">
        <f>ROUND(I303*H303,2)</f>
        <v>0</v>
      </c>
      <c r="BL303" s="17" t="s">
        <v>235</v>
      </c>
      <c r="BM303" s="240" t="s">
        <v>585</v>
      </c>
    </row>
    <row r="304" s="13" customFormat="1">
      <c r="A304" s="13"/>
      <c r="B304" s="242"/>
      <c r="C304" s="243"/>
      <c r="D304" s="244" t="s">
        <v>193</v>
      </c>
      <c r="E304" s="243"/>
      <c r="F304" s="246" t="s">
        <v>586</v>
      </c>
      <c r="G304" s="243"/>
      <c r="H304" s="247">
        <v>128.142</v>
      </c>
      <c r="I304" s="248"/>
      <c r="J304" s="243"/>
      <c r="K304" s="243"/>
      <c r="L304" s="249"/>
      <c r="M304" s="250"/>
      <c r="N304" s="251"/>
      <c r="O304" s="251"/>
      <c r="P304" s="251"/>
      <c r="Q304" s="251"/>
      <c r="R304" s="251"/>
      <c r="S304" s="251"/>
      <c r="T304" s="25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3" t="s">
        <v>193</v>
      </c>
      <c r="AU304" s="253" t="s">
        <v>86</v>
      </c>
      <c r="AV304" s="13" t="s">
        <v>86</v>
      </c>
      <c r="AW304" s="13" t="s">
        <v>4</v>
      </c>
      <c r="AX304" s="13" t="s">
        <v>84</v>
      </c>
      <c r="AY304" s="253" t="s">
        <v>159</v>
      </c>
    </row>
    <row r="305" s="2" customFormat="1" ht="24.15" customHeight="1">
      <c r="A305" s="38"/>
      <c r="B305" s="39"/>
      <c r="C305" s="228" t="s">
        <v>587</v>
      </c>
      <c r="D305" s="228" t="s">
        <v>162</v>
      </c>
      <c r="E305" s="229" t="s">
        <v>588</v>
      </c>
      <c r="F305" s="230" t="s">
        <v>589</v>
      </c>
      <c r="G305" s="231" t="s">
        <v>206</v>
      </c>
      <c r="H305" s="232">
        <v>2.2970000000000002</v>
      </c>
      <c r="I305" s="233"/>
      <c r="J305" s="234">
        <f>ROUND(I305*H305,2)</f>
        <v>0</v>
      </c>
      <c r="K305" s="235"/>
      <c r="L305" s="44"/>
      <c r="M305" s="236" t="s">
        <v>1</v>
      </c>
      <c r="N305" s="237" t="s">
        <v>42</v>
      </c>
      <c r="O305" s="91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40" t="s">
        <v>235</v>
      </c>
      <c r="AT305" s="240" t="s">
        <v>162</v>
      </c>
      <c r="AU305" s="240" t="s">
        <v>86</v>
      </c>
      <c r="AY305" s="17" t="s">
        <v>159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7" t="s">
        <v>84</v>
      </c>
      <c r="BK305" s="241">
        <f>ROUND(I305*H305,2)</f>
        <v>0</v>
      </c>
      <c r="BL305" s="17" t="s">
        <v>235</v>
      </c>
      <c r="BM305" s="240" t="s">
        <v>590</v>
      </c>
    </row>
    <row r="306" s="12" customFormat="1" ht="22.8" customHeight="1">
      <c r="A306" s="12"/>
      <c r="B306" s="213"/>
      <c r="C306" s="214"/>
      <c r="D306" s="215" t="s">
        <v>76</v>
      </c>
      <c r="E306" s="226" t="s">
        <v>591</v>
      </c>
      <c r="F306" s="226" t="s">
        <v>592</v>
      </c>
      <c r="G306" s="214"/>
      <c r="H306" s="214"/>
      <c r="I306" s="217"/>
      <c r="J306" s="227">
        <f>BK306</f>
        <v>0</v>
      </c>
      <c r="K306" s="214"/>
      <c r="L306" s="218"/>
      <c r="M306" s="219"/>
      <c r="N306" s="220"/>
      <c r="O306" s="220"/>
      <c r="P306" s="221">
        <f>SUM(P307:P345)</f>
        <v>0</v>
      </c>
      <c r="Q306" s="220"/>
      <c r="R306" s="221">
        <f>SUM(R307:R345)</f>
        <v>1.24506205</v>
      </c>
      <c r="S306" s="220"/>
      <c r="T306" s="222">
        <f>SUM(T307:T345)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3" t="s">
        <v>86</v>
      </c>
      <c r="AT306" s="224" t="s">
        <v>76</v>
      </c>
      <c r="AU306" s="224" t="s">
        <v>84</v>
      </c>
      <c r="AY306" s="223" t="s">
        <v>159</v>
      </c>
      <c r="BK306" s="225">
        <f>SUM(BK307:BK345)</f>
        <v>0</v>
      </c>
    </row>
    <row r="307" s="2" customFormat="1" ht="24.15" customHeight="1">
      <c r="A307" s="38"/>
      <c r="B307" s="39"/>
      <c r="C307" s="228" t="s">
        <v>593</v>
      </c>
      <c r="D307" s="228" t="s">
        <v>162</v>
      </c>
      <c r="E307" s="229" t="s">
        <v>594</v>
      </c>
      <c r="F307" s="230" t="s">
        <v>595</v>
      </c>
      <c r="G307" s="231" t="s">
        <v>367</v>
      </c>
      <c r="H307" s="232">
        <v>100</v>
      </c>
      <c r="I307" s="233"/>
      <c r="J307" s="234">
        <f>ROUND(I307*H307,2)</f>
        <v>0</v>
      </c>
      <c r="K307" s="235"/>
      <c r="L307" s="44"/>
      <c r="M307" s="236" t="s">
        <v>1</v>
      </c>
      <c r="N307" s="237" t="s">
        <v>42</v>
      </c>
      <c r="O307" s="91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40" t="s">
        <v>235</v>
      </c>
      <c r="AT307" s="240" t="s">
        <v>162</v>
      </c>
      <c r="AU307" s="240" t="s">
        <v>86</v>
      </c>
      <c r="AY307" s="17" t="s">
        <v>159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7" t="s">
        <v>84</v>
      </c>
      <c r="BK307" s="241">
        <f>ROUND(I307*H307,2)</f>
        <v>0</v>
      </c>
      <c r="BL307" s="17" t="s">
        <v>235</v>
      </c>
      <c r="BM307" s="240" t="s">
        <v>596</v>
      </c>
    </row>
    <row r="308" s="13" customFormat="1">
      <c r="A308" s="13"/>
      <c r="B308" s="242"/>
      <c r="C308" s="243"/>
      <c r="D308" s="244" t="s">
        <v>193</v>
      </c>
      <c r="E308" s="245" t="s">
        <v>1</v>
      </c>
      <c r="F308" s="246" t="s">
        <v>597</v>
      </c>
      <c r="G308" s="243"/>
      <c r="H308" s="247">
        <v>28</v>
      </c>
      <c r="I308" s="248"/>
      <c r="J308" s="243"/>
      <c r="K308" s="243"/>
      <c r="L308" s="249"/>
      <c r="M308" s="250"/>
      <c r="N308" s="251"/>
      <c r="O308" s="251"/>
      <c r="P308" s="251"/>
      <c r="Q308" s="251"/>
      <c r="R308" s="251"/>
      <c r="S308" s="251"/>
      <c r="T308" s="25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3" t="s">
        <v>193</v>
      </c>
      <c r="AU308" s="253" t="s">
        <v>86</v>
      </c>
      <c r="AV308" s="13" t="s">
        <v>86</v>
      </c>
      <c r="AW308" s="13" t="s">
        <v>33</v>
      </c>
      <c r="AX308" s="13" t="s">
        <v>77</v>
      </c>
      <c r="AY308" s="253" t="s">
        <v>159</v>
      </c>
    </row>
    <row r="309" s="13" customFormat="1">
      <c r="A309" s="13"/>
      <c r="B309" s="242"/>
      <c r="C309" s="243"/>
      <c r="D309" s="244" t="s">
        <v>193</v>
      </c>
      <c r="E309" s="245" t="s">
        <v>1</v>
      </c>
      <c r="F309" s="246" t="s">
        <v>598</v>
      </c>
      <c r="G309" s="243"/>
      <c r="H309" s="247">
        <v>72</v>
      </c>
      <c r="I309" s="248"/>
      <c r="J309" s="243"/>
      <c r="K309" s="243"/>
      <c r="L309" s="249"/>
      <c r="M309" s="250"/>
      <c r="N309" s="251"/>
      <c r="O309" s="251"/>
      <c r="P309" s="251"/>
      <c r="Q309" s="251"/>
      <c r="R309" s="251"/>
      <c r="S309" s="251"/>
      <c r="T309" s="25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3" t="s">
        <v>193</v>
      </c>
      <c r="AU309" s="253" t="s">
        <v>86</v>
      </c>
      <c r="AV309" s="13" t="s">
        <v>86</v>
      </c>
      <c r="AW309" s="13" t="s">
        <v>33</v>
      </c>
      <c r="AX309" s="13" t="s">
        <v>77</v>
      </c>
      <c r="AY309" s="253" t="s">
        <v>159</v>
      </c>
    </row>
    <row r="310" s="14" customFormat="1">
      <c r="A310" s="14"/>
      <c r="B310" s="254"/>
      <c r="C310" s="255"/>
      <c r="D310" s="244" t="s">
        <v>193</v>
      </c>
      <c r="E310" s="256" t="s">
        <v>1</v>
      </c>
      <c r="F310" s="257" t="s">
        <v>256</v>
      </c>
      <c r="G310" s="255"/>
      <c r="H310" s="258">
        <v>100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4" t="s">
        <v>193</v>
      </c>
      <c r="AU310" s="264" t="s">
        <v>86</v>
      </c>
      <c r="AV310" s="14" t="s">
        <v>166</v>
      </c>
      <c r="AW310" s="14" t="s">
        <v>33</v>
      </c>
      <c r="AX310" s="14" t="s">
        <v>84</v>
      </c>
      <c r="AY310" s="264" t="s">
        <v>159</v>
      </c>
    </row>
    <row r="311" s="2" customFormat="1" ht="24.15" customHeight="1">
      <c r="A311" s="38"/>
      <c r="B311" s="39"/>
      <c r="C311" s="228" t="s">
        <v>599</v>
      </c>
      <c r="D311" s="228" t="s">
        <v>162</v>
      </c>
      <c r="E311" s="229" t="s">
        <v>600</v>
      </c>
      <c r="F311" s="230" t="s">
        <v>601</v>
      </c>
      <c r="G311" s="231" t="s">
        <v>221</v>
      </c>
      <c r="H311" s="232">
        <v>124.744</v>
      </c>
      <c r="I311" s="233"/>
      <c r="J311" s="234">
        <f>ROUND(I311*H311,2)</f>
        <v>0</v>
      </c>
      <c r="K311" s="235"/>
      <c r="L311" s="44"/>
      <c r="M311" s="236" t="s">
        <v>1</v>
      </c>
      <c r="N311" s="237" t="s">
        <v>42</v>
      </c>
      <c r="O311" s="91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40" t="s">
        <v>235</v>
      </c>
      <c r="AT311" s="240" t="s">
        <v>162</v>
      </c>
      <c r="AU311" s="240" t="s">
        <v>86</v>
      </c>
      <c r="AY311" s="17" t="s">
        <v>159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7" t="s">
        <v>84</v>
      </c>
      <c r="BK311" s="241">
        <f>ROUND(I311*H311,2)</f>
        <v>0</v>
      </c>
      <c r="BL311" s="17" t="s">
        <v>235</v>
      </c>
      <c r="BM311" s="240" t="s">
        <v>602</v>
      </c>
    </row>
    <row r="312" s="13" customFormat="1">
      <c r="A312" s="13"/>
      <c r="B312" s="242"/>
      <c r="C312" s="243"/>
      <c r="D312" s="244" t="s">
        <v>193</v>
      </c>
      <c r="E312" s="245" t="s">
        <v>1</v>
      </c>
      <c r="F312" s="246" t="s">
        <v>603</v>
      </c>
      <c r="G312" s="243"/>
      <c r="H312" s="247">
        <v>45.783999999999999</v>
      </c>
      <c r="I312" s="248"/>
      <c r="J312" s="243"/>
      <c r="K312" s="243"/>
      <c r="L312" s="249"/>
      <c r="M312" s="250"/>
      <c r="N312" s="251"/>
      <c r="O312" s="251"/>
      <c r="P312" s="251"/>
      <c r="Q312" s="251"/>
      <c r="R312" s="251"/>
      <c r="S312" s="251"/>
      <c r="T312" s="25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3" t="s">
        <v>193</v>
      </c>
      <c r="AU312" s="253" t="s">
        <v>86</v>
      </c>
      <c r="AV312" s="13" t="s">
        <v>86</v>
      </c>
      <c r="AW312" s="13" t="s">
        <v>33</v>
      </c>
      <c r="AX312" s="13" t="s">
        <v>77</v>
      </c>
      <c r="AY312" s="253" t="s">
        <v>159</v>
      </c>
    </row>
    <row r="313" s="13" customFormat="1">
      <c r="A313" s="13"/>
      <c r="B313" s="242"/>
      <c r="C313" s="243"/>
      <c r="D313" s="244" t="s">
        <v>193</v>
      </c>
      <c r="E313" s="245" t="s">
        <v>1</v>
      </c>
      <c r="F313" s="246" t="s">
        <v>604</v>
      </c>
      <c r="G313" s="243"/>
      <c r="H313" s="247">
        <v>78.959999999999994</v>
      </c>
      <c r="I313" s="248"/>
      <c r="J313" s="243"/>
      <c r="K313" s="243"/>
      <c r="L313" s="249"/>
      <c r="M313" s="250"/>
      <c r="N313" s="251"/>
      <c r="O313" s="251"/>
      <c r="P313" s="251"/>
      <c r="Q313" s="251"/>
      <c r="R313" s="251"/>
      <c r="S313" s="251"/>
      <c r="T313" s="25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3" t="s">
        <v>193</v>
      </c>
      <c r="AU313" s="253" t="s">
        <v>86</v>
      </c>
      <c r="AV313" s="13" t="s">
        <v>86</v>
      </c>
      <c r="AW313" s="13" t="s">
        <v>33</v>
      </c>
      <c r="AX313" s="13" t="s">
        <v>77</v>
      </c>
      <c r="AY313" s="253" t="s">
        <v>159</v>
      </c>
    </row>
    <row r="314" s="14" customFormat="1">
      <c r="A314" s="14"/>
      <c r="B314" s="254"/>
      <c r="C314" s="255"/>
      <c r="D314" s="244" t="s">
        <v>193</v>
      </c>
      <c r="E314" s="256" t="s">
        <v>1</v>
      </c>
      <c r="F314" s="257" t="s">
        <v>256</v>
      </c>
      <c r="G314" s="255"/>
      <c r="H314" s="258">
        <v>124.744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4" t="s">
        <v>193</v>
      </c>
      <c r="AU314" s="264" t="s">
        <v>86</v>
      </c>
      <c r="AV314" s="14" t="s">
        <v>166</v>
      </c>
      <c r="AW314" s="14" t="s">
        <v>33</v>
      </c>
      <c r="AX314" s="14" t="s">
        <v>84</v>
      </c>
      <c r="AY314" s="264" t="s">
        <v>159</v>
      </c>
    </row>
    <row r="315" s="2" customFormat="1" ht="24.15" customHeight="1">
      <c r="A315" s="38"/>
      <c r="B315" s="39"/>
      <c r="C315" s="228" t="s">
        <v>605</v>
      </c>
      <c r="D315" s="228" t="s">
        <v>162</v>
      </c>
      <c r="E315" s="229" t="s">
        <v>606</v>
      </c>
      <c r="F315" s="230" t="s">
        <v>607</v>
      </c>
      <c r="G315" s="231" t="s">
        <v>221</v>
      </c>
      <c r="H315" s="232">
        <v>1818.827</v>
      </c>
      <c r="I315" s="233"/>
      <c r="J315" s="234">
        <f>ROUND(I315*H315,2)</f>
        <v>0</v>
      </c>
      <c r="K315" s="235"/>
      <c r="L315" s="44"/>
      <c r="M315" s="236" t="s">
        <v>1</v>
      </c>
      <c r="N315" s="237" t="s">
        <v>42</v>
      </c>
      <c r="O315" s="91"/>
      <c r="P315" s="238">
        <f>O315*H315</f>
        <v>0</v>
      </c>
      <c r="Q315" s="238">
        <v>2.0000000000000002E-05</v>
      </c>
      <c r="R315" s="238">
        <f>Q315*H315</f>
        <v>0.036376540000000006</v>
      </c>
      <c r="S315" s="238">
        <v>0</v>
      </c>
      <c r="T315" s="239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40" t="s">
        <v>235</v>
      </c>
      <c r="AT315" s="240" t="s">
        <v>162</v>
      </c>
      <c r="AU315" s="240" t="s">
        <v>86</v>
      </c>
      <c r="AY315" s="17" t="s">
        <v>159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7" t="s">
        <v>84</v>
      </c>
      <c r="BK315" s="241">
        <f>ROUND(I315*H315,2)</f>
        <v>0</v>
      </c>
      <c r="BL315" s="17" t="s">
        <v>235</v>
      </c>
      <c r="BM315" s="240" t="s">
        <v>608</v>
      </c>
    </row>
    <row r="316" s="2" customFormat="1" ht="24.15" customHeight="1">
      <c r="A316" s="38"/>
      <c r="B316" s="39"/>
      <c r="C316" s="228" t="s">
        <v>609</v>
      </c>
      <c r="D316" s="228" t="s">
        <v>162</v>
      </c>
      <c r="E316" s="229" t="s">
        <v>610</v>
      </c>
      <c r="F316" s="230" t="s">
        <v>611</v>
      </c>
      <c r="G316" s="231" t="s">
        <v>221</v>
      </c>
      <c r="H316" s="232">
        <v>1818.827</v>
      </c>
      <c r="I316" s="233"/>
      <c r="J316" s="234">
        <f>ROUND(I316*H316,2)</f>
        <v>0</v>
      </c>
      <c r="K316" s="235"/>
      <c r="L316" s="44"/>
      <c r="M316" s="236" t="s">
        <v>1</v>
      </c>
      <c r="N316" s="237" t="s">
        <v>42</v>
      </c>
      <c r="O316" s="91"/>
      <c r="P316" s="238">
        <f>O316*H316</f>
        <v>0</v>
      </c>
      <c r="Q316" s="238">
        <v>0.00011</v>
      </c>
      <c r="R316" s="238">
        <f>Q316*H316</f>
        <v>0.20007097000000002</v>
      </c>
      <c r="S316" s="238">
        <v>0</v>
      </c>
      <c r="T316" s="239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40" t="s">
        <v>235</v>
      </c>
      <c r="AT316" s="240" t="s">
        <v>162</v>
      </c>
      <c r="AU316" s="240" t="s">
        <v>86</v>
      </c>
      <c r="AY316" s="17" t="s">
        <v>159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7" t="s">
        <v>84</v>
      </c>
      <c r="BK316" s="241">
        <f>ROUND(I316*H316,2)</f>
        <v>0</v>
      </c>
      <c r="BL316" s="17" t="s">
        <v>235</v>
      </c>
      <c r="BM316" s="240" t="s">
        <v>612</v>
      </c>
    </row>
    <row r="317" s="2" customFormat="1" ht="24.15" customHeight="1">
      <c r="A317" s="38"/>
      <c r="B317" s="39"/>
      <c r="C317" s="228" t="s">
        <v>613</v>
      </c>
      <c r="D317" s="228" t="s">
        <v>162</v>
      </c>
      <c r="E317" s="229" t="s">
        <v>614</v>
      </c>
      <c r="F317" s="230" t="s">
        <v>615</v>
      </c>
      <c r="G317" s="231" t="s">
        <v>221</v>
      </c>
      <c r="H317" s="232">
        <v>1818.827</v>
      </c>
      <c r="I317" s="233"/>
      <c r="J317" s="234">
        <f>ROUND(I317*H317,2)</f>
        <v>0</v>
      </c>
      <c r="K317" s="235"/>
      <c r="L317" s="44"/>
      <c r="M317" s="236" t="s">
        <v>1</v>
      </c>
      <c r="N317" s="237" t="s">
        <v>42</v>
      </c>
      <c r="O317" s="91"/>
      <c r="P317" s="238">
        <f>O317*H317</f>
        <v>0</v>
      </c>
      <c r="Q317" s="238">
        <v>0.00017000000000000001</v>
      </c>
      <c r="R317" s="238">
        <f>Q317*H317</f>
        <v>0.30920059</v>
      </c>
      <c r="S317" s="238">
        <v>0</v>
      </c>
      <c r="T317" s="239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40" t="s">
        <v>235</v>
      </c>
      <c r="AT317" s="240" t="s">
        <v>162</v>
      </c>
      <c r="AU317" s="240" t="s">
        <v>86</v>
      </c>
      <c r="AY317" s="17" t="s">
        <v>159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7" t="s">
        <v>84</v>
      </c>
      <c r="BK317" s="241">
        <f>ROUND(I317*H317,2)</f>
        <v>0</v>
      </c>
      <c r="BL317" s="17" t="s">
        <v>235</v>
      </c>
      <c r="BM317" s="240" t="s">
        <v>616</v>
      </c>
    </row>
    <row r="318" s="13" customFormat="1">
      <c r="A318" s="13"/>
      <c r="B318" s="242"/>
      <c r="C318" s="243"/>
      <c r="D318" s="244" t="s">
        <v>193</v>
      </c>
      <c r="E318" s="245" t="s">
        <v>1</v>
      </c>
      <c r="F318" s="246" t="s">
        <v>617</v>
      </c>
      <c r="G318" s="243"/>
      <c r="H318" s="247">
        <v>511.54000000000002</v>
      </c>
      <c r="I318" s="248"/>
      <c r="J318" s="243"/>
      <c r="K318" s="243"/>
      <c r="L318" s="249"/>
      <c r="M318" s="250"/>
      <c r="N318" s="251"/>
      <c r="O318" s="251"/>
      <c r="P318" s="251"/>
      <c r="Q318" s="251"/>
      <c r="R318" s="251"/>
      <c r="S318" s="251"/>
      <c r="T318" s="25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3" t="s">
        <v>193</v>
      </c>
      <c r="AU318" s="253" t="s">
        <v>86</v>
      </c>
      <c r="AV318" s="13" t="s">
        <v>86</v>
      </c>
      <c r="AW318" s="13" t="s">
        <v>33</v>
      </c>
      <c r="AX318" s="13" t="s">
        <v>77</v>
      </c>
      <c r="AY318" s="253" t="s">
        <v>159</v>
      </c>
    </row>
    <row r="319" s="13" customFormat="1">
      <c r="A319" s="13"/>
      <c r="B319" s="242"/>
      <c r="C319" s="243"/>
      <c r="D319" s="244" t="s">
        <v>193</v>
      </c>
      <c r="E319" s="245" t="s">
        <v>1</v>
      </c>
      <c r="F319" s="246" t="s">
        <v>618</v>
      </c>
      <c r="G319" s="243"/>
      <c r="H319" s="247">
        <v>186.614</v>
      </c>
      <c r="I319" s="248"/>
      <c r="J319" s="243"/>
      <c r="K319" s="243"/>
      <c r="L319" s="249"/>
      <c r="M319" s="250"/>
      <c r="N319" s="251"/>
      <c r="O319" s="251"/>
      <c r="P319" s="251"/>
      <c r="Q319" s="251"/>
      <c r="R319" s="251"/>
      <c r="S319" s="251"/>
      <c r="T319" s="25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3" t="s">
        <v>193</v>
      </c>
      <c r="AU319" s="253" t="s">
        <v>86</v>
      </c>
      <c r="AV319" s="13" t="s">
        <v>86</v>
      </c>
      <c r="AW319" s="13" t="s">
        <v>33</v>
      </c>
      <c r="AX319" s="13" t="s">
        <v>77</v>
      </c>
      <c r="AY319" s="253" t="s">
        <v>159</v>
      </c>
    </row>
    <row r="320" s="13" customFormat="1">
      <c r="A320" s="13"/>
      <c r="B320" s="242"/>
      <c r="C320" s="243"/>
      <c r="D320" s="244" t="s">
        <v>193</v>
      </c>
      <c r="E320" s="245" t="s">
        <v>1</v>
      </c>
      <c r="F320" s="246" t="s">
        <v>619</v>
      </c>
      <c r="G320" s="243"/>
      <c r="H320" s="247">
        <v>314.76299999999998</v>
      </c>
      <c r="I320" s="248"/>
      <c r="J320" s="243"/>
      <c r="K320" s="243"/>
      <c r="L320" s="249"/>
      <c r="M320" s="250"/>
      <c r="N320" s="251"/>
      <c r="O320" s="251"/>
      <c r="P320" s="251"/>
      <c r="Q320" s="251"/>
      <c r="R320" s="251"/>
      <c r="S320" s="251"/>
      <c r="T320" s="25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3" t="s">
        <v>193</v>
      </c>
      <c r="AU320" s="253" t="s">
        <v>86</v>
      </c>
      <c r="AV320" s="13" t="s">
        <v>86</v>
      </c>
      <c r="AW320" s="13" t="s">
        <v>33</v>
      </c>
      <c r="AX320" s="13" t="s">
        <v>77</v>
      </c>
      <c r="AY320" s="253" t="s">
        <v>159</v>
      </c>
    </row>
    <row r="321" s="13" customFormat="1">
      <c r="A321" s="13"/>
      <c r="B321" s="242"/>
      <c r="C321" s="243"/>
      <c r="D321" s="244" t="s">
        <v>193</v>
      </c>
      <c r="E321" s="245" t="s">
        <v>1</v>
      </c>
      <c r="F321" s="246" t="s">
        <v>620</v>
      </c>
      <c r="G321" s="243"/>
      <c r="H321" s="247">
        <v>271.14299999999997</v>
      </c>
      <c r="I321" s="248"/>
      <c r="J321" s="243"/>
      <c r="K321" s="243"/>
      <c r="L321" s="249"/>
      <c r="M321" s="250"/>
      <c r="N321" s="251"/>
      <c r="O321" s="251"/>
      <c r="P321" s="251"/>
      <c r="Q321" s="251"/>
      <c r="R321" s="251"/>
      <c r="S321" s="251"/>
      <c r="T321" s="25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3" t="s">
        <v>193</v>
      </c>
      <c r="AU321" s="253" t="s">
        <v>86</v>
      </c>
      <c r="AV321" s="13" t="s">
        <v>86</v>
      </c>
      <c r="AW321" s="13" t="s">
        <v>33</v>
      </c>
      <c r="AX321" s="13" t="s">
        <v>77</v>
      </c>
      <c r="AY321" s="253" t="s">
        <v>159</v>
      </c>
    </row>
    <row r="322" s="13" customFormat="1">
      <c r="A322" s="13"/>
      <c r="B322" s="242"/>
      <c r="C322" s="243"/>
      <c r="D322" s="244" t="s">
        <v>193</v>
      </c>
      <c r="E322" s="245" t="s">
        <v>1</v>
      </c>
      <c r="F322" s="246" t="s">
        <v>621</v>
      </c>
      <c r="G322" s="243"/>
      <c r="H322" s="247">
        <v>12.452999999999999</v>
      </c>
      <c r="I322" s="248"/>
      <c r="J322" s="243"/>
      <c r="K322" s="243"/>
      <c r="L322" s="249"/>
      <c r="M322" s="250"/>
      <c r="N322" s="251"/>
      <c r="O322" s="251"/>
      <c r="P322" s="251"/>
      <c r="Q322" s="251"/>
      <c r="R322" s="251"/>
      <c r="S322" s="251"/>
      <c r="T322" s="25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3" t="s">
        <v>193</v>
      </c>
      <c r="AU322" s="253" t="s">
        <v>86</v>
      </c>
      <c r="AV322" s="13" t="s">
        <v>86</v>
      </c>
      <c r="AW322" s="13" t="s">
        <v>33</v>
      </c>
      <c r="AX322" s="13" t="s">
        <v>77</v>
      </c>
      <c r="AY322" s="253" t="s">
        <v>159</v>
      </c>
    </row>
    <row r="323" s="13" customFormat="1">
      <c r="A323" s="13"/>
      <c r="B323" s="242"/>
      <c r="C323" s="243"/>
      <c r="D323" s="244" t="s">
        <v>193</v>
      </c>
      <c r="E323" s="245" t="s">
        <v>1</v>
      </c>
      <c r="F323" s="246" t="s">
        <v>622</v>
      </c>
      <c r="G323" s="243"/>
      <c r="H323" s="247">
        <v>20.113</v>
      </c>
      <c r="I323" s="248"/>
      <c r="J323" s="243"/>
      <c r="K323" s="243"/>
      <c r="L323" s="249"/>
      <c r="M323" s="250"/>
      <c r="N323" s="251"/>
      <c r="O323" s="251"/>
      <c r="P323" s="251"/>
      <c r="Q323" s="251"/>
      <c r="R323" s="251"/>
      <c r="S323" s="251"/>
      <c r="T323" s="25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3" t="s">
        <v>193</v>
      </c>
      <c r="AU323" s="253" t="s">
        <v>86</v>
      </c>
      <c r="AV323" s="13" t="s">
        <v>86</v>
      </c>
      <c r="AW323" s="13" t="s">
        <v>33</v>
      </c>
      <c r="AX323" s="13" t="s">
        <v>77</v>
      </c>
      <c r="AY323" s="253" t="s">
        <v>159</v>
      </c>
    </row>
    <row r="324" s="15" customFormat="1">
      <c r="A324" s="15"/>
      <c r="B324" s="280"/>
      <c r="C324" s="281"/>
      <c r="D324" s="244" t="s">
        <v>193</v>
      </c>
      <c r="E324" s="282" t="s">
        <v>1</v>
      </c>
      <c r="F324" s="283" t="s">
        <v>623</v>
      </c>
      <c r="G324" s="281"/>
      <c r="H324" s="284">
        <v>1316.626</v>
      </c>
      <c r="I324" s="285"/>
      <c r="J324" s="281"/>
      <c r="K324" s="281"/>
      <c r="L324" s="286"/>
      <c r="M324" s="287"/>
      <c r="N324" s="288"/>
      <c r="O324" s="288"/>
      <c r="P324" s="288"/>
      <c r="Q324" s="288"/>
      <c r="R324" s="288"/>
      <c r="S324" s="288"/>
      <c r="T324" s="289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90" t="s">
        <v>193</v>
      </c>
      <c r="AU324" s="290" t="s">
        <v>86</v>
      </c>
      <c r="AV324" s="15" t="s">
        <v>171</v>
      </c>
      <c r="AW324" s="15" t="s">
        <v>33</v>
      </c>
      <c r="AX324" s="15" t="s">
        <v>77</v>
      </c>
      <c r="AY324" s="290" t="s">
        <v>159</v>
      </c>
    </row>
    <row r="325" s="13" customFormat="1">
      <c r="A325" s="13"/>
      <c r="B325" s="242"/>
      <c r="C325" s="243"/>
      <c r="D325" s="244" t="s">
        <v>193</v>
      </c>
      <c r="E325" s="245" t="s">
        <v>1</v>
      </c>
      <c r="F325" s="246" t="s">
        <v>624</v>
      </c>
      <c r="G325" s="243"/>
      <c r="H325" s="247">
        <v>85.543000000000006</v>
      </c>
      <c r="I325" s="248"/>
      <c r="J325" s="243"/>
      <c r="K325" s="243"/>
      <c r="L325" s="249"/>
      <c r="M325" s="250"/>
      <c r="N325" s="251"/>
      <c r="O325" s="251"/>
      <c r="P325" s="251"/>
      <c r="Q325" s="251"/>
      <c r="R325" s="251"/>
      <c r="S325" s="251"/>
      <c r="T325" s="25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3" t="s">
        <v>193</v>
      </c>
      <c r="AU325" s="253" t="s">
        <v>86</v>
      </c>
      <c r="AV325" s="13" t="s">
        <v>86</v>
      </c>
      <c r="AW325" s="13" t="s">
        <v>33</v>
      </c>
      <c r="AX325" s="13" t="s">
        <v>77</v>
      </c>
      <c r="AY325" s="253" t="s">
        <v>159</v>
      </c>
    </row>
    <row r="326" s="13" customFormat="1">
      <c r="A326" s="13"/>
      <c r="B326" s="242"/>
      <c r="C326" s="243"/>
      <c r="D326" s="244" t="s">
        <v>193</v>
      </c>
      <c r="E326" s="245" t="s">
        <v>1</v>
      </c>
      <c r="F326" s="246" t="s">
        <v>625</v>
      </c>
      <c r="G326" s="243"/>
      <c r="H326" s="247">
        <v>395.32799999999997</v>
      </c>
      <c r="I326" s="248"/>
      <c r="J326" s="243"/>
      <c r="K326" s="243"/>
      <c r="L326" s="249"/>
      <c r="M326" s="250"/>
      <c r="N326" s="251"/>
      <c r="O326" s="251"/>
      <c r="P326" s="251"/>
      <c r="Q326" s="251"/>
      <c r="R326" s="251"/>
      <c r="S326" s="251"/>
      <c r="T326" s="25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3" t="s">
        <v>193</v>
      </c>
      <c r="AU326" s="253" t="s">
        <v>86</v>
      </c>
      <c r="AV326" s="13" t="s">
        <v>86</v>
      </c>
      <c r="AW326" s="13" t="s">
        <v>33</v>
      </c>
      <c r="AX326" s="13" t="s">
        <v>77</v>
      </c>
      <c r="AY326" s="253" t="s">
        <v>159</v>
      </c>
    </row>
    <row r="327" s="13" customFormat="1">
      <c r="A327" s="13"/>
      <c r="B327" s="242"/>
      <c r="C327" s="243"/>
      <c r="D327" s="244" t="s">
        <v>193</v>
      </c>
      <c r="E327" s="245" t="s">
        <v>1</v>
      </c>
      <c r="F327" s="246" t="s">
        <v>626</v>
      </c>
      <c r="G327" s="243"/>
      <c r="H327" s="247">
        <v>21.329999999999998</v>
      </c>
      <c r="I327" s="248"/>
      <c r="J327" s="243"/>
      <c r="K327" s="243"/>
      <c r="L327" s="249"/>
      <c r="M327" s="250"/>
      <c r="N327" s="251"/>
      <c r="O327" s="251"/>
      <c r="P327" s="251"/>
      <c r="Q327" s="251"/>
      <c r="R327" s="251"/>
      <c r="S327" s="251"/>
      <c r="T327" s="25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3" t="s">
        <v>193</v>
      </c>
      <c r="AU327" s="253" t="s">
        <v>86</v>
      </c>
      <c r="AV327" s="13" t="s">
        <v>86</v>
      </c>
      <c r="AW327" s="13" t="s">
        <v>33</v>
      </c>
      <c r="AX327" s="13" t="s">
        <v>77</v>
      </c>
      <c r="AY327" s="253" t="s">
        <v>159</v>
      </c>
    </row>
    <row r="328" s="15" customFormat="1">
      <c r="A328" s="15"/>
      <c r="B328" s="280"/>
      <c r="C328" s="281"/>
      <c r="D328" s="244" t="s">
        <v>193</v>
      </c>
      <c r="E328" s="282" t="s">
        <v>1</v>
      </c>
      <c r="F328" s="283" t="s">
        <v>627</v>
      </c>
      <c r="G328" s="281"/>
      <c r="H328" s="284">
        <v>502.20100000000002</v>
      </c>
      <c r="I328" s="285"/>
      <c r="J328" s="281"/>
      <c r="K328" s="281"/>
      <c r="L328" s="286"/>
      <c r="M328" s="287"/>
      <c r="N328" s="288"/>
      <c r="O328" s="288"/>
      <c r="P328" s="288"/>
      <c r="Q328" s="288"/>
      <c r="R328" s="288"/>
      <c r="S328" s="288"/>
      <c r="T328" s="289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90" t="s">
        <v>193</v>
      </c>
      <c r="AU328" s="290" t="s">
        <v>86</v>
      </c>
      <c r="AV328" s="15" t="s">
        <v>171</v>
      </c>
      <c r="AW328" s="15" t="s">
        <v>33</v>
      </c>
      <c r="AX328" s="15" t="s">
        <v>77</v>
      </c>
      <c r="AY328" s="290" t="s">
        <v>159</v>
      </c>
    </row>
    <row r="329" s="14" customFormat="1">
      <c r="A329" s="14"/>
      <c r="B329" s="254"/>
      <c r="C329" s="255"/>
      <c r="D329" s="244" t="s">
        <v>193</v>
      </c>
      <c r="E329" s="256" t="s">
        <v>1</v>
      </c>
      <c r="F329" s="257" t="s">
        <v>256</v>
      </c>
      <c r="G329" s="255"/>
      <c r="H329" s="258">
        <v>1818.827</v>
      </c>
      <c r="I329" s="259"/>
      <c r="J329" s="255"/>
      <c r="K329" s="255"/>
      <c r="L329" s="260"/>
      <c r="M329" s="261"/>
      <c r="N329" s="262"/>
      <c r="O329" s="262"/>
      <c r="P329" s="262"/>
      <c r="Q329" s="262"/>
      <c r="R329" s="262"/>
      <c r="S329" s="262"/>
      <c r="T329" s="26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4" t="s">
        <v>193</v>
      </c>
      <c r="AU329" s="264" t="s">
        <v>86</v>
      </c>
      <c r="AV329" s="14" t="s">
        <v>166</v>
      </c>
      <c r="AW329" s="14" t="s">
        <v>33</v>
      </c>
      <c r="AX329" s="14" t="s">
        <v>84</v>
      </c>
      <c r="AY329" s="264" t="s">
        <v>159</v>
      </c>
    </row>
    <row r="330" s="2" customFormat="1" ht="24.15" customHeight="1">
      <c r="A330" s="38"/>
      <c r="B330" s="39"/>
      <c r="C330" s="228" t="s">
        <v>628</v>
      </c>
      <c r="D330" s="228" t="s">
        <v>162</v>
      </c>
      <c r="E330" s="229" t="s">
        <v>629</v>
      </c>
      <c r="F330" s="230" t="s">
        <v>630</v>
      </c>
      <c r="G330" s="231" t="s">
        <v>221</v>
      </c>
      <c r="H330" s="232">
        <v>1818.827</v>
      </c>
      <c r="I330" s="233"/>
      <c r="J330" s="234">
        <f>ROUND(I330*H330,2)</f>
        <v>0</v>
      </c>
      <c r="K330" s="235"/>
      <c r="L330" s="44"/>
      <c r="M330" s="236" t="s">
        <v>1</v>
      </c>
      <c r="N330" s="237" t="s">
        <v>42</v>
      </c>
      <c r="O330" s="91"/>
      <c r="P330" s="238">
        <f>O330*H330</f>
        <v>0</v>
      </c>
      <c r="Q330" s="238">
        <v>0.00016000000000000001</v>
      </c>
      <c r="R330" s="238">
        <f>Q330*H330</f>
        <v>0.29101232000000005</v>
      </c>
      <c r="S330" s="238">
        <v>0</v>
      </c>
      <c r="T330" s="239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40" t="s">
        <v>235</v>
      </c>
      <c r="AT330" s="240" t="s">
        <v>162</v>
      </c>
      <c r="AU330" s="240" t="s">
        <v>86</v>
      </c>
      <c r="AY330" s="17" t="s">
        <v>159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7" t="s">
        <v>84</v>
      </c>
      <c r="BK330" s="241">
        <f>ROUND(I330*H330,2)</f>
        <v>0</v>
      </c>
      <c r="BL330" s="17" t="s">
        <v>235</v>
      </c>
      <c r="BM330" s="240" t="s">
        <v>631</v>
      </c>
    </row>
    <row r="331" s="2" customFormat="1" ht="24.15" customHeight="1">
      <c r="A331" s="38"/>
      <c r="B331" s="39"/>
      <c r="C331" s="228" t="s">
        <v>632</v>
      </c>
      <c r="D331" s="228" t="s">
        <v>162</v>
      </c>
      <c r="E331" s="229" t="s">
        <v>633</v>
      </c>
      <c r="F331" s="230" t="s">
        <v>634</v>
      </c>
      <c r="G331" s="231" t="s">
        <v>221</v>
      </c>
      <c r="H331" s="232">
        <v>3637.654</v>
      </c>
      <c r="I331" s="233"/>
      <c r="J331" s="234">
        <f>ROUND(I331*H331,2)</f>
        <v>0</v>
      </c>
      <c r="K331" s="235"/>
      <c r="L331" s="44"/>
      <c r="M331" s="236" t="s">
        <v>1</v>
      </c>
      <c r="N331" s="237" t="s">
        <v>42</v>
      </c>
      <c r="O331" s="91"/>
      <c r="P331" s="238">
        <f>O331*H331</f>
        <v>0</v>
      </c>
      <c r="Q331" s="238">
        <v>0.00011</v>
      </c>
      <c r="R331" s="238">
        <f>Q331*H331</f>
        <v>0.40014194000000003</v>
      </c>
      <c r="S331" s="238">
        <v>0</v>
      </c>
      <c r="T331" s="239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40" t="s">
        <v>235</v>
      </c>
      <c r="AT331" s="240" t="s">
        <v>162</v>
      </c>
      <c r="AU331" s="240" t="s">
        <v>86</v>
      </c>
      <c r="AY331" s="17" t="s">
        <v>159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7" t="s">
        <v>84</v>
      </c>
      <c r="BK331" s="241">
        <f>ROUND(I331*H331,2)</f>
        <v>0</v>
      </c>
      <c r="BL331" s="17" t="s">
        <v>235</v>
      </c>
      <c r="BM331" s="240" t="s">
        <v>635</v>
      </c>
    </row>
    <row r="332" s="13" customFormat="1">
      <c r="A332" s="13"/>
      <c r="B332" s="242"/>
      <c r="C332" s="243"/>
      <c r="D332" s="244" t="s">
        <v>193</v>
      </c>
      <c r="E332" s="243"/>
      <c r="F332" s="246" t="s">
        <v>636</v>
      </c>
      <c r="G332" s="243"/>
      <c r="H332" s="247">
        <v>3637.654</v>
      </c>
      <c r="I332" s="248"/>
      <c r="J332" s="243"/>
      <c r="K332" s="243"/>
      <c r="L332" s="249"/>
      <c r="M332" s="250"/>
      <c r="N332" s="251"/>
      <c r="O332" s="251"/>
      <c r="P332" s="251"/>
      <c r="Q332" s="251"/>
      <c r="R332" s="251"/>
      <c r="S332" s="251"/>
      <c r="T332" s="25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3" t="s">
        <v>193</v>
      </c>
      <c r="AU332" s="253" t="s">
        <v>86</v>
      </c>
      <c r="AV332" s="13" t="s">
        <v>86</v>
      </c>
      <c r="AW332" s="13" t="s">
        <v>4</v>
      </c>
      <c r="AX332" s="13" t="s">
        <v>84</v>
      </c>
      <c r="AY332" s="253" t="s">
        <v>159</v>
      </c>
    </row>
    <row r="333" s="2" customFormat="1" ht="24.15" customHeight="1">
      <c r="A333" s="38"/>
      <c r="B333" s="39"/>
      <c r="C333" s="228" t="s">
        <v>637</v>
      </c>
      <c r="D333" s="228" t="s">
        <v>162</v>
      </c>
      <c r="E333" s="229" t="s">
        <v>638</v>
      </c>
      <c r="F333" s="230" t="s">
        <v>639</v>
      </c>
      <c r="G333" s="231" t="s">
        <v>221</v>
      </c>
      <c r="H333" s="232">
        <v>13.259</v>
      </c>
      <c r="I333" s="233"/>
      <c r="J333" s="234">
        <f>ROUND(I333*H333,2)</f>
        <v>0</v>
      </c>
      <c r="K333" s="235"/>
      <c r="L333" s="44"/>
      <c r="M333" s="236" t="s">
        <v>1</v>
      </c>
      <c r="N333" s="237" t="s">
        <v>42</v>
      </c>
      <c r="O333" s="91"/>
      <c r="P333" s="238">
        <f>O333*H333</f>
        <v>0</v>
      </c>
      <c r="Q333" s="238">
        <v>8.0000000000000007E-05</v>
      </c>
      <c r="R333" s="238">
        <f>Q333*H333</f>
        <v>0.00106072</v>
      </c>
      <c r="S333" s="238">
        <v>0</v>
      </c>
      <c r="T333" s="239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40" t="s">
        <v>235</v>
      </c>
      <c r="AT333" s="240" t="s">
        <v>162</v>
      </c>
      <c r="AU333" s="240" t="s">
        <v>86</v>
      </c>
      <c r="AY333" s="17" t="s">
        <v>159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7" t="s">
        <v>84</v>
      </c>
      <c r="BK333" s="241">
        <f>ROUND(I333*H333,2)</f>
        <v>0</v>
      </c>
      <c r="BL333" s="17" t="s">
        <v>235</v>
      </c>
      <c r="BM333" s="240" t="s">
        <v>640</v>
      </c>
    </row>
    <row r="334" s="2" customFormat="1" ht="24.15" customHeight="1">
      <c r="A334" s="38"/>
      <c r="B334" s="39"/>
      <c r="C334" s="228" t="s">
        <v>641</v>
      </c>
      <c r="D334" s="228" t="s">
        <v>162</v>
      </c>
      <c r="E334" s="229" t="s">
        <v>642</v>
      </c>
      <c r="F334" s="230" t="s">
        <v>643</v>
      </c>
      <c r="G334" s="231" t="s">
        <v>221</v>
      </c>
      <c r="H334" s="232">
        <v>13.259</v>
      </c>
      <c r="I334" s="233"/>
      <c r="J334" s="234">
        <f>ROUND(I334*H334,2)</f>
        <v>0</v>
      </c>
      <c r="K334" s="235"/>
      <c r="L334" s="44"/>
      <c r="M334" s="236" t="s">
        <v>1</v>
      </c>
      <c r="N334" s="237" t="s">
        <v>42</v>
      </c>
      <c r="O334" s="91"/>
      <c r="P334" s="238">
        <f>O334*H334</f>
        <v>0</v>
      </c>
      <c r="Q334" s="238">
        <v>0.00011</v>
      </c>
      <c r="R334" s="238">
        <f>Q334*H334</f>
        <v>0.00145849</v>
      </c>
      <c r="S334" s="238">
        <v>0</v>
      </c>
      <c r="T334" s="239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40" t="s">
        <v>235</v>
      </c>
      <c r="AT334" s="240" t="s">
        <v>162</v>
      </c>
      <c r="AU334" s="240" t="s">
        <v>86</v>
      </c>
      <c r="AY334" s="17" t="s">
        <v>159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7" t="s">
        <v>84</v>
      </c>
      <c r="BK334" s="241">
        <f>ROUND(I334*H334,2)</f>
        <v>0</v>
      </c>
      <c r="BL334" s="17" t="s">
        <v>235</v>
      </c>
      <c r="BM334" s="240" t="s">
        <v>644</v>
      </c>
    </row>
    <row r="335" s="2" customFormat="1" ht="24.15" customHeight="1">
      <c r="A335" s="38"/>
      <c r="B335" s="39"/>
      <c r="C335" s="228" t="s">
        <v>645</v>
      </c>
      <c r="D335" s="228" t="s">
        <v>162</v>
      </c>
      <c r="E335" s="229" t="s">
        <v>646</v>
      </c>
      <c r="F335" s="230" t="s">
        <v>647</v>
      </c>
      <c r="G335" s="231" t="s">
        <v>221</v>
      </c>
      <c r="H335" s="232">
        <v>17.939</v>
      </c>
      <c r="I335" s="233"/>
      <c r="J335" s="234">
        <f>ROUND(I335*H335,2)</f>
        <v>0</v>
      </c>
      <c r="K335" s="235"/>
      <c r="L335" s="44"/>
      <c r="M335" s="236" t="s">
        <v>1</v>
      </c>
      <c r="N335" s="237" t="s">
        <v>42</v>
      </c>
      <c r="O335" s="91"/>
      <c r="P335" s="238">
        <f>O335*H335</f>
        <v>0</v>
      </c>
      <c r="Q335" s="238">
        <v>0.00013999999999999999</v>
      </c>
      <c r="R335" s="238">
        <f>Q335*H335</f>
        <v>0.0025114599999999996</v>
      </c>
      <c r="S335" s="238">
        <v>0</v>
      </c>
      <c r="T335" s="239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40" t="s">
        <v>235</v>
      </c>
      <c r="AT335" s="240" t="s">
        <v>162</v>
      </c>
      <c r="AU335" s="240" t="s">
        <v>86</v>
      </c>
      <c r="AY335" s="17" t="s">
        <v>159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7" t="s">
        <v>84</v>
      </c>
      <c r="BK335" s="241">
        <f>ROUND(I335*H335,2)</f>
        <v>0</v>
      </c>
      <c r="BL335" s="17" t="s">
        <v>235</v>
      </c>
      <c r="BM335" s="240" t="s">
        <v>648</v>
      </c>
    </row>
    <row r="336" s="13" customFormat="1">
      <c r="A336" s="13"/>
      <c r="B336" s="242"/>
      <c r="C336" s="243"/>
      <c r="D336" s="244" t="s">
        <v>193</v>
      </c>
      <c r="E336" s="245" t="s">
        <v>1</v>
      </c>
      <c r="F336" s="246" t="s">
        <v>649</v>
      </c>
      <c r="G336" s="243"/>
      <c r="H336" s="247">
        <v>2.8439999999999999</v>
      </c>
      <c r="I336" s="248"/>
      <c r="J336" s="243"/>
      <c r="K336" s="243"/>
      <c r="L336" s="249"/>
      <c r="M336" s="250"/>
      <c r="N336" s="251"/>
      <c r="O336" s="251"/>
      <c r="P336" s="251"/>
      <c r="Q336" s="251"/>
      <c r="R336" s="251"/>
      <c r="S336" s="251"/>
      <c r="T336" s="25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3" t="s">
        <v>193</v>
      </c>
      <c r="AU336" s="253" t="s">
        <v>86</v>
      </c>
      <c r="AV336" s="13" t="s">
        <v>86</v>
      </c>
      <c r="AW336" s="13" t="s">
        <v>33</v>
      </c>
      <c r="AX336" s="13" t="s">
        <v>77</v>
      </c>
      <c r="AY336" s="253" t="s">
        <v>159</v>
      </c>
    </row>
    <row r="337" s="13" customFormat="1">
      <c r="A337" s="13"/>
      <c r="B337" s="242"/>
      <c r="C337" s="243"/>
      <c r="D337" s="244" t="s">
        <v>193</v>
      </c>
      <c r="E337" s="245" t="s">
        <v>1</v>
      </c>
      <c r="F337" s="246" t="s">
        <v>650</v>
      </c>
      <c r="G337" s="243"/>
      <c r="H337" s="247">
        <v>3.6320000000000001</v>
      </c>
      <c r="I337" s="248"/>
      <c r="J337" s="243"/>
      <c r="K337" s="243"/>
      <c r="L337" s="249"/>
      <c r="M337" s="250"/>
      <c r="N337" s="251"/>
      <c r="O337" s="251"/>
      <c r="P337" s="251"/>
      <c r="Q337" s="251"/>
      <c r="R337" s="251"/>
      <c r="S337" s="251"/>
      <c r="T337" s="25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3" t="s">
        <v>193</v>
      </c>
      <c r="AU337" s="253" t="s">
        <v>86</v>
      </c>
      <c r="AV337" s="13" t="s">
        <v>86</v>
      </c>
      <c r="AW337" s="13" t="s">
        <v>33</v>
      </c>
      <c r="AX337" s="13" t="s">
        <v>77</v>
      </c>
      <c r="AY337" s="253" t="s">
        <v>159</v>
      </c>
    </row>
    <row r="338" s="13" customFormat="1">
      <c r="A338" s="13"/>
      <c r="B338" s="242"/>
      <c r="C338" s="243"/>
      <c r="D338" s="244" t="s">
        <v>193</v>
      </c>
      <c r="E338" s="245" t="s">
        <v>1</v>
      </c>
      <c r="F338" s="246" t="s">
        <v>651</v>
      </c>
      <c r="G338" s="243"/>
      <c r="H338" s="247">
        <v>6.7830000000000004</v>
      </c>
      <c r="I338" s="248"/>
      <c r="J338" s="243"/>
      <c r="K338" s="243"/>
      <c r="L338" s="249"/>
      <c r="M338" s="250"/>
      <c r="N338" s="251"/>
      <c r="O338" s="251"/>
      <c r="P338" s="251"/>
      <c r="Q338" s="251"/>
      <c r="R338" s="251"/>
      <c r="S338" s="251"/>
      <c r="T338" s="25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3" t="s">
        <v>193</v>
      </c>
      <c r="AU338" s="253" t="s">
        <v>86</v>
      </c>
      <c r="AV338" s="13" t="s">
        <v>86</v>
      </c>
      <c r="AW338" s="13" t="s">
        <v>33</v>
      </c>
      <c r="AX338" s="13" t="s">
        <v>77</v>
      </c>
      <c r="AY338" s="253" t="s">
        <v>159</v>
      </c>
    </row>
    <row r="339" s="15" customFormat="1">
      <c r="A339" s="15"/>
      <c r="B339" s="280"/>
      <c r="C339" s="281"/>
      <c r="D339" s="244" t="s">
        <v>193</v>
      </c>
      <c r="E339" s="282" t="s">
        <v>1</v>
      </c>
      <c r="F339" s="283" t="s">
        <v>652</v>
      </c>
      <c r="G339" s="281"/>
      <c r="H339" s="284">
        <v>13.259</v>
      </c>
      <c r="I339" s="285"/>
      <c r="J339" s="281"/>
      <c r="K339" s="281"/>
      <c r="L339" s="286"/>
      <c r="M339" s="287"/>
      <c r="N339" s="288"/>
      <c r="O339" s="288"/>
      <c r="P339" s="288"/>
      <c r="Q339" s="288"/>
      <c r="R339" s="288"/>
      <c r="S339" s="288"/>
      <c r="T339" s="289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90" t="s">
        <v>193</v>
      </c>
      <c r="AU339" s="290" t="s">
        <v>86</v>
      </c>
      <c r="AV339" s="15" t="s">
        <v>171</v>
      </c>
      <c r="AW339" s="15" t="s">
        <v>33</v>
      </c>
      <c r="AX339" s="15" t="s">
        <v>77</v>
      </c>
      <c r="AY339" s="290" t="s">
        <v>159</v>
      </c>
    </row>
    <row r="340" s="13" customFormat="1">
      <c r="A340" s="13"/>
      <c r="B340" s="242"/>
      <c r="C340" s="243"/>
      <c r="D340" s="244" t="s">
        <v>193</v>
      </c>
      <c r="E340" s="245" t="s">
        <v>1</v>
      </c>
      <c r="F340" s="246" t="s">
        <v>653</v>
      </c>
      <c r="G340" s="243"/>
      <c r="H340" s="247">
        <v>1.8959999999999999</v>
      </c>
      <c r="I340" s="248"/>
      <c r="J340" s="243"/>
      <c r="K340" s="243"/>
      <c r="L340" s="249"/>
      <c r="M340" s="250"/>
      <c r="N340" s="251"/>
      <c r="O340" s="251"/>
      <c r="P340" s="251"/>
      <c r="Q340" s="251"/>
      <c r="R340" s="251"/>
      <c r="S340" s="251"/>
      <c r="T340" s="25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3" t="s">
        <v>193</v>
      </c>
      <c r="AU340" s="253" t="s">
        <v>86</v>
      </c>
      <c r="AV340" s="13" t="s">
        <v>86</v>
      </c>
      <c r="AW340" s="13" t="s">
        <v>33</v>
      </c>
      <c r="AX340" s="13" t="s">
        <v>77</v>
      </c>
      <c r="AY340" s="253" t="s">
        <v>159</v>
      </c>
    </row>
    <row r="341" s="13" customFormat="1">
      <c r="A341" s="13"/>
      <c r="B341" s="242"/>
      <c r="C341" s="243"/>
      <c r="D341" s="244" t="s">
        <v>193</v>
      </c>
      <c r="E341" s="245" t="s">
        <v>1</v>
      </c>
      <c r="F341" s="246" t="s">
        <v>654</v>
      </c>
      <c r="G341" s="243"/>
      <c r="H341" s="247">
        <v>2.7839999999999998</v>
      </c>
      <c r="I341" s="248"/>
      <c r="J341" s="243"/>
      <c r="K341" s="243"/>
      <c r="L341" s="249"/>
      <c r="M341" s="250"/>
      <c r="N341" s="251"/>
      <c r="O341" s="251"/>
      <c r="P341" s="251"/>
      <c r="Q341" s="251"/>
      <c r="R341" s="251"/>
      <c r="S341" s="251"/>
      <c r="T341" s="25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3" t="s">
        <v>193</v>
      </c>
      <c r="AU341" s="253" t="s">
        <v>86</v>
      </c>
      <c r="AV341" s="13" t="s">
        <v>86</v>
      </c>
      <c r="AW341" s="13" t="s">
        <v>33</v>
      </c>
      <c r="AX341" s="13" t="s">
        <v>77</v>
      </c>
      <c r="AY341" s="253" t="s">
        <v>159</v>
      </c>
    </row>
    <row r="342" s="15" customFormat="1">
      <c r="A342" s="15"/>
      <c r="B342" s="280"/>
      <c r="C342" s="281"/>
      <c r="D342" s="244" t="s">
        <v>193</v>
      </c>
      <c r="E342" s="282" t="s">
        <v>1</v>
      </c>
      <c r="F342" s="283" t="s">
        <v>655</v>
      </c>
      <c r="G342" s="281"/>
      <c r="H342" s="284">
        <v>4.6799999999999997</v>
      </c>
      <c r="I342" s="285"/>
      <c r="J342" s="281"/>
      <c r="K342" s="281"/>
      <c r="L342" s="286"/>
      <c r="M342" s="287"/>
      <c r="N342" s="288"/>
      <c r="O342" s="288"/>
      <c r="P342" s="288"/>
      <c r="Q342" s="288"/>
      <c r="R342" s="288"/>
      <c r="S342" s="288"/>
      <c r="T342" s="289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90" t="s">
        <v>193</v>
      </c>
      <c r="AU342" s="290" t="s">
        <v>86</v>
      </c>
      <c r="AV342" s="15" t="s">
        <v>171</v>
      </c>
      <c r="AW342" s="15" t="s">
        <v>33</v>
      </c>
      <c r="AX342" s="15" t="s">
        <v>77</v>
      </c>
      <c r="AY342" s="290" t="s">
        <v>159</v>
      </c>
    </row>
    <row r="343" s="14" customFormat="1">
      <c r="A343" s="14"/>
      <c r="B343" s="254"/>
      <c r="C343" s="255"/>
      <c r="D343" s="244" t="s">
        <v>193</v>
      </c>
      <c r="E343" s="256" t="s">
        <v>1</v>
      </c>
      <c r="F343" s="257" t="s">
        <v>256</v>
      </c>
      <c r="G343" s="255"/>
      <c r="H343" s="258">
        <v>17.939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4" t="s">
        <v>193</v>
      </c>
      <c r="AU343" s="264" t="s">
        <v>86</v>
      </c>
      <c r="AV343" s="14" t="s">
        <v>166</v>
      </c>
      <c r="AW343" s="14" t="s">
        <v>33</v>
      </c>
      <c r="AX343" s="14" t="s">
        <v>84</v>
      </c>
      <c r="AY343" s="264" t="s">
        <v>159</v>
      </c>
    </row>
    <row r="344" s="2" customFormat="1" ht="24.15" customHeight="1">
      <c r="A344" s="38"/>
      <c r="B344" s="39"/>
      <c r="C344" s="228" t="s">
        <v>656</v>
      </c>
      <c r="D344" s="228" t="s">
        <v>162</v>
      </c>
      <c r="E344" s="229" t="s">
        <v>657</v>
      </c>
      <c r="F344" s="230" t="s">
        <v>658</v>
      </c>
      <c r="G344" s="231" t="s">
        <v>221</v>
      </c>
      <c r="H344" s="232">
        <v>35.878</v>
      </c>
      <c r="I344" s="233"/>
      <c r="J344" s="234">
        <f>ROUND(I344*H344,2)</f>
        <v>0</v>
      </c>
      <c r="K344" s="235"/>
      <c r="L344" s="44"/>
      <c r="M344" s="236" t="s">
        <v>1</v>
      </c>
      <c r="N344" s="237" t="s">
        <v>42</v>
      </c>
      <c r="O344" s="91"/>
      <c r="P344" s="238">
        <f>O344*H344</f>
        <v>0</v>
      </c>
      <c r="Q344" s="238">
        <v>9.0000000000000006E-05</v>
      </c>
      <c r="R344" s="238">
        <f>Q344*H344</f>
        <v>0.0032290200000000004</v>
      </c>
      <c r="S344" s="238">
        <v>0</v>
      </c>
      <c r="T344" s="239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40" t="s">
        <v>235</v>
      </c>
      <c r="AT344" s="240" t="s">
        <v>162</v>
      </c>
      <c r="AU344" s="240" t="s">
        <v>86</v>
      </c>
      <c r="AY344" s="17" t="s">
        <v>159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7" t="s">
        <v>84</v>
      </c>
      <c r="BK344" s="241">
        <f>ROUND(I344*H344,2)</f>
        <v>0</v>
      </c>
      <c r="BL344" s="17" t="s">
        <v>235</v>
      </c>
      <c r="BM344" s="240" t="s">
        <v>659</v>
      </c>
    </row>
    <row r="345" s="13" customFormat="1">
      <c r="A345" s="13"/>
      <c r="B345" s="242"/>
      <c r="C345" s="243"/>
      <c r="D345" s="244" t="s">
        <v>193</v>
      </c>
      <c r="E345" s="243"/>
      <c r="F345" s="246" t="s">
        <v>660</v>
      </c>
      <c r="G345" s="243"/>
      <c r="H345" s="247">
        <v>35.878</v>
      </c>
      <c r="I345" s="248"/>
      <c r="J345" s="243"/>
      <c r="K345" s="243"/>
      <c r="L345" s="249"/>
      <c r="M345" s="250"/>
      <c r="N345" s="251"/>
      <c r="O345" s="251"/>
      <c r="P345" s="251"/>
      <c r="Q345" s="251"/>
      <c r="R345" s="251"/>
      <c r="S345" s="251"/>
      <c r="T345" s="25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3" t="s">
        <v>193</v>
      </c>
      <c r="AU345" s="253" t="s">
        <v>86</v>
      </c>
      <c r="AV345" s="13" t="s">
        <v>86</v>
      </c>
      <c r="AW345" s="13" t="s">
        <v>4</v>
      </c>
      <c r="AX345" s="13" t="s">
        <v>84</v>
      </c>
      <c r="AY345" s="253" t="s">
        <v>159</v>
      </c>
    </row>
    <row r="346" s="12" customFormat="1" ht="22.8" customHeight="1">
      <c r="A346" s="12"/>
      <c r="B346" s="213"/>
      <c r="C346" s="214"/>
      <c r="D346" s="215" t="s">
        <v>76</v>
      </c>
      <c r="E346" s="226" t="s">
        <v>661</v>
      </c>
      <c r="F346" s="226" t="s">
        <v>662</v>
      </c>
      <c r="G346" s="214"/>
      <c r="H346" s="214"/>
      <c r="I346" s="217"/>
      <c r="J346" s="227">
        <f>BK346</f>
        <v>0</v>
      </c>
      <c r="K346" s="214"/>
      <c r="L346" s="218"/>
      <c r="M346" s="219"/>
      <c r="N346" s="220"/>
      <c r="O346" s="220"/>
      <c r="P346" s="221">
        <f>SUM(P347:P366)</f>
        <v>0</v>
      </c>
      <c r="Q346" s="220"/>
      <c r="R346" s="221">
        <f>SUM(R347:R366)</f>
        <v>0.19643530000000001</v>
      </c>
      <c r="S346" s="220"/>
      <c r="T346" s="222">
        <f>SUM(T347:T366)</f>
        <v>0.059384479999999996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23" t="s">
        <v>86</v>
      </c>
      <c r="AT346" s="224" t="s">
        <v>76</v>
      </c>
      <c r="AU346" s="224" t="s">
        <v>84</v>
      </c>
      <c r="AY346" s="223" t="s">
        <v>159</v>
      </c>
      <c r="BK346" s="225">
        <f>SUM(BK347:BK366)</f>
        <v>0</v>
      </c>
    </row>
    <row r="347" s="2" customFormat="1" ht="16.5" customHeight="1">
      <c r="A347" s="38"/>
      <c r="B347" s="39"/>
      <c r="C347" s="228" t="s">
        <v>663</v>
      </c>
      <c r="D347" s="228" t="s">
        <v>162</v>
      </c>
      <c r="E347" s="229" t="s">
        <v>664</v>
      </c>
      <c r="F347" s="230" t="s">
        <v>665</v>
      </c>
      <c r="G347" s="231" t="s">
        <v>221</v>
      </c>
      <c r="H347" s="232">
        <v>165.16999999999999</v>
      </c>
      <c r="I347" s="233"/>
      <c r="J347" s="234">
        <f>ROUND(I347*H347,2)</f>
        <v>0</v>
      </c>
      <c r="K347" s="235"/>
      <c r="L347" s="44"/>
      <c r="M347" s="236" t="s">
        <v>1</v>
      </c>
      <c r="N347" s="237" t="s">
        <v>42</v>
      </c>
      <c r="O347" s="91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40" t="s">
        <v>235</v>
      </c>
      <c r="AT347" s="240" t="s">
        <v>162</v>
      </c>
      <c r="AU347" s="240" t="s">
        <v>86</v>
      </c>
      <c r="AY347" s="17" t="s">
        <v>159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7" t="s">
        <v>84</v>
      </c>
      <c r="BK347" s="241">
        <f>ROUND(I347*H347,2)</f>
        <v>0</v>
      </c>
      <c r="BL347" s="17" t="s">
        <v>235</v>
      </c>
      <c r="BM347" s="240" t="s">
        <v>666</v>
      </c>
    </row>
    <row r="348" s="2" customFormat="1" ht="16.5" customHeight="1">
      <c r="A348" s="38"/>
      <c r="B348" s="39"/>
      <c r="C348" s="228" t="s">
        <v>667</v>
      </c>
      <c r="D348" s="228" t="s">
        <v>162</v>
      </c>
      <c r="E348" s="229" t="s">
        <v>668</v>
      </c>
      <c r="F348" s="230" t="s">
        <v>669</v>
      </c>
      <c r="G348" s="231" t="s">
        <v>221</v>
      </c>
      <c r="H348" s="232">
        <v>115.502</v>
      </c>
      <c r="I348" s="233"/>
      <c r="J348" s="234">
        <f>ROUND(I348*H348,2)</f>
        <v>0</v>
      </c>
      <c r="K348" s="235"/>
      <c r="L348" s="44"/>
      <c r="M348" s="236" t="s">
        <v>1</v>
      </c>
      <c r="N348" s="237" t="s">
        <v>42</v>
      </c>
      <c r="O348" s="91"/>
      <c r="P348" s="238">
        <f>O348*H348</f>
        <v>0</v>
      </c>
      <c r="Q348" s="238">
        <v>0.001</v>
      </c>
      <c r="R348" s="238">
        <f>Q348*H348</f>
        <v>0.11550199999999999</v>
      </c>
      <c r="S348" s="238">
        <v>0.00031</v>
      </c>
      <c r="T348" s="239">
        <f>S348*H348</f>
        <v>0.035805619999999996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40" t="s">
        <v>235</v>
      </c>
      <c r="AT348" s="240" t="s">
        <v>162</v>
      </c>
      <c r="AU348" s="240" t="s">
        <v>86</v>
      </c>
      <c r="AY348" s="17" t="s">
        <v>159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7" t="s">
        <v>84</v>
      </c>
      <c r="BK348" s="241">
        <f>ROUND(I348*H348,2)</f>
        <v>0</v>
      </c>
      <c r="BL348" s="17" t="s">
        <v>235</v>
      </c>
      <c r="BM348" s="240" t="s">
        <v>670</v>
      </c>
    </row>
    <row r="349" s="13" customFormat="1">
      <c r="A349" s="13"/>
      <c r="B349" s="242"/>
      <c r="C349" s="243"/>
      <c r="D349" s="244" t="s">
        <v>193</v>
      </c>
      <c r="E349" s="245" t="s">
        <v>1</v>
      </c>
      <c r="F349" s="246" t="s">
        <v>671</v>
      </c>
      <c r="G349" s="243"/>
      <c r="H349" s="247">
        <v>12.43</v>
      </c>
      <c r="I349" s="248"/>
      <c r="J349" s="243"/>
      <c r="K349" s="243"/>
      <c r="L349" s="249"/>
      <c r="M349" s="250"/>
      <c r="N349" s="251"/>
      <c r="O349" s="251"/>
      <c r="P349" s="251"/>
      <c r="Q349" s="251"/>
      <c r="R349" s="251"/>
      <c r="S349" s="251"/>
      <c r="T349" s="25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3" t="s">
        <v>193</v>
      </c>
      <c r="AU349" s="253" t="s">
        <v>86</v>
      </c>
      <c r="AV349" s="13" t="s">
        <v>86</v>
      </c>
      <c r="AW349" s="13" t="s">
        <v>33</v>
      </c>
      <c r="AX349" s="13" t="s">
        <v>77</v>
      </c>
      <c r="AY349" s="253" t="s">
        <v>159</v>
      </c>
    </row>
    <row r="350" s="13" customFormat="1">
      <c r="A350" s="13"/>
      <c r="B350" s="242"/>
      <c r="C350" s="243"/>
      <c r="D350" s="244" t="s">
        <v>193</v>
      </c>
      <c r="E350" s="245" t="s">
        <v>1</v>
      </c>
      <c r="F350" s="246" t="s">
        <v>672</v>
      </c>
      <c r="G350" s="243"/>
      <c r="H350" s="247">
        <v>58.167000000000002</v>
      </c>
      <c r="I350" s="248"/>
      <c r="J350" s="243"/>
      <c r="K350" s="243"/>
      <c r="L350" s="249"/>
      <c r="M350" s="250"/>
      <c r="N350" s="251"/>
      <c r="O350" s="251"/>
      <c r="P350" s="251"/>
      <c r="Q350" s="251"/>
      <c r="R350" s="251"/>
      <c r="S350" s="251"/>
      <c r="T350" s="25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3" t="s">
        <v>193</v>
      </c>
      <c r="AU350" s="253" t="s">
        <v>86</v>
      </c>
      <c r="AV350" s="13" t="s">
        <v>86</v>
      </c>
      <c r="AW350" s="13" t="s">
        <v>33</v>
      </c>
      <c r="AX350" s="13" t="s">
        <v>77</v>
      </c>
      <c r="AY350" s="253" t="s">
        <v>159</v>
      </c>
    </row>
    <row r="351" s="13" customFormat="1">
      <c r="A351" s="13"/>
      <c r="B351" s="242"/>
      <c r="C351" s="243"/>
      <c r="D351" s="244" t="s">
        <v>193</v>
      </c>
      <c r="E351" s="245" t="s">
        <v>1</v>
      </c>
      <c r="F351" s="246" t="s">
        <v>673</v>
      </c>
      <c r="G351" s="243"/>
      <c r="H351" s="247">
        <v>44.905000000000001</v>
      </c>
      <c r="I351" s="248"/>
      <c r="J351" s="243"/>
      <c r="K351" s="243"/>
      <c r="L351" s="249"/>
      <c r="M351" s="250"/>
      <c r="N351" s="251"/>
      <c r="O351" s="251"/>
      <c r="P351" s="251"/>
      <c r="Q351" s="251"/>
      <c r="R351" s="251"/>
      <c r="S351" s="251"/>
      <c r="T351" s="25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3" t="s">
        <v>193</v>
      </c>
      <c r="AU351" s="253" t="s">
        <v>86</v>
      </c>
      <c r="AV351" s="13" t="s">
        <v>86</v>
      </c>
      <c r="AW351" s="13" t="s">
        <v>33</v>
      </c>
      <c r="AX351" s="13" t="s">
        <v>77</v>
      </c>
      <c r="AY351" s="253" t="s">
        <v>159</v>
      </c>
    </row>
    <row r="352" s="14" customFormat="1">
      <c r="A352" s="14"/>
      <c r="B352" s="254"/>
      <c r="C352" s="255"/>
      <c r="D352" s="244" t="s">
        <v>193</v>
      </c>
      <c r="E352" s="256" t="s">
        <v>1</v>
      </c>
      <c r="F352" s="257" t="s">
        <v>256</v>
      </c>
      <c r="G352" s="255"/>
      <c r="H352" s="258">
        <v>115.502</v>
      </c>
      <c r="I352" s="259"/>
      <c r="J352" s="255"/>
      <c r="K352" s="255"/>
      <c r="L352" s="260"/>
      <c r="M352" s="261"/>
      <c r="N352" s="262"/>
      <c r="O352" s="262"/>
      <c r="P352" s="262"/>
      <c r="Q352" s="262"/>
      <c r="R352" s="262"/>
      <c r="S352" s="262"/>
      <c r="T352" s="26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4" t="s">
        <v>193</v>
      </c>
      <c r="AU352" s="264" t="s">
        <v>86</v>
      </c>
      <c r="AV352" s="14" t="s">
        <v>166</v>
      </c>
      <c r="AW352" s="14" t="s">
        <v>33</v>
      </c>
      <c r="AX352" s="14" t="s">
        <v>84</v>
      </c>
      <c r="AY352" s="264" t="s">
        <v>159</v>
      </c>
    </row>
    <row r="353" s="2" customFormat="1" ht="16.5" customHeight="1">
      <c r="A353" s="38"/>
      <c r="B353" s="39"/>
      <c r="C353" s="228" t="s">
        <v>674</v>
      </c>
      <c r="D353" s="228" t="s">
        <v>162</v>
      </c>
      <c r="E353" s="229" t="s">
        <v>675</v>
      </c>
      <c r="F353" s="230" t="s">
        <v>676</v>
      </c>
      <c r="G353" s="231" t="s">
        <v>221</v>
      </c>
      <c r="H353" s="232">
        <v>520.28999999999996</v>
      </c>
      <c r="I353" s="233"/>
      <c r="J353" s="234">
        <f>ROUND(I353*H353,2)</f>
        <v>0</v>
      </c>
      <c r="K353" s="235"/>
      <c r="L353" s="44"/>
      <c r="M353" s="236" t="s">
        <v>1</v>
      </c>
      <c r="N353" s="237" t="s">
        <v>42</v>
      </c>
      <c r="O353" s="91"/>
      <c r="P353" s="238">
        <f>O353*H353</f>
        <v>0</v>
      </c>
      <c r="Q353" s="238">
        <v>0</v>
      </c>
      <c r="R353" s="238">
        <f>Q353*H353</f>
        <v>0</v>
      </c>
      <c r="S353" s="238">
        <v>3.0000000000000001E-05</v>
      </c>
      <c r="T353" s="239">
        <f>S353*H353</f>
        <v>0.0156087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40" t="s">
        <v>235</v>
      </c>
      <c r="AT353" s="240" t="s">
        <v>162</v>
      </c>
      <c r="AU353" s="240" t="s">
        <v>86</v>
      </c>
      <c r="AY353" s="17" t="s">
        <v>159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7" t="s">
        <v>84</v>
      </c>
      <c r="BK353" s="241">
        <f>ROUND(I353*H353,2)</f>
        <v>0</v>
      </c>
      <c r="BL353" s="17" t="s">
        <v>235</v>
      </c>
      <c r="BM353" s="240" t="s">
        <v>677</v>
      </c>
    </row>
    <row r="354" s="2" customFormat="1" ht="16.5" customHeight="1">
      <c r="A354" s="38"/>
      <c r="B354" s="39"/>
      <c r="C354" s="265" t="s">
        <v>678</v>
      </c>
      <c r="D354" s="265" t="s">
        <v>268</v>
      </c>
      <c r="E354" s="266" t="s">
        <v>679</v>
      </c>
      <c r="F354" s="267" t="s">
        <v>680</v>
      </c>
      <c r="G354" s="268" t="s">
        <v>221</v>
      </c>
      <c r="H354" s="269">
        <v>546.30499999999995</v>
      </c>
      <c r="I354" s="270"/>
      <c r="J354" s="271">
        <f>ROUND(I354*H354,2)</f>
        <v>0</v>
      </c>
      <c r="K354" s="272"/>
      <c r="L354" s="273"/>
      <c r="M354" s="274" t="s">
        <v>1</v>
      </c>
      <c r="N354" s="275" t="s">
        <v>42</v>
      </c>
      <c r="O354" s="91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40" t="s">
        <v>317</v>
      </c>
      <c r="AT354" s="240" t="s">
        <v>268</v>
      </c>
      <c r="AU354" s="240" t="s">
        <v>86</v>
      </c>
      <c r="AY354" s="17" t="s">
        <v>159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7" t="s">
        <v>84</v>
      </c>
      <c r="BK354" s="241">
        <f>ROUND(I354*H354,2)</f>
        <v>0</v>
      </c>
      <c r="BL354" s="17" t="s">
        <v>235</v>
      </c>
      <c r="BM354" s="240" t="s">
        <v>681</v>
      </c>
    </row>
    <row r="355" s="13" customFormat="1">
      <c r="A355" s="13"/>
      <c r="B355" s="242"/>
      <c r="C355" s="243"/>
      <c r="D355" s="244" t="s">
        <v>193</v>
      </c>
      <c r="E355" s="243"/>
      <c r="F355" s="246" t="s">
        <v>682</v>
      </c>
      <c r="G355" s="243"/>
      <c r="H355" s="247">
        <v>546.30499999999995</v>
      </c>
      <c r="I355" s="248"/>
      <c r="J355" s="243"/>
      <c r="K355" s="243"/>
      <c r="L355" s="249"/>
      <c r="M355" s="250"/>
      <c r="N355" s="251"/>
      <c r="O355" s="251"/>
      <c r="P355" s="251"/>
      <c r="Q355" s="251"/>
      <c r="R355" s="251"/>
      <c r="S355" s="251"/>
      <c r="T355" s="25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3" t="s">
        <v>193</v>
      </c>
      <c r="AU355" s="253" t="s">
        <v>86</v>
      </c>
      <c r="AV355" s="13" t="s">
        <v>86</v>
      </c>
      <c r="AW355" s="13" t="s">
        <v>4</v>
      </c>
      <c r="AX355" s="13" t="s">
        <v>84</v>
      </c>
      <c r="AY355" s="253" t="s">
        <v>159</v>
      </c>
    </row>
    <row r="356" s="2" customFormat="1" ht="21.75" customHeight="1">
      <c r="A356" s="38"/>
      <c r="B356" s="39"/>
      <c r="C356" s="228" t="s">
        <v>683</v>
      </c>
      <c r="D356" s="228" t="s">
        <v>162</v>
      </c>
      <c r="E356" s="229" t="s">
        <v>684</v>
      </c>
      <c r="F356" s="230" t="s">
        <v>685</v>
      </c>
      <c r="G356" s="231" t="s">
        <v>221</v>
      </c>
      <c r="H356" s="232">
        <v>265.67200000000003</v>
      </c>
      <c r="I356" s="233"/>
      <c r="J356" s="234">
        <f>ROUND(I356*H356,2)</f>
        <v>0</v>
      </c>
      <c r="K356" s="235"/>
      <c r="L356" s="44"/>
      <c r="M356" s="236" t="s">
        <v>1</v>
      </c>
      <c r="N356" s="237" t="s">
        <v>42</v>
      </c>
      <c r="O356" s="91"/>
      <c r="P356" s="238">
        <f>O356*H356</f>
        <v>0</v>
      </c>
      <c r="Q356" s="238">
        <v>0</v>
      </c>
      <c r="R356" s="238">
        <f>Q356*H356</f>
        <v>0</v>
      </c>
      <c r="S356" s="238">
        <v>3.0000000000000001E-05</v>
      </c>
      <c r="T356" s="239">
        <f>S356*H356</f>
        <v>0.0079701600000000004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40" t="s">
        <v>235</v>
      </c>
      <c r="AT356" s="240" t="s">
        <v>162</v>
      </c>
      <c r="AU356" s="240" t="s">
        <v>86</v>
      </c>
      <c r="AY356" s="17" t="s">
        <v>159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7" t="s">
        <v>84</v>
      </c>
      <c r="BK356" s="241">
        <f>ROUND(I356*H356,2)</f>
        <v>0</v>
      </c>
      <c r="BL356" s="17" t="s">
        <v>235</v>
      </c>
      <c r="BM356" s="240" t="s">
        <v>686</v>
      </c>
    </row>
    <row r="357" s="13" customFormat="1">
      <c r="A357" s="13"/>
      <c r="B357" s="242"/>
      <c r="C357" s="243"/>
      <c r="D357" s="244" t="s">
        <v>193</v>
      </c>
      <c r="E357" s="245" t="s">
        <v>1</v>
      </c>
      <c r="F357" s="246" t="s">
        <v>687</v>
      </c>
      <c r="G357" s="243"/>
      <c r="H357" s="247">
        <v>265.67200000000003</v>
      </c>
      <c r="I357" s="248"/>
      <c r="J357" s="243"/>
      <c r="K357" s="243"/>
      <c r="L357" s="249"/>
      <c r="M357" s="250"/>
      <c r="N357" s="251"/>
      <c r="O357" s="251"/>
      <c r="P357" s="251"/>
      <c r="Q357" s="251"/>
      <c r="R357" s="251"/>
      <c r="S357" s="251"/>
      <c r="T357" s="25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3" t="s">
        <v>193</v>
      </c>
      <c r="AU357" s="253" t="s">
        <v>86</v>
      </c>
      <c r="AV357" s="13" t="s">
        <v>86</v>
      </c>
      <c r="AW357" s="13" t="s">
        <v>33</v>
      </c>
      <c r="AX357" s="13" t="s">
        <v>84</v>
      </c>
      <c r="AY357" s="253" t="s">
        <v>159</v>
      </c>
    </row>
    <row r="358" s="2" customFormat="1" ht="16.5" customHeight="1">
      <c r="A358" s="38"/>
      <c r="B358" s="39"/>
      <c r="C358" s="265" t="s">
        <v>688</v>
      </c>
      <c r="D358" s="265" t="s">
        <v>268</v>
      </c>
      <c r="E358" s="266" t="s">
        <v>689</v>
      </c>
      <c r="F358" s="267" t="s">
        <v>690</v>
      </c>
      <c r="G358" s="268" t="s">
        <v>221</v>
      </c>
      <c r="H358" s="269">
        <v>278.95600000000002</v>
      </c>
      <c r="I358" s="270"/>
      <c r="J358" s="271">
        <f>ROUND(I358*H358,2)</f>
        <v>0</v>
      </c>
      <c r="K358" s="272"/>
      <c r="L358" s="273"/>
      <c r="M358" s="274" t="s">
        <v>1</v>
      </c>
      <c r="N358" s="275" t="s">
        <v>42</v>
      </c>
      <c r="O358" s="91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40" t="s">
        <v>317</v>
      </c>
      <c r="AT358" s="240" t="s">
        <v>268</v>
      </c>
      <c r="AU358" s="240" t="s">
        <v>86</v>
      </c>
      <c r="AY358" s="17" t="s">
        <v>159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7" t="s">
        <v>84</v>
      </c>
      <c r="BK358" s="241">
        <f>ROUND(I358*H358,2)</f>
        <v>0</v>
      </c>
      <c r="BL358" s="17" t="s">
        <v>235</v>
      </c>
      <c r="BM358" s="240" t="s">
        <v>691</v>
      </c>
    </row>
    <row r="359" s="13" customFormat="1">
      <c r="A359" s="13"/>
      <c r="B359" s="242"/>
      <c r="C359" s="243"/>
      <c r="D359" s="244" t="s">
        <v>193</v>
      </c>
      <c r="E359" s="243"/>
      <c r="F359" s="246" t="s">
        <v>692</v>
      </c>
      <c r="G359" s="243"/>
      <c r="H359" s="247">
        <v>278.95600000000002</v>
      </c>
      <c r="I359" s="248"/>
      <c r="J359" s="243"/>
      <c r="K359" s="243"/>
      <c r="L359" s="249"/>
      <c r="M359" s="250"/>
      <c r="N359" s="251"/>
      <c r="O359" s="251"/>
      <c r="P359" s="251"/>
      <c r="Q359" s="251"/>
      <c r="R359" s="251"/>
      <c r="S359" s="251"/>
      <c r="T359" s="25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3" t="s">
        <v>193</v>
      </c>
      <c r="AU359" s="253" t="s">
        <v>86</v>
      </c>
      <c r="AV359" s="13" t="s">
        <v>86</v>
      </c>
      <c r="AW359" s="13" t="s">
        <v>4</v>
      </c>
      <c r="AX359" s="13" t="s">
        <v>84</v>
      </c>
      <c r="AY359" s="253" t="s">
        <v>159</v>
      </c>
    </row>
    <row r="360" s="2" customFormat="1" ht="24.15" customHeight="1">
      <c r="A360" s="38"/>
      <c r="B360" s="39"/>
      <c r="C360" s="228" t="s">
        <v>693</v>
      </c>
      <c r="D360" s="228" t="s">
        <v>162</v>
      </c>
      <c r="E360" s="229" t="s">
        <v>694</v>
      </c>
      <c r="F360" s="230" t="s">
        <v>695</v>
      </c>
      <c r="G360" s="231" t="s">
        <v>221</v>
      </c>
      <c r="H360" s="232">
        <v>165.16999999999999</v>
      </c>
      <c r="I360" s="233"/>
      <c r="J360" s="234">
        <f>ROUND(I360*H360,2)</f>
        <v>0</v>
      </c>
      <c r="K360" s="235"/>
      <c r="L360" s="44"/>
      <c r="M360" s="236" t="s">
        <v>1</v>
      </c>
      <c r="N360" s="237" t="s">
        <v>42</v>
      </c>
      <c r="O360" s="91"/>
      <c r="P360" s="238">
        <f>O360*H360</f>
        <v>0</v>
      </c>
      <c r="Q360" s="238">
        <v>0.00020000000000000001</v>
      </c>
      <c r="R360" s="238">
        <f>Q360*H360</f>
        <v>0.033034000000000001</v>
      </c>
      <c r="S360" s="238">
        <v>0</v>
      </c>
      <c r="T360" s="239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40" t="s">
        <v>235</v>
      </c>
      <c r="AT360" s="240" t="s">
        <v>162</v>
      </c>
      <c r="AU360" s="240" t="s">
        <v>86</v>
      </c>
      <c r="AY360" s="17" t="s">
        <v>159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7" t="s">
        <v>84</v>
      </c>
      <c r="BK360" s="241">
        <f>ROUND(I360*H360,2)</f>
        <v>0</v>
      </c>
      <c r="BL360" s="17" t="s">
        <v>235</v>
      </c>
      <c r="BM360" s="240" t="s">
        <v>696</v>
      </c>
    </row>
    <row r="361" s="13" customFormat="1">
      <c r="A361" s="13"/>
      <c r="B361" s="242"/>
      <c r="C361" s="243"/>
      <c r="D361" s="244" t="s">
        <v>193</v>
      </c>
      <c r="E361" s="245" t="s">
        <v>1</v>
      </c>
      <c r="F361" s="246" t="s">
        <v>671</v>
      </c>
      <c r="G361" s="243"/>
      <c r="H361" s="247">
        <v>12.43</v>
      </c>
      <c r="I361" s="248"/>
      <c r="J361" s="243"/>
      <c r="K361" s="243"/>
      <c r="L361" s="249"/>
      <c r="M361" s="250"/>
      <c r="N361" s="251"/>
      <c r="O361" s="251"/>
      <c r="P361" s="251"/>
      <c r="Q361" s="251"/>
      <c r="R361" s="251"/>
      <c r="S361" s="251"/>
      <c r="T361" s="25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3" t="s">
        <v>193</v>
      </c>
      <c r="AU361" s="253" t="s">
        <v>86</v>
      </c>
      <c r="AV361" s="13" t="s">
        <v>86</v>
      </c>
      <c r="AW361" s="13" t="s">
        <v>33</v>
      </c>
      <c r="AX361" s="13" t="s">
        <v>77</v>
      </c>
      <c r="AY361" s="253" t="s">
        <v>159</v>
      </c>
    </row>
    <row r="362" s="13" customFormat="1">
      <c r="A362" s="13"/>
      <c r="B362" s="242"/>
      <c r="C362" s="243"/>
      <c r="D362" s="244" t="s">
        <v>193</v>
      </c>
      <c r="E362" s="245" t="s">
        <v>1</v>
      </c>
      <c r="F362" s="246" t="s">
        <v>697</v>
      </c>
      <c r="G362" s="243"/>
      <c r="H362" s="247">
        <v>49.667999999999999</v>
      </c>
      <c r="I362" s="248"/>
      <c r="J362" s="243"/>
      <c r="K362" s="243"/>
      <c r="L362" s="249"/>
      <c r="M362" s="250"/>
      <c r="N362" s="251"/>
      <c r="O362" s="251"/>
      <c r="P362" s="251"/>
      <c r="Q362" s="251"/>
      <c r="R362" s="251"/>
      <c r="S362" s="251"/>
      <c r="T362" s="25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3" t="s">
        <v>193</v>
      </c>
      <c r="AU362" s="253" t="s">
        <v>86</v>
      </c>
      <c r="AV362" s="13" t="s">
        <v>86</v>
      </c>
      <c r="AW362" s="13" t="s">
        <v>33</v>
      </c>
      <c r="AX362" s="13" t="s">
        <v>77</v>
      </c>
      <c r="AY362" s="253" t="s">
        <v>159</v>
      </c>
    </row>
    <row r="363" s="13" customFormat="1">
      <c r="A363" s="13"/>
      <c r="B363" s="242"/>
      <c r="C363" s="243"/>
      <c r="D363" s="244" t="s">
        <v>193</v>
      </c>
      <c r="E363" s="245" t="s">
        <v>1</v>
      </c>
      <c r="F363" s="246" t="s">
        <v>672</v>
      </c>
      <c r="G363" s="243"/>
      <c r="H363" s="247">
        <v>58.167000000000002</v>
      </c>
      <c r="I363" s="248"/>
      <c r="J363" s="243"/>
      <c r="K363" s="243"/>
      <c r="L363" s="249"/>
      <c r="M363" s="250"/>
      <c r="N363" s="251"/>
      <c r="O363" s="251"/>
      <c r="P363" s="251"/>
      <c r="Q363" s="251"/>
      <c r="R363" s="251"/>
      <c r="S363" s="251"/>
      <c r="T363" s="25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3" t="s">
        <v>193</v>
      </c>
      <c r="AU363" s="253" t="s">
        <v>86</v>
      </c>
      <c r="AV363" s="13" t="s">
        <v>86</v>
      </c>
      <c r="AW363" s="13" t="s">
        <v>33</v>
      </c>
      <c r="AX363" s="13" t="s">
        <v>77</v>
      </c>
      <c r="AY363" s="253" t="s">
        <v>159</v>
      </c>
    </row>
    <row r="364" s="13" customFormat="1">
      <c r="A364" s="13"/>
      <c r="B364" s="242"/>
      <c r="C364" s="243"/>
      <c r="D364" s="244" t="s">
        <v>193</v>
      </c>
      <c r="E364" s="245" t="s">
        <v>1</v>
      </c>
      <c r="F364" s="246" t="s">
        <v>673</v>
      </c>
      <c r="G364" s="243"/>
      <c r="H364" s="247">
        <v>44.905000000000001</v>
      </c>
      <c r="I364" s="248"/>
      <c r="J364" s="243"/>
      <c r="K364" s="243"/>
      <c r="L364" s="249"/>
      <c r="M364" s="250"/>
      <c r="N364" s="251"/>
      <c r="O364" s="251"/>
      <c r="P364" s="251"/>
      <c r="Q364" s="251"/>
      <c r="R364" s="251"/>
      <c r="S364" s="251"/>
      <c r="T364" s="25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3" t="s">
        <v>193</v>
      </c>
      <c r="AU364" s="253" t="s">
        <v>86</v>
      </c>
      <c r="AV364" s="13" t="s">
        <v>86</v>
      </c>
      <c r="AW364" s="13" t="s">
        <v>33</v>
      </c>
      <c r="AX364" s="13" t="s">
        <v>77</v>
      </c>
      <c r="AY364" s="253" t="s">
        <v>159</v>
      </c>
    </row>
    <row r="365" s="14" customFormat="1">
      <c r="A365" s="14"/>
      <c r="B365" s="254"/>
      <c r="C365" s="255"/>
      <c r="D365" s="244" t="s">
        <v>193</v>
      </c>
      <c r="E365" s="256" t="s">
        <v>1</v>
      </c>
      <c r="F365" s="257" t="s">
        <v>256</v>
      </c>
      <c r="G365" s="255"/>
      <c r="H365" s="258">
        <v>165.16999999999999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4" t="s">
        <v>193</v>
      </c>
      <c r="AU365" s="264" t="s">
        <v>86</v>
      </c>
      <c r="AV365" s="14" t="s">
        <v>166</v>
      </c>
      <c r="AW365" s="14" t="s">
        <v>33</v>
      </c>
      <c r="AX365" s="14" t="s">
        <v>84</v>
      </c>
      <c r="AY365" s="264" t="s">
        <v>159</v>
      </c>
    </row>
    <row r="366" s="2" customFormat="1" ht="24.15" customHeight="1">
      <c r="A366" s="38"/>
      <c r="B366" s="39"/>
      <c r="C366" s="228" t="s">
        <v>698</v>
      </c>
      <c r="D366" s="228" t="s">
        <v>162</v>
      </c>
      <c r="E366" s="229" t="s">
        <v>699</v>
      </c>
      <c r="F366" s="230" t="s">
        <v>700</v>
      </c>
      <c r="G366" s="231" t="s">
        <v>221</v>
      </c>
      <c r="H366" s="232">
        <v>165.16999999999999</v>
      </c>
      <c r="I366" s="233"/>
      <c r="J366" s="234">
        <f>ROUND(I366*H366,2)</f>
        <v>0</v>
      </c>
      <c r="K366" s="235"/>
      <c r="L366" s="44"/>
      <c r="M366" s="236" t="s">
        <v>1</v>
      </c>
      <c r="N366" s="237" t="s">
        <v>42</v>
      </c>
      <c r="O366" s="91"/>
      <c r="P366" s="238">
        <f>O366*H366</f>
        <v>0</v>
      </c>
      <c r="Q366" s="238">
        <v>0.00029</v>
      </c>
      <c r="R366" s="238">
        <f>Q366*H366</f>
        <v>0.047899299999999999</v>
      </c>
      <c r="S366" s="238">
        <v>0</v>
      </c>
      <c r="T366" s="239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40" t="s">
        <v>235</v>
      </c>
      <c r="AT366" s="240" t="s">
        <v>162</v>
      </c>
      <c r="AU366" s="240" t="s">
        <v>86</v>
      </c>
      <c r="AY366" s="17" t="s">
        <v>159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7" t="s">
        <v>84</v>
      </c>
      <c r="BK366" s="241">
        <f>ROUND(I366*H366,2)</f>
        <v>0</v>
      </c>
      <c r="BL366" s="17" t="s">
        <v>235</v>
      </c>
      <c r="BM366" s="240" t="s">
        <v>701</v>
      </c>
    </row>
    <row r="367" s="12" customFormat="1" ht="22.8" customHeight="1">
      <c r="A367" s="12"/>
      <c r="B367" s="213"/>
      <c r="C367" s="214"/>
      <c r="D367" s="215" t="s">
        <v>76</v>
      </c>
      <c r="E367" s="226" t="s">
        <v>702</v>
      </c>
      <c r="F367" s="226" t="s">
        <v>703</v>
      </c>
      <c r="G367" s="214"/>
      <c r="H367" s="214"/>
      <c r="I367" s="217"/>
      <c r="J367" s="227">
        <f>BK367</f>
        <v>0</v>
      </c>
      <c r="K367" s="214"/>
      <c r="L367" s="218"/>
      <c r="M367" s="219"/>
      <c r="N367" s="220"/>
      <c r="O367" s="220"/>
      <c r="P367" s="221">
        <f>SUM(P368:P372)</f>
        <v>0</v>
      </c>
      <c r="Q367" s="220"/>
      <c r="R367" s="221">
        <f>SUM(R368:R372)</f>
        <v>0.073358999999999994</v>
      </c>
      <c r="S367" s="220"/>
      <c r="T367" s="222">
        <f>SUM(T368:T372)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23" t="s">
        <v>86</v>
      </c>
      <c r="AT367" s="224" t="s">
        <v>76</v>
      </c>
      <c r="AU367" s="224" t="s">
        <v>84</v>
      </c>
      <c r="AY367" s="223" t="s">
        <v>159</v>
      </c>
      <c r="BK367" s="225">
        <f>SUM(BK368:BK372)</f>
        <v>0</v>
      </c>
    </row>
    <row r="368" s="2" customFormat="1" ht="16.5" customHeight="1">
      <c r="A368" s="38"/>
      <c r="B368" s="39"/>
      <c r="C368" s="228" t="s">
        <v>704</v>
      </c>
      <c r="D368" s="228" t="s">
        <v>162</v>
      </c>
      <c r="E368" s="229" t="s">
        <v>705</v>
      </c>
      <c r="F368" s="230" t="s">
        <v>706</v>
      </c>
      <c r="G368" s="231" t="s">
        <v>221</v>
      </c>
      <c r="H368" s="232">
        <v>118.70399999999999</v>
      </c>
      <c r="I368" s="233"/>
      <c r="J368" s="234">
        <f>ROUND(I368*H368,2)</f>
        <v>0</v>
      </c>
      <c r="K368" s="235"/>
      <c r="L368" s="44"/>
      <c r="M368" s="236" t="s">
        <v>1</v>
      </c>
      <c r="N368" s="237" t="s">
        <v>42</v>
      </c>
      <c r="O368" s="91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40" t="s">
        <v>235</v>
      </c>
      <c r="AT368" s="240" t="s">
        <v>162</v>
      </c>
      <c r="AU368" s="240" t="s">
        <v>86</v>
      </c>
      <c r="AY368" s="17" t="s">
        <v>159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7" t="s">
        <v>84</v>
      </c>
      <c r="BK368" s="241">
        <f>ROUND(I368*H368,2)</f>
        <v>0</v>
      </c>
      <c r="BL368" s="17" t="s">
        <v>235</v>
      </c>
      <c r="BM368" s="240" t="s">
        <v>707</v>
      </c>
    </row>
    <row r="369" s="13" customFormat="1">
      <c r="A369" s="13"/>
      <c r="B369" s="242"/>
      <c r="C369" s="243"/>
      <c r="D369" s="244" t="s">
        <v>193</v>
      </c>
      <c r="E369" s="245" t="s">
        <v>1</v>
      </c>
      <c r="F369" s="246" t="s">
        <v>708</v>
      </c>
      <c r="G369" s="243"/>
      <c r="H369" s="247">
        <v>118.70399999999999</v>
      </c>
      <c r="I369" s="248"/>
      <c r="J369" s="243"/>
      <c r="K369" s="243"/>
      <c r="L369" s="249"/>
      <c r="M369" s="250"/>
      <c r="N369" s="251"/>
      <c r="O369" s="251"/>
      <c r="P369" s="251"/>
      <c r="Q369" s="251"/>
      <c r="R369" s="251"/>
      <c r="S369" s="251"/>
      <c r="T369" s="25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3" t="s">
        <v>193</v>
      </c>
      <c r="AU369" s="253" t="s">
        <v>86</v>
      </c>
      <c r="AV369" s="13" t="s">
        <v>86</v>
      </c>
      <c r="AW369" s="13" t="s">
        <v>33</v>
      </c>
      <c r="AX369" s="13" t="s">
        <v>84</v>
      </c>
      <c r="AY369" s="253" t="s">
        <v>159</v>
      </c>
    </row>
    <row r="370" s="2" customFormat="1" ht="16.5" customHeight="1">
      <c r="A370" s="38"/>
      <c r="B370" s="39"/>
      <c r="C370" s="265" t="s">
        <v>709</v>
      </c>
      <c r="D370" s="265" t="s">
        <v>268</v>
      </c>
      <c r="E370" s="266" t="s">
        <v>710</v>
      </c>
      <c r="F370" s="267" t="s">
        <v>711</v>
      </c>
      <c r="G370" s="268" t="s">
        <v>221</v>
      </c>
      <c r="H370" s="269">
        <v>122.265</v>
      </c>
      <c r="I370" s="270"/>
      <c r="J370" s="271">
        <f>ROUND(I370*H370,2)</f>
        <v>0</v>
      </c>
      <c r="K370" s="272"/>
      <c r="L370" s="273"/>
      <c r="M370" s="274" t="s">
        <v>1</v>
      </c>
      <c r="N370" s="275" t="s">
        <v>42</v>
      </c>
      <c r="O370" s="91"/>
      <c r="P370" s="238">
        <f>O370*H370</f>
        <v>0</v>
      </c>
      <c r="Q370" s="238">
        <v>0.00059999999999999995</v>
      </c>
      <c r="R370" s="238">
        <f>Q370*H370</f>
        <v>0.073358999999999994</v>
      </c>
      <c r="S370" s="238">
        <v>0</v>
      </c>
      <c r="T370" s="239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40" t="s">
        <v>317</v>
      </c>
      <c r="AT370" s="240" t="s">
        <v>268</v>
      </c>
      <c r="AU370" s="240" t="s">
        <v>86</v>
      </c>
      <c r="AY370" s="17" t="s">
        <v>159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7" t="s">
        <v>84</v>
      </c>
      <c r="BK370" s="241">
        <f>ROUND(I370*H370,2)</f>
        <v>0</v>
      </c>
      <c r="BL370" s="17" t="s">
        <v>235</v>
      </c>
      <c r="BM370" s="240" t="s">
        <v>712</v>
      </c>
    </row>
    <row r="371" s="13" customFormat="1">
      <c r="A371" s="13"/>
      <c r="B371" s="242"/>
      <c r="C371" s="243"/>
      <c r="D371" s="244" t="s">
        <v>193</v>
      </c>
      <c r="E371" s="243"/>
      <c r="F371" s="246" t="s">
        <v>713</v>
      </c>
      <c r="G371" s="243"/>
      <c r="H371" s="247">
        <v>122.265</v>
      </c>
      <c r="I371" s="248"/>
      <c r="J371" s="243"/>
      <c r="K371" s="243"/>
      <c r="L371" s="249"/>
      <c r="M371" s="250"/>
      <c r="N371" s="251"/>
      <c r="O371" s="251"/>
      <c r="P371" s="251"/>
      <c r="Q371" s="251"/>
      <c r="R371" s="251"/>
      <c r="S371" s="251"/>
      <c r="T371" s="25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3" t="s">
        <v>193</v>
      </c>
      <c r="AU371" s="253" t="s">
        <v>86</v>
      </c>
      <c r="AV371" s="13" t="s">
        <v>86</v>
      </c>
      <c r="AW371" s="13" t="s">
        <v>4</v>
      </c>
      <c r="AX371" s="13" t="s">
        <v>84</v>
      </c>
      <c r="AY371" s="253" t="s">
        <v>159</v>
      </c>
    </row>
    <row r="372" s="2" customFormat="1" ht="24.15" customHeight="1">
      <c r="A372" s="38"/>
      <c r="B372" s="39"/>
      <c r="C372" s="228" t="s">
        <v>714</v>
      </c>
      <c r="D372" s="228" t="s">
        <v>162</v>
      </c>
      <c r="E372" s="229" t="s">
        <v>715</v>
      </c>
      <c r="F372" s="230" t="s">
        <v>716</v>
      </c>
      <c r="G372" s="231" t="s">
        <v>206</v>
      </c>
      <c r="H372" s="232">
        <v>0.072999999999999995</v>
      </c>
      <c r="I372" s="233"/>
      <c r="J372" s="234">
        <f>ROUND(I372*H372,2)</f>
        <v>0</v>
      </c>
      <c r="K372" s="235"/>
      <c r="L372" s="44"/>
      <c r="M372" s="236" t="s">
        <v>1</v>
      </c>
      <c r="N372" s="237" t="s">
        <v>42</v>
      </c>
      <c r="O372" s="91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40" t="s">
        <v>235</v>
      </c>
      <c r="AT372" s="240" t="s">
        <v>162</v>
      </c>
      <c r="AU372" s="240" t="s">
        <v>86</v>
      </c>
      <c r="AY372" s="17" t="s">
        <v>159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7" t="s">
        <v>84</v>
      </c>
      <c r="BK372" s="241">
        <f>ROUND(I372*H372,2)</f>
        <v>0</v>
      </c>
      <c r="BL372" s="17" t="s">
        <v>235</v>
      </c>
      <c r="BM372" s="240" t="s">
        <v>717</v>
      </c>
    </row>
    <row r="373" s="12" customFormat="1" ht="25.92" customHeight="1">
      <c r="A373" s="12"/>
      <c r="B373" s="213"/>
      <c r="C373" s="214"/>
      <c r="D373" s="215" t="s">
        <v>76</v>
      </c>
      <c r="E373" s="216" t="s">
        <v>718</v>
      </c>
      <c r="F373" s="216" t="s">
        <v>719</v>
      </c>
      <c r="G373" s="214"/>
      <c r="H373" s="214"/>
      <c r="I373" s="217"/>
      <c r="J373" s="200">
        <f>BK373</f>
        <v>0</v>
      </c>
      <c r="K373" s="214"/>
      <c r="L373" s="218"/>
      <c r="M373" s="219"/>
      <c r="N373" s="220"/>
      <c r="O373" s="220"/>
      <c r="P373" s="221">
        <f>SUM(P374:P378)</f>
        <v>0</v>
      </c>
      <c r="Q373" s="220"/>
      <c r="R373" s="221">
        <f>SUM(R374:R378)</f>
        <v>0</v>
      </c>
      <c r="S373" s="220"/>
      <c r="T373" s="222">
        <f>SUM(T374:T378)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3" t="s">
        <v>178</v>
      </c>
      <c r="AT373" s="224" t="s">
        <v>76</v>
      </c>
      <c r="AU373" s="224" t="s">
        <v>77</v>
      </c>
      <c r="AY373" s="223" t="s">
        <v>159</v>
      </c>
      <c r="BK373" s="225">
        <f>SUM(BK374:BK378)</f>
        <v>0</v>
      </c>
    </row>
    <row r="374" s="2" customFormat="1" ht="16.5" customHeight="1">
      <c r="A374" s="38"/>
      <c r="B374" s="39"/>
      <c r="C374" s="228" t="s">
        <v>720</v>
      </c>
      <c r="D374" s="228" t="s">
        <v>162</v>
      </c>
      <c r="E374" s="229" t="s">
        <v>721</v>
      </c>
      <c r="F374" s="230" t="s">
        <v>722</v>
      </c>
      <c r="G374" s="231" t="s">
        <v>165</v>
      </c>
      <c r="H374" s="232">
        <v>1</v>
      </c>
      <c r="I374" s="233"/>
      <c r="J374" s="234">
        <f>ROUND(I374*H374,2)</f>
        <v>0</v>
      </c>
      <c r="K374" s="235"/>
      <c r="L374" s="44"/>
      <c r="M374" s="236" t="s">
        <v>1</v>
      </c>
      <c r="N374" s="237" t="s">
        <v>42</v>
      </c>
      <c r="O374" s="91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40" t="s">
        <v>723</v>
      </c>
      <c r="AT374" s="240" t="s">
        <v>162</v>
      </c>
      <c r="AU374" s="240" t="s">
        <v>84</v>
      </c>
      <c r="AY374" s="17" t="s">
        <v>159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7" t="s">
        <v>84</v>
      </c>
      <c r="BK374" s="241">
        <f>ROUND(I374*H374,2)</f>
        <v>0</v>
      </c>
      <c r="BL374" s="17" t="s">
        <v>723</v>
      </c>
      <c r="BM374" s="240" t="s">
        <v>724</v>
      </c>
    </row>
    <row r="375" s="2" customFormat="1" ht="16.5" customHeight="1">
      <c r="A375" s="38"/>
      <c r="B375" s="39"/>
      <c r="C375" s="228" t="s">
        <v>725</v>
      </c>
      <c r="D375" s="228" t="s">
        <v>162</v>
      </c>
      <c r="E375" s="229" t="s">
        <v>726</v>
      </c>
      <c r="F375" s="230" t="s">
        <v>727</v>
      </c>
      <c r="G375" s="231" t="s">
        <v>728</v>
      </c>
      <c r="H375" s="291"/>
      <c r="I375" s="233"/>
      <c r="J375" s="234">
        <f>ROUND(I375*H375,2)</f>
        <v>0</v>
      </c>
      <c r="K375" s="235"/>
      <c r="L375" s="44"/>
      <c r="M375" s="236" t="s">
        <v>1</v>
      </c>
      <c r="N375" s="237" t="s">
        <v>42</v>
      </c>
      <c r="O375" s="91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0" t="s">
        <v>723</v>
      </c>
      <c r="AT375" s="240" t="s">
        <v>162</v>
      </c>
      <c r="AU375" s="240" t="s">
        <v>84</v>
      </c>
      <c r="AY375" s="17" t="s">
        <v>159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7" t="s">
        <v>84</v>
      </c>
      <c r="BK375" s="241">
        <f>ROUND(I375*H375,2)</f>
        <v>0</v>
      </c>
      <c r="BL375" s="17" t="s">
        <v>723</v>
      </c>
      <c r="BM375" s="240" t="s">
        <v>729</v>
      </c>
    </row>
    <row r="376" s="2" customFormat="1" ht="21.75" customHeight="1">
      <c r="A376" s="38"/>
      <c r="B376" s="39"/>
      <c r="C376" s="228" t="s">
        <v>730</v>
      </c>
      <c r="D376" s="228" t="s">
        <v>162</v>
      </c>
      <c r="E376" s="229" t="s">
        <v>731</v>
      </c>
      <c r="F376" s="230" t="s">
        <v>732</v>
      </c>
      <c r="G376" s="231" t="s">
        <v>165</v>
      </c>
      <c r="H376" s="232">
        <v>1</v>
      </c>
      <c r="I376" s="233"/>
      <c r="J376" s="234">
        <f>ROUND(I376*H376,2)</f>
        <v>0</v>
      </c>
      <c r="K376" s="235"/>
      <c r="L376" s="44"/>
      <c r="M376" s="236" t="s">
        <v>1</v>
      </c>
      <c r="N376" s="237" t="s">
        <v>42</v>
      </c>
      <c r="O376" s="91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40" t="s">
        <v>723</v>
      </c>
      <c r="AT376" s="240" t="s">
        <v>162</v>
      </c>
      <c r="AU376" s="240" t="s">
        <v>84</v>
      </c>
      <c r="AY376" s="17" t="s">
        <v>159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7" t="s">
        <v>84</v>
      </c>
      <c r="BK376" s="241">
        <f>ROUND(I376*H376,2)</f>
        <v>0</v>
      </c>
      <c r="BL376" s="17" t="s">
        <v>723</v>
      </c>
      <c r="BM376" s="240" t="s">
        <v>733</v>
      </c>
    </row>
    <row r="377" s="2" customFormat="1" ht="16.5" customHeight="1">
      <c r="A377" s="38"/>
      <c r="B377" s="39"/>
      <c r="C377" s="228" t="s">
        <v>734</v>
      </c>
      <c r="D377" s="228" t="s">
        <v>162</v>
      </c>
      <c r="E377" s="229" t="s">
        <v>735</v>
      </c>
      <c r="F377" s="230" t="s">
        <v>736</v>
      </c>
      <c r="G377" s="231" t="s">
        <v>728</v>
      </c>
      <c r="H377" s="291"/>
      <c r="I377" s="233"/>
      <c r="J377" s="234">
        <f>ROUND(I377*H377,2)</f>
        <v>0</v>
      </c>
      <c r="K377" s="235"/>
      <c r="L377" s="44"/>
      <c r="M377" s="236" t="s">
        <v>1</v>
      </c>
      <c r="N377" s="237" t="s">
        <v>42</v>
      </c>
      <c r="O377" s="91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40" t="s">
        <v>723</v>
      </c>
      <c r="AT377" s="240" t="s">
        <v>162</v>
      </c>
      <c r="AU377" s="240" t="s">
        <v>84</v>
      </c>
      <c r="AY377" s="17" t="s">
        <v>159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7" t="s">
        <v>84</v>
      </c>
      <c r="BK377" s="241">
        <f>ROUND(I377*H377,2)</f>
        <v>0</v>
      </c>
      <c r="BL377" s="17" t="s">
        <v>723</v>
      </c>
      <c r="BM377" s="240" t="s">
        <v>737</v>
      </c>
    </row>
    <row r="378" s="2" customFormat="1" ht="16.5" customHeight="1">
      <c r="A378" s="38"/>
      <c r="B378" s="39"/>
      <c r="C378" s="228" t="s">
        <v>738</v>
      </c>
      <c r="D378" s="228" t="s">
        <v>162</v>
      </c>
      <c r="E378" s="229" t="s">
        <v>739</v>
      </c>
      <c r="F378" s="230" t="s">
        <v>740</v>
      </c>
      <c r="G378" s="231" t="s">
        <v>728</v>
      </c>
      <c r="H378" s="291"/>
      <c r="I378" s="233"/>
      <c r="J378" s="234">
        <f>ROUND(I378*H378,2)</f>
        <v>0</v>
      </c>
      <c r="K378" s="235"/>
      <c r="L378" s="44"/>
      <c r="M378" s="236" t="s">
        <v>1</v>
      </c>
      <c r="N378" s="237" t="s">
        <v>42</v>
      </c>
      <c r="O378" s="91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40" t="s">
        <v>723</v>
      </c>
      <c r="AT378" s="240" t="s">
        <v>162</v>
      </c>
      <c r="AU378" s="240" t="s">
        <v>84</v>
      </c>
      <c r="AY378" s="17" t="s">
        <v>159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7" t="s">
        <v>84</v>
      </c>
      <c r="BK378" s="241">
        <f>ROUND(I378*H378,2)</f>
        <v>0</v>
      </c>
      <c r="BL378" s="17" t="s">
        <v>723</v>
      </c>
      <c r="BM378" s="240" t="s">
        <v>741</v>
      </c>
    </row>
    <row r="379" s="2" customFormat="1" ht="49.92" customHeight="1">
      <c r="A379" s="38"/>
      <c r="B379" s="39"/>
      <c r="C379" s="40"/>
      <c r="D379" s="40"/>
      <c r="E379" s="216" t="s">
        <v>742</v>
      </c>
      <c r="F379" s="216" t="s">
        <v>743</v>
      </c>
      <c r="G379" s="40"/>
      <c r="H379" s="40"/>
      <c r="I379" s="40"/>
      <c r="J379" s="200">
        <f>BK379</f>
        <v>0</v>
      </c>
      <c r="K379" s="40"/>
      <c r="L379" s="44"/>
      <c r="M379" s="278"/>
      <c r="N379" s="279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76</v>
      </c>
      <c r="AU379" s="17" t="s">
        <v>77</v>
      </c>
      <c r="AY379" s="17" t="s">
        <v>744</v>
      </c>
      <c r="BK379" s="241">
        <f>SUM(BK380:BK384)</f>
        <v>0</v>
      </c>
    </row>
    <row r="380" s="2" customFormat="1" ht="16.32" customHeight="1">
      <c r="A380" s="38"/>
      <c r="B380" s="39"/>
      <c r="C380" s="292" t="s">
        <v>1</v>
      </c>
      <c r="D380" s="292" t="s">
        <v>162</v>
      </c>
      <c r="E380" s="293" t="s">
        <v>1</v>
      </c>
      <c r="F380" s="294" t="s">
        <v>1</v>
      </c>
      <c r="G380" s="295" t="s">
        <v>1</v>
      </c>
      <c r="H380" s="296"/>
      <c r="I380" s="297"/>
      <c r="J380" s="298">
        <f>BK380</f>
        <v>0</v>
      </c>
      <c r="K380" s="235"/>
      <c r="L380" s="44"/>
      <c r="M380" s="299" t="s">
        <v>1</v>
      </c>
      <c r="N380" s="300" t="s">
        <v>42</v>
      </c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744</v>
      </c>
      <c r="AU380" s="17" t="s">
        <v>84</v>
      </c>
      <c r="AY380" s="17" t="s">
        <v>744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7" t="s">
        <v>84</v>
      </c>
      <c r="BK380" s="241">
        <f>I380*H380</f>
        <v>0</v>
      </c>
    </row>
    <row r="381" s="2" customFormat="1" ht="16.32" customHeight="1">
      <c r="A381" s="38"/>
      <c r="B381" s="39"/>
      <c r="C381" s="292" t="s">
        <v>1</v>
      </c>
      <c r="D381" s="292" t="s">
        <v>162</v>
      </c>
      <c r="E381" s="293" t="s">
        <v>1</v>
      </c>
      <c r="F381" s="294" t="s">
        <v>1</v>
      </c>
      <c r="G381" s="295" t="s">
        <v>1</v>
      </c>
      <c r="H381" s="296"/>
      <c r="I381" s="297"/>
      <c r="J381" s="298">
        <f>BK381</f>
        <v>0</v>
      </c>
      <c r="K381" s="235"/>
      <c r="L381" s="44"/>
      <c r="M381" s="299" t="s">
        <v>1</v>
      </c>
      <c r="N381" s="300" t="s">
        <v>42</v>
      </c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744</v>
      </c>
      <c r="AU381" s="17" t="s">
        <v>84</v>
      </c>
      <c r="AY381" s="17" t="s">
        <v>744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7" t="s">
        <v>84</v>
      </c>
      <c r="BK381" s="241">
        <f>I381*H381</f>
        <v>0</v>
      </c>
    </row>
    <row r="382" s="2" customFormat="1" ht="16.32" customHeight="1">
      <c r="A382" s="38"/>
      <c r="B382" s="39"/>
      <c r="C382" s="292" t="s">
        <v>1</v>
      </c>
      <c r="D382" s="292" t="s">
        <v>162</v>
      </c>
      <c r="E382" s="293" t="s">
        <v>1</v>
      </c>
      <c r="F382" s="294" t="s">
        <v>1</v>
      </c>
      <c r="G382" s="295" t="s">
        <v>1</v>
      </c>
      <c r="H382" s="296"/>
      <c r="I382" s="297"/>
      <c r="J382" s="298">
        <f>BK382</f>
        <v>0</v>
      </c>
      <c r="K382" s="235"/>
      <c r="L382" s="44"/>
      <c r="M382" s="299" t="s">
        <v>1</v>
      </c>
      <c r="N382" s="300" t="s">
        <v>42</v>
      </c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744</v>
      </c>
      <c r="AU382" s="17" t="s">
        <v>84</v>
      </c>
      <c r="AY382" s="17" t="s">
        <v>744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7" t="s">
        <v>84</v>
      </c>
      <c r="BK382" s="241">
        <f>I382*H382</f>
        <v>0</v>
      </c>
    </row>
    <row r="383" s="2" customFormat="1" ht="16.32" customHeight="1">
      <c r="A383" s="38"/>
      <c r="B383" s="39"/>
      <c r="C383" s="292" t="s">
        <v>1</v>
      </c>
      <c r="D383" s="292" t="s">
        <v>162</v>
      </c>
      <c r="E383" s="293" t="s">
        <v>1</v>
      </c>
      <c r="F383" s="294" t="s">
        <v>1</v>
      </c>
      <c r="G383" s="295" t="s">
        <v>1</v>
      </c>
      <c r="H383" s="296"/>
      <c r="I383" s="297"/>
      <c r="J383" s="298">
        <f>BK383</f>
        <v>0</v>
      </c>
      <c r="K383" s="235"/>
      <c r="L383" s="44"/>
      <c r="M383" s="299" t="s">
        <v>1</v>
      </c>
      <c r="N383" s="300" t="s">
        <v>42</v>
      </c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744</v>
      </c>
      <c r="AU383" s="17" t="s">
        <v>84</v>
      </c>
      <c r="AY383" s="17" t="s">
        <v>744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7" t="s">
        <v>84</v>
      </c>
      <c r="BK383" s="241">
        <f>I383*H383</f>
        <v>0</v>
      </c>
    </row>
    <row r="384" s="2" customFormat="1" ht="16.32" customHeight="1">
      <c r="A384" s="38"/>
      <c r="B384" s="39"/>
      <c r="C384" s="292" t="s">
        <v>1</v>
      </c>
      <c r="D384" s="292" t="s">
        <v>162</v>
      </c>
      <c r="E384" s="293" t="s">
        <v>1</v>
      </c>
      <c r="F384" s="294" t="s">
        <v>1</v>
      </c>
      <c r="G384" s="295" t="s">
        <v>1</v>
      </c>
      <c r="H384" s="296"/>
      <c r="I384" s="297"/>
      <c r="J384" s="298">
        <f>BK384</f>
        <v>0</v>
      </c>
      <c r="K384" s="235"/>
      <c r="L384" s="44"/>
      <c r="M384" s="299" t="s">
        <v>1</v>
      </c>
      <c r="N384" s="300" t="s">
        <v>42</v>
      </c>
      <c r="O384" s="301"/>
      <c r="P384" s="301"/>
      <c r="Q384" s="301"/>
      <c r="R384" s="301"/>
      <c r="S384" s="301"/>
      <c r="T384" s="30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744</v>
      </c>
      <c r="AU384" s="17" t="s">
        <v>84</v>
      </c>
      <c r="AY384" s="17" t="s">
        <v>744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7" t="s">
        <v>84</v>
      </c>
      <c r="BK384" s="241">
        <f>I384*H384</f>
        <v>0</v>
      </c>
    </row>
    <row r="385" s="2" customFormat="1" ht="6.96" customHeight="1">
      <c r="A385" s="38"/>
      <c r="B385" s="66"/>
      <c r="C385" s="67"/>
      <c r="D385" s="67"/>
      <c r="E385" s="67"/>
      <c r="F385" s="67"/>
      <c r="G385" s="67"/>
      <c r="H385" s="67"/>
      <c r="I385" s="67"/>
      <c r="J385" s="67"/>
      <c r="K385" s="67"/>
      <c r="L385" s="44"/>
      <c r="M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</row>
  </sheetData>
  <sheetProtection sheet="1" autoFilter="0" formatColumns="0" formatRows="0" objects="1" scenarios="1" spinCount="100000" saltValue="FHujektvXMdS/Glp9PFd98CHULo+dKpjbB7IvfTcZDi6loa23F+MVOZWdo4508AWcTInYMDh0DnKuspXyU18Qw==" hashValue="WcFCAGVCwR1w3Z4iI2kpyKxxSm/Y/XvPlwXpTr3yzaV4V2GmK1BVUjqs1vNkY7/5SlqsWOkGp8QJo4icxURu+g==" algorithmName="SHA-512" password="CC35"/>
  <autoFilter ref="C137:K384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dataValidations count="2">
    <dataValidation type="list" allowBlank="1" showInputMessage="1" showErrorMessage="1" error="Povoleny jsou hodnoty K, M." sqref="D380:D385">
      <formula1>"K, M"</formula1>
    </dataValidation>
    <dataValidation type="list" allowBlank="1" showInputMessage="1" showErrorMessage="1" error="Povoleny jsou hodnoty základní, snížená, zákl. přenesená, sníž. přenesená, nulová." sqref="N380:N385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114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Stavební úpravy školských objektů a zahrady ZŠ Nepomucká</v>
      </c>
      <c r="F7" s="150"/>
      <c r="G7" s="150"/>
      <c r="H7" s="150"/>
      <c r="L7" s="20"/>
    </row>
    <row r="8" s="1" customFormat="1" ht="12" customHeight="1">
      <c r="B8" s="20"/>
      <c r="D8" s="150" t="s">
        <v>115</v>
      </c>
      <c r="L8" s="20"/>
    </row>
    <row r="9" s="2" customFormat="1" ht="16.5" customHeight="1">
      <c r="A9" s="38"/>
      <c r="B9" s="44"/>
      <c r="C9" s="38"/>
      <c r="D9" s="38"/>
      <c r="E9" s="151" t="s">
        <v>116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745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746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12. 11. 2024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">
        <v>30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26</v>
      </c>
      <c r="J23" s="141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34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37</v>
      </c>
      <c r="E32" s="38"/>
      <c r="F32" s="38"/>
      <c r="G32" s="38"/>
      <c r="H32" s="38"/>
      <c r="I32" s="38"/>
      <c r="J32" s="160">
        <f>ROUND(J130,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39</v>
      </c>
      <c r="G34" s="38"/>
      <c r="H34" s="38"/>
      <c r="I34" s="161" t="s">
        <v>38</v>
      </c>
      <c r="J34" s="161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41</v>
      </c>
      <c r="E35" s="150" t="s">
        <v>42</v>
      </c>
      <c r="F35" s="163">
        <f>ROUND((ROUND((SUM(BE130:BE199)),  2) + SUM(BE201:BE205)), 2)</f>
        <v>0</v>
      </c>
      <c r="G35" s="38"/>
      <c r="H35" s="38"/>
      <c r="I35" s="164">
        <v>0.20999999999999999</v>
      </c>
      <c r="J35" s="163">
        <f>ROUND((ROUND(((SUM(BE130:BE199))*I35),  2) + (SUM(BE201:BE205)*I35)),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43</v>
      </c>
      <c r="F36" s="163">
        <f>ROUND((ROUND((SUM(BF130:BF199)),  2) + SUM(BF201:BF205)), 2)</f>
        <v>0</v>
      </c>
      <c r="G36" s="38"/>
      <c r="H36" s="38"/>
      <c r="I36" s="164">
        <v>0.12</v>
      </c>
      <c r="J36" s="163">
        <f>ROUND((ROUND(((SUM(BF130:BF199))*I36),  2) + (SUM(BF201:BF205)*I36)),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44</v>
      </c>
      <c r="F37" s="163">
        <f>ROUND((ROUND((SUM(BG130:BG199)),  2) + SUM(BG201:BG205)),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45</v>
      </c>
      <c r="F38" s="163">
        <f>ROUND((ROUND((SUM(BH130:BH199)),  2) + SUM(BH201:BH205)),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46</v>
      </c>
      <c r="F39" s="163">
        <f>ROUND((ROUND((SUM(BI130:BI199)),  2) + SUM(BI201:BI205)),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47</v>
      </c>
      <c r="E41" s="167"/>
      <c r="F41" s="167"/>
      <c r="G41" s="168" t="s">
        <v>48</v>
      </c>
      <c r="H41" s="169" t="s">
        <v>49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Stavební úpravy školských objektů a zahrady ZŠ Nepomucká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745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SO-01 ZTI - Zdravotechnika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12. 11. 2024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>ABCD studio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34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118</v>
      </c>
      <c r="D96" s="185"/>
      <c r="E96" s="185"/>
      <c r="F96" s="185"/>
      <c r="G96" s="185"/>
      <c r="H96" s="185"/>
      <c r="I96" s="185"/>
      <c r="J96" s="186" t="s">
        <v>119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120</v>
      </c>
      <c r="D98" s="40"/>
      <c r="E98" s="40"/>
      <c r="F98" s="40"/>
      <c r="G98" s="40"/>
      <c r="H98" s="40"/>
      <c r="I98" s="40"/>
      <c r="J98" s="110">
        <f>J130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121</v>
      </c>
    </row>
    <row r="99" s="9" customFormat="1" ht="24.96" customHeight="1">
      <c r="A99" s="9"/>
      <c r="B99" s="188"/>
      <c r="C99" s="189"/>
      <c r="D99" s="190" t="s">
        <v>122</v>
      </c>
      <c r="E99" s="191"/>
      <c r="F99" s="191"/>
      <c r="G99" s="191"/>
      <c r="H99" s="191"/>
      <c r="I99" s="191"/>
      <c r="J99" s="192">
        <f>J131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127</v>
      </c>
      <c r="E100" s="196"/>
      <c r="F100" s="196"/>
      <c r="G100" s="196"/>
      <c r="H100" s="196"/>
      <c r="I100" s="196"/>
      <c r="J100" s="197">
        <f>J132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128</v>
      </c>
      <c r="E101" s="196"/>
      <c r="F101" s="196"/>
      <c r="G101" s="196"/>
      <c r="H101" s="196"/>
      <c r="I101" s="196"/>
      <c r="J101" s="197">
        <f>J134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129</v>
      </c>
      <c r="E102" s="196"/>
      <c r="F102" s="196"/>
      <c r="G102" s="196"/>
      <c r="H102" s="196"/>
      <c r="I102" s="196"/>
      <c r="J102" s="197">
        <f>J138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130</v>
      </c>
      <c r="E103" s="196"/>
      <c r="F103" s="196"/>
      <c r="G103" s="196"/>
      <c r="H103" s="196"/>
      <c r="I103" s="196"/>
      <c r="J103" s="197">
        <f>J145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131</v>
      </c>
      <c r="E104" s="191"/>
      <c r="F104" s="191"/>
      <c r="G104" s="191"/>
      <c r="H104" s="191"/>
      <c r="I104" s="191"/>
      <c r="J104" s="192">
        <f>J147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4"/>
      <c r="C105" s="133"/>
      <c r="D105" s="195" t="s">
        <v>747</v>
      </c>
      <c r="E105" s="196"/>
      <c r="F105" s="196"/>
      <c r="G105" s="196"/>
      <c r="H105" s="196"/>
      <c r="I105" s="196"/>
      <c r="J105" s="197">
        <f>J148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748</v>
      </c>
      <c r="E106" s="196"/>
      <c r="F106" s="196"/>
      <c r="G106" s="196"/>
      <c r="H106" s="196"/>
      <c r="I106" s="196"/>
      <c r="J106" s="197">
        <f>J160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132</v>
      </c>
      <c r="E107" s="196"/>
      <c r="F107" s="196"/>
      <c r="G107" s="196"/>
      <c r="H107" s="196"/>
      <c r="I107" s="196"/>
      <c r="J107" s="197">
        <f>J181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1.84" customHeight="1">
      <c r="A108" s="9"/>
      <c r="B108" s="188"/>
      <c r="C108" s="189"/>
      <c r="D108" s="199" t="s">
        <v>143</v>
      </c>
      <c r="E108" s="189"/>
      <c r="F108" s="189"/>
      <c r="G108" s="189"/>
      <c r="H108" s="189"/>
      <c r="I108" s="189"/>
      <c r="J108" s="200">
        <f>J200</f>
        <v>0</v>
      </c>
      <c r="K108" s="189"/>
      <c r="L108" s="19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144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83" t="str">
        <f>E7</f>
        <v>Stavební úpravy školských objektů a zahrady ZŠ Nepomucká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115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183" t="s">
        <v>116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745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E11</f>
        <v>SO-01 ZTI - Zdravotechnika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F14</f>
        <v xml:space="preserve"> </v>
      </c>
      <c r="G124" s="40"/>
      <c r="H124" s="40"/>
      <c r="I124" s="32" t="s">
        <v>22</v>
      </c>
      <c r="J124" s="79" t="str">
        <f>IF(J14="","",J14)</f>
        <v>12. 11. 2024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E17</f>
        <v xml:space="preserve"> </v>
      </c>
      <c r="G126" s="40"/>
      <c r="H126" s="40"/>
      <c r="I126" s="32" t="s">
        <v>29</v>
      </c>
      <c r="J126" s="36" t="str">
        <f>E23</f>
        <v>ABCD studio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27</v>
      </c>
      <c r="D127" s="40"/>
      <c r="E127" s="40"/>
      <c r="F127" s="27" t="str">
        <f>IF(E20="","",E20)</f>
        <v>Vyplň údaj</v>
      </c>
      <c r="G127" s="40"/>
      <c r="H127" s="40"/>
      <c r="I127" s="32" t="s">
        <v>34</v>
      </c>
      <c r="J127" s="36" t="str">
        <f>E26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1"/>
      <c r="B129" s="202"/>
      <c r="C129" s="203" t="s">
        <v>145</v>
      </c>
      <c r="D129" s="204" t="s">
        <v>62</v>
      </c>
      <c r="E129" s="204" t="s">
        <v>58</v>
      </c>
      <c r="F129" s="204" t="s">
        <v>59</v>
      </c>
      <c r="G129" s="204" t="s">
        <v>146</v>
      </c>
      <c r="H129" s="204" t="s">
        <v>147</v>
      </c>
      <c r="I129" s="204" t="s">
        <v>148</v>
      </c>
      <c r="J129" s="205" t="s">
        <v>119</v>
      </c>
      <c r="K129" s="206" t="s">
        <v>149</v>
      </c>
      <c r="L129" s="207"/>
      <c r="M129" s="100" t="s">
        <v>1</v>
      </c>
      <c r="N129" s="101" t="s">
        <v>41</v>
      </c>
      <c r="O129" s="101" t="s">
        <v>150</v>
      </c>
      <c r="P129" s="101" t="s">
        <v>151</v>
      </c>
      <c r="Q129" s="101" t="s">
        <v>152</v>
      </c>
      <c r="R129" s="101" t="s">
        <v>153</v>
      </c>
      <c r="S129" s="101" t="s">
        <v>154</v>
      </c>
      <c r="T129" s="102" t="s">
        <v>155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8"/>
      <c r="B130" s="39"/>
      <c r="C130" s="107" t="s">
        <v>156</v>
      </c>
      <c r="D130" s="40"/>
      <c r="E130" s="40"/>
      <c r="F130" s="40"/>
      <c r="G130" s="40"/>
      <c r="H130" s="40"/>
      <c r="I130" s="40"/>
      <c r="J130" s="208">
        <f>BK130</f>
        <v>0</v>
      </c>
      <c r="K130" s="40"/>
      <c r="L130" s="44"/>
      <c r="M130" s="103"/>
      <c r="N130" s="209"/>
      <c r="O130" s="104"/>
      <c r="P130" s="210">
        <f>P131+P147+P200</f>
        <v>0</v>
      </c>
      <c r="Q130" s="104"/>
      <c r="R130" s="210">
        <f>R131+R147+R200</f>
        <v>1.0218266</v>
      </c>
      <c r="S130" s="104"/>
      <c r="T130" s="211">
        <f>T131+T147+T200</f>
        <v>0.40959000000000001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121</v>
      </c>
      <c r="BK130" s="212">
        <f>BK131+BK147+BK200</f>
        <v>0</v>
      </c>
    </row>
    <row r="131" s="12" customFormat="1" ht="25.92" customHeight="1">
      <c r="A131" s="12"/>
      <c r="B131" s="213"/>
      <c r="C131" s="214"/>
      <c r="D131" s="215" t="s">
        <v>76</v>
      </c>
      <c r="E131" s="216" t="s">
        <v>157</v>
      </c>
      <c r="F131" s="216" t="s">
        <v>158</v>
      </c>
      <c r="G131" s="214"/>
      <c r="H131" s="214"/>
      <c r="I131" s="217"/>
      <c r="J131" s="200">
        <f>BK131</f>
        <v>0</v>
      </c>
      <c r="K131" s="214"/>
      <c r="L131" s="218"/>
      <c r="M131" s="219"/>
      <c r="N131" s="220"/>
      <c r="O131" s="220"/>
      <c r="P131" s="221">
        <f>P132+P134+P138+P145</f>
        <v>0</v>
      </c>
      <c r="Q131" s="220"/>
      <c r="R131" s="221">
        <f>R132+R134+R138+R145</f>
        <v>0.36399999999999999</v>
      </c>
      <c r="S131" s="220"/>
      <c r="T131" s="222">
        <f>T132+T134+T138+T145</f>
        <v>0.213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84</v>
      </c>
      <c r="AT131" s="224" t="s">
        <v>76</v>
      </c>
      <c r="AU131" s="224" t="s">
        <v>77</v>
      </c>
      <c r="AY131" s="223" t="s">
        <v>159</v>
      </c>
      <c r="BK131" s="225">
        <f>BK132+BK134+BK138+BK145</f>
        <v>0</v>
      </c>
    </row>
    <row r="132" s="12" customFormat="1" ht="22.8" customHeight="1">
      <c r="A132" s="12"/>
      <c r="B132" s="213"/>
      <c r="C132" s="214"/>
      <c r="D132" s="215" t="s">
        <v>76</v>
      </c>
      <c r="E132" s="226" t="s">
        <v>182</v>
      </c>
      <c r="F132" s="226" t="s">
        <v>229</v>
      </c>
      <c r="G132" s="214"/>
      <c r="H132" s="214"/>
      <c r="I132" s="217"/>
      <c r="J132" s="227">
        <f>BK132</f>
        <v>0</v>
      </c>
      <c r="K132" s="214"/>
      <c r="L132" s="218"/>
      <c r="M132" s="219"/>
      <c r="N132" s="220"/>
      <c r="O132" s="220"/>
      <c r="P132" s="221">
        <f>P133</f>
        <v>0</v>
      </c>
      <c r="Q132" s="220"/>
      <c r="R132" s="221">
        <f>R133</f>
        <v>0.36399999999999999</v>
      </c>
      <c r="S132" s="220"/>
      <c r="T132" s="222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84</v>
      </c>
      <c r="AT132" s="224" t="s">
        <v>76</v>
      </c>
      <c r="AU132" s="224" t="s">
        <v>84</v>
      </c>
      <c r="AY132" s="223" t="s">
        <v>159</v>
      </c>
      <c r="BK132" s="225">
        <f>BK133</f>
        <v>0</v>
      </c>
    </row>
    <row r="133" s="2" customFormat="1" ht="21.75" customHeight="1">
      <c r="A133" s="38"/>
      <c r="B133" s="39"/>
      <c r="C133" s="228" t="s">
        <v>84</v>
      </c>
      <c r="D133" s="228" t="s">
        <v>162</v>
      </c>
      <c r="E133" s="229" t="s">
        <v>749</v>
      </c>
      <c r="F133" s="230" t="s">
        <v>750</v>
      </c>
      <c r="G133" s="231" t="s">
        <v>221</v>
      </c>
      <c r="H133" s="232">
        <v>6.5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42</v>
      </c>
      <c r="O133" s="91"/>
      <c r="P133" s="238">
        <f>O133*H133</f>
        <v>0</v>
      </c>
      <c r="Q133" s="238">
        <v>0.056000000000000001</v>
      </c>
      <c r="R133" s="238">
        <f>Q133*H133</f>
        <v>0.36399999999999999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166</v>
      </c>
      <c r="AT133" s="240" t="s">
        <v>162</v>
      </c>
      <c r="AU133" s="240" t="s">
        <v>86</v>
      </c>
      <c r="AY133" s="17" t="s">
        <v>159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84</v>
      </c>
      <c r="BK133" s="241">
        <f>ROUND(I133*H133,2)</f>
        <v>0</v>
      </c>
      <c r="BL133" s="17" t="s">
        <v>166</v>
      </c>
      <c r="BM133" s="240" t="s">
        <v>751</v>
      </c>
    </row>
    <row r="134" s="12" customFormat="1" ht="22.8" customHeight="1">
      <c r="A134" s="12"/>
      <c r="B134" s="213"/>
      <c r="C134" s="214"/>
      <c r="D134" s="215" t="s">
        <v>76</v>
      </c>
      <c r="E134" s="226" t="s">
        <v>199</v>
      </c>
      <c r="F134" s="226" t="s">
        <v>294</v>
      </c>
      <c r="G134" s="214"/>
      <c r="H134" s="214"/>
      <c r="I134" s="217"/>
      <c r="J134" s="227">
        <f>BK134</f>
        <v>0</v>
      </c>
      <c r="K134" s="214"/>
      <c r="L134" s="218"/>
      <c r="M134" s="219"/>
      <c r="N134" s="220"/>
      <c r="O134" s="220"/>
      <c r="P134" s="221">
        <f>SUM(P135:P137)</f>
        <v>0</v>
      </c>
      <c r="Q134" s="220"/>
      <c r="R134" s="221">
        <f>SUM(R135:R137)</f>
        <v>0</v>
      </c>
      <c r="S134" s="220"/>
      <c r="T134" s="222">
        <f>SUM(T135:T137)</f>
        <v>0.213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84</v>
      </c>
      <c r="AT134" s="224" t="s">
        <v>76</v>
      </c>
      <c r="AU134" s="224" t="s">
        <v>84</v>
      </c>
      <c r="AY134" s="223" t="s">
        <v>159</v>
      </c>
      <c r="BK134" s="225">
        <f>SUM(BK135:BK137)</f>
        <v>0</v>
      </c>
    </row>
    <row r="135" s="2" customFormat="1" ht="24.15" customHeight="1">
      <c r="A135" s="38"/>
      <c r="B135" s="39"/>
      <c r="C135" s="228" t="s">
        <v>86</v>
      </c>
      <c r="D135" s="228" t="s">
        <v>162</v>
      </c>
      <c r="E135" s="229" t="s">
        <v>752</v>
      </c>
      <c r="F135" s="230" t="s">
        <v>753</v>
      </c>
      <c r="G135" s="231" t="s">
        <v>264</v>
      </c>
      <c r="H135" s="232">
        <v>16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42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0.0060000000000000001</v>
      </c>
      <c r="T135" s="239">
        <f>S135*H135</f>
        <v>0.096000000000000002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166</v>
      </c>
      <c r="AT135" s="240" t="s">
        <v>162</v>
      </c>
      <c r="AU135" s="240" t="s">
        <v>86</v>
      </c>
      <c r="AY135" s="17" t="s">
        <v>159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84</v>
      </c>
      <c r="BK135" s="241">
        <f>ROUND(I135*H135,2)</f>
        <v>0</v>
      </c>
      <c r="BL135" s="17" t="s">
        <v>166</v>
      </c>
      <c r="BM135" s="240" t="s">
        <v>754</v>
      </c>
    </row>
    <row r="136" s="2" customFormat="1" ht="24.15" customHeight="1">
      <c r="A136" s="38"/>
      <c r="B136" s="39"/>
      <c r="C136" s="228" t="s">
        <v>171</v>
      </c>
      <c r="D136" s="228" t="s">
        <v>162</v>
      </c>
      <c r="E136" s="229" t="s">
        <v>755</v>
      </c>
      <c r="F136" s="230" t="s">
        <v>756</v>
      </c>
      <c r="G136" s="231" t="s">
        <v>264</v>
      </c>
      <c r="H136" s="232">
        <v>7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42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0.0089999999999999993</v>
      </c>
      <c r="T136" s="239">
        <f>S136*H136</f>
        <v>0.063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166</v>
      </c>
      <c r="AT136" s="240" t="s">
        <v>162</v>
      </c>
      <c r="AU136" s="240" t="s">
        <v>86</v>
      </c>
      <c r="AY136" s="17" t="s">
        <v>159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84</v>
      </c>
      <c r="BK136" s="241">
        <f>ROUND(I136*H136,2)</f>
        <v>0</v>
      </c>
      <c r="BL136" s="17" t="s">
        <v>166</v>
      </c>
      <c r="BM136" s="240" t="s">
        <v>757</v>
      </c>
    </row>
    <row r="137" s="2" customFormat="1" ht="24.15" customHeight="1">
      <c r="A137" s="38"/>
      <c r="B137" s="39"/>
      <c r="C137" s="228" t="s">
        <v>166</v>
      </c>
      <c r="D137" s="228" t="s">
        <v>162</v>
      </c>
      <c r="E137" s="229" t="s">
        <v>758</v>
      </c>
      <c r="F137" s="230" t="s">
        <v>759</v>
      </c>
      <c r="G137" s="231" t="s">
        <v>264</v>
      </c>
      <c r="H137" s="232">
        <v>3</v>
      </c>
      <c r="I137" s="233"/>
      <c r="J137" s="234">
        <f>ROUND(I137*H137,2)</f>
        <v>0</v>
      </c>
      <c r="K137" s="235"/>
      <c r="L137" s="44"/>
      <c r="M137" s="236" t="s">
        <v>1</v>
      </c>
      <c r="N137" s="237" t="s">
        <v>42</v>
      </c>
      <c r="O137" s="91"/>
      <c r="P137" s="238">
        <f>O137*H137</f>
        <v>0</v>
      </c>
      <c r="Q137" s="238">
        <v>0</v>
      </c>
      <c r="R137" s="238">
        <f>Q137*H137</f>
        <v>0</v>
      </c>
      <c r="S137" s="238">
        <v>0.017999999999999999</v>
      </c>
      <c r="T137" s="239">
        <f>S137*H137</f>
        <v>0.053999999999999992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166</v>
      </c>
      <c r="AT137" s="240" t="s">
        <v>162</v>
      </c>
      <c r="AU137" s="240" t="s">
        <v>86</v>
      </c>
      <c r="AY137" s="17" t="s">
        <v>159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84</v>
      </c>
      <c r="BK137" s="241">
        <f>ROUND(I137*H137,2)</f>
        <v>0</v>
      </c>
      <c r="BL137" s="17" t="s">
        <v>166</v>
      </c>
      <c r="BM137" s="240" t="s">
        <v>760</v>
      </c>
    </row>
    <row r="138" s="12" customFormat="1" ht="22.8" customHeight="1">
      <c r="A138" s="12"/>
      <c r="B138" s="213"/>
      <c r="C138" s="214"/>
      <c r="D138" s="215" t="s">
        <v>76</v>
      </c>
      <c r="E138" s="226" t="s">
        <v>315</v>
      </c>
      <c r="F138" s="226" t="s">
        <v>316</v>
      </c>
      <c r="G138" s="214"/>
      <c r="H138" s="214"/>
      <c r="I138" s="217"/>
      <c r="J138" s="227">
        <f>BK138</f>
        <v>0</v>
      </c>
      <c r="K138" s="214"/>
      <c r="L138" s="218"/>
      <c r="M138" s="219"/>
      <c r="N138" s="220"/>
      <c r="O138" s="220"/>
      <c r="P138" s="221">
        <f>SUM(P139:P144)</f>
        <v>0</v>
      </c>
      <c r="Q138" s="220"/>
      <c r="R138" s="221">
        <f>SUM(R139:R144)</f>
        <v>0</v>
      </c>
      <c r="S138" s="220"/>
      <c r="T138" s="222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84</v>
      </c>
      <c r="AT138" s="224" t="s">
        <v>76</v>
      </c>
      <c r="AU138" s="224" t="s">
        <v>84</v>
      </c>
      <c r="AY138" s="223" t="s">
        <v>159</v>
      </c>
      <c r="BK138" s="225">
        <f>SUM(BK139:BK144)</f>
        <v>0</v>
      </c>
    </row>
    <row r="139" s="2" customFormat="1" ht="24.15" customHeight="1">
      <c r="A139" s="38"/>
      <c r="B139" s="39"/>
      <c r="C139" s="228" t="s">
        <v>178</v>
      </c>
      <c r="D139" s="228" t="s">
        <v>162</v>
      </c>
      <c r="E139" s="229" t="s">
        <v>318</v>
      </c>
      <c r="F139" s="230" t="s">
        <v>319</v>
      </c>
      <c r="G139" s="231" t="s">
        <v>206</v>
      </c>
      <c r="H139" s="232">
        <v>0.40999999999999998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42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166</v>
      </c>
      <c r="AT139" s="240" t="s">
        <v>162</v>
      </c>
      <c r="AU139" s="240" t="s">
        <v>86</v>
      </c>
      <c r="AY139" s="17" t="s">
        <v>159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84</v>
      </c>
      <c r="BK139" s="241">
        <f>ROUND(I139*H139,2)</f>
        <v>0</v>
      </c>
      <c r="BL139" s="17" t="s">
        <v>166</v>
      </c>
      <c r="BM139" s="240" t="s">
        <v>761</v>
      </c>
    </row>
    <row r="140" s="2" customFormat="1" ht="24.15" customHeight="1">
      <c r="A140" s="38"/>
      <c r="B140" s="39"/>
      <c r="C140" s="228" t="s">
        <v>182</v>
      </c>
      <c r="D140" s="228" t="s">
        <v>162</v>
      </c>
      <c r="E140" s="229" t="s">
        <v>322</v>
      </c>
      <c r="F140" s="230" t="s">
        <v>323</v>
      </c>
      <c r="G140" s="231" t="s">
        <v>206</v>
      </c>
      <c r="H140" s="232">
        <v>0.40999999999999998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42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235</v>
      </c>
      <c r="AT140" s="240" t="s">
        <v>162</v>
      </c>
      <c r="AU140" s="240" t="s">
        <v>86</v>
      </c>
      <c r="AY140" s="17" t="s">
        <v>159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84</v>
      </c>
      <c r="BK140" s="241">
        <f>ROUND(I140*H140,2)</f>
        <v>0</v>
      </c>
      <c r="BL140" s="17" t="s">
        <v>235</v>
      </c>
      <c r="BM140" s="240" t="s">
        <v>762</v>
      </c>
    </row>
    <row r="141" s="2" customFormat="1" ht="24.15" customHeight="1">
      <c r="A141" s="38"/>
      <c r="B141" s="39"/>
      <c r="C141" s="228" t="s">
        <v>188</v>
      </c>
      <c r="D141" s="228" t="s">
        <v>162</v>
      </c>
      <c r="E141" s="229" t="s">
        <v>326</v>
      </c>
      <c r="F141" s="230" t="s">
        <v>327</v>
      </c>
      <c r="G141" s="231" t="s">
        <v>206</v>
      </c>
      <c r="H141" s="232">
        <v>4.0999999999999996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42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166</v>
      </c>
      <c r="AT141" s="240" t="s">
        <v>162</v>
      </c>
      <c r="AU141" s="240" t="s">
        <v>86</v>
      </c>
      <c r="AY141" s="17" t="s">
        <v>159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84</v>
      </c>
      <c r="BK141" s="241">
        <f>ROUND(I141*H141,2)</f>
        <v>0</v>
      </c>
      <c r="BL141" s="17" t="s">
        <v>166</v>
      </c>
      <c r="BM141" s="240" t="s">
        <v>763</v>
      </c>
    </row>
    <row r="142" s="13" customFormat="1">
      <c r="A142" s="13"/>
      <c r="B142" s="242"/>
      <c r="C142" s="243"/>
      <c r="D142" s="244" t="s">
        <v>193</v>
      </c>
      <c r="E142" s="243"/>
      <c r="F142" s="246" t="s">
        <v>764</v>
      </c>
      <c r="G142" s="243"/>
      <c r="H142" s="247">
        <v>4.0999999999999996</v>
      </c>
      <c r="I142" s="248"/>
      <c r="J142" s="243"/>
      <c r="K142" s="243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193</v>
      </c>
      <c r="AU142" s="253" t="s">
        <v>86</v>
      </c>
      <c r="AV142" s="13" t="s">
        <v>86</v>
      </c>
      <c r="AW142" s="13" t="s">
        <v>4</v>
      </c>
      <c r="AX142" s="13" t="s">
        <v>84</v>
      </c>
      <c r="AY142" s="253" t="s">
        <v>159</v>
      </c>
    </row>
    <row r="143" s="2" customFormat="1" ht="33" customHeight="1">
      <c r="A143" s="38"/>
      <c r="B143" s="39"/>
      <c r="C143" s="228" t="s">
        <v>195</v>
      </c>
      <c r="D143" s="228" t="s">
        <v>162</v>
      </c>
      <c r="E143" s="229" t="s">
        <v>765</v>
      </c>
      <c r="F143" s="230" t="s">
        <v>766</v>
      </c>
      <c r="G143" s="231" t="s">
        <v>206</v>
      </c>
      <c r="H143" s="232">
        <v>0.40999999999999998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166</v>
      </c>
      <c r="AT143" s="240" t="s">
        <v>162</v>
      </c>
      <c r="AU143" s="240" t="s">
        <v>86</v>
      </c>
      <c r="AY143" s="17" t="s">
        <v>159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84</v>
      </c>
      <c r="BK143" s="241">
        <f>ROUND(I143*H143,2)</f>
        <v>0</v>
      </c>
      <c r="BL143" s="17" t="s">
        <v>166</v>
      </c>
      <c r="BM143" s="240" t="s">
        <v>767</v>
      </c>
    </row>
    <row r="144" s="2" customFormat="1" ht="24.15" customHeight="1">
      <c r="A144" s="38"/>
      <c r="B144" s="39"/>
      <c r="C144" s="228" t="s">
        <v>199</v>
      </c>
      <c r="D144" s="228" t="s">
        <v>162</v>
      </c>
      <c r="E144" s="229" t="s">
        <v>768</v>
      </c>
      <c r="F144" s="230" t="s">
        <v>769</v>
      </c>
      <c r="G144" s="231" t="s">
        <v>206</v>
      </c>
      <c r="H144" s="232">
        <v>0.40999999999999998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166</v>
      </c>
      <c r="AT144" s="240" t="s">
        <v>162</v>
      </c>
      <c r="AU144" s="240" t="s">
        <v>86</v>
      </c>
      <c r="AY144" s="17" t="s">
        <v>159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84</v>
      </c>
      <c r="BK144" s="241">
        <f>ROUND(I144*H144,2)</f>
        <v>0</v>
      </c>
      <c r="BL144" s="17" t="s">
        <v>166</v>
      </c>
      <c r="BM144" s="240" t="s">
        <v>770</v>
      </c>
    </row>
    <row r="145" s="12" customFormat="1" ht="22.8" customHeight="1">
      <c r="A145" s="12"/>
      <c r="B145" s="213"/>
      <c r="C145" s="214"/>
      <c r="D145" s="215" t="s">
        <v>76</v>
      </c>
      <c r="E145" s="226" t="s">
        <v>334</v>
      </c>
      <c r="F145" s="226" t="s">
        <v>335</v>
      </c>
      <c r="G145" s="214"/>
      <c r="H145" s="214"/>
      <c r="I145" s="217"/>
      <c r="J145" s="227">
        <f>BK145</f>
        <v>0</v>
      </c>
      <c r="K145" s="214"/>
      <c r="L145" s="218"/>
      <c r="M145" s="219"/>
      <c r="N145" s="220"/>
      <c r="O145" s="220"/>
      <c r="P145" s="221">
        <f>P146</f>
        <v>0</v>
      </c>
      <c r="Q145" s="220"/>
      <c r="R145" s="221">
        <f>R146</f>
        <v>0</v>
      </c>
      <c r="S145" s="220"/>
      <c r="T145" s="222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84</v>
      </c>
      <c r="AT145" s="224" t="s">
        <v>76</v>
      </c>
      <c r="AU145" s="224" t="s">
        <v>84</v>
      </c>
      <c r="AY145" s="223" t="s">
        <v>159</v>
      </c>
      <c r="BK145" s="225">
        <f>BK146</f>
        <v>0</v>
      </c>
    </row>
    <row r="146" s="2" customFormat="1" ht="16.5" customHeight="1">
      <c r="A146" s="38"/>
      <c r="B146" s="39"/>
      <c r="C146" s="228" t="s">
        <v>203</v>
      </c>
      <c r="D146" s="228" t="s">
        <v>162</v>
      </c>
      <c r="E146" s="229" t="s">
        <v>337</v>
      </c>
      <c r="F146" s="230" t="s">
        <v>338</v>
      </c>
      <c r="G146" s="231" t="s">
        <v>206</v>
      </c>
      <c r="H146" s="232">
        <v>0.36399999999999999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166</v>
      </c>
      <c r="AT146" s="240" t="s">
        <v>162</v>
      </c>
      <c r="AU146" s="240" t="s">
        <v>86</v>
      </c>
      <c r="AY146" s="17" t="s">
        <v>159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84</v>
      </c>
      <c r="BK146" s="241">
        <f>ROUND(I146*H146,2)</f>
        <v>0</v>
      </c>
      <c r="BL146" s="17" t="s">
        <v>166</v>
      </c>
      <c r="BM146" s="240" t="s">
        <v>771</v>
      </c>
    </row>
    <row r="147" s="12" customFormat="1" ht="25.92" customHeight="1">
      <c r="A147" s="12"/>
      <c r="B147" s="213"/>
      <c r="C147" s="214"/>
      <c r="D147" s="215" t="s">
        <v>76</v>
      </c>
      <c r="E147" s="216" t="s">
        <v>340</v>
      </c>
      <c r="F147" s="216" t="s">
        <v>341</v>
      </c>
      <c r="G147" s="214"/>
      <c r="H147" s="214"/>
      <c r="I147" s="217"/>
      <c r="J147" s="200">
        <f>BK147</f>
        <v>0</v>
      </c>
      <c r="K147" s="214"/>
      <c r="L147" s="218"/>
      <c r="M147" s="219"/>
      <c r="N147" s="220"/>
      <c r="O147" s="220"/>
      <c r="P147" s="221">
        <f>P148+P160+P181</f>
        <v>0</v>
      </c>
      <c r="Q147" s="220"/>
      <c r="R147" s="221">
        <f>R148+R160+R181</f>
        <v>0.65782660000000004</v>
      </c>
      <c r="S147" s="220"/>
      <c r="T147" s="222">
        <f>T148+T160+T181</f>
        <v>0.19658999999999999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86</v>
      </c>
      <c r="AT147" s="224" t="s">
        <v>76</v>
      </c>
      <c r="AU147" s="224" t="s">
        <v>77</v>
      </c>
      <c r="AY147" s="223" t="s">
        <v>159</v>
      </c>
      <c r="BK147" s="225">
        <f>BK148+BK160+BK181</f>
        <v>0</v>
      </c>
    </row>
    <row r="148" s="12" customFormat="1" ht="22.8" customHeight="1">
      <c r="A148" s="12"/>
      <c r="B148" s="213"/>
      <c r="C148" s="214"/>
      <c r="D148" s="215" t="s">
        <v>76</v>
      </c>
      <c r="E148" s="226" t="s">
        <v>772</v>
      </c>
      <c r="F148" s="226" t="s">
        <v>773</v>
      </c>
      <c r="G148" s="214"/>
      <c r="H148" s="214"/>
      <c r="I148" s="217"/>
      <c r="J148" s="227">
        <f>BK148</f>
        <v>0</v>
      </c>
      <c r="K148" s="214"/>
      <c r="L148" s="218"/>
      <c r="M148" s="219"/>
      <c r="N148" s="220"/>
      <c r="O148" s="220"/>
      <c r="P148" s="221">
        <f>SUM(P149:P159)</f>
        <v>0</v>
      </c>
      <c r="Q148" s="220"/>
      <c r="R148" s="221">
        <f>SUM(R149:R159)</f>
        <v>0.039550000000000002</v>
      </c>
      <c r="S148" s="220"/>
      <c r="T148" s="222">
        <f>SUM(T149:T159)</f>
        <v>0.020999999999999998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86</v>
      </c>
      <c r="AT148" s="224" t="s">
        <v>76</v>
      </c>
      <c r="AU148" s="224" t="s">
        <v>84</v>
      </c>
      <c r="AY148" s="223" t="s">
        <v>159</v>
      </c>
      <c r="BK148" s="225">
        <f>SUM(BK149:BK159)</f>
        <v>0</v>
      </c>
    </row>
    <row r="149" s="2" customFormat="1" ht="16.5" customHeight="1">
      <c r="A149" s="38"/>
      <c r="B149" s="39"/>
      <c r="C149" s="228" t="s">
        <v>160</v>
      </c>
      <c r="D149" s="228" t="s">
        <v>162</v>
      </c>
      <c r="E149" s="229" t="s">
        <v>774</v>
      </c>
      <c r="F149" s="230" t="s">
        <v>775</v>
      </c>
      <c r="G149" s="231" t="s">
        <v>264</v>
      </c>
      <c r="H149" s="232">
        <v>10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42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0.0020999999999999999</v>
      </c>
      <c r="T149" s="239">
        <f>S149*H149</f>
        <v>0.020999999999999998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235</v>
      </c>
      <c r="AT149" s="240" t="s">
        <v>162</v>
      </c>
      <c r="AU149" s="240" t="s">
        <v>86</v>
      </c>
      <c r="AY149" s="17" t="s">
        <v>159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84</v>
      </c>
      <c r="BK149" s="241">
        <f>ROUND(I149*H149,2)</f>
        <v>0</v>
      </c>
      <c r="BL149" s="17" t="s">
        <v>235</v>
      </c>
      <c r="BM149" s="240" t="s">
        <v>776</v>
      </c>
    </row>
    <row r="150" s="2" customFormat="1" ht="16.5" customHeight="1">
      <c r="A150" s="38"/>
      <c r="B150" s="39"/>
      <c r="C150" s="228" t="s">
        <v>8</v>
      </c>
      <c r="D150" s="228" t="s">
        <v>162</v>
      </c>
      <c r="E150" s="229" t="s">
        <v>777</v>
      </c>
      <c r="F150" s="230" t="s">
        <v>778</v>
      </c>
      <c r="G150" s="231" t="s">
        <v>367</v>
      </c>
      <c r="H150" s="232">
        <v>9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0.00031</v>
      </c>
      <c r="R150" s="238">
        <f>Q150*H150</f>
        <v>0.0027899999999999999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235</v>
      </c>
      <c r="AT150" s="240" t="s">
        <v>162</v>
      </c>
      <c r="AU150" s="240" t="s">
        <v>86</v>
      </c>
      <c r="AY150" s="17" t="s">
        <v>159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84</v>
      </c>
      <c r="BK150" s="241">
        <f>ROUND(I150*H150,2)</f>
        <v>0</v>
      </c>
      <c r="BL150" s="17" t="s">
        <v>235</v>
      </c>
      <c r="BM150" s="240" t="s">
        <v>779</v>
      </c>
    </row>
    <row r="151" s="2" customFormat="1" ht="16.5" customHeight="1">
      <c r="A151" s="38"/>
      <c r="B151" s="39"/>
      <c r="C151" s="228" t="s">
        <v>218</v>
      </c>
      <c r="D151" s="228" t="s">
        <v>162</v>
      </c>
      <c r="E151" s="229" t="s">
        <v>780</v>
      </c>
      <c r="F151" s="230" t="s">
        <v>781</v>
      </c>
      <c r="G151" s="231" t="s">
        <v>367</v>
      </c>
      <c r="H151" s="232">
        <v>4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42</v>
      </c>
      <c r="O151" s="91"/>
      <c r="P151" s="238">
        <f>O151*H151</f>
        <v>0</v>
      </c>
      <c r="Q151" s="238">
        <v>0.001</v>
      </c>
      <c r="R151" s="238">
        <f>Q151*H151</f>
        <v>0.0040000000000000001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235</v>
      </c>
      <c r="AT151" s="240" t="s">
        <v>162</v>
      </c>
      <c r="AU151" s="240" t="s">
        <v>86</v>
      </c>
      <c r="AY151" s="17" t="s">
        <v>159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84</v>
      </c>
      <c r="BK151" s="241">
        <f>ROUND(I151*H151,2)</f>
        <v>0</v>
      </c>
      <c r="BL151" s="17" t="s">
        <v>235</v>
      </c>
      <c r="BM151" s="240" t="s">
        <v>782</v>
      </c>
    </row>
    <row r="152" s="2" customFormat="1" ht="16.5" customHeight="1">
      <c r="A152" s="38"/>
      <c r="B152" s="39"/>
      <c r="C152" s="228" t="s">
        <v>224</v>
      </c>
      <c r="D152" s="228" t="s">
        <v>162</v>
      </c>
      <c r="E152" s="229" t="s">
        <v>783</v>
      </c>
      <c r="F152" s="230" t="s">
        <v>784</v>
      </c>
      <c r="G152" s="231" t="s">
        <v>264</v>
      </c>
      <c r="H152" s="232">
        <v>8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0.00048000000000000001</v>
      </c>
      <c r="R152" s="238">
        <f>Q152*H152</f>
        <v>0.0038400000000000001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235</v>
      </c>
      <c r="AT152" s="240" t="s">
        <v>162</v>
      </c>
      <c r="AU152" s="240" t="s">
        <v>86</v>
      </c>
      <c r="AY152" s="17" t="s">
        <v>159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84</v>
      </c>
      <c r="BK152" s="241">
        <f>ROUND(I152*H152,2)</f>
        <v>0</v>
      </c>
      <c r="BL152" s="17" t="s">
        <v>235</v>
      </c>
      <c r="BM152" s="240" t="s">
        <v>785</v>
      </c>
    </row>
    <row r="153" s="2" customFormat="1" ht="21.75" customHeight="1">
      <c r="A153" s="38"/>
      <c r="B153" s="39"/>
      <c r="C153" s="265" t="s">
        <v>230</v>
      </c>
      <c r="D153" s="265" t="s">
        <v>268</v>
      </c>
      <c r="E153" s="266" t="s">
        <v>786</v>
      </c>
      <c r="F153" s="267" t="s">
        <v>787</v>
      </c>
      <c r="G153" s="268" t="s">
        <v>367</v>
      </c>
      <c r="H153" s="269">
        <v>16</v>
      </c>
      <c r="I153" s="270"/>
      <c r="J153" s="271">
        <f>ROUND(I153*H153,2)</f>
        <v>0</v>
      </c>
      <c r="K153" s="272"/>
      <c r="L153" s="273"/>
      <c r="M153" s="274" t="s">
        <v>1</v>
      </c>
      <c r="N153" s="275" t="s">
        <v>42</v>
      </c>
      <c r="O153" s="91"/>
      <c r="P153" s="238">
        <f>O153*H153</f>
        <v>0</v>
      </c>
      <c r="Q153" s="238">
        <v>6.9999999999999994E-05</v>
      </c>
      <c r="R153" s="238">
        <f>Q153*H153</f>
        <v>0.0011199999999999999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317</v>
      </c>
      <c r="AT153" s="240" t="s">
        <v>268</v>
      </c>
      <c r="AU153" s="240" t="s">
        <v>86</v>
      </c>
      <c r="AY153" s="17" t="s">
        <v>159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84</v>
      </c>
      <c r="BK153" s="241">
        <f>ROUND(I153*H153,2)</f>
        <v>0</v>
      </c>
      <c r="BL153" s="17" t="s">
        <v>235</v>
      </c>
      <c r="BM153" s="240" t="s">
        <v>788</v>
      </c>
    </row>
    <row r="154" s="2" customFormat="1" ht="16.5" customHeight="1">
      <c r="A154" s="38"/>
      <c r="B154" s="39"/>
      <c r="C154" s="228" t="s">
        <v>235</v>
      </c>
      <c r="D154" s="228" t="s">
        <v>162</v>
      </c>
      <c r="E154" s="229" t="s">
        <v>789</v>
      </c>
      <c r="F154" s="230" t="s">
        <v>790</v>
      </c>
      <c r="G154" s="231" t="s">
        <v>264</v>
      </c>
      <c r="H154" s="232">
        <v>10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0.0022399999999999998</v>
      </c>
      <c r="R154" s="238">
        <f>Q154*H154</f>
        <v>0.022399999999999996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235</v>
      </c>
      <c r="AT154" s="240" t="s">
        <v>162</v>
      </c>
      <c r="AU154" s="240" t="s">
        <v>86</v>
      </c>
      <c r="AY154" s="17" t="s">
        <v>159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84</v>
      </c>
      <c r="BK154" s="241">
        <f>ROUND(I154*H154,2)</f>
        <v>0</v>
      </c>
      <c r="BL154" s="17" t="s">
        <v>235</v>
      </c>
      <c r="BM154" s="240" t="s">
        <v>791</v>
      </c>
    </row>
    <row r="155" s="2" customFormat="1" ht="21.75" customHeight="1">
      <c r="A155" s="38"/>
      <c r="B155" s="39"/>
      <c r="C155" s="265" t="s">
        <v>240</v>
      </c>
      <c r="D155" s="265" t="s">
        <v>268</v>
      </c>
      <c r="E155" s="266" t="s">
        <v>792</v>
      </c>
      <c r="F155" s="267" t="s">
        <v>793</v>
      </c>
      <c r="G155" s="268" t="s">
        <v>367</v>
      </c>
      <c r="H155" s="269">
        <v>20</v>
      </c>
      <c r="I155" s="270"/>
      <c r="J155" s="271">
        <f>ROUND(I155*H155,2)</f>
        <v>0</v>
      </c>
      <c r="K155" s="272"/>
      <c r="L155" s="273"/>
      <c r="M155" s="274" t="s">
        <v>1</v>
      </c>
      <c r="N155" s="275" t="s">
        <v>42</v>
      </c>
      <c r="O155" s="91"/>
      <c r="P155" s="238">
        <f>O155*H155</f>
        <v>0</v>
      </c>
      <c r="Q155" s="238">
        <v>0.00027</v>
      </c>
      <c r="R155" s="238">
        <f>Q155*H155</f>
        <v>0.0054000000000000003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317</v>
      </c>
      <c r="AT155" s="240" t="s">
        <v>268</v>
      </c>
      <c r="AU155" s="240" t="s">
        <v>86</v>
      </c>
      <c r="AY155" s="17" t="s">
        <v>159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84</v>
      </c>
      <c r="BK155" s="241">
        <f>ROUND(I155*H155,2)</f>
        <v>0</v>
      </c>
      <c r="BL155" s="17" t="s">
        <v>235</v>
      </c>
      <c r="BM155" s="240" t="s">
        <v>794</v>
      </c>
    </row>
    <row r="156" s="2" customFormat="1" ht="16.5" customHeight="1">
      <c r="A156" s="38"/>
      <c r="B156" s="39"/>
      <c r="C156" s="228" t="s">
        <v>245</v>
      </c>
      <c r="D156" s="228" t="s">
        <v>162</v>
      </c>
      <c r="E156" s="229" t="s">
        <v>795</v>
      </c>
      <c r="F156" s="230" t="s">
        <v>796</v>
      </c>
      <c r="G156" s="231" t="s">
        <v>367</v>
      </c>
      <c r="H156" s="232">
        <v>14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235</v>
      </c>
      <c r="AT156" s="240" t="s">
        <v>162</v>
      </c>
      <c r="AU156" s="240" t="s">
        <v>86</v>
      </c>
      <c r="AY156" s="17" t="s">
        <v>159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84</v>
      </c>
      <c r="BK156" s="241">
        <f>ROUND(I156*H156,2)</f>
        <v>0</v>
      </c>
      <c r="BL156" s="17" t="s">
        <v>235</v>
      </c>
      <c r="BM156" s="240" t="s">
        <v>797</v>
      </c>
    </row>
    <row r="157" s="2" customFormat="1" ht="21.75" customHeight="1">
      <c r="A157" s="38"/>
      <c r="B157" s="39"/>
      <c r="C157" s="228" t="s">
        <v>250</v>
      </c>
      <c r="D157" s="228" t="s">
        <v>162</v>
      </c>
      <c r="E157" s="229" t="s">
        <v>798</v>
      </c>
      <c r="F157" s="230" t="s">
        <v>799</v>
      </c>
      <c r="G157" s="231" t="s">
        <v>367</v>
      </c>
      <c r="H157" s="232">
        <v>7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235</v>
      </c>
      <c r="AT157" s="240" t="s">
        <v>162</v>
      </c>
      <c r="AU157" s="240" t="s">
        <v>86</v>
      </c>
      <c r="AY157" s="17" t="s">
        <v>159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84</v>
      </c>
      <c r="BK157" s="241">
        <f>ROUND(I157*H157,2)</f>
        <v>0</v>
      </c>
      <c r="BL157" s="17" t="s">
        <v>235</v>
      </c>
      <c r="BM157" s="240" t="s">
        <v>800</v>
      </c>
    </row>
    <row r="158" s="2" customFormat="1" ht="21.75" customHeight="1">
      <c r="A158" s="38"/>
      <c r="B158" s="39"/>
      <c r="C158" s="228" t="s">
        <v>257</v>
      </c>
      <c r="D158" s="228" t="s">
        <v>162</v>
      </c>
      <c r="E158" s="229" t="s">
        <v>801</v>
      </c>
      <c r="F158" s="230" t="s">
        <v>802</v>
      </c>
      <c r="G158" s="231" t="s">
        <v>264</v>
      </c>
      <c r="H158" s="232">
        <v>18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235</v>
      </c>
      <c r="AT158" s="240" t="s">
        <v>162</v>
      </c>
      <c r="AU158" s="240" t="s">
        <v>86</v>
      </c>
      <c r="AY158" s="17" t="s">
        <v>159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84</v>
      </c>
      <c r="BK158" s="241">
        <f>ROUND(I158*H158,2)</f>
        <v>0</v>
      </c>
      <c r="BL158" s="17" t="s">
        <v>235</v>
      </c>
      <c r="BM158" s="240" t="s">
        <v>803</v>
      </c>
    </row>
    <row r="159" s="2" customFormat="1" ht="24.15" customHeight="1">
      <c r="A159" s="38"/>
      <c r="B159" s="39"/>
      <c r="C159" s="228" t="s">
        <v>7</v>
      </c>
      <c r="D159" s="228" t="s">
        <v>162</v>
      </c>
      <c r="E159" s="229" t="s">
        <v>804</v>
      </c>
      <c r="F159" s="230" t="s">
        <v>805</v>
      </c>
      <c r="G159" s="231" t="s">
        <v>206</v>
      </c>
      <c r="H159" s="232">
        <v>0.040000000000000001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235</v>
      </c>
      <c r="AT159" s="240" t="s">
        <v>162</v>
      </c>
      <c r="AU159" s="240" t="s">
        <v>86</v>
      </c>
      <c r="AY159" s="17" t="s">
        <v>159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84</v>
      </c>
      <c r="BK159" s="241">
        <f>ROUND(I159*H159,2)</f>
        <v>0</v>
      </c>
      <c r="BL159" s="17" t="s">
        <v>235</v>
      </c>
      <c r="BM159" s="240" t="s">
        <v>806</v>
      </c>
    </row>
    <row r="160" s="12" customFormat="1" ht="22.8" customHeight="1">
      <c r="A160" s="12"/>
      <c r="B160" s="213"/>
      <c r="C160" s="214"/>
      <c r="D160" s="215" t="s">
        <v>76</v>
      </c>
      <c r="E160" s="226" t="s">
        <v>807</v>
      </c>
      <c r="F160" s="226" t="s">
        <v>808</v>
      </c>
      <c r="G160" s="214"/>
      <c r="H160" s="214"/>
      <c r="I160" s="217"/>
      <c r="J160" s="227">
        <f>BK160</f>
        <v>0</v>
      </c>
      <c r="K160" s="214"/>
      <c r="L160" s="218"/>
      <c r="M160" s="219"/>
      <c r="N160" s="220"/>
      <c r="O160" s="220"/>
      <c r="P160" s="221">
        <f>SUM(P161:P180)</f>
        <v>0</v>
      </c>
      <c r="Q160" s="220"/>
      <c r="R160" s="221">
        <f>SUM(R161:R180)</f>
        <v>0.18408659999999999</v>
      </c>
      <c r="S160" s="220"/>
      <c r="T160" s="222">
        <f>SUM(T161:T180)</f>
        <v>0.01052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86</v>
      </c>
      <c r="AT160" s="224" t="s">
        <v>76</v>
      </c>
      <c r="AU160" s="224" t="s">
        <v>84</v>
      </c>
      <c r="AY160" s="223" t="s">
        <v>159</v>
      </c>
      <c r="BK160" s="225">
        <f>SUM(BK161:BK180)</f>
        <v>0</v>
      </c>
    </row>
    <row r="161" s="2" customFormat="1" ht="21.75" customHeight="1">
      <c r="A161" s="38"/>
      <c r="B161" s="39"/>
      <c r="C161" s="228" t="s">
        <v>267</v>
      </c>
      <c r="D161" s="228" t="s">
        <v>162</v>
      </c>
      <c r="E161" s="229" t="s">
        <v>809</v>
      </c>
      <c r="F161" s="230" t="s">
        <v>810</v>
      </c>
      <c r="G161" s="231" t="s">
        <v>264</v>
      </c>
      <c r="H161" s="232">
        <v>20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0.00029</v>
      </c>
      <c r="T161" s="239">
        <f>S161*H161</f>
        <v>0.0057999999999999996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235</v>
      </c>
      <c r="AT161" s="240" t="s">
        <v>162</v>
      </c>
      <c r="AU161" s="240" t="s">
        <v>86</v>
      </c>
      <c r="AY161" s="17" t="s">
        <v>159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84</v>
      </c>
      <c r="BK161" s="241">
        <f>ROUND(I161*H161,2)</f>
        <v>0</v>
      </c>
      <c r="BL161" s="17" t="s">
        <v>235</v>
      </c>
      <c r="BM161" s="240" t="s">
        <v>811</v>
      </c>
    </row>
    <row r="162" s="2" customFormat="1" ht="24.15" customHeight="1">
      <c r="A162" s="38"/>
      <c r="B162" s="39"/>
      <c r="C162" s="228" t="s">
        <v>273</v>
      </c>
      <c r="D162" s="228" t="s">
        <v>162</v>
      </c>
      <c r="E162" s="229" t="s">
        <v>812</v>
      </c>
      <c r="F162" s="230" t="s">
        <v>813</v>
      </c>
      <c r="G162" s="231" t="s">
        <v>367</v>
      </c>
      <c r="H162" s="232">
        <v>4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42</v>
      </c>
      <c r="O162" s="91"/>
      <c r="P162" s="238">
        <f>O162*H162</f>
        <v>0</v>
      </c>
      <c r="Q162" s="238">
        <v>5.0000000000000002E-05</v>
      </c>
      <c r="R162" s="238">
        <f>Q162*H162</f>
        <v>0.00020000000000000001</v>
      </c>
      <c r="S162" s="238">
        <v>0.00051999999999999995</v>
      </c>
      <c r="T162" s="239">
        <f>S162*H162</f>
        <v>0.0020799999999999998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235</v>
      </c>
      <c r="AT162" s="240" t="s">
        <v>162</v>
      </c>
      <c r="AU162" s="240" t="s">
        <v>86</v>
      </c>
      <c r="AY162" s="17" t="s">
        <v>159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84</v>
      </c>
      <c r="BK162" s="241">
        <f>ROUND(I162*H162,2)</f>
        <v>0</v>
      </c>
      <c r="BL162" s="17" t="s">
        <v>235</v>
      </c>
      <c r="BM162" s="240" t="s">
        <v>814</v>
      </c>
    </row>
    <row r="163" s="2" customFormat="1" ht="21.75" customHeight="1">
      <c r="A163" s="38"/>
      <c r="B163" s="39"/>
      <c r="C163" s="265" t="s">
        <v>278</v>
      </c>
      <c r="D163" s="265" t="s">
        <v>268</v>
      </c>
      <c r="E163" s="266" t="s">
        <v>815</v>
      </c>
      <c r="F163" s="267" t="s">
        <v>816</v>
      </c>
      <c r="G163" s="268" t="s">
        <v>264</v>
      </c>
      <c r="H163" s="269">
        <v>2</v>
      </c>
      <c r="I163" s="270"/>
      <c r="J163" s="271">
        <f>ROUND(I163*H163,2)</f>
        <v>0</v>
      </c>
      <c r="K163" s="272"/>
      <c r="L163" s="273"/>
      <c r="M163" s="274" t="s">
        <v>1</v>
      </c>
      <c r="N163" s="275" t="s">
        <v>42</v>
      </c>
      <c r="O163" s="91"/>
      <c r="P163" s="238">
        <f>O163*H163</f>
        <v>0</v>
      </c>
      <c r="Q163" s="238">
        <v>0.00046999999999999999</v>
      </c>
      <c r="R163" s="238">
        <f>Q163*H163</f>
        <v>0.00093999999999999997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317</v>
      </c>
      <c r="AT163" s="240" t="s">
        <v>268</v>
      </c>
      <c r="AU163" s="240" t="s">
        <v>86</v>
      </c>
      <c r="AY163" s="17" t="s">
        <v>159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84</v>
      </c>
      <c r="BK163" s="241">
        <f>ROUND(I163*H163,2)</f>
        <v>0</v>
      </c>
      <c r="BL163" s="17" t="s">
        <v>235</v>
      </c>
      <c r="BM163" s="240" t="s">
        <v>817</v>
      </c>
    </row>
    <row r="164" s="13" customFormat="1">
      <c r="A164" s="13"/>
      <c r="B164" s="242"/>
      <c r="C164" s="243"/>
      <c r="D164" s="244" t="s">
        <v>193</v>
      </c>
      <c r="E164" s="243"/>
      <c r="F164" s="246" t="s">
        <v>818</v>
      </c>
      <c r="G164" s="243"/>
      <c r="H164" s="247">
        <v>2</v>
      </c>
      <c r="I164" s="248"/>
      <c r="J164" s="243"/>
      <c r="K164" s="243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193</v>
      </c>
      <c r="AU164" s="253" t="s">
        <v>86</v>
      </c>
      <c r="AV164" s="13" t="s">
        <v>86</v>
      </c>
      <c r="AW164" s="13" t="s">
        <v>4</v>
      </c>
      <c r="AX164" s="13" t="s">
        <v>84</v>
      </c>
      <c r="AY164" s="253" t="s">
        <v>159</v>
      </c>
    </row>
    <row r="165" s="2" customFormat="1" ht="24.15" customHeight="1">
      <c r="A165" s="38"/>
      <c r="B165" s="39"/>
      <c r="C165" s="228" t="s">
        <v>282</v>
      </c>
      <c r="D165" s="228" t="s">
        <v>162</v>
      </c>
      <c r="E165" s="229" t="s">
        <v>819</v>
      </c>
      <c r="F165" s="230" t="s">
        <v>820</v>
      </c>
      <c r="G165" s="231" t="s">
        <v>367</v>
      </c>
      <c r="H165" s="232">
        <v>4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5.0000000000000002E-05</v>
      </c>
      <c r="R165" s="238">
        <f>Q165*H165</f>
        <v>0.00020000000000000001</v>
      </c>
      <c r="S165" s="238">
        <v>0.00066</v>
      </c>
      <c r="T165" s="239">
        <f>S165*H165</f>
        <v>0.00264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235</v>
      </c>
      <c r="AT165" s="240" t="s">
        <v>162</v>
      </c>
      <c r="AU165" s="240" t="s">
        <v>86</v>
      </c>
      <c r="AY165" s="17" t="s">
        <v>159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84</v>
      </c>
      <c r="BK165" s="241">
        <f>ROUND(I165*H165,2)</f>
        <v>0</v>
      </c>
      <c r="BL165" s="17" t="s">
        <v>235</v>
      </c>
      <c r="BM165" s="240" t="s">
        <v>821</v>
      </c>
    </row>
    <row r="166" s="2" customFormat="1" ht="21.75" customHeight="1">
      <c r="A166" s="38"/>
      <c r="B166" s="39"/>
      <c r="C166" s="265" t="s">
        <v>286</v>
      </c>
      <c r="D166" s="265" t="s">
        <v>268</v>
      </c>
      <c r="E166" s="266" t="s">
        <v>822</v>
      </c>
      <c r="F166" s="267" t="s">
        <v>823</v>
      </c>
      <c r="G166" s="268" t="s">
        <v>264</v>
      </c>
      <c r="H166" s="269">
        <v>2.0600000000000001</v>
      </c>
      <c r="I166" s="270"/>
      <c r="J166" s="271">
        <f>ROUND(I166*H166,2)</f>
        <v>0</v>
      </c>
      <c r="K166" s="272"/>
      <c r="L166" s="273"/>
      <c r="M166" s="274" t="s">
        <v>1</v>
      </c>
      <c r="N166" s="275" t="s">
        <v>42</v>
      </c>
      <c r="O166" s="91"/>
      <c r="P166" s="238">
        <f>O166*H166</f>
        <v>0</v>
      </c>
      <c r="Q166" s="238">
        <v>0.00060999999999999997</v>
      </c>
      <c r="R166" s="238">
        <f>Q166*H166</f>
        <v>0.0012566000000000001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317</v>
      </c>
      <c r="AT166" s="240" t="s">
        <v>268</v>
      </c>
      <c r="AU166" s="240" t="s">
        <v>86</v>
      </c>
      <c r="AY166" s="17" t="s">
        <v>159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84</v>
      </c>
      <c r="BK166" s="241">
        <f>ROUND(I166*H166,2)</f>
        <v>0</v>
      </c>
      <c r="BL166" s="17" t="s">
        <v>235</v>
      </c>
      <c r="BM166" s="240" t="s">
        <v>824</v>
      </c>
    </row>
    <row r="167" s="13" customFormat="1">
      <c r="A167" s="13"/>
      <c r="B167" s="242"/>
      <c r="C167" s="243"/>
      <c r="D167" s="244" t="s">
        <v>193</v>
      </c>
      <c r="E167" s="243"/>
      <c r="F167" s="246" t="s">
        <v>825</v>
      </c>
      <c r="G167" s="243"/>
      <c r="H167" s="247">
        <v>2.0600000000000001</v>
      </c>
      <c r="I167" s="248"/>
      <c r="J167" s="243"/>
      <c r="K167" s="243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193</v>
      </c>
      <c r="AU167" s="253" t="s">
        <v>86</v>
      </c>
      <c r="AV167" s="13" t="s">
        <v>86</v>
      </c>
      <c r="AW167" s="13" t="s">
        <v>4</v>
      </c>
      <c r="AX167" s="13" t="s">
        <v>84</v>
      </c>
      <c r="AY167" s="253" t="s">
        <v>159</v>
      </c>
    </row>
    <row r="168" s="2" customFormat="1" ht="24.15" customHeight="1">
      <c r="A168" s="38"/>
      <c r="B168" s="39"/>
      <c r="C168" s="228" t="s">
        <v>290</v>
      </c>
      <c r="D168" s="228" t="s">
        <v>162</v>
      </c>
      <c r="E168" s="229" t="s">
        <v>826</v>
      </c>
      <c r="F168" s="230" t="s">
        <v>827</v>
      </c>
      <c r="G168" s="231" t="s">
        <v>264</v>
      </c>
      <c r="H168" s="232">
        <v>47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42</v>
      </c>
      <c r="O168" s="91"/>
      <c r="P168" s="238">
        <f>O168*H168</f>
        <v>0</v>
      </c>
      <c r="Q168" s="238">
        <v>0.00084000000000000003</v>
      </c>
      <c r="R168" s="238">
        <f>Q168*H168</f>
        <v>0.039480000000000001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235</v>
      </c>
      <c r="AT168" s="240" t="s">
        <v>162</v>
      </c>
      <c r="AU168" s="240" t="s">
        <v>86</v>
      </c>
      <c r="AY168" s="17" t="s">
        <v>159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84</v>
      </c>
      <c r="BK168" s="241">
        <f>ROUND(I168*H168,2)</f>
        <v>0</v>
      </c>
      <c r="BL168" s="17" t="s">
        <v>235</v>
      </c>
      <c r="BM168" s="240" t="s">
        <v>828</v>
      </c>
    </row>
    <row r="169" s="2" customFormat="1" ht="16.5" customHeight="1">
      <c r="A169" s="38"/>
      <c r="B169" s="39"/>
      <c r="C169" s="265" t="s">
        <v>295</v>
      </c>
      <c r="D169" s="265" t="s">
        <v>268</v>
      </c>
      <c r="E169" s="266" t="s">
        <v>829</v>
      </c>
      <c r="F169" s="267" t="s">
        <v>830</v>
      </c>
      <c r="G169" s="268" t="s">
        <v>367</v>
      </c>
      <c r="H169" s="269">
        <v>94</v>
      </c>
      <c r="I169" s="270"/>
      <c r="J169" s="271">
        <f>ROUND(I169*H169,2)</f>
        <v>0</v>
      </c>
      <c r="K169" s="272"/>
      <c r="L169" s="273"/>
      <c r="M169" s="274" t="s">
        <v>1</v>
      </c>
      <c r="N169" s="275" t="s">
        <v>42</v>
      </c>
      <c r="O169" s="91"/>
      <c r="P169" s="238">
        <f>O169*H169</f>
        <v>0</v>
      </c>
      <c r="Q169" s="238">
        <v>0.00068000000000000005</v>
      </c>
      <c r="R169" s="238">
        <f>Q169*H169</f>
        <v>0.063920000000000005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317</v>
      </c>
      <c r="AT169" s="240" t="s">
        <v>268</v>
      </c>
      <c r="AU169" s="240" t="s">
        <v>86</v>
      </c>
      <c r="AY169" s="17" t="s">
        <v>159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84</v>
      </c>
      <c r="BK169" s="241">
        <f>ROUND(I169*H169,2)</f>
        <v>0</v>
      </c>
      <c r="BL169" s="17" t="s">
        <v>235</v>
      </c>
      <c r="BM169" s="240" t="s">
        <v>831</v>
      </c>
    </row>
    <row r="170" s="2" customFormat="1" ht="24.15" customHeight="1">
      <c r="A170" s="38"/>
      <c r="B170" s="39"/>
      <c r="C170" s="228" t="s">
        <v>300</v>
      </c>
      <c r="D170" s="228" t="s">
        <v>162</v>
      </c>
      <c r="E170" s="229" t="s">
        <v>832</v>
      </c>
      <c r="F170" s="230" t="s">
        <v>833</v>
      </c>
      <c r="G170" s="231" t="s">
        <v>264</v>
      </c>
      <c r="H170" s="232">
        <v>35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42</v>
      </c>
      <c r="O170" s="91"/>
      <c r="P170" s="238">
        <f>O170*H170</f>
        <v>0</v>
      </c>
      <c r="Q170" s="238">
        <v>0.00116</v>
      </c>
      <c r="R170" s="238">
        <f>Q170*H170</f>
        <v>0.040599999999999997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235</v>
      </c>
      <c r="AT170" s="240" t="s">
        <v>162</v>
      </c>
      <c r="AU170" s="240" t="s">
        <v>86</v>
      </c>
      <c r="AY170" s="17" t="s">
        <v>159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84</v>
      </c>
      <c r="BK170" s="241">
        <f>ROUND(I170*H170,2)</f>
        <v>0</v>
      </c>
      <c r="BL170" s="17" t="s">
        <v>235</v>
      </c>
      <c r="BM170" s="240" t="s">
        <v>834</v>
      </c>
    </row>
    <row r="171" s="2" customFormat="1" ht="16.5" customHeight="1">
      <c r="A171" s="38"/>
      <c r="B171" s="39"/>
      <c r="C171" s="265" t="s">
        <v>305</v>
      </c>
      <c r="D171" s="265" t="s">
        <v>268</v>
      </c>
      <c r="E171" s="266" t="s">
        <v>835</v>
      </c>
      <c r="F171" s="267" t="s">
        <v>836</v>
      </c>
      <c r="G171" s="268" t="s">
        <v>367</v>
      </c>
      <c r="H171" s="269">
        <v>40</v>
      </c>
      <c r="I171" s="270"/>
      <c r="J171" s="271">
        <f>ROUND(I171*H171,2)</f>
        <v>0</v>
      </c>
      <c r="K171" s="272"/>
      <c r="L171" s="273"/>
      <c r="M171" s="274" t="s">
        <v>1</v>
      </c>
      <c r="N171" s="275" t="s">
        <v>42</v>
      </c>
      <c r="O171" s="91"/>
      <c r="P171" s="238">
        <f>O171*H171</f>
        <v>0</v>
      </c>
      <c r="Q171" s="238">
        <v>6.9999999999999994E-05</v>
      </c>
      <c r="R171" s="238">
        <f>Q171*H171</f>
        <v>0.0027999999999999995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317</v>
      </c>
      <c r="AT171" s="240" t="s">
        <v>268</v>
      </c>
      <c r="AU171" s="240" t="s">
        <v>86</v>
      </c>
      <c r="AY171" s="17" t="s">
        <v>159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84</v>
      </c>
      <c r="BK171" s="241">
        <f>ROUND(I171*H171,2)</f>
        <v>0</v>
      </c>
      <c r="BL171" s="17" t="s">
        <v>235</v>
      </c>
      <c r="BM171" s="240" t="s">
        <v>837</v>
      </c>
    </row>
    <row r="172" s="2" customFormat="1" ht="16.5" customHeight="1">
      <c r="A172" s="38"/>
      <c r="B172" s="39"/>
      <c r="C172" s="265" t="s">
        <v>310</v>
      </c>
      <c r="D172" s="265" t="s">
        <v>268</v>
      </c>
      <c r="E172" s="266" t="s">
        <v>838</v>
      </c>
      <c r="F172" s="267" t="s">
        <v>839</v>
      </c>
      <c r="G172" s="268" t="s">
        <v>367</v>
      </c>
      <c r="H172" s="269">
        <v>30</v>
      </c>
      <c r="I172" s="270"/>
      <c r="J172" s="271">
        <f>ROUND(I172*H172,2)</f>
        <v>0</v>
      </c>
      <c r="K172" s="272"/>
      <c r="L172" s="273"/>
      <c r="M172" s="274" t="s">
        <v>1</v>
      </c>
      <c r="N172" s="275" t="s">
        <v>42</v>
      </c>
      <c r="O172" s="91"/>
      <c r="P172" s="238">
        <f>O172*H172</f>
        <v>0</v>
      </c>
      <c r="Q172" s="238">
        <v>9.0000000000000006E-05</v>
      </c>
      <c r="R172" s="238">
        <f>Q172*H172</f>
        <v>0.0027000000000000001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317</v>
      </c>
      <c r="AT172" s="240" t="s">
        <v>268</v>
      </c>
      <c r="AU172" s="240" t="s">
        <v>86</v>
      </c>
      <c r="AY172" s="17" t="s">
        <v>159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84</v>
      </c>
      <c r="BK172" s="241">
        <f>ROUND(I172*H172,2)</f>
        <v>0</v>
      </c>
      <c r="BL172" s="17" t="s">
        <v>235</v>
      </c>
      <c r="BM172" s="240" t="s">
        <v>840</v>
      </c>
    </row>
    <row r="173" s="2" customFormat="1" ht="24.15" customHeight="1">
      <c r="A173" s="38"/>
      <c r="B173" s="39"/>
      <c r="C173" s="228" t="s">
        <v>317</v>
      </c>
      <c r="D173" s="228" t="s">
        <v>162</v>
      </c>
      <c r="E173" s="229" t="s">
        <v>841</v>
      </c>
      <c r="F173" s="230" t="s">
        <v>842</v>
      </c>
      <c r="G173" s="231" t="s">
        <v>264</v>
      </c>
      <c r="H173" s="232">
        <v>5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0.0014400000000000001</v>
      </c>
      <c r="R173" s="238">
        <f>Q173*H173</f>
        <v>0.0072000000000000007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235</v>
      </c>
      <c r="AT173" s="240" t="s">
        <v>162</v>
      </c>
      <c r="AU173" s="240" t="s">
        <v>86</v>
      </c>
      <c r="AY173" s="17" t="s">
        <v>159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84</v>
      </c>
      <c r="BK173" s="241">
        <f>ROUND(I173*H173,2)</f>
        <v>0</v>
      </c>
      <c r="BL173" s="17" t="s">
        <v>235</v>
      </c>
      <c r="BM173" s="240" t="s">
        <v>843</v>
      </c>
    </row>
    <row r="174" s="2" customFormat="1" ht="16.5" customHeight="1">
      <c r="A174" s="38"/>
      <c r="B174" s="39"/>
      <c r="C174" s="265" t="s">
        <v>321</v>
      </c>
      <c r="D174" s="265" t="s">
        <v>268</v>
      </c>
      <c r="E174" s="266" t="s">
        <v>844</v>
      </c>
      <c r="F174" s="267" t="s">
        <v>845</v>
      </c>
      <c r="G174" s="268" t="s">
        <v>367</v>
      </c>
      <c r="H174" s="269">
        <v>10</v>
      </c>
      <c r="I174" s="270"/>
      <c r="J174" s="271">
        <f>ROUND(I174*H174,2)</f>
        <v>0</v>
      </c>
      <c r="K174" s="272"/>
      <c r="L174" s="273"/>
      <c r="M174" s="274" t="s">
        <v>1</v>
      </c>
      <c r="N174" s="275" t="s">
        <v>42</v>
      </c>
      <c r="O174" s="91"/>
      <c r="P174" s="238">
        <f>O174*H174</f>
        <v>0</v>
      </c>
      <c r="Q174" s="238">
        <v>0.00010000000000000001</v>
      </c>
      <c r="R174" s="238">
        <f>Q174*H174</f>
        <v>0.001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317</v>
      </c>
      <c r="AT174" s="240" t="s">
        <v>268</v>
      </c>
      <c r="AU174" s="240" t="s">
        <v>86</v>
      </c>
      <c r="AY174" s="17" t="s">
        <v>159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84</v>
      </c>
      <c r="BK174" s="241">
        <f>ROUND(I174*H174,2)</f>
        <v>0</v>
      </c>
      <c r="BL174" s="17" t="s">
        <v>235</v>
      </c>
      <c r="BM174" s="240" t="s">
        <v>846</v>
      </c>
    </row>
    <row r="175" s="2" customFormat="1" ht="37.8" customHeight="1">
      <c r="A175" s="38"/>
      <c r="B175" s="39"/>
      <c r="C175" s="228" t="s">
        <v>325</v>
      </c>
      <c r="D175" s="228" t="s">
        <v>162</v>
      </c>
      <c r="E175" s="229" t="s">
        <v>847</v>
      </c>
      <c r="F175" s="230" t="s">
        <v>848</v>
      </c>
      <c r="G175" s="231" t="s">
        <v>264</v>
      </c>
      <c r="H175" s="232">
        <v>72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6.9999999999999994E-05</v>
      </c>
      <c r="R175" s="238">
        <f>Q175*H175</f>
        <v>0.0050399999999999993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235</v>
      </c>
      <c r="AT175" s="240" t="s">
        <v>162</v>
      </c>
      <c r="AU175" s="240" t="s">
        <v>86</v>
      </c>
      <c r="AY175" s="17" t="s">
        <v>159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84</v>
      </c>
      <c r="BK175" s="241">
        <f>ROUND(I175*H175,2)</f>
        <v>0</v>
      </c>
      <c r="BL175" s="17" t="s">
        <v>235</v>
      </c>
      <c r="BM175" s="240" t="s">
        <v>849</v>
      </c>
    </row>
    <row r="176" s="2" customFormat="1" ht="37.8" customHeight="1">
      <c r="A176" s="38"/>
      <c r="B176" s="39"/>
      <c r="C176" s="228" t="s">
        <v>330</v>
      </c>
      <c r="D176" s="228" t="s">
        <v>162</v>
      </c>
      <c r="E176" s="229" t="s">
        <v>850</v>
      </c>
      <c r="F176" s="230" t="s">
        <v>851</v>
      </c>
      <c r="G176" s="231" t="s">
        <v>264</v>
      </c>
      <c r="H176" s="232">
        <v>15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9.0000000000000006E-05</v>
      </c>
      <c r="R176" s="238">
        <f>Q176*H176</f>
        <v>0.0013500000000000001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235</v>
      </c>
      <c r="AT176" s="240" t="s">
        <v>162</v>
      </c>
      <c r="AU176" s="240" t="s">
        <v>86</v>
      </c>
      <c r="AY176" s="17" t="s">
        <v>159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84</v>
      </c>
      <c r="BK176" s="241">
        <f>ROUND(I176*H176,2)</f>
        <v>0</v>
      </c>
      <c r="BL176" s="17" t="s">
        <v>235</v>
      </c>
      <c r="BM176" s="240" t="s">
        <v>852</v>
      </c>
    </row>
    <row r="177" s="2" customFormat="1" ht="16.5" customHeight="1">
      <c r="A177" s="38"/>
      <c r="B177" s="39"/>
      <c r="C177" s="228" t="s">
        <v>336</v>
      </c>
      <c r="D177" s="228" t="s">
        <v>162</v>
      </c>
      <c r="E177" s="229" t="s">
        <v>853</v>
      </c>
      <c r="F177" s="230" t="s">
        <v>854</v>
      </c>
      <c r="G177" s="231" t="s">
        <v>367</v>
      </c>
      <c r="H177" s="232">
        <v>33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42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235</v>
      </c>
      <c r="AT177" s="240" t="s">
        <v>162</v>
      </c>
      <c r="AU177" s="240" t="s">
        <v>86</v>
      </c>
      <c r="AY177" s="17" t="s">
        <v>159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84</v>
      </c>
      <c r="BK177" s="241">
        <f>ROUND(I177*H177,2)</f>
        <v>0</v>
      </c>
      <c r="BL177" s="17" t="s">
        <v>235</v>
      </c>
      <c r="BM177" s="240" t="s">
        <v>855</v>
      </c>
    </row>
    <row r="178" s="2" customFormat="1" ht="24.15" customHeight="1">
      <c r="A178" s="38"/>
      <c r="B178" s="39"/>
      <c r="C178" s="228" t="s">
        <v>344</v>
      </c>
      <c r="D178" s="228" t="s">
        <v>162</v>
      </c>
      <c r="E178" s="229" t="s">
        <v>856</v>
      </c>
      <c r="F178" s="230" t="s">
        <v>857</v>
      </c>
      <c r="G178" s="231" t="s">
        <v>264</v>
      </c>
      <c r="H178" s="232">
        <v>87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0.00019000000000000001</v>
      </c>
      <c r="R178" s="238">
        <f>Q178*H178</f>
        <v>0.01653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235</v>
      </c>
      <c r="AT178" s="240" t="s">
        <v>162</v>
      </c>
      <c r="AU178" s="240" t="s">
        <v>86</v>
      </c>
      <c r="AY178" s="17" t="s">
        <v>159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84</v>
      </c>
      <c r="BK178" s="241">
        <f>ROUND(I178*H178,2)</f>
        <v>0</v>
      </c>
      <c r="BL178" s="17" t="s">
        <v>235</v>
      </c>
      <c r="BM178" s="240" t="s">
        <v>858</v>
      </c>
    </row>
    <row r="179" s="2" customFormat="1" ht="21.75" customHeight="1">
      <c r="A179" s="38"/>
      <c r="B179" s="39"/>
      <c r="C179" s="228" t="s">
        <v>348</v>
      </c>
      <c r="D179" s="228" t="s">
        <v>162</v>
      </c>
      <c r="E179" s="229" t="s">
        <v>859</v>
      </c>
      <c r="F179" s="230" t="s">
        <v>860</v>
      </c>
      <c r="G179" s="231" t="s">
        <v>264</v>
      </c>
      <c r="H179" s="232">
        <v>87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42</v>
      </c>
      <c r="O179" s="91"/>
      <c r="P179" s="238">
        <f>O179*H179</f>
        <v>0</v>
      </c>
      <c r="Q179" s="238">
        <v>1.0000000000000001E-05</v>
      </c>
      <c r="R179" s="238">
        <f>Q179*H179</f>
        <v>0.00087000000000000011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235</v>
      </c>
      <c r="AT179" s="240" t="s">
        <v>162</v>
      </c>
      <c r="AU179" s="240" t="s">
        <v>86</v>
      </c>
      <c r="AY179" s="17" t="s">
        <v>159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84</v>
      </c>
      <c r="BK179" s="241">
        <f>ROUND(I179*H179,2)</f>
        <v>0</v>
      </c>
      <c r="BL179" s="17" t="s">
        <v>235</v>
      </c>
      <c r="BM179" s="240" t="s">
        <v>861</v>
      </c>
    </row>
    <row r="180" s="2" customFormat="1" ht="24.15" customHeight="1">
      <c r="A180" s="38"/>
      <c r="B180" s="39"/>
      <c r="C180" s="228" t="s">
        <v>352</v>
      </c>
      <c r="D180" s="228" t="s">
        <v>162</v>
      </c>
      <c r="E180" s="229" t="s">
        <v>862</v>
      </c>
      <c r="F180" s="230" t="s">
        <v>863</v>
      </c>
      <c r="G180" s="231" t="s">
        <v>206</v>
      </c>
      <c r="H180" s="232">
        <v>0.184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235</v>
      </c>
      <c r="AT180" s="240" t="s">
        <v>162</v>
      </c>
      <c r="AU180" s="240" t="s">
        <v>86</v>
      </c>
      <c r="AY180" s="17" t="s">
        <v>159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84</v>
      </c>
      <c r="BK180" s="241">
        <f>ROUND(I180*H180,2)</f>
        <v>0</v>
      </c>
      <c r="BL180" s="17" t="s">
        <v>235</v>
      </c>
      <c r="BM180" s="240" t="s">
        <v>864</v>
      </c>
    </row>
    <row r="181" s="12" customFormat="1" ht="22.8" customHeight="1">
      <c r="A181" s="12"/>
      <c r="B181" s="213"/>
      <c r="C181" s="214"/>
      <c r="D181" s="215" t="s">
        <v>76</v>
      </c>
      <c r="E181" s="226" t="s">
        <v>342</v>
      </c>
      <c r="F181" s="226" t="s">
        <v>343</v>
      </c>
      <c r="G181" s="214"/>
      <c r="H181" s="214"/>
      <c r="I181" s="217"/>
      <c r="J181" s="227">
        <f>BK181</f>
        <v>0</v>
      </c>
      <c r="K181" s="214"/>
      <c r="L181" s="218"/>
      <c r="M181" s="219"/>
      <c r="N181" s="220"/>
      <c r="O181" s="220"/>
      <c r="P181" s="221">
        <f>SUM(P182:P199)</f>
        <v>0</v>
      </c>
      <c r="Q181" s="220"/>
      <c r="R181" s="221">
        <f>SUM(R182:R199)</f>
        <v>0.43419000000000008</v>
      </c>
      <c r="S181" s="220"/>
      <c r="T181" s="222">
        <f>SUM(T182:T199)</f>
        <v>0.16507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86</v>
      </c>
      <c r="AT181" s="224" t="s">
        <v>76</v>
      </c>
      <c r="AU181" s="224" t="s">
        <v>84</v>
      </c>
      <c r="AY181" s="223" t="s">
        <v>159</v>
      </c>
      <c r="BK181" s="225">
        <f>SUM(BK182:BK199)</f>
        <v>0</v>
      </c>
    </row>
    <row r="182" s="2" customFormat="1" ht="24.15" customHeight="1">
      <c r="A182" s="38"/>
      <c r="B182" s="39"/>
      <c r="C182" s="228" t="s">
        <v>356</v>
      </c>
      <c r="D182" s="228" t="s">
        <v>162</v>
      </c>
      <c r="E182" s="229" t="s">
        <v>865</v>
      </c>
      <c r="F182" s="230" t="s">
        <v>866</v>
      </c>
      <c r="G182" s="231" t="s">
        <v>165</v>
      </c>
      <c r="H182" s="232">
        <v>3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0.02894</v>
      </c>
      <c r="R182" s="238">
        <f>Q182*H182</f>
        <v>0.086820000000000008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235</v>
      </c>
      <c r="AT182" s="240" t="s">
        <v>162</v>
      </c>
      <c r="AU182" s="240" t="s">
        <v>86</v>
      </c>
      <c r="AY182" s="17" t="s">
        <v>159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84</v>
      </c>
      <c r="BK182" s="241">
        <f>ROUND(I182*H182,2)</f>
        <v>0</v>
      </c>
      <c r="BL182" s="17" t="s">
        <v>235</v>
      </c>
      <c r="BM182" s="240" t="s">
        <v>867</v>
      </c>
    </row>
    <row r="183" s="2" customFormat="1" ht="21.75" customHeight="1">
      <c r="A183" s="38"/>
      <c r="B183" s="39"/>
      <c r="C183" s="228" t="s">
        <v>360</v>
      </c>
      <c r="D183" s="228" t="s">
        <v>162</v>
      </c>
      <c r="E183" s="229" t="s">
        <v>868</v>
      </c>
      <c r="F183" s="230" t="s">
        <v>869</v>
      </c>
      <c r="G183" s="231" t="s">
        <v>367</v>
      </c>
      <c r="H183" s="232">
        <v>3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0.0011900000000000001</v>
      </c>
      <c r="R183" s="238">
        <f>Q183*H183</f>
        <v>0.0035700000000000003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235</v>
      </c>
      <c r="AT183" s="240" t="s">
        <v>162</v>
      </c>
      <c r="AU183" s="240" t="s">
        <v>86</v>
      </c>
      <c r="AY183" s="17" t="s">
        <v>159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84</v>
      </c>
      <c r="BK183" s="241">
        <f>ROUND(I183*H183,2)</f>
        <v>0</v>
      </c>
      <c r="BL183" s="17" t="s">
        <v>235</v>
      </c>
      <c r="BM183" s="240" t="s">
        <v>870</v>
      </c>
    </row>
    <row r="184" s="2" customFormat="1" ht="24.15" customHeight="1">
      <c r="A184" s="38"/>
      <c r="B184" s="39"/>
      <c r="C184" s="265" t="s">
        <v>364</v>
      </c>
      <c r="D184" s="265" t="s">
        <v>268</v>
      </c>
      <c r="E184" s="266" t="s">
        <v>871</v>
      </c>
      <c r="F184" s="267" t="s">
        <v>872</v>
      </c>
      <c r="G184" s="268" t="s">
        <v>367</v>
      </c>
      <c r="H184" s="269">
        <v>3</v>
      </c>
      <c r="I184" s="270"/>
      <c r="J184" s="271">
        <f>ROUND(I184*H184,2)</f>
        <v>0</v>
      </c>
      <c r="K184" s="272"/>
      <c r="L184" s="273"/>
      <c r="M184" s="274" t="s">
        <v>1</v>
      </c>
      <c r="N184" s="275" t="s">
        <v>42</v>
      </c>
      <c r="O184" s="91"/>
      <c r="P184" s="238">
        <f>O184*H184</f>
        <v>0</v>
      </c>
      <c r="Q184" s="238">
        <v>0.014500000000000001</v>
      </c>
      <c r="R184" s="238">
        <f>Q184*H184</f>
        <v>0.043500000000000004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317</v>
      </c>
      <c r="AT184" s="240" t="s">
        <v>268</v>
      </c>
      <c r="AU184" s="240" t="s">
        <v>86</v>
      </c>
      <c r="AY184" s="17" t="s">
        <v>159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84</v>
      </c>
      <c r="BK184" s="241">
        <f>ROUND(I184*H184,2)</f>
        <v>0</v>
      </c>
      <c r="BL184" s="17" t="s">
        <v>235</v>
      </c>
      <c r="BM184" s="240" t="s">
        <v>873</v>
      </c>
    </row>
    <row r="185" s="2" customFormat="1" ht="24.15" customHeight="1">
      <c r="A185" s="38"/>
      <c r="B185" s="39"/>
      <c r="C185" s="228" t="s">
        <v>371</v>
      </c>
      <c r="D185" s="228" t="s">
        <v>162</v>
      </c>
      <c r="E185" s="229" t="s">
        <v>874</v>
      </c>
      <c r="F185" s="230" t="s">
        <v>875</v>
      </c>
      <c r="G185" s="231" t="s">
        <v>165</v>
      </c>
      <c r="H185" s="232">
        <v>3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0.01908</v>
      </c>
      <c r="R185" s="238">
        <f>Q185*H185</f>
        <v>0.057239999999999999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235</v>
      </c>
      <c r="AT185" s="240" t="s">
        <v>162</v>
      </c>
      <c r="AU185" s="240" t="s">
        <v>86</v>
      </c>
      <c r="AY185" s="17" t="s">
        <v>159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84</v>
      </c>
      <c r="BK185" s="241">
        <f>ROUND(I185*H185,2)</f>
        <v>0</v>
      </c>
      <c r="BL185" s="17" t="s">
        <v>235</v>
      </c>
      <c r="BM185" s="240" t="s">
        <v>876</v>
      </c>
    </row>
    <row r="186" s="2" customFormat="1" ht="24.15" customHeight="1">
      <c r="A186" s="38"/>
      <c r="B186" s="39"/>
      <c r="C186" s="228" t="s">
        <v>376</v>
      </c>
      <c r="D186" s="228" t="s">
        <v>162</v>
      </c>
      <c r="E186" s="229" t="s">
        <v>877</v>
      </c>
      <c r="F186" s="230" t="s">
        <v>878</v>
      </c>
      <c r="G186" s="231" t="s">
        <v>165</v>
      </c>
      <c r="H186" s="232">
        <v>10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0.014970000000000001</v>
      </c>
      <c r="R186" s="238">
        <f>Q186*H186</f>
        <v>0.1497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235</v>
      </c>
      <c r="AT186" s="240" t="s">
        <v>162</v>
      </c>
      <c r="AU186" s="240" t="s">
        <v>86</v>
      </c>
      <c r="AY186" s="17" t="s">
        <v>159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84</v>
      </c>
      <c r="BK186" s="241">
        <f>ROUND(I186*H186,2)</f>
        <v>0</v>
      </c>
      <c r="BL186" s="17" t="s">
        <v>235</v>
      </c>
      <c r="BM186" s="240" t="s">
        <v>879</v>
      </c>
    </row>
    <row r="187" s="2" customFormat="1" ht="24.15" customHeight="1">
      <c r="A187" s="38"/>
      <c r="B187" s="39"/>
      <c r="C187" s="228" t="s">
        <v>381</v>
      </c>
      <c r="D187" s="228" t="s">
        <v>162</v>
      </c>
      <c r="E187" s="229" t="s">
        <v>880</v>
      </c>
      <c r="F187" s="230" t="s">
        <v>881</v>
      </c>
      <c r="G187" s="231" t="s">
        <v>165</v>
      </c>
      <c r="H187" s="232">
        <v>1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42</v>
      </c>
      <c r="O187" s="91"/>
      <c r="P187" s="238">
        <f>O187*H187</f>
        <v>0</v>
      </c>
      <c r="Q187" s="238">
        <v>0.016889999999999999</v>
      </c>
      <c r="R187" s="238">
        <f>Q187*H187</f>
        <v>0.016889999999999999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235</v>
      </c>
      <c r="AT187" s="240" t="s">
        <v>162</v>
      </c>
      <c r="AU187" s="240" t="s">
        <v>86</v>
      </c>
      <c r="AY187" s="17" t="s">
        <v>159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84</v>
      </c>
      <c r="BK187" s="241">
        <f>ROUND(I187*H187,2)</f>
        <v>0</v>
      </c>
      <c r="BL187" s="17" t="s">
        <v>235</v>
      </c>
      <c r="BM187" s="240" t="s">
        <v>882</v>
      </c>
    </row>
    <row r="188" s="2" customFormat="1" ht="24.15" customHeight="1">
      <c r="A188" s="38"/>
      <c r="B188" s="39"/>
      <c r="C188" s="228" t="s">
        <v>385</v>
      </c>
      <c r="D188" s="228" t="s">
        <v>162</v>
      </c>
      <c r="E188" s="229" t="s">
        <v>883</v>
      </c>
      <c r="F188" s="230" t="s">
        <v>884</v>
      </c>
      <c r="G188" s="231" t="s">
        <v>165</v>
      </c>
      <c r="H188" s="232">
        <v>1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0.014749999999999999</v>
      </c>
      <c r="R188" s="238">
        <f>Q188*H188</f>
        <v>0.014749999999999999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235</v>
      </c>
      <c r="AT188" s="240" t="s">
        <v>162</v>
      </c>
      <c r="AU188" s="240" t="s">
        <v>86</v>
      </c>
      <c r="AY188" s="17" t="s">
        <v>159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84</v>
      </c>
      <c r="BK188" s="241">
        <f>ROUND(I188*H188,2)</f>
        <v>0</v>
      </c>
      <c r="BL188" s="17" t="s">
        <v>235</v>
      </c>
      <c r="BM188" s="240" t="s">
        <v>885</v>
      </c>
    </row>
    <row r="189" s="2" customFormat="1" ht="21.75" customHeight="1">
      <c r="A189" s="38"/>
      <c r="B189" s="39"/>
      <c r="C189" s="228" t="s">
        <v>391</v>
      </c>
      <c r="D189" s="228" t="s">
        <v>162</v>
      </c>
      <c r="E189" s="229" t="s">
        <v>886</v>
      </c>
      <c r="F189" s="230" t="s">
        <v>887</v>
      </c>
      <c r="G189" s="231" t="s">
        <v>165</v>
      </c>
      <c r="H189" s="232">
        <v>1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42</v>
      </c>
      <c r="O189" s="91"/>
      <c r="P189" s="238">
        <f>O189*H189</f>
        <v>0</v>
      </c>
      <c r="Q189" s="238">
        <v>0</v>
      </c>
      <c r="R189" s="238">
        <f>Q189*H189</f>
        <v>0</v>
      </c>
      <c r="S189" s="238">
        <v>0.155</v>
      </c>
      <c r="T189" s="239">
        <f>S189*H189</f>
        <v>0.155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235</v>
      </c>
      <c r="AT189" s="240" t="s">
        <v>162</v>
      </c>
      <c r="AU189" s="240" t="s">
        <v>86</v>
      </c>
      <c r="AY189" s="17" t="s">
        <v>159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84</v>
      </c>
      <c r="BK189" s="241">
        <f>ROUND(I189*H189,2)</f>
        <v>0</v>
      </c>
      <c r="BL189" s="17" t="s">
        <v>235</v>
      </c>
      <c r="BM189" s="240" t="s">
        <v>888</v>
      </c>
    </row>
    <row r="190" s="2" customFormat="1" ht="24.15" customHeight="1">
      <c r="A190" s="38"/>
      <c r="B190" s="39"/>
      <c r="C190" s="228" t="s">
        <v>395</v>
      </c>
      <c r="D190" s="228" t="s">
        <v>162</v>
      </c>
      <c r="E190" s="229" t="s">
        <v>889</v>
      </c>
      <c r="F190" s="230" t="s">
        <v>890</v>
      </c>
      <c r="G190" s="231" t="s">
        <v>367</v>
      </c>
      <c r="H190" s="232">
        <v>1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0.010070000000000001</v>
      </c>
      <c r="R190" s="238">
        <f>Q190*H190</f>
        <v>0.010070000000000001</v>
      </c>
      <c r="S190" s="238">
        <v>0.010070000000000001</v>
      </c>
      <c r="T190" s="239">
        <f>S190*H190</f>
        <v>0.010070000000000001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235</v>
      </c>
      <c r="AT190" s="240" t="s">
        <v>162</v>
      </c>
      <c r="AU190" s="240" t="s">
        <v>86</v>
      </c>
      <c r="AY190" s="17" t="s">
        <v>159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84</v>
      </c>
      <c r="BK190" s="241">
        <f>ROUND(I190*H190,2)</f>
        <v>0</v>
      </c>
      <c r="BL190" s="17" t="s">
        <v>235</v>
      </c>
      <c r="BM190" s="240" t="s">
        <v>891</v>
      </c>
    </row>
    <row r="191" s="2" customFormat="1" ht="24.15" customHeight="1">
      <c r="A191" s="38"/>
      <c r="B191" s="39"/>
      <c r="C191" s="228" t="s">
        <v>399</v>
      </c>
      <c r="D191" s="228" t="s">
        <v>162</v>
      </c>
      <c r="E191" s="229" t="s">
        <v>892</v>
      </c>
      <c r="F191" s="230" t="s">
        <v>893</v>
      </c>
      <c r="G191" s="231" t="s">
        <v>165</v>
      </c>
      <c r="H191" s="232">
        <v>31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0.00024000000000000001</v>
      </c>
      <c r="R191" s="238">
        <f>Q191*H191</f>
        <v>0.0074400000000000004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235</v>
      </c>
      <c r="AT191" s="240" t="s">
        <v>162</v>
      </c>
      <c r="AU191" s="240" t="s">
        <v>86</v>
      </c>
      <c r="AY191" s="17" t="s">
        <v>159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84</v>
      </c>
      <c r="BK191" s="241">
        <f>ROUND(I191*H191,2)</f>
        <v>0</v>
      </c>
      <c r="BL191" s="17" t="s">
        <v>235</v>
      </c>
      <c r="BM191" s="240" t="s">
        <v>894</v>
      </c>
    </row>
    <row r="192" s="2" customFormat="1" ht="24.15" customHeight="1">
      <c r="A192" s="38"/>
      <c r="B192" s="39"/>
      <c r="C192" s="228" t="s">
        <v>405</v>
      </c>
      <c r="D192" s="228" t="s">
        <v>162</v>
      </c>
      <c r="E192" s="229" t="s">
        <v>895</v>
      </c>
      <c r="F192" s="230" t="s">
        <v>896</v>
      </c>
      <c r="G192" s="231" t="s">
        <v>165</v>
      </c>
      <c r="H192" s="232">
        <v>1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42</v>
      </c>
      <c r="O192" s="91"/>
      <c r="P192" s="238">
        <f>O192*H192</f>
        <v>0</v>
      </c>
      <c r="Q192" s="238">
        <v>0.0019599999999999999</v>
      </c>
      <c r="R192" s="238">
        <f>Q192*H192</f>
        <v>0.0019599999999999999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235</v>
      </c>
      <c r="AT192" s="240" t="s">
        <v>162</v>
      </c>
      <c r="AU192" s="240" t="s">
        <v>86</v>
      </c>
      <c r="AY192" s="17" t="s">
        <v>159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84</v>
      </c>
      <c r="BK192" s="241">
        <f>ROUND(I192*H192,2)</f>
        <v>0</v>
      </c>
      <c r="BL192" s="17" t="s">
        <v>235</v>
      </c>
      <c r="BM192" s="240" t="s">
        <v>897</v>
      </c>
    </row>
    <row r="193" s="2" customFormat="1" ht="16.5" customHeight="1">
      <c r="A193" s="38"/>
      <c r="B193" s="39"/>
      <c r="C193" s="228" t="s">
        <v>410</v>
      </c>
      <c r="D193" s="228" t="s">
        <v>162</v>
      </c>
      <c r="E193" s="229" t="s">
        <v>898</v>
      </c>
      <c r="F193" s="230" t="s">
        <v>899</v>
      </c>
      <c r="G193" s="231" t="s">
        <v>165</v>
      </c>
      <c r="H193" s="232">
        <v>10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42</v>
      </c>
      <c r="O193" s="91"/>
      <c r="P193" s="238">
        <f>O193*H193</f>
        <v>0</v>
      </c>
      <c r="Q193" s="238">
        <v>0.0018400000000000001</v>
      </c>
      <c r="R193" s="238">
        <f>Q193*H193</f>
        <v>0.0184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235</v>
      </c>
      <c r="AT193" s="240" t="s">
        <v>162</v>
      </c>
      <c r="AU193" s="240" t="s">
        <v>86</v>
      </c>
      <c r="AY193" s="17" t="s">
        <v>159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84</v>
      </c>
      <c r="BK193" s="241">
        <f>ROUND(I193*H193,2)</f>
        <v>0</v>
      </c>
      <c r="BL193" s="17" t="s">
        <v>235</v>
      </c>
      <c r="BM193" s="240" t="s">
        <v>900</v>
      </c>
    </row>
    <row r="194" s="2" customFormat="1" ht="16.5" customHeight="1">
      <c r="A194" s="38"/>
      <c r="B194" s="39"/>
      <c r="C194" s="228" t="s">
        <v>416</v>
      </c>
      <c r="D194" s="228" t="s">
        <v>162</v>
      </c>
      <c r="E194" s="229" t="s">
        <v>901</v>
      </c>
      <c r="F194" s="230" t="s">
        <v>902</v>
      </c>
      <c r="G194" s="231" t="s">
        <v>165</v>
      </c>
      <c r="H194" s="232">
        <v>1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0.0018400000000000001</v>
      </c>
      <c r="R194" s="238">
        <f>Q194*H194</f>
        <v>0.0018400000000000001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235</v>
      </c>
      <c r="AT194" s="240" t="s">
        <v>162</v>
      </c>
      <c r="AU194" s="240" t="s">
        <v>86</v>
      </c>
      <c r="AY194" s="17" t="s">
        <v>159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84</v>
      </c>
      <c r="BK194" s="241">
        <f>ROUND(I194*H194,2)</f>
        <v>0</v>
      </c>
      <c r="BL194" s="17" t="s">
        <v>235</v>
      </c>
      <c r="BM194" s="240" t="s">
        <v>903</v>
      </c>
    </row>
    <row r="195" s="2" customFormat="1" ht="16.5" customHeight="1">
      <c r="A195" s="38"/>
      <c r="B195" s="39"/>
      <c r="C195" s="228" t="s">
        <v>421</v>
      </c>
      <c r="D195" s="228" t="s">
        <v>162</v>
      </c>
      <c r="E195" s="229" t="s">
        <v>904</v>
      </c>
      <c r="F195" s="230" t="s">
        <v>905</v>
      </c>
      <c r="G195" s="231" t="s">
        <v>367</v>
      </c>
      <c r="H195" s="232">
        <v>10</v>
      </c>
      <c r="I195" s="233"/>
      <c r="J195" s="234">
        <f>ROUND(I195*H195,2)</f>
        <v>0</v>
      </c>
      <c r="K195" s="235"/>
      <c r="L195" s="44"/>
      <c r="M195" s="236" t="s">
        <v>1</v>
      </c>
      <c r="N195" s="237" t="s">
        <v>42</v>
      </c>
      <c r="O195" s="91"/>
      <c r="P195" s="238">
        <f>O195*H195</f>
        <v>0</v>
      </c>
      <c r="Q195" s="238">
        <v>0.00024000000000000001</v>
      </c>
      <c r="R195" s="238">
        <f>Q195*H195</f>
        <v>0.0024000000000000002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235</v>
      </c>
      <c r="AT195" s="240" t="s">
        <v>162</v>
      </c>
      <c r="AU195" s="240" t="s">
        <v>86</v>
      </c>
      <c r="AY195" s="17" t="s">
        <v>159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84</v>
      </c>
      <c r="BK195" s="241">
        <f>ROUND(I195*H195,2)</f>
        <v>0</v>
      </c>
      <c r="BL195" s="17" t="s">
        <v>235</v>
      </c>
      <c r="BM195" s="240" t="s">
        <v>906</v>
      </c>
    </row>
    <row r="196" s="2" customFormat="1" ht="16.5" customHeight="1">
      <c r="A196" s="38"/>
      <c r="B196" s="39"/>
      <c r="C196" s="228" t="s">
        <v>425</v>
      </c>
      <c r="D196" s="228" t="s">
        <v>162</v>
      </c>
      <c r="E196" s="229" t="s">
        <v>907</v>
      </c>
      <c r="F196" s="230" t="s">
        <v>908</v>
      </c>
      <c r="G196" s="231" t="s">
        <v>367</v>
      </c>
      <c r="H196" s="232">
        <v>1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0.00036999999999999999</v>
      </c>
      <c r="R196" s="238">
        <f>Q196*H196</f>
        <v>0.00036999999999999999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235</v>
      </c>
      <c r="AT196" s="240" t="s">
        <v>162</v>
      </c>
      <c r="AU196" s="240" t="s">
        <v>86</v>
      </c>
      <c r="AY196" s="17" t="s">
        <v>159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84</v>
      </c>
      <c r="BK196" s="241">
        <f>ROUND(I196*H196,2)</f>
        <v>0</v>
      </c>
      <c r="BL196" s="17" t="s">
        <v>235</v>
      </c>
      <c r="BM196" s="240" t="s">
        <v>909</v>
      </c>
    </row>
    <row r="197" s="2" customFormat="1" ht="16.5" customHeight="1">
      <c r="A197" s="38"/>
      <c r="B197" s="39"/>
      <c r="C197" s="228" t="s">
        <v>429</v>
      </c>
      <c r="D197" s="228" t="s">
        <v>162</v>
      </c>
      <c r="E197" s="229" t="s">
        <v>910</v>
      </c>
      <c r="F197" s="230" t="s">
        <v>911</v>
      </c>
      <c r="G197" s="231" t="s">
        <v>367</v>
      </c>
      <c r="H197" s="232">
        <v>3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42</v>
      </c>
      <c r="O197" s="91"/>
      <c r="P197" s="238">
        <f>O197*H197</f>
        <v>0</v>
      </c>
      <c r="Q197" s="238">
        <v>0.00027999999999999998</v>
      </c>
      <c r="R197" s="238">
        <f>Q197*H197</f>
        <v>0.00083999999999999993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235</v>
      </c>
      <c r="AT197" s="240" t="s">
        <v>162</v>
      </c>
      <c r="AU197" s="240" t="s">
        <v>86</v>
      </c>
      <c r="AY197" s="17" t="s">
        <v>159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84</v>
      </c>
      <c r="BK197" s="241">
        <f>ROUND(I197*H197,2)</f>
        <v>0</v>
      </c>
      <c r="BL197" s="17" t="s">
        <v>235</v>
      </c>
      <c r="BM197" s="240" t="s">
        <v>912</v>
      </c>
    </row>
    <row r="198" s="2" customFormat="1" ht="33" customHeight="1">
      <c r="A198" s="38"/>
      <c r="B198" s="39"/>
      <c r="C198" s="228" t="s">
        <v>433</v>
      </c>
      <c r="D198" s="228" t="s">
        <v>162</v>
      </c>
      <c r="E198" s="229" t="s">
        <v>913</v>
      </c>
      <c r="F198" s="230" t="s">
        <v>914</v>
      </c>
      <c r="G198" s="231" t="s">
        <v>165</v>
      </c>
      <c r="H198" s="232">
        <v>2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0.0091999999999999998</v>
      </c>
      <c r="R198" s="238">
        <f>Q198*H198</f>
        <v>0.0184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235</v>
      </c>
      <c r="AT198" s="240" t="s">
        <v>162</v>
      </c>
      <c r="AU198" s="240" t="s">
        <v>86</v>
      </c>
      <c r="AY198" s="17" t="s">
        <v>159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84</v>
      </c>
      <c r="BK198" s="241">
        <f>ROUND(I198*H198,2)</f>
        <v>0</v>
      </c>
      <c r="BL198" s="17" t="s">
        <v>235</v>
      </c>
      <c r="BM198" s="240" t="s">
        <v>915</v>
      </c>
    </row>
    <row r="199" s="2" customFormat="1" ht="24.15" customHeight="1">
      <c r="A199" s="38"/>
      <c r="B199" s="39"/>
      <c r="C199" s="228" t="s">
        <v>437</v>
      </c>
      <c r="D199" s="228" t="s">
        <v>162</v>
      </c>
      <c r="E199" s="229" t="s">
        <v>916</v>
      </c>
      <c r="F199" s="230" t="s">
        <v>917</v>
      </c>
      <c r="G199" s="231" t="s">
        <v>206</v>
      </c>
      <c r="H199" s="232">
        <v>0.434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235</v>
      </c>
      <c r="AT199" s="240" t="s">
        <v>162</v>
      </c>
      <c r="AU199" s="240" t="s">
        <v>86</v>
      </c>
      <c r="AY199" s="17" t="s">
        <v>159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84</v>
      </c>
      <c r="BK199" s="241">
        <f>ROUND(I199*H199,2)</f>
        <v>0</v>
      </c>
      <c r="BL199" s="17" t="s">
        <v>235</v>
      </c>
      <c r="BM199" s="240" t="s">
        <v>918</v>
      </c>
    </row>
    <row r="200" s="2" customFormat="1" ht="49.92" customHeight="1">
      <c r="A200" s="38"/>
      <c r="B200" s="39"/>
      <c r="C200" s="40"/>
      <c r="D200" s="40"/>
      <c r="E200" s="216" t="s">
        <v>742</v>
      </c>
      <c r="F200" s="216" t="s">
        <v>743</v>
      </c>
      <c r="G200" s="40"/>
      <c r="H200" s="40"/>
      <c r="I200" s="40"/>
      <c r="J200" s="200">
        <f>BK200</f>
        <v>0</v>
      </c>
      <c r="K200" s="40"/>
      <c r="L200" s="44"/>
      <c r="M200" s="278"/>
      <c r="N200" s="279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76</v>
      </c>
      <c r="AU200" s="17" t="s">
        <v>77</v>
      </c>
      <c r="AY200" s="17" t="s">
        <v>744</v>
      </c>
      <c r="BK200" s="241">
        <f>SUM(BK201:BK205)</f>
        <v>0</v>
      </c>
    </row>
    <row r="201" s="2" customFormat="1" ht="16.32" customHeight="1">
      <c r="A201" s="38"/>
      <c r="B201" s="39"/>
      <c r="C201" s="292" t="s">
        <v>1</v>
      </c>
      <c r="D201" s="292" t="s">
        <v>162</v>
      </c>
      <c r="E201" s="293" t="s">
        <v>1</v>
      </c>
      <c r="F201" s="294" t="s">
        <v>1</v>
      </c>
      <c r="G201" s="295" t="s">
        <v>1</v>
      </c>
      <c r="H201" s="296"/>
      <c r="I201" s="297"/>
      <c r="J201" s="298">
        <f>BK201</f>
        <v>0</v>
      </c>
      <c r="K201" s="235"/>
      <c r="L201" s="44"/>
      <c r="M201" s="299" t="s">
        <v>1</v>
      </c>
      <c r="N201" s="300" t="s">
        <v>42</v>
      </c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744</v>
      </c>
      <c r="AU201" s="17" t="s">
        <v>84</v>
      </c>
      <c r="AY201" s="17" t="s">
        <v>744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84</v>
      </c>
      <c r="BK201" s="241">
        <f>I201*H201</f>
        <v>0</v>
      </c>
    </row>
    <row r="202" s="2" customFormat="1" ht="16.32" customHeight="1">
      <c r="A202" s="38"/>
      <c r="B202" s="39"/>
      <c r="C202" s="292" t="s">
        <v>1</v>
      </c>
      <c r="D202" s="292" t="s">
        <v>162</v>
      </c>
      <c r="E202" s="293" t="s">
        <v>1</v>
      </c>
      <c r="F202" s="294" t="s">
        <v>1</v>
      </c>
      <c r="G202" s="295" t="s">
        <v>1</v>
      </c>
      <c r="H202" s="296"/>
      <c r="I202" s="297"/>
      <c r="J202" s="298">
        <f>BK202</f>
        <v>0</v>
      </c>
      <c r="K202" s="235"/>
      <c r="L202" s="44"/>
      <c r="M202" s="299" t="s">
        <v>1</v>
      </c>
      <c r="N202" s="300" t="s">
        <v>42</v>
      </c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744</v>
      </c>
      <c r="AU202" s="17" t="s">
        <v>84</v>
      </c>
      <c r="AY202" s="17" t="s">
        <v>744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84</v>
      </c>
      <c r="BK202" s="241">
        <f>I202*H202</f>
        <v>0</v>
      </c>
    </row>
    <row r="203" s="2" customFormat="1" ht="16.32" customHeight="1">
      <c r="A203" s="38"/>
      <c r="B203" s="39"/>
      <c r="C203" s="292" t="s">
        <v>1</v>
      </c>
      <c r="D203" s="292" t="s">
        <v>162</v>
      </c>
      <c r="E203" s="293" t="s">
        <v>1</v>
      </c>
      <c r="F203" s="294" t="s">
        <v>1</v>
      </c>
      <c r="G203" s="295" t="s">
        <v>1</v>
      </c>
      <c r="H203" s="296"/>
      <c r="I203" s="297"/>
      <c r="J203" s="298">
        <f>BK203</f>
        <v>0</v>
      </c>
      <c r="K203" s="235"/>
      <c r="L203" s="44"/>
      <c r="M203" s="299" t="s">
        <v>1</v>
      </c>
      <c r="N203" s="300" t="s">
        <v>42</v>
      </c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744</v>
      </c>
      <c r="AU203" s="17" t="s">
        <v>84</v>
      </c>
      <c r="AY203" s="17" t="s">
        <v>744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84</v>
      </c>
      <c r="BK203" s="241">
        <f>I203*H203</f>
        <v>0</v>
      </c>
    </row>
    <row r="204" s="2" customFormat="1" ht="16.32" customHeight="1">
      <c r="A204" s="38"/>
      <c r="B204" s="39"/>
      <c r="C204" s="292" t="s">
        <v>1</v>
      </c>
      <c r="D204" s="292" t="s">
        <v>162</v>
      </c>
      <c r="E204" s="293" t="s">
        <v>1</v>
      </c>
      <c r="F204" s="294" t="s">
        <v>1</v>
      </c>
      <c r="G204" s="295" t="s">
        <v>1</v>
      </c>
      <c r="H204" s="296"/>
      <c r="I204" s="297"/>
      <c r="J204" s="298">
        <f>BK204</f>
        <v>0</v>
      </c>
      <c r="K204" s="235"/>
      <c r="L204" s="44"/>
      <c r="M204" s="299" t="s">
        <v>1</v>
      </c>
      <c r="N204" s="300" t="s">
        <v>42</v>
      </c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744</v>
      </c>
      <c r="AU204" s="17" t="s">
        <v>84</v>
      </c>
      <c r="AY204" s="17" t="s">
        <v>744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84</v>
      </c>
      <c r="BK204" s="241">
        <f>I204*H204</f>
        <v>0</v>
      </c>
    </row>
    <row r="205" s="2" customFormat="1" ht="16.32" customHeight="1">
      <c r="A205" s="38"/>
      <c r="B205" s="39"/>
      <c r="C205" s="292" t="s">
        <v>1</v>
      </c>
      <c r="D205" s="292" t="s">
        <v>162</v>
      </c>
      <c r="E205" s="293" t="s">
        <v>1</v>
      </c>
      <c r="F205" s="294" t="s">
        <v>1</v>
      </c>
      <c r="G205" s="295" t="s">
        <v>1</v>
      </c>
      <c r="H205" s="296"/>
      <c r="I205" s="297"/>
      <c r="J205" s="298">
        <f>BK205</f>
        <v>0</v>
      </c>
      <c r="K205" s="235"/>
      <c r="L205" s="44"/>
      <c r="M205" s="299" t="s">
        <v>1</v>
      </c>
      <c r="N205" s="300" t="s">
        <v>42</v>
      </c>
      <c r="O205" s="301"/>
      <c r="P205" s="301"/>
      <c r="Q205" s="301"/>
      <c r="R205" s="301"/>
      <c r="S205" s="301"/>
      <c r="T205" s="30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744</v>
      </c>
      <c r="AU205" s="17" t="s">
        <v>84</v>
      </c>
      <c r="AY205" s="17" t="s">
        <v>744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84</v>
      </c>
      <c r="BK205" s="241">
        <f>I205*H205</f>
        <v>0</v>
      </c>
    </row>
    <row r="206" s="2" customFormat="1" ht="6.96" customHeight="1">
      <c r="A206" s="38"/>
      <c r="B206" s="66"/>
      <c r="C206" s="67"/>
      <c r="D206" s="67"/>
      <c r="E206" s="67"/>
      <c r="F206" s="67"/>
      <c r="G206" s="67"/>
      <c r="H206" s="67"/>
      <c r="I206" s="67"/>
      <c r="J206" s="67"/>
      <c r="K206" s="67"/>
      <c r="L206" s="44"/>
      <c r="M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</row>
  </sheetData>
  <sheetProtection sheet="1" autoFilter="0" formatColumns="0" formatRows="0" objects="1" scenarios="1" spinCount="100000" saltValue="aoyjppTmA3EN6xBgM49geB2XLvqqrt5qd0pCsbTJBkMXlkkytbW05T3Whw6n/TVPT8qtUCxLJuc/t/0u0bfZTg==" hashValue="5a8dfzJuNjZR4ETebzfVTyzLFJU5os51c7oI7X/m4m7al5yFQ/8RbateNUUYx2WIetwwwpmlifpYVL9WcdIf4A==" algorithmName="SHA-512" password="CC35"/>
  <autoFilter ref="C129:K20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dataValidations count="2">
    <dataValidation type="list" allowBlank="1" showInputMessage="1" showErrorMessage="1" error="Povoleny jsou hodnoty K, M." sqref="D201:D206">
      <formula1>"K, M"</formula1>
    </dataValidation>
    <dataValidation type="list" allowBlank="1" showInputMessage="1" showErrorMessage="1" error="Povoleny jsou hodnoty základní, snížená, zákl. přenesená, sníž. přenesená, nulová." sqref="N201:N206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114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Stavební úpravy školských objektů a zahrady ZŠ Nepomucká</v>
      </c>
      <c r="F7" s="150"/>
      <c r="G7" s="150"/>
      <c r="H7" s="150"/>
      <c r="L7" s="20"/>
    </row>
    <row r="8" s="1" customFormat="1" ht="12" customHeight="1">
      <c r="B8" s="20"/>
      <c r="D8" s="150" t="s">
        <v>115</v>
      </c>
      <c r="L8" s="20"/>
    </row>
    <row r="9" s="2" customFormat="1" ht="16.5" customHeight="1">
      <c r="A9" s="38"/>
      <c r="B9" s="44"/>
      <c r="C9" s="38"/>
      <c r="D9" s="38"/>
      <c r="E9" s="151" t="s">
        <v>116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745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919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12. 11. 2024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">
        <v>30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26</v>
      </c>
      <c r="J23" s="141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34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37</v>
      </c>
      <c r="E32" s="38"/>
      <c r="F32" s="38"/>
      <c r="G32" s="38"/>
      <c r="H32" s="38"/>
      <c r="I32" s="38"/>
      <c r="J32" s="160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39</v>
      </c>
      <c r="G34" s="38"/>
      <c r="H34" s="38"/>
      <c r="I34" s="161" t="s">
        <v>38</v>
      </c>
      <c r="J34" s="161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41</v>
      </c>
      <c r="E35" s="150" t="s">
        <v>42</v>
      </c>
      <c r="F35" s="163">
        <f>ROUND((ROUND((SUM(BE128:BE161)),  2) + SUM(BE163:BE167)), 2)</f>
        <v>0</v>
      </c>
      <c r="G35" s="38"/>
      <c r="H35" s="38"/>
      <c r="I35" s="164">
        <v>0.20999999999999999</v>
      </c>
      <c r="J35" s="163">
        <f>ROUND((ROUND(((SUM(BE128:BE161))*I35),  2) + (SUM(BE163:BE167)*I35)),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43</v>
      </c>
      <c r="F36" s="163">
        <f>ROUND((ROUND((SUM(BF128:BF161)),  2) + SUM(BF163:BF167)), 2)</f>
        <v>0</v>
      </c>
      <c r="G36" s="38"/>
      <c r="H36" s="38"/>
      <c r="I36" s="164">
        <v>0.12</v>
      </c>
      <c r="J36" s="163">
        <f>ROUND((ROUND(((SUM(BF128:BF161))*I36),  2) + (SUM(BF163:BF167)*I36)),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44</v>
      </c>
      <c r="F37" s="163">
        <f>ROUND((ROUND((SUM(BG128:BG161)),  2) + SUM(BG163:BG167)),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45</v>
      </c>
      <c r="F38" s="163">
        <f>ROUND((ROUND((SUM(BH128:BH161)),  2) + SUM(BH163:BH167)),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46</v>
      </c>
      <c r="F39" s="163">
        <f>ROUND((ROUND((SUM(BI128:BI161)),  2) + SUM(BI163:BI167)),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47</v>
      </c>
      <c r="E41" s="167"/>
      <c r="F41" s="167"/>
      <c r="G41" s="168" t="s">
        <v>48</v>
      </c>
      <c r="H41" s="169" t="s">
        <v>49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Stavební úpravy školských objektů a zahrady ZŠ Nepomucká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745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SO-01 VZT - Vzduchotechnika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12. 11. 2024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>ABCD studio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34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118</v>
      </c>
      <c r="D96" s="185"/>
      <c r="E96" s="185"/>
      <c r="F96" s="185"/>
      <c r="G96" s="185"/>
      <c r="H96" s="185"/>
      <c r="I96" s="185"/>
      <c r="J96" s="186" t="s">
        <v>119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120</v>
      </c>
      <c r="D98" s="40"/>
      <c r="E98" s="40"/>
      <c r="F98" s="40"/>
      <c r="G98" s="40"/>
      <c r="H98" s="40"/>
      <c r="I98" s="40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121</v>
      </c>
    </row>
    <row r="99" s="9" customFormat="1" ht="24.96" customHeight="1">
      <c r="A99" s="9"/>
      <c r="B99" s="188"/>
      <c r="C99" s="189"/>
      <c r="D99" s="190" t="s">
        <v>122</v>
      </c>
      <c r="E99" s="191"/>
      <c r="F99" s="191"/>
      <c r="G99" s="191"/>
      <c r="H99" s="191"/>
      <c r="I99" s="191"/>
      <c r="J99" s="192">
        <f>J129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126</v>
      </c>
      <c r="E100" s="196"/>
      <c r="F100" s="196"/>
      <c r="G100" s="196"/>
      <c r="H100" s="196"/>
      <c r="I100" s="196"/>
      <c r="J100" s="197">
        <f>J130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128</v>
      </c>
      <c r="E101" s="196"/>
      <c r="F101" s="196"/>
      <c r="G101" s="196"/>
      <c r="H101" s="196"/>
      <c r="I101" s="196"/>
      <c r="J101" s="197">
        <f>J132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129</v>
      </c>
      <c r="E102" s="196"/>
      <c r="F102" s="196"/>
      <c r="G102" s="196"/>
      <c r="H102" s="196"/>
      <c r="I102" s="196"/>
      <c r="J102" s="197">
        <f>J134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130</v>
      </c>
      <c r="E103" s="196"/>
      <c r="F103" s="196"/>
      <c r="G103" s="196"/>
      <c r="H103" s="196"/>
      <c r="I103" s="196"/>
      <c r="J103" s="197">
        <f>J141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131</v>
      </c>
      <c r="E104" s="191"/>
      <c r="F104" s="191"/>
      <c r="G104" s="191"/>
      <c r="H104" s="191"/>
      <c r="I104" s="191"/>
      <c r="J104" s="192">
        <f>J143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4"/>
      <c r="C105" s="133"/>
      <c r="D105" s="195" t="s">
        <v>920</v>
      </c>
      <c r="E105" s="196"/>
      <c r="F105" s="196"/>
      <c r="G105" s="196"/>
      <c r="H105" s="196"/>
      <c r="I105" s="196"/>
      <c r="J105" s="197">
        <f>J144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1.84" customHeight="1">
      <c r="A106" s="9"/>
      <c r="B106" s="188"/>
      <c r="C106" s="189"/>
      <c r="D106" s="199" t="s">
        <v>143</v>
      </c>
      <c r="E106" s="189"/>
      <c r="F106" s="189"/>
      <c r="G106" s="189"/>
      <c r="H106" s="189"/>
      <c r="I106" s="189"/>
      <c r="J106" s="200">
        <f>J162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3" t="str">
        <f>E7</f>
        <v>Stavební úpravy školských objektů a zahrady ZŠ Nepomucká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115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183" t="s">
        <v>116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745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E11</f>
        <v>SO-01 VZT - Vzduchotechnika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F14</f>
        <v xml:space="preserve"> </v>
      </c>
      <c r="G122" s="40"/>
      <c r="H122" s="40"/>
      <c r="I122" s="32" t="s">
        <v>22</v>
      </c>
      <c r="J122" s="79" t="str">
        <f>IF(J14="","",J14)</f>
        <v>12. 11. 2024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E17</f>
        <v xml:space="preserve"> </v>
      </c>
      <c r="G124" s="40"/>
      <c r="H124" s="40"/>
      <c r="I124" s="32" t="s">
        <v>29</v>
      </c>
      <c r="J124" s="36" t="str">
        <f>E23</f>
        <v>ABCD studio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IF(E20="","",E20)</f>
        <v>Vyplň údaj</v>
      </c>
      <c r="G125" s="40"/>
      <c r="H125" s="40"/>
      <c r="I125" s="32" t="s">
        <v>34</v>
      </c>
      <c r="J125" s="36" t="str">
        <f>E26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01"/>
      <c r="B127" s="202"/>
      <c r="C127" s="203" t="s">
        <v>145</v>
      </c>
      <c r="D127" s="204" t="s">
        <v>62</v>
      </c>
      <c r="E127" s="204" t="s">
        <v>58</v>
      </c>
      <c r="F127" s="204" t="s">
        <v>59</v>
      </c>
      <c r="G127" s="204" t="s">
        <v>146</v>
      </c>
      <c r="H127" s="204" t="s">
        <v>147</v>
      </c>
      <c r="I127" s="204" t="s">
        <v>148</v>
      </c>
      <c r="J127" s="205" t="s">
        <v>119</v>
      </c>
      <c r="K127" s="206" t="s">
        <v>149</v>
      </c>
      <c r="L127" s="207"/>
      <c r="M127" s="100" t="s">
        <v>1</v>
      </c>
      <c r="N127" s="101" t="s">
        <v>41</v>
      </c>
      <c r="O127" s="101" t="s">
        <v>150</v>
      </c>
      <c r="P127" s="101" t="s">
        <v>151</v>
      </c>
      <c r="Q127" s="101" t="s">
        <v>152</v>
      </c>
      <c r="R127" s="101" t="s">
        <v>153</v>
      </c>
      <c r="S127" s="101" t="s">
        <v>154</v>
      </c>
      <c r="T127" s="102" t="s">
        <v>155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8"/>
      <c r="B128" s="39"/>
      <c r="C128" s="107" t="s">
        <v>156</v>
      </c>
      <c r="D128" s="40"/>
      <c r="E128" s="40"/>
      <c r="F128" s="40"/>
      <c r="G128" s="40"/>
      <c r="H128" s="40"/>
      <c r="I128" s="40"/>
      <c r="J128" s="208">
        <f>BK128</f>
        <v>0</v>
      </c>
      <c r="K128" s="40"/>
      <c r="L128" s="44"/>
      <c r="M128" s="103"/>
      <c r="N128" s="209"/>
      <c r="O128" s="104"/>
      <c r="P128" s="210">
        <f>P129+P143+P162</f>
        <v>0</v>
      </c>
      <c r="Q128" s="104"/>
      <c r="R128" s="210">
        <f>R129+R143+R162</f>
        <v>0.112302</v>
      </c>
      <c r="S128" s="104"/>
      <c r="T128" s="211">
        <f>T129+T143+T162</f>
        <v>0.032000000000000001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76</v>
      </c>
      <c r="AU128" s="17" t="s">
        <v>121</v>
      </c>
      <c r="BK128" s="212">
        <f>BK129+BK143+BK162</f>
        <v>0</v>
      </c>
    </row>
    <row r="129" s="12" customFormat="1" ht="25.92" customHeight="1">
      <c r="A129" s="12"/>
      <c r="B129" s="213"/>
      <c r="C129" s="214"/>
      <c r="D129" s="215" t="s">
        <v>76</v>
      </c>
      <c r="E129" s="216" t="s">
        <v>157</v>
      </c>
      <c r="F129" s="216" t="s">
        <v>158</v>
      </c>
      <c r="G129" s="214"/>
      <c r="H129" s="214"/>
      <c r="I129" s="217"/>
      <c r="J129" s="200">
        <f>BK129</f>
        <v>0</v>
      </c>
      <c r="K129" s="214"/>
      <c r="L129" s="218"/>
      <c r="M129" s="219"/>
      <c r="N129" s="220"/>
      <c r="O129" s="220"/>
      <c r="P129" s="221">
        <f>P130+P132+P134+P141</f>
        <v>0</v>
      </c>
      <c r="Q129" s="220"/>
      <c r="R129" s="221">
        <f>R130+R132+R134+R141</f>
        <v>0.01341</v>
      </c>
      <c r="S129" s="220"/>
      <c r="T129" s="222">
        <f>T130+T132+T134+T141</f>
        <v>0.032000000000000001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84</v>
      </c>
      <c r="AT129" s="224" t="s">
        <v>76</v>
      </c>
      <c r="AU129" s="224" t="s">
        <v>77</v>
      </c>
      <c r="AY129" s="223" t="s">
        <v>159</v>
      </c>
      <c r="BK129" s="225">
        <f>BK130+BK132+BK134+BK141</f>
        <v>0</v>
      </c>
    </row>
    <row r="130" s="12" customFormat="1" ht="22.8" customHeight="1">
      <c r="A130" s="12"/>
      <c r="B130" s="213"/>
      <c r="C130" s="214"/>
      <c r="D130" s="215" t="s">
        <v>76</v>
      </c>
      <c r="E130" s="226" t="s">
        <v>171</v>
      </c>
      <c r="F130" s="226" t="s">
        <v>217</v>
      </c>
      <c r="G130" s="214"/>
      <c r="H130" s="214"/>
      <c r="I130" s="217"/>
      <c r="J130" s="227">
        <f>BK130</f>
        <v>0</v>
      </c>
      <c r="K130" s="214"/>
      <c r="L130" s="218"/>
      <c r="M130" s="219"/>
      <c r="N130" s="220"/>
      <c r="O130" s="220"/>
      <c r="P130" s="221">
        <f>P131</f>
        <v>0</v>
      </c>
      <c r="Q130" s="220"/>
      <c r="R130" s="221">
        <f>R131</f>
        <v>0.012619999999999999</v>
      </c>
      <c r="S130" s="220"/>
      <c r="T130" s="222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84</v>
      </c>
      <c r="AT130" s="224" t="s">
        <v>76</v>
      </c>
      <c r="AU130" s="224" t="s">
        <v>84</v>
      </c>
      <c r="AY130" s="223" t="s">
        <v>159</v>
      </c>
      <c r="BK130" s="225">
        <f>BK131</f>
        <v>0</v>
      </c>
    </row>
    <row r="131" s="2" customFormat="1" ht="24.15" customHeight="1">
      <c r="A131" s="38"/>
      <c r="B131" s="39"/>
      <c r="C131" s="228" t="s">
        <v>84</v>
      </c>
      <c r="D131" s="228" t="s">
        <v>162</v>
      </c>
      <c r="E131" s="229" t="s">
        <v>921</v>
      </c>
      <c r="F131" s="230" t="s">
        <v>922</v>
      </c>
      <c r="G131" s="231" t="s">
        <v>367</v>
      </c>
      <c r="H131" s="232">
        <v>1</v>
      </c>
      <c r="I131" s="233"/>
      <c r="J131" s="234">
        <f>ROUND(I131*H131,2)</f>
        <v>0</v>
      </c>
      <c r="K131" s="235"/>
      <c r="L131" s="44"/>
      <c r="M131" s="236" t="s">
        <v>1</v>
      </c>
      <c r="N131" s="237" t="s">
        <v>42</v>
      </c>
      <c r="O131" s="91"/>
      <c r="P131" s="238">
        <f>O131*H131</f>
        <v>0</v>
      </c>
      <c r="Q131" s="238">
        <v>0.012619999999999999</v>
      </c>
      <c r="R131" s="238">
        <f>Q131*H131</f>
        <v>0.012619999999999999</v>
      </c>
      <c r="S131" s="238">
        <v>0</v>
      </c>
      <c r="T131" s="23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0" t="s">
        <v>166</v>
      </c>
      <c r="AT131" s="240" t="s">
        <v>162</v>
      </c>
      <c r="AU131" s="240" t="s">
        <v>86</v>
      </c>
      <c r="AY131" s="17" t="s">
        <v>159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7" t="s">
        <v>84</v>
      </c>
      <c r="BK131" s="241">
        <f>ROUND(I131*H131,2)</f>
        <v>0</v>
      </c>
      <c r="BL131" s="17" t="s">
        <v>166</v>
      </c>
      <c r="BM131" s="240" t="s">
        <v>923</v>
      </c>
    </row>
    <row r="132" s="12" customFormat="1" ht="22.8" customHeight="1">
      <c r="A132" s="12"/>
      <c r="B132" s="213"/>
      <c r="C132" s="214"/>
      <c r="D132" s="215" t="s">
        <v>76</v>
      </c>
      <c r="E132" s="226" t="s">
        <v>199</v>
      </c>
      <c r="F132" s="226" t="s">
        <v>294</v>
      </c>
      <c r="G132" s="214"/>
      <c r="H132" s="214"/>
      <c r="I132" s="217"/>
      <c r="J132" s="227">
        <f>BK132</f>
        <v>0</v>
      </c>
      <c r="K132" s="214"/>
      <c r="L132" s="218"/>
      <c r="M132" s="219"/>
      <c r="N132" s="220"/>
      <c r="O132" s="220"/>
      <c r="P132" s="221">
        <f>P133</f>
        <v>0</v>
      </c>
      <c r="Q132" s="220"/>
      <c r="R132" s="221">
        <f>R133</f>
        <v>0.00079000000000000012</v>
      </c>
      <c r="S132" s="220"/>
      <c r="T132" s="222">
        <f>T133</f>
        <v>0.032000000000000001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84</v>
      </c>
      <c r="AT132" s="224" t="s">
        <v>76</v>
      </c>
      <c r="AU132" s="224" t="s">
        <v>84</v>
      </c>
      <c r="AY132" s="223" t="s">
        <v>159</v>
      </c>
      <c r="BK132" s="225">
        <f>BK133</f>
        <v>0</v>
      </c>
    </row>
    <row r="133" s="2" customFormat="1" ht="24.15" customHeight="1">
      <c r="A133" s="38"/>
      <c r="B133" s="39"/>
      <c r="C133" s="228" t="s">
        <v>86</v>
      </c>
      <c r="D133" s="228" t="s">
        <v>162</v>
      </c>
      <c r="E133" s="229" t="s">
        <v>924</v>
      </c>
      <c r="F133" s="230" t="s">
        <v>925</v>
      </c>
      <c r="G133" s="231" t="s">
        <v>264</v>
      </c>
      <c r="H133" s="232">
        <v>0.20000000000000001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42</v>
      </c>
      <c r="O133" s="91"/>
      <c r="P133" s="238">
        <f>O133*H133</f>
        <v>0</v>
      </c>
      <c r="Q133" s="238">
        <v>0.0039500000000000004</v>
      </c>
      <c r="R133" s="238">
        <f>Q133*H133</f>
        <v>0.00079000000000000012</v>
      </c>
      <c r="S133" s="238">
        <v>0.16</v>
      </c>
      <c r="T133" s="239">
        <f>S133*H133</f>
        <v>0.032000000000000001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166</v>
      </c>
      <c r="AT133" s="240" t="s">
        <v>162</v>
      </c>
      <c r="AU133" s="240" t="s">
        <v>86</v>
      </c>
      <c r="AY133" s="17" t="s">
        <v>159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84</v>
      </c>
      <c r="BK133" s="241">
        <f>ROUND(I133*H133,2)</f>
        <v>0</v>
      </c>
      <c r="BL133" s="17" t="s">
        <v>166</v>
      </c>
      <c r="BM133" s="240" t="s">
        <v>926</v>
      </c>
    </row>
    <row r="134" s="12" customFormat="1" ht="22.8" customHeight="1">
      <c r="A134" s="12"/>
      <c r="B134" s="213"/>
      <c r="C134" s="214"/>
      <c r="D134" s="215" t="s">
        <v>76</v>
      </c>
      <c r="E134" s="226" t="s">
        <v>315</v>
      </c>
      <c r="F134" s="226" t="s">
        <v>316</v>
      </c>
      <c r="G134" s="214"/>
      <c r="H134" s="214"/>
      <c r="I134" s="217"/>
      <c r="J134" s="227">
        <f>BK134</f>
        <v>0</v>
      </c>
      <c r="K134" s="214"/>
      <c r="L134" s="218"/>
      <c r="M134" s="219"/>
      <c r="N134" s="220"/>
      <c r="O134" s="220"/>
      <c r="P134" s="221">
        <f>SUM(P135:P140)</f>
        <v>0</v>
      </c>
      <c r="Q134" s="220"/>
      <c r="R134" s="221">
        <f>SUM(R135:R140)</f>
        <v>0</v>
      </c>
      <c r="S134" s="220"/>
      <c r="T134" s="222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84</v>
      </c>
      <c r="AT134" s="224" t="s">
        <v>76</v>
      </c>
      <c r="AU134" s="224" t="s">
        <v>84</v>
      </c>
      <c r="AY134" s="223" t="s">
        <v>159</v>
      </c>
      <c r="BK134" s="225">
        <f>SUM(BK135:BK140)</f>
        <v>0</v>
      </c>
    </row>
    <row r="135" s="2" customFormat="1" ht="24.15" customHeight="1">
      <c r="A135" s="38"/>
      <c r="B135" s="39"/>
      <c r="C135" s="228" t="s">
        <v>171</v>
      </c>
      <c r="D135" s="228" t="s">
        <v>162</v>
      </c>
      <c r="E135" s="229" t="s">
        <v>927</v>
      </c>
      <c r="F135" s="230" t="s">
        <v>928</v>
      </c>
      <c r="G135" s="231" t="s">
        <v>206</v>
      </c>
      <c r="H135" s="232">
        <v>0.032000000000000001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42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166</v>
      </c>
      <c r="AT135" s="240" t="s">
        <v>162</v>
      </c>
      <c r="AU135" s="240" t="s">
        <v>86</v>
      </c>
      <c r="AY135" s="17" t="s">
        <v>159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84</v>
      </c>
      <c r="BK135" s="241">
        <f>ROUND(I135*H135,2)</f>
        <v>0</v>
      </c>
      <c r="BL135" s="17" t="s">
        <v>166</v>
      </c>
      <c r="BM135" s="240" t="s">
        <v>929</v>
      </c>
    </row>
    <row r="136" s="2" customFormat="1" ht="24.15" customHeight="1">
      <c r="A136" s="38"/>
      <c r="B136" s="39"/>
      <c r="C136" s="228" t="s">
        <v>166</v>
      </c>
      <c r="D136" s="228" t="s">
        <v>162</v>
      </c>
      <c r="E136" s="229" t="s">
        <v>322</v>
      </c>
      <c r="F136" s="230" t="s">
        <v>323</v>
      </c>
      <c r="G136" s="231" t="s">
        <v>206</v>
      </c>
      <c r="H136" s="232">
        <v>0.032000000000000001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42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235</v>
      </c>
      <c r="AT136" s="240" t="s">
        <v>162</v>
      </c>
      <c r="AU136" s="240" t="s">
        <v>86</v>
      </c>
      <c r="AY136" s="17" t="s">
        <v>159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84</v>
      </c>
      <c r="BK136" s="241">
        <f>ROUND(I136*H136,2)</f>
        <v>0</v>
      </c>
      <c r="BL136" s="17" t="s">
        <v>235</v>
      </c>
      <c r="BM136" s="240" t="s">
        <v>930</v>
      </c>
    </row>
    <row r="137" s="2" customFormat="1" ht="24.15" customHeight="1">
      <c r="A137" s="38"/>
      <c r="B137" s="39"/>
      <c r="C137" s="228" t="s">
        <v>178</v>
      </c>
      <c r="D137" s="228" t="s">
        <v>162</v>
      </c>
      <c r="E137" s="229" t="s">
        <v>326</v>
      </c>
      <c r="F137" s="230" t="s">
        <v>327</v>
      </c>
      <c r="G137" s="231" t="s">
        <v>206</v>
      </c>
      <c r="H137" s="232">
        <v>0.32000000000000001</v>
      </c>
      <c r="I137" s="233"/>
      <c r="J137" s="234">
        <f>ROUND(I137*H137,2)</f>
        <v>0</v>
      </c>
      <c r="K137" s="235"/>
      <c r="L137" s="44"/>
      <c r="M137" s="236" t="s">
        <v>1</v>
      </c>
      <c r="N137" s="237" t="s">
        <v>42</v>
      </c>
      <c r="O137" s="91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166</v>
      </c>
      <c r="AT137" s="240" t="s">
        <v>162</v>
      </c>
      <c r="AU137" s="240" t="s">
        <v>86</v>
      </c>
      <c r="AY137" s="17" t="s">
        <v>159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84</v>
      </c>
      <c r="BK137" s="241">
        <f>ROUND(I137*H137,2)</f>
        <v>0</v>
      </c>
      <c r="BL137" s="17" t="s">
        <v>166</v>
      </c>
      <c r="BM137" s="240" t="s">
        <v>931</v>
      </c>
    </row>
    <row r="138" s="13" customFormat="1">
      <c r="A138" s="13"/>
      <c r="B138" s="242"/>
      <c r="C138" s="243"/>
      <c r="D138" s="244" t="s">
        <v>193</v>
      </c>
      <c r="E138" s="243"/>
      <c r="F138" s="246" t="s">
        <v>932</v>
      </c>
      <c r="G138" s="243"/>
      <c r="H138" s="247">
        <v>0.32000000000000001</v>
      </c>
      <c r="I138" s="248"/>
      <c r="J138" s="243"/>
      <c r="K138" s="243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193</v>
      </c>
      <c r="AU138" s="253" t="s">
        <v>86</v>
      </c>
      <c r="AV138" s="13" t="s">
        <v>86</v>
      </c>
      <c r="AW138" s="13" t="s">
        <v>4</v>
      </c>
      <c r="AX138" s="13" t="s">
        <v>84</v>
      </c>
      <c r="AY138" s="253" t="s">
        <v>159</v>
      </c>
    </row>
    <row r="139" s="2" customFormat="1" ht="33" customHeight="1">
      <c r="A139" s="38"/>
      <c r="B139" s="39"/>
      <c r="C139" s="228" t="s">
        <v>182</v>
      </c>
      <c r="D139" s="228" t="s">
        <v>162</v>
      </c>
      <c r="E139" s="229" t="s">
        <v>765</v>
      </c>
      <c r="F139" s="230" t="s">
        <v>766</v>
      </c>
      <c r="G139" s="231" t="s">
        <v>206</v>
      </c>
      <c r="H139" s="232">
        <v>0.032000000000000001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42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166</v>
      </c>
      <c r="AT139" s="240" t="s">
        <v>162</v>
      </c>
      <c r="AU139" s="240" t="s">
        <v>86</v>
      </c>
      <c r="AY139" s="17" t="s">
        <v>159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84</v>
      </c>
      <c r="BK139" s="241">
        <f>ROUND(I139*H139,2)</f>
        <v>0</v>
      </c>
      <c r="BL139" s="17" t="s">
        <v>166</v>
      </c>
      <c r="BM139" s="240" t="s">
        <v>933</v>
      </c>
    </row>
    <row r="140" s="2" customFormat="1" ht="24.15" customHeight="1">
      <c r="A140" s="38"/>
      <c r="B140" s="39"/>
      <c r="C140" s="228" t="s">
        <v>188</v>
      </c>
      <c r="D140" s="228" t="s">
        <v>162</v>
      </c>
      <c r="E140" s="229" t="s">
        <v>768</v>
      </c>
      <c r="F140" s="230" t="s">
        <v>769</v>
      </c>
      <c r="G140" s="231" t="s">
        <v>206</v>
      </c>
      <c r="H140" s="232">
        <v>0.032000000000000001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42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166</v>
      </c>
      <c r="AT140" s="240" t="s">
        <v>162</v>
      </c>
      <c r="AU140" s="240" t="s">
        <v>86</v>
      </c>
      <c r="AY140" s="17" t="s">
        <v>159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84</v>
      </c>
      <c r="BK140" s="241">
        <f>ROUND(I140*H140,2)</f>
        <v>0</v>
      </c>
      <c r="BL140" s="17" t="s">
        <v>166</v>
      </c>
      <c r="BM140" s="240" t="s">
        <v>934</v>
      </c>
    </row>
    <row r="141" s="12" customFormat="1" ht="22.8" customHeight="1">
      <c r="A141" s="12"/>
      <c r="B141" s="213"/>
      <c r="C141" s="214"/>
      <c r="D141" s="215" t="s">
        <v>76</v>
      </c>
      <c r="E141" s="226" t="s">
        <v>334</v>
      </c>
      <c r="F141" s="226" t="s">
        <v>335</v>
      </c>
      <c r="G141" s="214"/>
      <c r="H141" s="214"/>
      <c r="I141" s="217"/>
      <c r="J141" s="227">
        <f>BK141</f>
        <v>0</v>
      </c>
      <c r="K141" s="214"/>
      <c r="L141" s="218"/>
      <c r="M141" s="219"/>
      <c r="N141" s="220"/>
      <c r="O141" s="220"/>
      <c r="P141" s="221">
        <f>P142</f>
        <v>0</v>
      </c>
      <c r="Q141" s="220"/>
      <c r="R141" s="221">
        <f>R142</f>
        <v>0</v>
      </c>
      <c r="S141" s="220"/>
      <c r="T141" s="222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84</v>
      </c>
      <c r="AT141" s="224" t="s">
        <v>76</v>
      </c>
      <c r="AU141" s="224" t="s">
        <v>84</v>
      </c>
      <c r="AY141" s="223" t="s">
        <v>159</v>
      </c>
      <c r="BK141" s="225">
        <f>BK142</f>
        <v>0</v>
      </c>
    </row>
    <row r="142" s="2" customFormat="1" ht="16.5" customHeight="1">
      <c r="A142" s="38"/>
      <c r="B142" s="39"/>
      <c r="C142" s="228" t="s">
        <v>195</v>
      </c>
      <c r="D142" s="228" t="s">
        <v>162</v>
      </c>
      <c r="E142" s="229" t="s">
        <v>337</v>
      </c>
      <c r="F142" s="230" t="s">
        <v>338</v>
      </c>
      <c r="G142" s="231" t="s">
        <v>206</v>
      </c>
      <c r="H142" s="232">
        <v>0.012999999999999999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166</v>
      </c>
      <c r="AT142" s="240" t="s">
        <v>162</v>
      </c>
      <c r="AU142" s="240" t="s">
        <v>86</v>
      </c>
      <c r="AY142" s="17" t="s">
        <v>159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84</v>
      </c>
      <c r="BK142" s="241">
        <f>ROUND(I142*H142,2)</f>
        <v>0</v>
      </c>
      <c r="BL142" s="17" t="s">
        <v>166</v>
      </c>
      <c r="BM142" s="240" t="s">
        <v>935</v>
      </c>
    </row>
    <row r="143" s="12" customFormat="1" ht="25.92" customHeight="1">
      <c r="A143" s="12"/>
      <c r="B143" s="213"/>
      <c r="C143" s="214"/>
      <c r="D143" s="215" t="s">
        <v>76</v>
      </c>
      <c r="E143" s="216" t="s">
        <v>340</v>
      </c>
      <c r="F143" s="216" t="s">
        <v>341</v>
      </c>
      <c r="G143" s="214"/>
      <c r="H143" s="214"/>
      <c r="I143" s="217"/>
      <c r="J143" s="200">
        <f>BK143</f>
        <v>0</v>
      </c>
      <c r="K143" s="214"/>
      <c r="L143" s="218"/>
      <c r="M143" s="219"/>
      <c r="N143" s="220"/>
      <c r="O143" s="220"/>
      <c r="P143" s="221">
        <f>P144</f>
        <v>0</v>
      </c>
      <c r="Q143" s="220"/>
      <c r="R143" s="221">
        <f>R144</f>
        <v>0.098891999999999994</v>
      </c>
      <c r="S143" s="220"/>
      <c r="T143" s="222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86</v>
      </c>
      <c r="AT143" s="224" t="s">
        <v>76</v>
      </c>
      <c r="AU143" s="224" t="s">
        <v>77</v>
      </c>
      <c r="AY143" s="223" t="s">
        <v>159</v>
      </c>
      <c r="BK143" s="225">
        <f>BK144</f>
        <v>0</v>
      </c>
    </row>
    <row r="144" s="12" customFormat="1" ht="22.8" customHeight="1">
      <c r="A144" s="12"/>
      <c r="B144" s="213"/>
      <c r="C144" s="214"/>
      <c r="D144" s="215" t="s">
        <v>76</v>
      </c>
      <c r="E144" s="226" t="s">
        <v>936</v>
      </c>
      <c r="F144" s="226" t="s">
        <v>94</v>
      </c>
      <c r="G144" s="214"/>
      <c r="H144" s="214"/>
      <c r="I144" s="217"/>
      <c r="J144" s="227">
        <f>BK144</f>
        <v>0</v>
      </c>
      <c r="K144" s="214"/>
      <c r="L144" s="218"/>
      <c r="M144" s="219"/>
      <c r="N144" s="220"/>
      <c r="O144" s="220"/>
      <c r="P144" s="221">
        <f>SUM(P145:P161)</f>
        <v>0</v>
      </c>
      <c r="Q144" s="220"/>
      <c r="R144" s="221">
        <f>SUM(R145:R161)</f>
        <v>0.098891999999999994</v>
      </c>
      <c r="S144" s="220"/>
      <c r="T144" s="222">
        <f>SUM(T145:T161)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86</v>
      </c>
      <c r="AT144" s="224" t="s">
        <v>76</v>
      </c>
      <c r="AU144" s="224" t="s">
        <v>84</v>
      </c>
      <c r="AY144" s="223" t="s">
        <v>159</v>
      </c>
      <c r="BK144" s="225">
        <f>SUM(BK145:BK161)</f>
        <v>0</v>
      </c>
    </row>
    <row r="145" s="2" customFormat="1" ht="24.15" customHeight="1">
      <c r="A145" s="38"/>
      <c r="B145" s="39"/>
      <c r="C145" s="228" t="s">
        <v>199</v>
      </c>
      <c r="D145" s="228" t="s">
        <v>162</v>
      </c>
      <c r="E145" s="229" t="s">
        <v>937</v>
      </c>
      <c r="F145" s="230" t="s">
        <v>938</v>
      </c>
      <c r="G145" s="231" t="s">
        <v>367</v>
      </c>
      <c r="H145" s="232">
        <v>4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235</v>
      </c>
      <c r="AT145" s="240" t="s">
        <v>162</v>
      </c>
      <c r="AU145" s="240" t="s">
        <v>86</v>
      </c>
      <c r="AY145" s="17" t="s">
        <v>159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84</v>
      </c>
      <c r="BK145" s="241">
        <f>ROUND(I145*H145,2)</f>
        <v>0</v>
      </c>
      <c r="BL145" s="17" t="s">
        <v>235</v>
      </c>
      <c r="BM145" s="240" t="s">
        <v>939</v>
      </c>
    </row>
    <row r="146" s="2" customFormat="1" ht="33" customHeight="1">
      <c r="A146" s="38"/>
      <c r="B146" s="39"/>
      <c r="C146" s="265" t="s">
        <v>203</v>
      </c>
      <c r="D146" s="265" t="s">
        <v>268</v>
      </c>
      <c r="E146" s="266" t="s">
        <v>940</v>
      </c>
      <c r="F146" s="267" t="s">
        <v>941</v>
      </c>
      <c r="G146" s="268" t="s">
        <v>367</v>
      </c>
      <c r="H146" s="269">
        <v>4</v>
      </c>
      <c r="I146" s="270"/>
      <c r="J146" s="271">
        <f>ROUND(I146*H146,2)</f>
        <v>0</v>
      </c>
      <c r="K146" s="272"/>
      <c r="L146" s="273"/>
      <c r="M146" s="274" t="s">
        <v>1</v>
      </c>
      <c r="N146" s="275" t="s">
        <v>42</v>
      </c>
      <c r="O146" s="91"/>
      <c r="P146" s="238">
        <f>O146*H146</f>
        <v>0</v>
      </c>
      <c r="Q146" s="238">
        <v>0.00056999999999999998</v>
      </c>
      <c r="R146" s="238">
        <f>Q146*H146</f>
        <v>0.0022799999999999999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317</v>
      </c>
      <c r="AT146" s="240" t="s">
        <v>268</v>
      </c>
      <c r="AU146" s="240" t="s">
        <v>86</v>
      </c>
      <c r="AY146" s="17" t="s">
        <v>159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84</v>
      </c>
      <c r="BK146" s="241">
        <f>ROUND(I146*H146,2)</f>
        <v>0</v>
      </c>
      <c r="BL146" s="17" t="s">
        <v>235</v>
      </c>
      <c r="BM146" s="240" t="s">
        <v>942</v>
      </c>
    </row>
    <row r="147" s="2" customFormat="1" ht="24.15" customHeight="1">
      <c r="A147" s="38"/>
      <c r="B147" s="39"/>
      <c r="C147" s="228" t="s">
        <v>160</v>
      </c>
      <c r="D147" s="228" t="s">
        <v>162</v>
      </c>
      <c r="E147" s="229" t="s">
        <v>943</v>
      </c>
      <c r="F147" s="230" t="s">
        <v>944</v>
      </c>
      <c r="G147" s="231" t="s">
        <v>367</v>
      </c>
      <c r="H147" s="232">
        <v>1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42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235</v>
      </c>
      <c r="AT147" s="240" t="s">
        <v>162</v>
      </c>
      <c r="AU147" s="240" t="s">
        <v>86</v>
      </c>
      <c r="AY147" s="17" t="s">
        <v>159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84</v>
      </c>
      <c r="BK147" s="241">
        <f>ROUND(I147*H147,2)</f>
        <v>0</v>
      </c>
      <c r="BL147" s="17" t="s">
        <v>235</v>
      </c>
      <c r="BM147" s="240" t="s">
        <v>945</v>
      </c>
    </row>
    <row r="148" s="2" customFormat="1" ht="24.15" customHeight="1">
      <c r="A148" s="38"/>
      <c r="B148" s="39"/>
      <c r="C148" s="265" t="s">
        <v>8</v>
      </c>
      <c r="D148" s="265" t="s">
        <v>268</v>
      </c>
      <c r="E148" s="266" t="s">
        <v>946</v>
      </c>
      <c r="F148" s="267" t="s">
        <v>947</v>
      </c>
      <c r="G148" s="268" t="s">
        <v>367</v>
      </c>
      <c r="H148" s="269">
        <v>1</v>
      </c>
      <c r="I148" s="270"/>
      <c r="J148" s="271">
        <f>ROUND(I148*H148,2)</f>
        <v>0</v>
      </c>
      <c r="K148" s="272"/>
      <c r="L148" s="273"/>
      <c r="M148" s="274" t="s">
        <v>1</v>
      </c>
      <c r="N148" s="275" t="s">
        <v>42</v>
      </c>
      <c r="O148" s="91"/>
      <c r="P148" s="238">
        <f>O148*H148</f>
        <v>0</v>
      </c>
      <c r="Q148" s="238">
        <v>0.0011000000000000001</v>
      </c>
      <c r="R148" s="238">
        <f>Q148*H148</f>
        <v>0.0011000000000000001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317</v>
      </c>
      <c r="AT148" s="240" t="s">
        <v>268</v>
      </c>
      <c r="AU148" s="240" t="s">
        <v>86</v>
      </c>
      <c r="AY148" s="17" t="s">
        <v>159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84</v>
      </c>
      <c r="BK148" s="241">
        <f>ROUND(I148*H148,2)</f>
        <v>0</v>
      </c>
      <c r="BL148" s="17" t="s">
        <v>235</v>
      </c>
      <c r="BM148" s="240" t="s">
        <v>948</v>
      </c>
    </row>
    <row r="149" s="2" customFormat="1" ht="33" customHeight="1">
      <c r="A149" s="38"/>
      <c r="B149" s="39"/>
      <c r="C149" s="228" t="s">
        <v>218</v>
      </c>
      <c r="D149" s="228" t="s">
        <v>162</v>
      </c>
      <c r="E149" s="229" t="s">
        <v>949</v>
      </c>
      <c r="F149" s="230" t="s">
        <v>950</v>
      </c>
      <c r="G149" s="231" t="s">
        <v>264</v>
      </c>
      <c r="H149" s="232">
        <v>2.7999999999999998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42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235</v>
      </c>
      <c r="AT149" s="240" t="s">
        <v>162</v>
      </c>
      <c r="AU149" s="240" t="s">
        <v>86</v>
      </c>
      <c r="AY149" s="17" t="s">
        <v>159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84</v>
      </c>
      <c r="BK149" s="241">
        <f>ROUND(I149*H149,2)</f>
        <v>0</v>
      </c>
      <c r="BL149" s="17" t="s">
        <v>235</v>
      </c>
      <c r="BM149" s="240" t="s">
        <v>951</v>
      </c>
    </row>
    <row r="150" s="2" customFormat="1" ht="24.15" customHeight="1">
      <c r="A150" s="38"/>
      <c r="B150" s="39"/>
      <c r="C150" s="265" t="s">
        <v>224</v>
      </c>
      <c r="D150" s="265" t="s">
        <v>268</v>
      </c>
      <c r="E150" s="266" t="s">
        <v>952</v>
      </c>
      <c r="F150" s="267" t="s">
        <v>953</v>
      </c>
      <c r="G150" s="268" t="s">
        <v>367</v>
      </c>
      <c r="H150" s="269">
        <v>3.3599999999999999</v>
      </c>
      <c r="I150" s="270"/>
      <c r="J150" s="271">
        <f>ROUND(I150*H150,2)</f>
        <v>0</v>
      </c>
      <c r="K150" s="272"/>
      <c r="L150" s="273"/>
      <c r="M150" s="274" t="s">
        <v>1</v>
      </c>
      <c r="N150" s="275" t="s">
        <v>42</v>
      </c>
      <c r="O150" s="91"/>
      <c r="P150" s="238">
        <f>O150*H150</f>
        <v>0</v>
      </c>
      <c r="Q150" s="238">
        <v>0.0094999999999999998</v>
      </c>
      <c r="R150" s="238">
        <f>Q150*H150</f>
        <v>0.031919999999999997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317</v>
      </c>
      <c r="AT150" s="240" t="s">
        <v>268</v>
      </c>
      <c r="AU150" s="240" t="s">
        <v>86</v>
      </c>
      <c r="AY150" s="17" t="s">
        <v>159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84</v>
      </c>
      <c r="BK150" s="241">
        <f>ROUND(I150*H150,2)</f>
        <v>0</v>
      </c>
      <c r="BL150" s="17" t="s">
        <v>235</v>
      </c>
      <c r="BM150" s="240" t="s">
        <v>954</v>
      </c>
    </row>
    <row r="151" s="13" customFormat="1">
      <c r="A151" s="13"/>
      <c r="B151" s="242"/>
      <c r="C151" s="243"/>
      <c r="D151" s="244" t="s">
        <v>193</v>
      </c>
      <c r="E151" s="243"/>
      <c r="F151" s="246" t="s">
        <v>955</v>
      </c>
      <c r="G151" s="243"/>
      <c r="H151" s="247">
        <v>3.3599999999999999</v>
      </c>
      <c r="I151" s="248"/>
      <c r="J151" s="243"/>
      <c r="K151" s="243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193</v>
      </c>
      <c r="AU151" s="253" t="s">
        <v>86</v>
      </c>
      <c r="AV151" s="13" t="s">
        <v>86</v>
      </c>
      <c r="AW151" s="13" t="s">
        <v>4</v>
      </c>
      <c r="AX151" s="13" t="s">
        <v>84</v>
      </c>
      <c r="AY151" s="253" t="s">
        <v>159</v>
      </c>
    </row>
    <row r="152" s="2" customFormat="1" ht="33" customHeight="1">
      <c r="A152" s="38"/>
      <c r="B152" s="39"/>
      <c r="C152" s="228" t="s">
        <v>230</v>
      </c>
      <c r="D152" s="228" t="s">
        <v>162</v>
      </c>
      <c r="E152" s="229" t="s">
        <v>956</v>
      </c>
      <c r="F152" s="230" t="s">
        <v>957</v>
      </c>
      <c r="G152" s="231" t="s">
        <v>264</v>
      </c>
      <c r="H152" s="232">
        <v>3.3999999999999999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235</v>
      </c>
      <c r="AT152" s="240" t="s">
        <v>162</v>
      </c>
      <c r="AU152" s="240" t="s">
        <v>86</v>
      </c>
      <c r="AY152" s="17" t="s">
        <v>159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84</v>
      </c>
      <c r="BK152" s="241">
        <f>ROUND(I152*H152,2)</f>
        <v>0</v>
      </c>
      <c r="BL152" s="17" t="s">
        <v>235</v>
      </c>
      <c r="BM152" s="240" t="s">
        <v>958</v>
      </c>
    </row>
    <row r="153" s="2" customFormat="1" ht="24.15" customHeight="1">
      <c r="A153" s="38"/>
      <c r="B153" s="39"/>
      <c r="C153" s="265" t="s">
        <v>235</v>
      </c>
      <c r="D153" s="265" t="s">
        <v>268</v>
      </c>
      <c r="E153" s="266" t="s">
        <v>959</v>
      </c>
      <c r="F153" s="267" t="s">
        <v>960</v>
      </c>
      <c r="G153" s="268" t="s">
        <v>367</v>
      </c>
      <c r="H153" s="269">
        <v>2.8799999999999999</v>
      </c>
      <c r="I153" s="270"/>
      <c r="J153" s="271">
        <f>ROUND(I153*H153,2)</f>
        <v>0</v>
      </c>
      <c r="K153" s="272"/>
      <c r="L153" s="273"/>
      <c r="M153" s="274" t="s">
        <v>1</v>
      </c>
      <c r="N153" s="275" t="s">
        <v>42</v>
      </c>
      <c r="O153" s="91"/>
      <c r="P153" s="238">
        <f>O153*H153</f>
        <v>0</v>
      </c>
      <c r="Q153" s="238">
        <v>0.015800000000000002</v>
      </c>
      <c r="R153" s="238">
        <f>Q153*H153</f>
        <v>0.045504000000000003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317</v>
      </c>
      <c r="AT153" s="240" t="s">
        <v>268</v>
      </c>
      <c r="AU153" s="240" t="s">
        <v>86</v>
      </c>
      <c r="AY153" s="17" t="s">
        <v>159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84</v>
      </c>
      <c r="BK153" s="241">
        <f>ROUND(I153*H153,2)</f>
        <v>0</v>
      </c>
      <c r="BL153" s="17" t="s">
        <v>235</v>
      </c>
      <c r="BM153" s="240" t="s">
        <v>961</v>
      </c>
    </row>
    <row r="154" s="13" customFormat="1">
      <c r="A154" s="13"/>
      <c r="B154" s="242"/>
      <c r="C154" s="243"/>
      <c r="D154" s="244" t="s">
        <v>193</v>
      </c>
      <c r="E154" s="243"/>
      <c r="F154" s="246" t="s">
        <v>962</v>
      </c>
      <c r="G154" s="243"/>
      <c r="H154" s="247">
        <v>2.8799999999999999</v>
      </c>
      <c r="I154" s="248"/>
      <c r="J154" s="243"/>
      <c r="K154" s="243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193</v>
      </c>
      <c r="AU154" s="253" t="s">
        <v>86</v>
      </c>
      <c r="AV154" s="13" t="s">
        <v>86</v>
      </c>
      <c r="AW154" s="13" t="s">
        <v>4</v>
      </c>
      <c r="AX154" s="13" t="s">
        <v>84</v>
      </c>
      <c r="AY154" s="253" t="s">
        <v>159</v>
      </c>
    </row>
    <row r="155" s="2" customFormat="1" ht="24.15" customHeight="1">
      <c r="A155" s="38"/>
      <c r="B155" s="39"/>
      <c r="C155" s="265" t="s">
        <v>240</v>
      </c>
      <c r="D155" s="265" t="s">
        <v>268</v>
      </c>
      <c r="E155" s="266" t="s">
        <v>963</v>
      </c>
      <c r="F155" s="267" t="s">
        <v>964</v>
      </c>
      <c r="G155" s="268" t="s">
        <v>367</v>
      </c>
      <c r="H155" s="269">
        <v>1.2</v>
      </c>
      <c r="I155" s="270"/>
      <c r="J155" s="271">
        <f>ROUND(I155*H155,2)</f>
        <v>0</v>
      </c>
      <c r="K155" s="272"/>
      <c r="L155" s="273"/>
      <c r="M155" s="274" t="s">
        <v>1</v>
      </c>
      <c r="N155" s="275" t="s">
        <v>42</v>
      </c>
      <c r="O155" s="91"/>
      <c r="P155" s="238">
        <f>O155*H155</f>
        <v>0</v>
      </c>
      <c r="Q155" s="238">
        <v>0.0124</v>
      </c>
      <c r="R155" s="238">
        <f>Q155*H155</f>
        <v>0.014879999999999999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317</v>
      </c>
      <c r="AT155" s="240" t="s">
        <v>268</v>
      </c>
      <c r="AU155" s="240" t="s">
        <v>86</v>
      </c>
      <c r="AY155" s="17" t="s">
        <v>159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84</v>
      </c>
      <c r="BK155" s="241">
        <f>ROUND(I155*H155,2)</f>
        <v>0</v>
      </c>
      <c r="BL155" s="17" t="s">
        <v>235</v>
      </c>
      <c r="BM155" s="240" t="s">
        <v>965</v>
      </c>
    </row>
    <row r="156" s="13" customFormat="1">
      <c r="A156" s="13"/>
      <c r="B156" s="242"/>
      <c r="C156" s="243"/>
      <c r="D156" s="244" t="s">
        <v>193</v>
      </c>
      <c r="E156" s="243"/>
      <c r="F156" s="246" t="s">
        <v>966</v>
      </c>
      <c r="G156" s="243"/>
      <c r="H156" s="247">
        <v>1.2</v>
      </c>
      <c r="I156" s="248"/>
      <c r="J156" s="243"/>
      <c r="K156" s="243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193</v>
      </c>
      <c r="AU156" s="253" t="s">
        <v>86</v>
      </c>
      <c r="AV156" s="13" t="s">
        <v>86</v>
      </c>
      <c r="AW156" s="13" t="s">
        <v>4</v>
      </c>
      <c r="AX156" s="13" t="s">
        <v>84</v>
      </c>
      <c r="AY156" s="253" t="s">
        <v>159</v>
      </c>
    </row>
    <row r="157" s="2" customFormat="1" ht="24.15" customHeight="1">
      <c r="A157" s="38"/>
      <c r="B157" s="39"/>
      <c r="C157" s="228" t="s">
        <v>245</v>
      </c>
      <c r="D157" s="228" t="s">
        <v>162</v>
      </c>
      <c r="E157" s="229" t="s">
        <v>967</v>
      </c>
      <c r="F157" s="230" t="s">
        <v>968</v>
      </c>
      <c r="G157" s="231" t="s">
        <v>264</v>
      </c>
      <c r="H157" s="232">
        <v>2.7999999999999998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0.00022000000000000001</v>
      </c>
      <c r="R157" s="238">
        <f>Q157*H157</f>
        <v>0.00061600000000000001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235</v>
      </c>
      <c r="AT157" s="240" t="s">
        <v>162</v>
      </c>
      <c r="AU157" s="240" t="s">
        <v>86</v>
      </c>
      <c r="AY157" s="17" t="s">
        <v>159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84</v>
      </c>
      <c r="BK157" s="241">
        <f>ROUND(I157*H157,2)</f>
        <v>0</v>
      </c>
      <c r="BL157" s="17" t="s">
        <v>235</v>
      </c>
      <c r="BM157" s="240" t="s">
        <v>969</v>
      </c>
    </row>
    <row r="158" s="2" customFormat="1" ht="24.15" customHeight="1">
      <c r="A158" s="38"/>
      <c r="B158" s="39"/>
      <c r="C158" s="228" t="s">
        <v>250</v>
      </c>
      <c r="D158" s="228" t="s">
        <v>162</v>
      </c>
      <c r="E158" s="229" t="s">
        <v>970</v>
      </c>
      <c r="F158" s="230" t="s">
        <v>971</v>
      </c>
      <c r="G158" s="231" t="s">
        <v>264</v>
      </c>
      <c r="H158" s="232">
        <v>3.3999999999999999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0.00027999999999999998</v>
      </c>
      <c r="R158" s="238">
        <f>Q158*H158</f>
        <v>0.00095199999999999994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235</v>
      </c>
      <c r="AT158" s="240" t="s">
        <v>162</v>
      </c>
      <c r="AU158" s="240" t="s">
        <v>86</v>
      </c>
      <c r="AY158" s="17" t="s">
        <v>159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84</v>
      </c>
      <c r="BK158" s="241">
        <f>ROUND(I158*H158,2)</f>
        <v>0</v>
      </c>
      <c r="BL158" s="17" t="s">
        <v>235</v>
      </c>
      <c r="BM158" s="240" t="s">
        <v>972</v>
      </c>
    </row>
    <row r="159" s="2" customFormat="1" ht="24.15" customHeight="1">
      <c r="A159" s="38"/>
      <c r="B159" s="39"/>
      <c r="C159" s="228" t="s">
        <v>257</v>
      </c>
      <c r="D159" s="228" t="s">
        <v>162</v>
      </c>
      <c r="E159" s="229" t="s">
        <v>973</v>
      </c>
      <c r="F159" s="230" t="s">
        <v>974</v>
      </c>
      <c r="G159" s="231" t="s">
        <v>367</v>
      </c>
      <c r="H159" s="232">
        <v>1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0.00164</v>
      </c>
      <c r="R159" s="238">
        <f>Q159*H159</f>
        <v>0.00164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235</v>
      </c>
      <c r="AT159" s="240" t="s">
        <v>162</v>
      </c>
      <c r="AU159" s="240" t="s">
        <v>86</v>
      </c>
      <c r="AY159" s="17" t="s">
        <v>159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84</v>
      </c>
      <c r="BK159" s="241">
        <f>ROUND(I159*H159,2)</f>
        <v>0</v>
      </c>
      <c r="BL159" s="17" t="s">
        <v>235</v>
      </c>
      <c r="BM159" s="240" t="s">
        <v>975</v>
      </c>
    </row>
    <row r="160" s="2" customFormat="1" ht="24.15" customHeight="1">
      <c r="A160" s="38"/>
      <c r="B160" s="39"/>
      <c r="C160" s="228" t="s">
        <v>7</v>
      </c>
      <c r="D160" s="228" t="s">
        <v>162</v>
      </c>
      <c r="E160" s="229" t="s">
        <v>976</v>
      </c>
      <c r="F160" s="230" t="s">
        <v>977</v>
      </c>
      <c r="G160" s="231" t="s">
        <v>367</v>
      </c>
      <c r="H160" s="232">
        <v>4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235</v>
      </c>
      <c r="AT160" s="240" t="s">
        <v>162</v>
      </c>
      <c r="AU160" s="240" t="s">
        <v>86</v>
      </c>
      <c r="AY160" s="17" t="s">
        <v>159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84</v>
      </c>
      <c r="BK160" s="241">
        <f>ROUND(I160*H160,2)</f>
        <v>0</v>
      </c>
      <c r="BL160" s="17" t="s">
        <v>235</v>
      </c>
      <c r="BM160" s="240" t="s">
        <v>978</v>
      </c>
    </row>
    <row r="161" s="2" customFormat="1" ht="24.15" customHeight="1">
      <c r="A161" s="38"/>
      <c r="B161" s="39"/>
      <c r="C161" s="228" t="s">
        <v>267</v>
      </c>
      <c r="D161" s="228" t="s">
        <v>162</v>
      </c>
      <c r="E161" s="229" t="s">
        <v>979</v>
      </c>
      <c r="F161" s="230" t="s">
        <v>980</v>
      </c>
      <c r="G161" s="231" t="s">
        <v>206</v>
      </c>
      <c r="H161" s="232">
        <v>0.099000000000000005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235</v>
      </c>
      <c r="AT161" s="240" t="s">
        <v>162</v>
      </c>
      <c r="AU161" s="240" t="s">
        <v>86</v>
      </c>
      <c r="AY161" s="17" t="s">
        <v>159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84</v>
      </c>
      <c r="BK161" s="241">
        <f>ROUND(I161*H161,2)</f>
        <v>0</v>
      </c>
      <c r="BL161" s="17" t="s">
        <v>235</v>
      </c>
      <c r="BM161" s="240" t="s">
        <v>981</v>
      </c>
    </row>
    <row r="162" s="2" customFormat="1" ht="49.92" customHeight="1">
      <c r="A162" s="38"/>
      <c r="B162" s="39"/>
      <c r="C162" s="40"/>
      <c r="D162" s="40"/>
      <c r="E162" s="216" t="s">
        <v>742</v>
      </c>
      <c r="F162" s="216" t="s">
        <v>743</v>
      </c>
      <c r="G162" s="40"/>
      <c r="H162" s="40"/>
      <c r="I162" s="40"/>
      <c r="J162" s="200">
        <f>BK162</f>
        <v>0</v>
      </c>
      <c r="K162" s="40"/>
      <c r="L162" s="44"/>
      <c r="M162" s="278"/>
      <c r="N162" s="279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76</v>
      </c>
      <c r="AU162" s="17" t="s">
        <v>77</v>
      </c>
      <c r="AY162" s="17" t="s">
        <v>744</v>
      </c>
      <c r="BK162" s="241">
        <f>SUM(BK163:BK167)</f>
        <v>0</v>
      </c>
    </row>
    <row r="163" s="2" customFormat="1" ht="16.32" customHeight="1">
      <c r="A163" s="38"/>
      <c r="B163" s="39"/>
      <c r="C163" s="292" t="s">
        <v>1</v>
      </c>
      <c r="D163" s="292" t="s">
        <v>162</v>
      </c>
      <c r="E163" s="293" t="s">
        <v>1</v>
      </c>
      <c r="F163" s="294" t="s">
        <v>1</v>
      </c>
      <c r="G163" s="295" t="s">
        <v>1</v>
      </c>
      <c r="H163" s="296"/>
      <c r="I163" s="297"/>
      <c r="J163" s="298">
        <f>BK163</f>
        <v>0</v>
      </c>
      <c r="K163" s="235"/>
      <c r="L163" s="44"/>
      <c r="M163" s="299" t="s">
        <v>1</v>
      </c>
      <c r="N163" s="300" t="s">
        <v>42</v>
      </c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744</v>
      </c>
      <c r="AU163" s="17" t="s">
        <v>84</v>
      </c>
      <c r="AY163" s="17" t="s">
        <v>744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84</v>
      </c>
      <c r="BK163" s="241">
        <f>I163*H163</f>
        <v>0</v>
      </c>
    </row>
    <row r="164" s="2" customFormat="1" ht="16.32" customHeight="1">
      <c r="A164" s="38"/>
      <c r="B164" s="39"/>
      <c r="C164" s="292" t="s">
        <v>1</v>
      </c>
      <c r="D164" s="292" t="s">
        <v>162</v>
      </c>
      <c r="E164" s="293" t="s">
        <v>1</v>
      </c>
      <c r="F164" s="294" t="s">
        <v>1</v>
      </c>
      <c r="G164" s="295" t="s">
        <v>1</v>
      </c>
      <c r="H164" s="296"/>
      <c r="I164" s="297"/>
      <c r="J164" s="298">
        <f>BK164</f>
        <v>0</v>
      </c>
      <c r="K164" s="235"/>
      <c r="L164" s="44"/>
      <c r="M164" s="299" t="s">
        <v>1</v>
      </c>
      <c r="N164" s="300" t="s">
        <v>42</v>
      </c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744</v>
      </c>
      <c r="AU164" s="17" t="s">
        <v>84</v>
      </c>
      <c r="AY164" s="17" t="s">
        <v>744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84</v>
      </c>
      <c r="BK164" s="241">
        <f>I164*H164</f>
        <v>0</v>
      </c>
    </row>
    <row r="165" s="2" customFormat="1" ht="16.32" customHeight="1">
      <c r="A165" s="38"/>
      <c r="B165" s="39"/>
      <c r="C165" s="292" t="s">
        <v>1</v>
      </c>
      <c r="D165" s="292" t="s">
        <v>162</v>
      </c>
      <c r="E165" s="293" t="s">
        <v>1</v>
      </c>
      <c r="F165" s="294" t="s">
        <v>1</v>
      </c>
      <c r="G165" s="295" t="s">
        <v>1</v>
      </c>
      <c r="H165" s="296"/>
      <c r="I165" s="297"/>
      <c r="J165" s="298">
        <f>BK165</f>
        <v>0</v>
      </c>
      <c r="K165" s="235"/>
      <c r="L165" s="44"/>
      <c r="M165" s="299" t="s">
        <v>1</v>
      </c>
      <c r="N165" s="300" t="s">
        <v>42</v>
      </c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744</v>
      </c>
      <c r="AU165" s="17" t="s">
        <v>84</v>
      </c>
      <c r="AY165" s="17" t="s">
        <v>744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84</v>
      </c>
      <c r="BK165" s="241">
        <f>I165*H165</f>
        <v>0</v>
      </c>
    </row>
    <row r="166" s="2" customFormat="1" ht="16.32" customHeight="1">
      <c r="A166" s="38"/>
      <c r="B166" s="39"/>
      <c r="C166" s="292" t="s">
        <v>1</v>
      </c>
      <c r="D166" s="292" t="s">
        <v>162</v>
      </c>
      <c r="E166" s="293" t="s">
        <v>1</v>
      </c>
      <c r="F166" s="294" t="s">
        <v>1</v>
      </c>
      <c r="G166" s="295" t="s">
        <v>1</v>
      </c>
      <c r="H166" s="296"/>
      <c r="I166" s="297"/>
      <c r="J166" s="298">
        <f>BK166</f>
        <v>0</v>
      </c>
      <c r="K166" s="235"/>
      <c r="L166" s="44"/>
      <c r="M166" s="299" t="s">
        <v>1</v>
      </c>
      <c r="N166" s="300" t="s">
        <v>42</v>
      </c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744</v>
      </c>
      <c r="AU166" s="17" t="s">
        <v>84</v>
      </c>
      <c r="AY166" s="17" t="s">
        <v>744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84</v>
      </c>
      <c r="BK166" s="241">
        <f>I166*H166</f>
        <v>0</v>
      </c>
    </row>
    <row r="167" s="2" customFormat="1" ht="16.32" customHeight="1">
      <c r="A167" s="38"/>
      <c r="B167" s="39"/>
      <c r="C167" s="292" t="s">
        <v>1</v>
      </c>
      <c r="D167" s="292" t="s">
        <v>162</v>
      </c>
      <c r="E167" s="293" t="s">
        <v>1</v>
      </c>
      <c r="F167" s="294" t="s">
        <v>1</v>
      </c>
      <c r="G167" s="295" t="s">
        <v>1</v>
      </c>
      <c r="H167" s="296"/>
      <c r="I167" s="297"/>
      <c r="J167" s="298">
        <f>BK167</f>
        <v>0</v>
      </c>
      <c r="K167" s="235"/>
      <c r="L167" s="44"/>
      <c r="M167" s="299" t="s">
        <v>1</v>
      </c>
      <c r="N167" s="300" t="s">
        <v>42</v>
      </c>
      <c r="O167" s="301"/>
      <c r="P167" s="301"/>
      <c r="Q167" s="301"/>
      <c r="R167" s="301"/>
      <c r="S167" s="301"/>
      <c r="T167" s="30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744</v>
      </c>
      <c r="AU167" s="17" t="s">
        <v>84</v>
      </c>
      <c r="AY167" s="17" t="s">
        <v>744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84</v>
      </c>
      <c r="BK167" s="241">
        <f>I167*H167</f>
        <v>0</v>
      </c>
    </row>
    <row r="168" s="2" customFormat="1" ht="6.96" customHeight="1">
      <c r="A168" s="38"/>
      <c r="B168" s="66"/>
      <c r="C168" s="67"/>
      <c r="D168" s="67"/>
      <c r="E168" s="67"/>
      <c r="F168" s="67"/>
      <c r="G168" s="67"/>
      <c r="H168" s="67"/>
      <c r="I168" s="67"/>
      <c r="J168" s="67"/>
      <c r="K168" s="67"/>
      <c r="L168" s="44"/>
      <c r="M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</row>
  </sheetData>
  <sheetProtection sheet="1" autoFilter="0" formatColumns="0" formatRows="0" objects="1" scenarios="1" spinCount="100000" saltValue="eSnfSfLmur5UOUsImRDWrXwzctp4boj9WnassIlKNlPWItPHXj3zJJn20pY5C4ST0qTGGxgVeaXso4FLDFle5Q==" hashValue="U6jMq65fCgIzqT6DmlCvC7arENuPJuNsttStf5O/11sXuSmNGFdc1aMa/AmDidRZY+uJ0HHHroRyRuNHQgU/9w==" algorithmName="SHA-512" password="CC35"/>
  <autoFilter ref="C127:K16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dataValidations count="2">
    <dataValidation type="list" allowBlank="1" showInputMessage="1" showErrorMessage="1" error="Povoleny jsou hodnoty K, M." sqref="D163:D168">
      <formula1>"K, M"</formula1>
    </dataValidation>
    <dataValidation type="list" allowBlank="1" showInputMessage="1" showErrorMessage="1" error="Povoleny jsou hodnoty základní, snížená, zákl. přenesená, sníž. přenesená, nulová." sqref="N163:N168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114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Stavební úpravy školských objektů a zahrady ZŠ Nepomucká</v>
      </c>
      <c r="F7" s="150"/>
      <c r="G7" s="150"/>
      <c r="H7" s="150"/>
      <c r="L7" s="20"/>
    </row>
    <row r="8" s="1" customFormat="1" ht="12" customHeight="1">
      <c r="B8" s="20"/>
      <c r="D8" s="150" t="s">
        <v>115</v>
      </c>
      <c r="L8" s="20"/>
    </row>
    <row r="9" s="2" customFormat="1" ht="16.5" customHeight="1">
      <c r="A9" s="38"/>
      <c r="B9" s="44"/>
      <c r="C9" s="38"/>
      <c r="D9" s="38"/>
      <c r="E9" s="151" t="s">
        <v>116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745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982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12. 11. 2024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">
        <v>30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26</v>
      </c>
      <c r="J23" s="141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34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37</v>
      </c>
      <c r="E32" s="38"/>
      <c r="F32" s="38"/>
      <c r="G32" s="38"/>
      <c r="H32" s="38"/>
      <c r="I32" s="38"/>
      <c r="J32" s="160">
        <f>ROUND(J130,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39</v>
      </c>
      <c r="G34" s="38"/>
      <c r="H34" s="38"/>
      <c r="I34" s="161" t="s">
        <v>38</v>
      </c>
      <c r="J34" s="161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41</v>
      </c>
      <c r="E35" s="150" t="s">
        <v>42</v>
      </c>
      <c r="F35" s="163">
        <f>ROUND((ROUND((SUM(BE130:BE165)),  2) + SUM(BE167:BE171)), 2)</f>
        <v>0</v>
      </c>
      <c r="G35" s="38"/>
      <c r="H35" s="38"/>
      <c r="I35" s="164">
        <v>0.20999999999999999</v>
      </c>
      <c r="J35" s="163">
        <f>ROUND((ROUND(((SUM(BE130:BE165))*I35),  2) + (SUM(BE167:BE171)*I35)),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43</v>
      </c>
      <c r="F36" s="163">
        <f>ROUND((ROUND((SUM(BF130:BF165)),  2) + SUM(BF167:BF171)), 2)</f>
        <v>0</v>
      </c>
      <c r="G36" s="38"/>
      <c r="H36" s="38"/>
      <c r="I36" s="164">
        <v>0.12</v>
      </c>
      <c r="J36" s="163">
        <f>ROUND((ROUND(((SUM(BF130:BF165))*I36),  2) + (SUM(BF167:BF171)*I36)),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44</v>
      </c>
      <c r="F37" s="163">
        <f>ROUND((ROUND((SUM(BG130:BG165)),  2) + SUM(BG167:BG171)),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45</v>
      </c>
      <c r="F38" s="163">
        <f>ROUND((ROUND((SUM(BH130:BH165)),  2) + SUM(BH167:BH171)),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46</v>
      </c>
      <c r="F39" s="163">
        <f>ROUND((ROUND((SUM(BI130:BI165)),  2) + SUM(BI167:BI171)),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47</v>
      </c>
      <c r="E41" s="167"/>
      <c r="F41" s="167"/>
      <c r="G41" s="168" t="s">
        <v>48</v>
      </c>
      <c r="H41" s="169" t="s">
        <v>49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Stavební úpravy školských objektů a zahrady ZŠ Nepomucká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745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SO-01 VYT - Vytápění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12. 11. 2024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>ABCD studio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34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118</v>
      </c>
      <c r="D96" s="185"/>
      <c r="E96" s="185"/>
      <c r="F96" s="185"/>
      <c r="G96" s="185"/>
      <c r="H96" s="185"/>
      <c r="I96" s="185"/>
      <c r="J96" s="186" t="s">
        <v>119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120</v>
      </c>
      <c r="D98" s="40"/>
      <c r="E98" s="40"/>
      <c r="F98" s="40"/>
      <c r="G98" s="40"/>
      <c r="H98" s="40"/>
      <c r="I98" s="40"/>
      <c r="J98" s="110">
        <f>J130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121</v>
      </c>
    </row>
    <row r="99" s="9" customFormat="1" ht="24.96" customHeight="1">
      <c r="A99" s="9"/>
      <c r="B99" s="188"/>
      <c r="C99" s="189"/>
      <c r="D99" s="190" t="s">
        <v>122</v>
      </c>
      <c r="E99" s="191"/>
      <c r="F99" s="191"/>
      <c r="G99" s="191"/>
      <c r="H99" s="191"/>
      <c r="I99" s="191"/>
      <c r="J99" s="192">
        <f>J131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127</v>
      </c>
      <c r="E100" s="196"/>
      <c r="F100" s="196"/>
      <c r="G100" s="196"/>
      <c r="H100" s="196"/>
      <c r="I100" s="196"/>
      <c r="J100" s="197">
        <f>J132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128</v>
      </c>
      <c r="E101" s="196"/>
      <c r="F101" s="196"/>
      <c r="G101" s="196"/>
      <c r="H101" s="196"/>
      <c r="I101" s="196"/>
      <c r="J101" s="197">
        <f>J134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129</v>
      </c>
      <c r="E102" s="196"/>
      <c r="F102" s="196"/>
      <c r="G102" s="196"/>
      <c r="H102" s="196"/>
      <c r="I102" s="196"/>
      <c r="J102" s="197">
        <f>J136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130</v>
      </c>
      <c r="E103" s="196"/>
      <c r="F103" s="196"/>
      <c r="G103" s="196"/>
      <c r="H103" s="196"/>
      <c r="I103" s="196"/>
      <c r="J103" s="197">
        <f>J145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131</v>
      </c>
      <c r="E104" s="191"/>
      <c r="F104" s="191"/>
      <c r="G104" s="191"/>
      <c r="H104" s="191"/>
      <c r="I104" s="191"/>
      <c r="J104" s="192">
        <f>J147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4"/>
      <c r="C105" s="133"/>
      <c r="D105" s="195" t="s">
        <v>983</v>
      </c>
      <c r="E105" s="196"/>
      <c r="F105" s="196"/>
      <c r="G105" s="196"/>
      <c r="H105" s="196"/>
      <c r="I105" s="196"/>
      <c r="J105" s="197">
        <f>J148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984</v>
      </c>
      <c r="E106" s="196"/>
      <c r="F106" s="196"/>
      <c r="G106" s="196"/>
      <c r="H106" s="196"/>
      <c r="I106" s="196"/>
      <c r="J106" s="197">
        <f>J156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985</v>
      </c>
      <c r="E107" s="196"/>
      <c r="F107" s="196"/>
      <c r="G107" s="196"/>
      <c r="H107" s="196"/>
      <c r="I107" s="196"/>
      <c r="J107" s="197">
        <f>J161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1.84" customHeight="1">
      <c r="A108" s="9"/>
      <c r="B108" s="188"/>
      <c r="C108" s="189"/>
      <c r="D108" s="199" t="s">
        <v>143</v>
      </c>
      <c r="E108" s="189"/>
      <c r="F108" s="189"/>
      <c r="G108" s="189"/>
      <c r="H108" s="189"/>
      <c r="I108" s="189"/>
      <c r="J108" s="200">
        <f>J166</f>
        <v>0</v>
      </c>
      <c r="K108" s="189"/>
      <c r="L108" s="19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144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83" t="str">
        <f>E7</f>
        <v>Stavební úpravy školských objektů a zahrady ZŠ Nepomucká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115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183" t="s">
        <v>116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745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E11</f>
        <v>SO-01 VYT - Vytápění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F14</f>
        <v xml:space="preserve"> </v>
      </c>
      <c r="G124" s="40"/>
      <c r="H124" s="40"/>
      <c r="I124" s="32" t="s">
        <v>22</v>
      </c>
      <c r="J124" s="79" t="str">
        <f>IF(J14="","",J14)</f>
        <v>12. 11. 2024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E17</f>
        <v xml:space="preserve"> </v>
      </c>
      <c r="G126" s="40"/>
      <c r="H126" s="40"/>
      <c r="I126" s="32" t="s">
        <v>29</v>
      </c>
      <c r="J126" s="36" t="str">
        <f>E23</f>
        <v>ABCD studio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27</v>
      </c>
      <c r="D127" s="40"/>
      <c r="E127" s="40"/>
      <c r="F127" s="27" t="str">
        <f>IF(E20="","",E20)</f>
        <v>Vyplň údaj</v>
      </c>
      <c r="G127" s="40"/>
      <c r="H127" s="40"/>
      <c r="I127" s="32" t="s">
        <v>34</v>
      </c>
      <c r="J127" s="36" t="str">
        <f>E26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1"/>
      <c r="B129" s="202"/>
      <c r="C129" s="203" t="s">
        <v>145</v>
      </c>
      <c r="D129" s="204" t="s">
        <v>62</v>
      </c>
      <c r="E129" s="204" t="s">
        <v>58</v>
      </c>
      <c r="F129" s="204" t="s">
        <v>59</v>
      </c>
      <c r="G129" s="204" t="s">
        <v>146</v>
      </c>
      <c r="H129" s="204" t="s">
        <v>147</v>
      </c>
      <c r="I129" s="204" t="s">
        <v>148</v>
      </c>
      <c r="J129" s="205" t="s">
        <v>119</v>
      </c>
      <c r="K129" s="206" t="s">
        <v>149</v>
      </c>
      <c r="L129" s="207"/>
      <c r="M129" s="100" t="s">
        <v>1</v>
      </c>
      <c r="N129" s="101" t="s">
        <v>41</v>
      </c>
      <c r="O129" s="101" t="s">
        <v>150</v>
      </c>
      <c r="P129" s="101" t="s">
        <v>151</v>
      </c>
      <c r="Q129" s="101" t="s">
        <v>152</v>
      </c>
      <c r="R129" s="101" t="s">
        <v>153</v>
      </c>
      <c r="S129" s="101" t="s">
        <v>154</v>
      </c>
      <c r="T129" s="102" t="s">
        <v>155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8"/>
      <c r="B130" s="39"/>
      <c r="C130" s="107" t="s">
        <v>156</v>
      </c>
      <c r="D130" s="40"/>
      <c r="E130" s="40"/>
      <c r="F130" s="40"/>
      <c r="G130" s="40"/>
      <c r="H130" s="40"/>
      <c r="I130" s="40"/>
      <c r="J130" s="208">
        <f>BK130</f>
        <v>0</v>
      </c>
      <c r="K130" s="40"/>
      <c r="L130" s="44"/>
      <c r="M130" s="103"/>
      <c r="N130" s="209"/>
      <c r="O130" s="104"/>
      <c r="P130" s="210">
        <f>P131+P147+P166</f>
        <v>0</v>
      </c>
      <c r="Q130" s="104"/>
      <c r="R130" s="210">
        <f>R131+R147+R166</f>
        <v>5.8623999999999992</v>
      </c>
      <c r="S130" s="104"/>
      <c r="T130" s="211">
        <f>T131+T147+T166</f>
        <v>0.11437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121</v>
      </c>
      <c r="BK130" s="212">
        <f>BK131+BK147+BK166</f>
        <v>0</v>
      </c>
    </row>
    <row r="131" s="12" customFormat="1" ht="25.92" customHeight="1">
      <c r="A131" s="12"/>
      <c r="B131" s="213"/>
      <c r="C131" s="214"/>
      <c r="D131" s="215" t="s">
        <v>76</v>
      </c>
      <c r="E131" s="216" t="s">
        <v>157</v>
      </c>
      <c r="F131" s="216" t="s">
        <v>158</v>
      </c>
      <c r="G131" s="214"/>
      <c r="H131" s="214"/>
      <c r="I131" s="217"/>
      <c r="J131" s="200">
        <f>BK131</f>
        <v>0</v>
      </c>
      <c r="K131" s="214"/>
      <c r="L131" s="218"/>
      <c r="M131" s="219"/>
      <c r="N131" s="220"/>
      <c r="O131" s="220"/>
      <c r="P131" s="221">
        <f>P132+P134+P136+P145</f>
        <v>0</v>
      </c>
      <c r="Q131" s="220"/>
      <c r="R131" s="221">
        <f>R132+R134+R136+R145</f>
        <v>5.7525499999999994</v>
      </c>
      <c r="S131" s="220"/>
      <c r="T131" s="222">
        <f>T132+T134+T136+T145</f>
        <v>0.059999999999999998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84</v>
      </c>
      <c r="AT131" s="224" t="s">
        <v>76</v>
      </c>
      <c r="AU131" s="224" t="s">
        <v>77</v>
      </c>
      <c r="AY131" s="223" t="s">
        <v>159</v>
      </c>
      <c r="BK131" s="225">
        <f>BK132+BK134+BK136+BK145</f>
        <v>0</v>
      </c>
    </row>
    <row r="132" s="12" customFormat="1" ht="22.8" customHeight="1">
      <c r="A132" s="12"/>
      <c r="B132" s="213"/>
      <c r="C132" s="214"/>
      <c r="D132" s="215" t="s">
        <v>76</v>
      </c>
      <c r="E132" s="226" t="s">
        <v>182</v>
      </c>
      <c r="F132" s="226" t="s">
        <v>229</v>
      </c>
      <c r="G132" s="214"/>
      <c r="H132" s="214"/>
      <c r="I132" s="217"/>
      <c r="J132" s="227">
        <f>BK132</f>
        <v>0</v>
      </c>
      <c r="K132" s="214"/>
      <c r="L132" s="218"/>
      <c r="M132" s="219"/>
      <c r="N132" s="220"/>
      <c r="O132" s="220"/>
      <c r="P132" s="221">
        <f>P133</f>
        <v>0</v>
      </c>
      <c r="Q132" s="220"/>
      <c r="R132" s="221">
        <f>R133</f>
        <v>5.7525499999999994</v>
      </c>
      <c r="S132" s="220"/>
      <c r="T132" s="222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84</v>
      </c>
      <c r="AT132" s="224" t="s">
        <v>76</v>
      </c>
      <c r="AU132" s="224" t="s">
        <v>84</v>
      </c>
      <c r="AY132" s="223" t="s">
        <v>159</v>
      </c>
      <c r="BK132" s="225">
        <f>BK133</f>
        <v>0</v>
      </c>
    </row>
    <row r="133" s="2" customFormat="1" ht="24.15" customHeight="1">
      <c r="A133" s="38"/>
      <c r="B133" s="39"/>
      <c r="C133" s="228" t="s">
        <v>84</v>
      </c>
      <c r="D133" s="228" t="s">
        <v>162</v>
      </c>
      <c r="E133" s="229" t="s">
        <v>986</v>
      </c>
      <c r="F133" s="230" t="s">
        <v>987</v>
      </c>
      <c r="G133" s="231" t="s">
        <v>191</v>
      </c>
      <c r="H133" s="232">
        <v>2.5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42</v>
      </c>
      <c r="O133" s="91"/>
      <c r="P133" s="238">
        <f>O133*H133</f>
        <v>0</v>
      </c>
      <c r="Q133" s="238">
        <v>2.3010199999999998</v>
      </c>
      <c r="R133" s="238">
        <f>Q133*H133</f>
        <v>5.7525499999999994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166</v>
      </c>
      <c r="AT133" s="240" t="s">
        <v>162</v>
      </c>
      <c r="AU133" s="240" t="s">
        <v>86</v>
      </c>
      <c r="AY133" s="17" t="s">
        <v>159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84</v>
      </c>
      <c r="BK133" s="241">
        <f>ROUND(I133*H133,2)</f>
        <v>0</v>
      </c>
      <c r="BL133" s="17" t="s">
        <v>166</v>
      </c>
      <c r="BM133" s="240" t="s">
        <v>988</v>
      </c>
    </row>
    <row r="134" s="12" customFormat="1" ht="22.8" customHeight="1">
      <c r="A134" s="12"/>
      <c r="B134" s="213"/>
      <c r="C134" s="214"/>
      <c r="D134" s="215" t="s">
        <v>76</v>
      </c>
      <c r="E134" s="226" t="s">
        <v>199</v>
      </c>
      <c r="F134" s="226" t="s">
        <v>294</v>
      </c>
      <c r="G134" s="214"/>
      <c r="H134" s="214"/>
      <c r="I134" s="217"/>
      <c r="J134" s="227">
        <f>BK134</f>
        <v>0</v>
      </c>
      <c r="K134" s="214"/>
      <c r="L134" s="218"/>
      <c r="M134" s="219"/>
      <c r="N134" s="220"/>
      <c r="O134" s="220"/>
      <c r="P134" s="221">
        <f>P135</f>
        <v>0</v>
      </c>
      <c r="Q134" s="220"/>
      <c r="R134" s="221">
        <f>R135</f>
        <v>0</v>
      </c>
      <c r="S134" s="220"/>
      <c r="T134" s="222">
        <f>T135</f>
        <v>0.059999999999999998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84</v>
      </c>
      <c r="AT134" s="224" t="s">
        <v>76</v>
      </c>
      <c r="AU134" s="224" t="s">
        <v>84</v>
      </c>
      <c r="AY134" s="223" t="s">
        <v>159</v>
      </c>
      <c r="BK134" s="225">
        <f>BK135</f>
        <v>0</v>
      </c>
    </row>
    <row r="135" s="2" customFormat="1" ht="24.15" customHeight="1">
      <c r="A135" s="38"/>
      <c r="B135" s="39"/>
      <c r="C135" s="228" t="s">
        <v>86</v>
      </c>
      <c r="D135" s="228" t="s">
        <v>162</v>
      </c>
      <c r="E135" s="229" t="s">
        <v>752</v>
      </c>
      <c r="F135" s="230" t="s">
        <v>753</v>
      </c>
      <c r="G135" s="231" t="s">
        <v>264</v>
      </c>
      <c r="H135" s="232">
        <v>10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42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0.0060000000000000001</v>
      </c>
      <c r="T135" s="239">
        <f>S135*H135</f>
        <v>0.059999999999999998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166</v>
      </c>
      <c r="AT135" s="240" t="s">
        <v>162</v>
      </c>
      <c r="AU135" s="240" t="s">
        <v>86</v>
      </c>
      <c r="AY135" s="17" t="s">
        <v>159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84</v>
      </c>
      <c r="BK135" s="241">
        <f>ROUND(I135*H135,2)</f>
        <v>0</v>
      </c>
      <c r="BL135" s="17" t="s">
        <v>166</v>
      </c>
      <c r="BM135" s="240" t="s">
        <v>989</v>
      </c>
    </row>
    <row r="136" s="12" customFormat="1" ht="22.8" customHeight="1">
      <c r="A136" s="12"/>
      <c r="B136" s="213"/>
      <c r="C136" s="214"/>
      <c r="D136" s="215" t="s">
        <v>76</v>
      </c>
      <c r="E136" s="226" t="s">
        <v>315</v>
      </c>
      <c r="F136" s="226" t="s">
        <v>316</v>
      </c>
      <c r="G136" s="214"/>
      <c r="H136" s="214"/>
      <c r="I136" s="217"/>
      <c r="J136" s="227">
        <f>BK136</f>
        <v>0</v>
      </c>
      <c r="K136" s="214"/>
      <c r="L136" s="218"/>
      <c r="M136" s="219"/>
      <c r="N136" s="220"/>
      <c r="O136" s="220"/>
      <c r="P136" s="221">
        <f>SUM(P137:P144)</f>
        <v>0</v>
      </c>
      <c r="Q136" s="220"/>
      <c r="R136" s="221">
        <f>SUM(R137:R144)</f>
        <v>0</v>
      </c>
      <c r="S136" s="220"/>
      <c r="T136" s="222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84</v>
      </c>
      <c r="AT136" s="224" t="s">
        <v>76</v>
      </c>
      <c r="AU136" s="224" t="s">
        <v>84</v>
      </c>
      <c r="AY136" s="223" t="s">
        <v>159</v>
      </c>
      <c r="BK136" s="225">
        <f>SUM(BK137:BK144)</f>
        <v>0</v>
      </c>
    </row>
    <row r="137" s="2" customFormat="1" ht="24.15" customHeight="1">
      <c r="A137" s="38"/>
      <c r="B137" s="39"/>
      <c r="C137" s="228" t="s">
        <v>171</v>
      </c>
      <c r="D137" s="228" t="s">
        <v>162</v>
      </c>
      <c r="E137" s="229" t="s">
        <v>318</v>
      </c>
      <c r="F137" s="230" t="s">
        <v>319</v>
      </c>
      <c r="G137" s="231" t="s">
        <v>206</v>
      </c>
      <c r="H137" s="232">
        <v>0.114</v>
      </c>
      <c r="I137" s="233"/>
      <c r="J137" s="234">
        <f>ROUND(I137*H137,2)</f>
        <v>0</v>
      </c>
      <c r="K137" s="235"/>
      <c r="L137" s="44"/>
      <c r="M137" s="236" t="s">
        <v>1</v>
      </c>
      <c r="N137" s="237" t="s">
        <v>42</v>
      </c>
      <c r="O137" s="91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166</v>
      </c>
      <c r="AT137" s="240" t="s">
        <v>162</v>
      </c>
      <c r="AU137" s="240" t="s">
        <v>86</v>
      </c>
      <c r="AY137" s="17" t="s">
        <v>159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84</v>
      </c>
      <c r="BK137" s="241">
        <f>ROUND(I137*H137,2)</f>
        <v>0</v>
      </c>
      <c r="BL137" s="17" t="s">
        <v>166</v>
      </c>
      <c r="BM137" s="240" t="s">
        <v>990</v>
      </c>
    </row>
    <row r="138" s="2" customFormat="1" ht="24.15" customHeight="1">
      <c r="A138" s="38"/>
      <c r="B138" s="39"/>
      <c r="C138" s="228" t="s">
        <v>166</v>
      </c>
      <c r="D138" s="228" t="s">
        <v>162</v>
      </c>
      <c r="E138" s="229" t="s">
        <v>322</v>
      </c>
      <c r="F138" s="230" t="s">
        <v>323</v>
      </c>
      <c r="G138" s="231" t="s">
        <v>206</v>
      </c>
      <c r="H138" s="232">
        <v>0.114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42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166</v>
      </c>
      <c r="AT138" s="240" t="s">
        <v>162</v>
      </c>
      <c r="AU138" s="240" t="s">
        <v>86</v>
      </c>
      <c r="AY138" s="17" t="s">
        <v>159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84</v>
      </c>
      <c r="BK138" s="241">
        <f>ROUND(I138*H138,2)</f>
        <v>0</v>
      </c>
      <c r="BL138" s="17" t="s">
        <v>166</v>
      </c>
      <c r="BM138" s="240" t="s">
        <v>991</v>
      </c>
    </row>
    <row r="139" s="2" customFormat="1" ht="24.15" customHeight="1">
      <c r="A139" s="38"/>
      <c r="B139" s="39"/>
      <c r="C139" s="228" t="s">
        <v>178</v>
      </c>
      <c r="D139" s="228" t="s">
        <v>162</v>
      </c>
      <c r="E139" s="229" t="s">
        <v>326</v>
      </c>
      <c r="F139" s="230" t="s">
        <v>327</v>
      </c>
      <c r="G139" s="231" t="s">
        <v>206</v>
      </c>
      <c r="H139" s="232">
        <v>1.1399999999999999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42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166</v>
      </c>
      <c r="AT139" s="240" t="s">
        <v>162</v>
      </c>
      <c r="AU139" s="240" t="s">
        <v>86</v>
      </c>
      <c r="AY139" s="17" t="s">
        <v>159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84</v>
      </c>
      <c r="BK139" s="241">
        <f>ROUND(I139*H139,2)</f>
        <v>0</v>
      </c>
      <c r="BL139" s="17" t="s">
        <v>166</v>
      </c>
      <c r="BM139" s="240" t="s">
        <v>992</v>
      </c>
    </row>
    <row r="140" s="13" customFormat="1">
      <c r="A140" s="13"/>
      <c r="B140" s="242"/>
      <c r="C140" s="243"/>
      <c r="D140" s="244" t="s">
        <v>193</v>
      </c>
      <c r="E140" s="243"/>
      <c r="F140" s="246" t="s">
        <v>993</v>
      </c>
      <c r="G140" s="243"/>
      <c r="H140" s="247">
        <v>1.1399999999999999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193</v>
      </c>
      <c r="AU140" s="253" t="s">
        <v>86</v>
      </c>
      <c r="AV140" s="13" t="s">
        <v>86</v>
      </c>
      <c r="AW140" s="13" t="s">
        <v>4</v>
      </c>
      <c r="AX140" s="13" t="s">
        <v>84</v>
      </c>
      <c r="AY140" s="253" t="s">
        <v>159</v>
      </c>
    </row>
    <row r="141" s="2" customFormat="1" ht="33" customHeight="1">
      <c r="A141" s="38"/>
      <c r="B141" s="39"/>
      <c r="C141" s="228" t="s">
        <v>182</v>
      </c>
      <c r="D141" s="228" t="s">
        <v>162</v>
      </c>
      <c r="E141" s="229" t="s">
        <v>994</v>
      </c>
      <c r="F141" s="230" t="s">
        <v>995</v>
      </c>
      <c r="G141" s="231" t="s">
        <v>206</v>
      </c>
      <c r="H141" s="232">
        <v>0.114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42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166</v>
      </c>
      <c r="AT141" s="240" t="s">
        <v>162</v>
      </c>
      <c r="AU141" s="240" t="s">
        <v>86</v>
      </c>
      <c r="AY141" s="17" t="s">
        <v>159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84</v>
      </c>
      <c r="BK141" s="241">
        <f>ROUND(I141*H141,2)</f>
        <v>0</v>
      </c>
      <c r="BL141" s="17" t="s">
        <v>166</v>
      </c>
      <c r="BM141" s="240" t="s">
        <v>996</v>
      </c>
    </row>
    <row r="142" s="2" customFormat="1" ht="16.5" customHeight="1">
      <c r="A142" s="38"/>
      <c r="B142" s="39"/>
      <c r="C142" s="228" t="s">
        <v>188</v>
      </c>
      <c r="D142" s="228" t="s">
        <v>162</v>
      </c>
      <c r="E142" s="229" t="s">
        <v>997</v>
      </c>
      <c r="F142" s="230" t="s">
        <v>998</v>
      </c>
      <c r="G142" s="231" t="s">
        <v>206</v>
      </c>
      <c r="H142" s="232">
        <v>0.114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166</v>
      </c>
      <c r="AT142" s="240" t="s">
        <v>162</v>
      </c>
      <c r="AU142" s="240" t="s">
        <v>86</v>
      </c>
      <c r="AY142" s="17" t="s">
        <v>159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84</v>
      </c>
      <c r="BK142" s="241">
        <f>ROUND(I142*H142,2)</f>
        <v>0</v>
      </c>
      <c r="BL142" s="17" t="s">
        <v>166</v>
      </c>
      <c r="BM142" s="240" t="s">
        <v>999</v>
      </c>
    </row>
    <row r="143" s="2" customFormat="1" ht="24.15" customHeight="1">
      <c r="A143" s="38"/>
      <c r="B143" s="39"/>
      <c r="C143" s="228" t="s">
        <v>195</v>
      </c>
      <c r="D143" s="228" t="s">
        <v>162</v>
      </c>
      <c r="E143" s="229" t="s">
        <v>1000</v>
      </c>
      <c r="F143" s="230" t="s">
        <v>1001</v>
      </c>
      <c r="G143" s="231" t="s">
        <v>206</v>
      </c>
      <c r="H143" s="232">
        <v>0.114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166</v>
      </c>
      <c r="AT143" s="240" t="s">
        <v>162</v>
      </c>
      <c r="AU143" s="240" t="s">
        <v>86</v>
      </c>
      <c r="AY143" s="17" t="s">
        <v>159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84</v>
      </c>
      <c r="BK143" s="241">
        <f>ROUND(I143*H143,2)</f>
        <v>0</v>
      </c>
      <c r="BL143" s="17" t="s">
        <v>166</v>
      </c>
      <c r="BM143" s="240" t="s">
        <v>1002</v>
      </c>
    </row>
    <row r="144" s="2" customFormat="1" ht="24.15" customHeight="1">
      <c r="A144" s="38"/>
      <c r="B144" s="39"/>
      <c r="C144" s="228" t="s">
        <v>199</v>
      </c>
      <c r="D144" s="228" t="s">
        <v>162</v>
      </c>
      <c r="E144" s="229" t="s">
        <v>768</v>
      </c>
      <c r="F144" s="230" t="s">
        <v>769</v>
      </c>
      <c r="G144" s="231" t="s">
        <v>206</v>
      </c>
      <c r="H144" s="232">
        <v>0.114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166</v>
      </c>
      <c r="AT144" s="240" t="s">
        <v>162</v>
      </c>
      <c r="AU144" s="240" t="s">
        <v>86</v>
      </c>
      <c r="AY144" s="17" t="s">
        <v>159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84</v>
      </c>
      <c r="BK144" s="241">
        <f>ROUND(I144*H144,2)</f>
        <v>0</v>
      </c>
      <c r="BL144" s="17" t="s">
        <v>166</v>
      </c>
      <c r="BM144" s="240" t="s">
        <v>1003</v>
      </c>
    </row>
    <row r="145" s="12" customFormat="1" ht="22.8" customHeight="1">
      <c r="A145" s="12"/>
      <c r="B145" s="213"/>
      <c r="C145" s="214"/>
      <c r="D145" s="215" t="s">
        <v>76</v>
      </c>
      <c r="E145" s="226" t="s">
        <v>334</v>
      </c>
      <c r="F145" s="226" t="s">
        <v>335</v>
      </c>
      <c r="G145" s="214"/>
      <c r="H145" s="214"/>
      <c r="I145" s="217"/>
      <c r="J145" s="227">
        <f>BK145</f>
        <v>0</v>
      </c>
      <c r="K145" s="214"/>
      <c r="L145" s="218"/>
      <c r="M145" s="219"/>
      <c r="N145" s="220"/>
      <c r="O145" s="220"/>
      <c r="P145" s="221">
        <f>P146</f>
        <v>0</v>
      </c>
      <c r="Q145" s="220"/>
      <c r="R145" s="221">
        <f>R146</f>
        <v>0</v>
      </c>
      <c r="S145" s="220"/>
      <c r="T145" s="222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84</v>
      </c>
      <c r="AT145" s="224" t="s">
        <v>76</v>
      </c>
      <c r="AU145" s="224" t="s">
        <v>84</v>
      </c>
      <c r="AY145" s="223" t="s">
        <v>159</v>
      </c>
      <c r="BK145" s="225">
        <f>BK146</f>
        <v>0</v>
      </c>
    </row>
    <row r="146" s="2" customFormat="1" ht="16.5" customHeight="1">
      <c r="A146" s="38"/>
      <c r="B146" s="39"/>
      <c r="C146" s="228" t="s">
        <v>203</v>
      </c>
      <c r="D146" s="228" t="s">
        <v>162</v>
      </c>
      <c r="E146" s="229" t="s">
        <v>337</v>
      </c>
      <c r="F146" s="230" t="s">
        <v>338</v>
      </c>
      <c r="G146" s="231" t="s">
        <v>206</v>
      </c>
      <c r="H146" s="232">
        <v>5.7530000000000001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166</v>
      </c>
      <c r="AT146" s="240" t="s">
        <v>162</v>
      </c>
      <c r="AU146" s="240" t="s">
        <v>86</v>
      </c>
      <c r="AY146" s="17" t="s">
        <v>159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84</v>
      </c>
      <c r="BK146" s="241">
        <f>ROUND(I146*H146,2)</f>
        <v>0</v>
      </c>
      <c r="BL146" s="17" t="s">
        <v>166</v>
      </c>
      <c r="BM146" s="240" t="s">
        <v>1004</v>
      </c>
    </row>
    <row r="147" s="12" customFormat="1" ht="25.92" customHeight="1">
      <c r="A147" s="12"/>
      <c r="B147" s="213"/>
      <c r="C147" s="214"/>
      <c r="D147" s="215" t="s">
        <v>76</v>
      </c>
      <c r="E147" s="216" t="s">
        <v>340</v>
      </c>
      <c r="F147" s="216" t="s">
        <v>341</v>
      </c>
      <c r="G147" s="214"/>
      <c r="H147" s="214"/>
      <c r="I147" s="217"/>
      <c r="J147" s="200">
        <f>BK147</f>
        <v>0</v>
      </c>
      <c r="K147" s="214"/>
      <c r="L147" s="218"/>
      <c r="M147" s="219"/>
      <c r="N147" s="220"/>
      <c r="O147" s="220"/>
      <c r="P147" s="221">
        <f>P148+P156+P161</f>
        <v>0</v>
      </c>
      <c r="Q147" s="220"/>
      <c r="R147" s="221">
        <f>R148+R156+R161</f>
        <v>0.10985</v>
      </c>
      <c r="S147" s="220"/>
      <c r="T147" s="222">
        <f>T148+T156+T161</f>
        <v>0.054370000000000002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86</v>
      </c>
      <c r="AT147" s="224" t="s">
        <v>76</v>
      </c>
      <c r="AU147" s="224" t="s">
        <v>77</v>
      </c>
      <c r="AY147" s="223" t="s">
        <v>159</v>
      </c>
      <c r="BK147" s="225">
        <f>BK148+BK156+BK161</f>
        <v>0</v>
      </c>
    </row>
    <row r="148" s="12" customFormat="1" ht="22.8" customHeight="1">
      <c r="A148" s="12"/>
      <c r="B148" s="213"/>
      <c r="C148" s="214"/>
      <c r="D148" s="215" t="s">
        <v>76</v>
      </c>
      <c r="E148" s="226" t="s">
        <v>1005</v>
      </c>
      <c r="F148" s="226" t="s">
        <v>1006</v>
      </c>
      <c r="G148" s="214"/>
      <c r="H148" s="214"/>
      <c r="I148" s="217"/>
      <c r="J148" s="227">
        <f>BK148</f>
        <v>0</v>
      </c>
      <c r="K148" s="214"/>
      <c r="L148" s="218"/>
      <c r="M148" s="219"/>
      <c r="N148" s="220"/>
      <c r="O148" s="220"/>
      <c r="P148" s="221">
        <f>SUM(P149:P155)</f>
        <v>0</v>
      </c>
      <c r="Q148" s="220"/>
      <c r="R148" s="221">
        <f>SUM(R149:R155)</f>
        <v>0.019479999999999997</v>
      </c>
      <c r="S148" s="220"/>
      <c r="T148" s="222">
        <f>SUM(T149:T155)</f>
        <v>0.00762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86</v>
      </c>
      <c r="AT148" s="224" t="s">
        <v>76</v>
      </c>
      <c r="AU148" s="224" t="s">
        <v>84</v>
      </c>
      <c r="AY148" s="223" t="s">
        <v>159</v>
      </c>
      <c r="BK148" s="225">
        <f>SUM(BK149:BK155)</f>
        <v>0</v>
      </c>
    </row>
    <row r="149" s="2" customFormat="1" ht="24.15" customHeight="1">
      <c r="A149" s="38"/>
      <c r="B149" s="39"/>
      <c r="C149" s="228" t="s">
        <v>160</v>
      </c>
      <c r="D149" s="228" t="s">
        <v>162</v>
      </c>
      <c r="E149" s="229" t="s">
        <v>1007</v>
      </c>
      <c r="F149" s="230" t="s">
        <v>1008</v>
      </c>
      <c r="G149" s="231" t="s">
        <v>264</v>
      </c>
      <c r="H149" s="232">
        <v>10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42</v>
      </c>
      <c r="O149" s="91"/>
      <c r="P149" s="238">
        <f>O149*H149</f>
        <v>0</v>
      </c>
      <c r="Q149" s="238">
        <v>0.00148</v>
      </c>
      <c r="R149" s="238">
        <f>Q149*H149</f>
        <v>0.014800000000000001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235</v>
      </c>
      <c r="AT149" s="240" t="s">
        <v>162</v>
      </c>
      <c r="AU149" s="240" t="s">
        <v>86</v>
      </c>
      <c r="AY149" s="17" t="s">
        <v>159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84</v>
      </c>
      <c r="BK149" s="241">
        <f>ROUND(I149*H149,2)</f>
        <v>0</v>
      </c>
      <c r="BL149" s="17" t="s">
        <v>235</v>
      </c>
      <c r="BM149" s="240" t="s">
        <v>1009</v>
      </c>
    </row>
    <row r="150" s="2" customFormat="1" ht="16.5" customHeight="1">
      <c r="A150" s="38"/>
      <c r="B150" s="39"/>
      <c r="C150" s="228" t="s">
        <v>8</v>
      </c>
      <c r="D150" s="228" t="s">
        <v>162</v>
      </c>
      <c r="E150" s="229" t="s">
        <v>1010</v>
      </c>
      <c r="F150" s="230" t="s">
        <v>1011</v>
      </c>
      <c r="G150" s="231" t="s">
        <v>264</v>
      </c>
      <c r="H150" s="232">
        <v>3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4.0000000000000003E-05</v>
      </c>
      <c r="R150" s="238">
        <f>Q150*H150</f>
        <v>0.00012000000000000002</v>
      </c>
      <c r="S150" s="238">
        <v>0.0025400000000000002</v>
      </c>
      <c r="T150" s="239">
        <f>S150*H150</f>
        <v>0.00762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235</v>
      </c>
      <c r="AT150" s="240" t="s">
        <v>162</v>
      </c>
      <c r="AU150" s="240" t="s">
        <v>86</v>
      </c>
      <c r="AY150" s="17" t="s">
        <v>159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84</v>
      </c>
      <c r="BK150" s="241">
        <f>ROUND(I150*H150,2)</f>
        <v>0</v>
      </c>
      <c r="BL150" s="17" t="s">
        <v>235</v>
      </c>
      <c r="BM150" s="240" t="s">
        <v>1012</v>
      </c>
    </row>
    <row r="151" s="2" customFormat="1" ht="21.75" customHeight="1">
      <c r="A151" s="38"/>
      <c r="B151" s="39"/>
      <c r="C151" s="228" t="s">
        <v>218</v>
      </c>
      <c r="D151" s="228" t="s">
        <v>162</v>
      </c>
      <c r="E151" s="229" t="s">
        <v>1013</v>
      </c>
      <c r="F151" s="230" t="s">
        <v>1014</v>
      </c>
      <c r="G151" s="231" t="s">
        <v>264</v>
      </c>
      <c r="H151" s="232">
        <v>10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235</v>
      </c>
      <c r="AT151" s="240" t="s">
        <v>162</v>
      </c>
      <c r="AU151" s="240" t="s">
        <v>86</v>
      </c>
      <c r="AY151" s="17" t="s">
        <v>159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84</v>
      </c>
      <c r="BK151" s="241">
        <f>ROUND(I151*H151,2)</f>
        <v>0</v>
      </c>
      <c r="BL151" s="17" t="s">
        <v>235</v>
      </c>
      <c r="BM151" s="240" t="s">
        <v>1015</v>
      </c>
    </row>
    <row r="152" s="2" customFormat="1" ht="21.75" customHeight="1">
      <c r="A152" s="38"/>
      <c r="B152" s="39"/>
      <c r="C152" s="228" t="s">
        <v>224</v>
      </c>
      <c r="D152" s="228" t="s">
        <v>162</v>
      </c>
      <c r="E152" s="229" t="s">
        <v>1016</v>
      </c>
      <c r="F152" s="230" t="s">
        <v>1017</v>
      </c>
      <c r="G152" s="231" t="s">
        <v>367</v>
      </c>
      <c r="H152" s="232">
        <v>2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0.00054000000000000001</v>
      </c>
      <c r="R152" s="238">
        <f>Q152*H152</f>
        <v>0.00108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235</v>
      </c>
      <c r="AT152" s="240" t="s">
        <v>162</v>
      </c>
      <c r="AU152" s="240" t="s">
        <v>86</v>
      </c>
      <c r="AY152" s="17" t="s">
        <v>159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84</v>
      </c>
      <c r="BK152" s="241">
        <f>ROUND(I152*H152,2)</f>
        <v>0</v>
      </c>
      <c r="BL152" s="17" t="s">
        <v>235</v>
      </c>
      <c r="BM152" s="240" t="s">
        <v>1018</v>
      </c>
    </row>
    <row r="153" s="2" customFormat="1" ht="24.15" customHeight="1">
      <c r="A153" s="38"/>
      <c r="B153" s="39"/>
      <c r="C153" s="228" t="s">
        <v>230</v>
      </c>
      <c r="D153" s="228" t="s">
        <v>162</v>
      </c>
      <c r="E153" s="229" t="s">
        <v>1019</v>
      </c>
      <c r="F153" s="230" t="s">
        <v>1008</v>
      </c>
      <c r="G153" s="231" t="s">
        <v>165</v>
      </c>
      <c r="H153" s="232">
        <v>1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0.00148</v>
      </c>
      <c r="R153" s="238">
        <f>Q153*H153</f>
        <v>0.00148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235</v>
      </c>
      <c r="AT153" s="240" t="s">
        <v>162</v>
      </c>
      <c r="AU153" s="240" t="s">
        <v>86</v>
      </c>
      <c r="AY153" s="17" t="s">
        <v>159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84</v>
      </c>
      <c r="BK153" s="241">
        <f>ROUND(I153*H153,2)</f>
        <v>0</v>
      </c>
      <c r="BL153" s="17" t="s">
        <v>235</v>
      </c>
      <c r="BM153" s="240" t="s">
        <v>1020</v>
      </c>
    </row>
    <row r="154" s="2" customFormat="1" ht="33" customHeight="1">
      <c r="A154" s="38"/>
      <c r="B154" s="39"/>
      <c r="C154" s="228" t="s">
        <v>235</v>
      </c>
      <c r="D154" s="228" t="s">
        <v>162</v>
      </c>
      <c r="E154" s="229" t="s">
        <v>1021</v>
      </c>
      <c r="F154" s="230" t="s">
        <v>1022</v>
      </c>
      <c r="G154" s="231" t="s">
        <v>264</v>
      </c>
      <c r="H154" s="232">
        <v>10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0.00020000000000000001</v>
      </c>
      <c r="R154" s="238">
        <f>Q154*H154</f>
        <v>0.002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235</v>
      </c>
      <c r="AT154" s="240" t="s">
        <v>162</v>
      </c>
      <c r="AU154" s="240" t="s">
        <v>86</v>
      </c>
      <c r="AY154" s="17" t="s">
        <v>159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84</v>
      </c>
      <c r="BK154" s="241">
        <f>ROUND(I154*H154,2)</f>
        <v>0</v>
      </c>
      <c r="BL154" s="17" t="s">
        <v>235</v>
      </c>
      <c r="BM154" s="240" t="s">
        <v>1023</v>
      </c>
    </row>
    <row r="155" s="2" customFormat="1" ht="24.15" customHeight="1">
      <c r="A155" s="38"/>
      <c r="B155" s="39"/>
      <c r="C155" s="228" t="s">
        <v>240</v>
      </c>
      <c r="D155" s="228" t="s">
        <v>162</v>
      </c>
      <c r="E155" s="229" t="s">
        <v>1024</v>
      </c>
      <c r="F155" s="230" t="s">
        <v>1025</v>
      </c>
      <c r="G155" s="231" t="s">
        <v>206</v>
      </c>
      <c r="H155" s="232">
        <v>0.019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235</v>
      </c>
      <c r="AT155" s="240" t="s">
        <v>162</v>
      </c>
      <c r="AU155" s="240" t="s">
        <v>86</v>
      </c>
      <c r="AY155" s="17" t="s">
        <v>159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84</v>
      </c>
      <c r="BK155" s="241">
        <f>ROUND(I155*H155,2)</f>
        <v>0</v>
      </c>
      <c r="BL155" s="17" t="s">
        <v>235</v>
      </c>
      <c r="BM155" s="240" t="s">
        <v>1026</v>
      </c>
    </row>
    <row r="156" s="12" customFormat="1" ht="22.8" customHeight="1">
      <c r="A156" s="12"/>
      <c r="B156" s="213"/>
      <c r="C156" s="214"/>
      <c r="D156" s="215" t="s">
        <v>76</v>
      </c>
      <c r="E156" s="226" t="s">
        <v>1027</v>
      </c>
      <c r="F156" s="226" t="s">
        <v>1028</v>
      </c>
      <c r="G156" s="214"/>
      <c r="H156" s="214"/>
      <c r="I156" s="217"/>
      <c r="J156" s="227">
        <f>BK156</f>
        <v>0</v>
      </c>
      <c r="K156" s="214"/>
      <c r="L156" s="218"/>
      <c r="M156" s="219"/>
      <c r="N156" s="220"/>
      <c r="O156" s="220"/>
      <c r="P156" s="221">
        <f>SUM(P157:P160)</f>
        <v>0</v>
      </c>
      <c r="Q156" s="220"/>
      <c r="R156" s="221">
        <f>SUM(R157:R160)</f>
        <v>0.0020899999999999998</v>
      </c>
      <c r="S156" s="220"/>
      <c r="T156" s="222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86</v>
      </c>
      <c r="AT156" s="224" t="s">
        <v>76</v>
      </c>
      <c r="AU156" s="224" t="s">
        <v>84</v>
      </c>
      <c r="AY156" s="223" t="s">
        <v>159</v>
      </c>
      <c r="BK156" s="225">
        <f>SUM(BK157:BK160)</f>
        <v>0</v>
      </c>
    </row>
    <row r="157" s="2" customFormat="1" ht="24.15" customHeight="1">
      <c r="A157" s="38"/>
      <c r="B157" s="39"/>
      <c r="C157" s="228" t="s">
        <v>245</v>
      </c>
      <c r="D157" s="228" t="s">
        <v>162</v>
      </c>
      <c r="E157" s="229" t="s">
        <v>1029</v>
      </c>
      <c r="F157" s="230" t="s">
        <v>1030</v>
      </c>
      <c r="G157" s="231" t="s">
        <v>367</v>
      </c>
      <c r="H157" s="232">
        <v>1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0.00025999999999999998</v>
      </c>
      <c r="R157" s="238">
        <f>Q157*H157</f>
        <v>0.00025999999999999998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235</v>
      </c>
      <c r="AT157" s="240" t="s">
        <v>162</v>
      </c>
      <c r="AU157" s="240" t="s">
        <v>86</v>
      </c>
      <c r="AY157" s="17" t="s">
        <v>159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84</v>
      </c>
      <c r="BK157" s="241">
        <f>ROUND(I157*H157,2)</f>
        <v>0</v>
      </c>
      <c r="BL157" s="17" t="s">
        <v>235</v>
      </c>
      <c r="BM157" s="240" t="s">
        <v>1031</v>
      </c>
    </row>
    <row r="158" s="2" customFormat="1" ht="24.15" customHeight="1">
      <c r="A158" s="38"/>
      <c r="B158" s="39"/>
      <c r="C158" s="228" t="s">
        <v>250</v>
      </c>
      <c r="D158" s="228" t="s">
        <v>162</v>
      </c>
      <c r="E158" s="229" t="s">
        <v>1032</v>
      </c>
      <c r="F158" s="230" t="s">
        <v>1033</v>
      </c>
      <c r="G158" s="231" t="s">
        <v>367</v>
      </c>
      <c r="H158" s="232">
        <v>1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0.00011</v>
      </c>
      <c r="R158" s="238">
        <f>Q158*H158</f>
        <v>0.00011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235</v>
      </c>
      <c r="AT158" s="240" t="s">
        <v>162</v>
      </c>
      <c r="AU158" s="240" t="s">
        <v>86</v>
      </c>
      <c r="AY158" s="17" t="s">
        <v>159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84</v>
      </c>
      <c r="BK158" s="241">
        <f>ROUND(I158*H158,2)</f>
        <v>0</v>
      </c>
      <c r="BL158" s="17" t="s">
        <v>235</v>
      </c>
      <c r="BM158" s="240" t="s">
        <v>1034</v>
      </c>
    </row>
    <row r="159" s="2" customFormat="1" ht="24.15" customHeight="1">
      <c r="A159" s="38"/>
      <c r="B159" s="39"/>
      <c r="C159" s="228" t="s">
        <v>257</v>
      </c>
      <c r="D159" s="228" t="s">
        <v>162</v>
      </c>
      <c r="E159" s="229" t="s">
        <v>1035</v>
      </c>
      <c r="F159" s="230" t="s">
        <v>1036</v>
      </c>
      <c r="G159" s="231" t="s">
        <v>367</v>
      </c>
      <c r="H159" s="232">
        <v>2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0.00085999999999999998</v>
      </c>
      <c r="R159" s="238">
        <f>Q159*H159</f>
        <v>0.00172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235</v>
      </c>
      <c r="AT159" s="240" t="s">
        <v>162</v>
      </c>
      <c r="AU159" s="240" t="s">
        <v>86</v>
      </c>
      <c r="AY159" s="17" t="s">
        <v>159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84</v>
      </c>
      <c r="BK159" s="241">
        <f>ROUND(I159*H159,2)</f>
        <v>0</v>
      </c>
      <c r="BL159" s="17" t="s">
        <v>235</v>
      </c>
      <c r="BM159" s="240" t="s">
        <v>1037</v>
      </c>
    </row>
    <row r="160" s="2" customFormat="1" ht="21.75" customHeight="1">
      <c r="A160" s="38"/>
      <c r="B160" s="39"/>
      <c r="C160" s="228" t="s">
        <v>7</v>
      </c>
      <c r="D160" s="228" t="s">
        <v>162</v>
      </c>
      <c r="E160" s="229" t="s">
        <v>1038</v>
      </c>
      <c r="F160" s="230" t="s">
        <v>1039</v>
      </c>
      <c r="G160" s="231" t="s">
        <v>206</v>
      </c>
      <c r="H160" s="232">
        <v>0.002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235</v>
      </c>
      <c r="AT160" s="240" t="s">
        <v>162</v>
      </c>
      <c r="AU160" s="240" t="s">
        <v>86</v>
      </c>
      <c r="AY160" s="17" t="s">
        <v>159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84</v>
      </c>
      <c r="BK160" s="241">
        <f>ROUND(I160*H160,2)</f>
        <v>0</v>
      </c>
      <c r="BL160" s="17" t="s">
        <v>235</v>
      </c>
      <c r="BM160" s="240" t="s">
        <v>1040</v>
      </c>
    </row>
    <row r="161" s="12" customFormat="1" ht="22.8" customHeight="1">
      <c r="A161" s="12"/>
      <c r="B161" s="213"/>
      <c r="C161" s="214"/>
      <c r="D161" s="215" t="s">
        <v>76</v>
      </c>
      <c r="E161" s="226" t="s">
        <v>1041</v>
      </c>
      <c r="F161" s="226" t="s">
        <v>1042</v>
      </c>
      <c r="G161" s="214"/>
      <c r="H161" s="214"/>
      <c r="I161" s="217"/>
      <c r="J161" s="227">
        <f>BK161</f>
        <v>0</v>
      </c>
      <c r="K161" s="214"/>
      <c r="L161" s="218"/>
      <c r="M161" s="219"/>
      <c r="N161" s="220"/>
      <c r="O161" s="220"/>
      <c r="P161" s="221">
        <f>SUM(P162:P165)</f>
        <v>0</v>
      </c>
      <c r="Q161" s="220"/>
      <c r="R161" s="221">
        <f>SUM(R162:R165)</f>
        <v>0.088279999999999997</v>
      </c>
      <c r="S161" s="220"/>
      <c r="T161" s="222">
        <f>SUM(T162:T165)</f>
        <v>0.04675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86</v>
      </c>
      <c r="AT161" s="224" t="s">
        <v>76</v>
      </c>
      <c r="AU161" s="224" t="s">
        <v>84</v>
      </c>
      <c r="AY161" s="223" t="s">
        <v>159</v>
      </c>
      <c r="BK161" s="225">
        <f>SUM(BK162:BK165)</f>
        <v>0</v>
      </c>
    </row>
    <row r="162" s="2" customFormat="1" ht="24.15" customHeight="1">
      <c r="A162" s="38"/>
      <c r="B162" s="39"/>
      <c r="C162" s="228" t="s">
        <v>267</v>
      </c>
      <c r="D162" s="228" t="s">
        <v>162</v>
      </c>
      <c r="E162" s="229" t="s">
        <v>1043</v>
      </c>
      <c r="F162" s="230" t="s">
        <v>1044</v>
      </c>
      <c r="G162" s="231" t="s">
        <v>367</v>
      </c>
      <c r="H162" s="232">
        <v>1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42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235</v>
      </c>
      <c r="AT162" s="240" t="s">
        <v>162</v>
      </c>
      <c r="AU162" s="240" t="s">
        <v>86</v>
      </c>
      <c r="AY162" s="17" t="s">
        <v>159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84</v>
      </c>
      <c r="BK162" s="241">
        <f>ROUND(I162*H162,2)</f>
        <v>0</v>
      </c>
      <c r="BL162" s="17" t="s">
        <v>235</v>
      </c>
      <c r="BM162" s="240" t="s">
        <v>1045</v>
      </c>
    </row>
    <row r="163" s="2" customFormat="1" ht="24.15" customHeight="1">
      <c r="A163" s="38"/>
      <c r="B163" s="39"/>
      <c r="C163" s="228" t="s">
        <v>273</v>
      </c>
      <c r="D163" s="228" t="s">
        <v>162</v>
      </c>
      <c r="E163" s="229" t="s">
        <v>1046</v>
      </c>
      <c r="F163" s="230" t="s">
        <v>1047</v>
      </c>
      <c r="G163" s="231" t="s">
        <v>367</v>
      </c>
      <c r="H163" s="232">
        <v>1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42</v>
      </c>
      <c r="O163" s="91"/>
      <c r="P163" s="238">
        <f>O163*H163</f>
        <v>0</v>
      </c>
      <c r="Q163" s="238">
        <v>8.0000000000000007E-05</v>
      </c>
      <c r="R163" s="238">
        <f>Q163*H163</f>
        <v>8.0000000000000007E-05</v>
      </c>
      <c r="S163" s="238">
        <v>0.04675</v>
      </c>
      <c r="T163" s="239">
        <f>S163*H163</f>
        <v>0.04675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235</v>
      </c>
      <c r="AT163" s="240" t="s">
        <v>162</v>
      </c>
      <c r="AU163" s="240" t="s">
        <v>86</v>
      </c>
      <c r="AY163" s="17" t="s">
        <v>159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84</v>
      </c>
      <c r="BK163" s="241">
        <f>ROUND(I163*H163,2)</f>
        <v>0</v>
      </c>
      <c r="BL163" s="17" t="s">
        <v>235</v>
      </c>
      <c r="BM163" s="240" t="s">
        <v>1048</v>
      </c>
    </row>
    <row r="164" s="2" customFormat="1" ht="37.8" customHeight="1">
      <c r="A164" s="38"/>
      <c r="B164" s="39"/>
      <c r="C164" s="228" t="s">
        <v>278</v>
      </c>
      <c r="D164" s="228" t="s">
        <v>162</v>
      </c>
      <c r="E164" s="229" t="s">
        <v>1049</v>
      </c>
      <c r="F164" s="230" t="s">
        <v>1050</v>
      </c>
      <c r="G164" s="231" t="s">
        <v>367</v>
      </c>
      <c r="H164" s="232">
        <v>1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42</v>
      </c>
      <c r="O164" s="91"/>
      <c r="P164" s="238">
        <f>O164*H164</f>
        <v>0</v>
      </c>
      <c r="Q164" s="238">
        <v>0.088200000000000001</v>
      </c>
      <c r="R164" s="238">
        <f>Q164*H164</f>
        <v>0.088200000000000001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235</v>
      </c>
      <c r="AT164" s="240" t="s">
        <v>162</v>
      </c>
      <c r="AU164" s="240" t="s">
        <v>86</v>
      </c>
      <c r="AY164" s="17" t="s">
        <v>159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84</v>
      </c>
      <c r="BK164" s="241">
        <f>ROUND(I164*H164,2)</f>
        <v>0</v>
      </c>
      <c r="BL164" s="17" t="s">
        <v>235</v>
      </c>
      <c r="BM164" s="240" t="s">
        <v>1051</v>
      </c>
    </row>
    <row r="165" s="2" customFormat="1" ht="24.15" customHeight="1">
      <c r="A165" s="38"/>
      <c r="B165" s="39"/>
      <c r="C165" s="228" t="s">
        <v>282</v>
      </c>
      <c r="D165" s="228" t="s">
        <v>162</v>
      </c>
      <c r="E165" s="229" t="s">
        <v>1052</v>
      </c>
      <c r="F165" s="230" t="s">
        <v>1053</v>
      </c>
      <c r="G165" s="231" t="s">
        <v>206</v>
      </c>
      <c r="H165" s="232">
        <v>0.087999999999999995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235</v>
      </c>
      <c r="AT165" s="240" t="s">
        <v>162</v>
      </c>
      <c r="AU165" s="240" t="s">
        <v>86</v>
      </c>
      <c r="AY165" s="17" t="s">
        <v>159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84</v>
      </c>
      <c r="BK165" s="241">
        <f>ROUND(I165*H165,2)</f>
        <v>0</v>
      </c>
      <c r="BL165" s="17" t="s">
        <v>235</v>
      </c>
      <c r="BM165" s="240" t="s">
        <v>1054</v>
      </c>
    </row>
    <row r="166" s="2" customFormat="1" ht="49.92" customHeight="1">
      <c r="A166" s="38"/>
      <c r="B166" s="39"/>
      <c r="C166" s="40"/>
      <c r="D166" s="40"/>
      <c r="E166" s="216" t="s">
        <v>742</v>
      </c>
      <c r="F166" s="216" t="s">
        <v>743</v>
      </c>
      <c r="G166" s="40"/>
      <c r="H166" s="40"/>
      <c r="I166" s="40"/>
      <c r="J166" s="200">
        <f>BK166</f>
        <v>0</v>
      </c>
      <c r="K166" s="40"/>
      <c r="L166" s="44"/>
      <c r="M166" s="278"/>
      <c r="N166" s="279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76</v>
      </c>
      <c r="AU166" s="17" t="s">
        <v>77</v>
      </c>
      <c r="AY166" s="17" t="s">
        <v>744</v>
      </c>
      <c r="BK166" s="241">
        <f>SUM(BK167:BK171)</f>
        <v>0</v>
      </c>
    </row>
    <row r="167" s="2" customFormat="1" ht="16.32" customHeight="1">
      <c r="A167" s="38"/>
      <c r="B167" s="39"/>
      <c r="C167" s="292" t="s">
        <v>1</v>
      </c>
      <c r="D167" s="292" t="s">
        <v>162</v>
      </c>
      <c r="E167" s="293" t="s">
        <v>1</v>
      </c>
      <c r="F167" s="294" t="s">
        <v>1</v>
      </c>
      <c r="G167" s="295" t="s">
        <v>1</v>
      </c>
      <c r="H167" s="296"/>
      <c r="I167" s="297"/>
      <c r="J167" s="298">
        <f>BK167</f>
        <v>0</v>
      </c>
      <c r="K167" s="235"/>
      <c r="L167" s="44"/>
      <c r="M167" s="299" t="s">
        <v>1</v>
      </c>
      <c r="N167" s="300" t="s">
        <v>42</v>
      </c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744</v>
      </c>
      <c r="AU167" s="17" t="s">
        <v>84</v>
      </c>
      <c r="AY167" s="17" t="s">
        <v>744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84</v>
      </c>
      <c r="BK167" s="241">
        <f>I167*H167</f>
        <v>0</v>
      </c>
    </row>
    <row r="168" s="2" customFormat="1" ht="16.32" customHeight="1">
      <c r="A168" s="38"/>
      <c r="B168" s="39"/>
      <c r="C168" s="292" t="s">
        <v>1</v>
      </c>
      <c r="D168" s="292" t="s">
        <v>162</v>
      </c>
      <c r="E168" s="293" t="s">
        <v>1</v>
      </c>
      <c r="F168" s="294" t="s">
        <v>1</v>
      </c>
      <c r="G168" s="295" t="s">
        <v>1</v>
      </c>
      <c r="H168" s="296"/>
      <c r="I168" s="297"/>
      <c r="J168" s="298">
        <f>BK168</f>
        <v>0</v>
      </c>
      <c r="K168" s="235"/>
      <c r="L168" s="44"/>
      <c r="M168" s="299" t="s">
        <v>1</v>
      </c>
      <c r="N168" s="300" t="s">
        <v>42</v>
      </c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744</v>
      </c>
      <c r="AU168" s="17" t="s">
        <v>84</v>
      </c>
      <c r="AY168" s="17" t="s">
        <v>744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84</v>
      </c>
      <c r="BK168" s="241">
        <f>I168*H168</f>
        <v>0</v>
      </c>
    </row>
    <row r="169" s="2" customFormat="1" ht="16.32" customHeight="1">
      <c r="A169" s="38"/>
      <c r="B169" s="39"/>
      <c r="C169" s="292" t="s">
        <v>1</v>
      </c>
      <c r="D169" s="292" t="s">
        <v>162</v>
      </c>
      <c r="E169" s="293" t="s">
        <v>1</v>
      </c>
      <c r="F169" s="294" t="s">
        <v>1</v>
      </c>
      <c r="G169" s="295" t="s">
        <v>1</v>
      </c>
      <c r="H169" s="296"/>
      <c r="I169" s="297"/>
      <c r="J169" s="298">
        <f>BK169</f>
        <v>0</v>
      </c>
      <c r="K169" s="235"/>
      <c r="L169" s="44"/>
      <c r="M169" s="299" t="s">
        <v>1</v>
      </c>
      <c r="N169" s="300" t="s">
        <v>42</v>
      </c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744</v>
      </c>
      <c r="AU169" s="17" t="s">
        <v>84</v>
      </c>
      <c r="AY169" s="17" t="s">
        <v>744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84</v>
      </c>
      <c r="BK169" s="241">
        <f>I169*H169</f>
        <v>0</v>
      </c>
    </row>
    <row r="170" s="2" customFormat="1" ht="16.32" customHeight="1">
      <c r="A170" s="38"/>
      <c r="B170" s="39"/>
      <c r="C170" s="292" t="s">
        <v>1</v>
      </c>
      <c r="D170" s="292" t="s">
        <v>162</v>
      </c>
      <c r="E170" s="293" t="s">
        <v>1</v>
      </c>
      <c r="F170" s="294" t="s">
        <v>1</v>
      </c>
      <c r="G170" s="295" t="s">
        <v>1</v>
      </c>
      <c r="H170" s="296"/>
      <c r="I170" s="297"/>
      <c r="J170" s="298">
        <f>BK170</f>
        <v>0</v>
      </c>
      <c r="K170" s="235"/>
      <c r="L170" s="44"/>
      <c r="M170" s="299" t="s">
        <v>1</v>
      </c>
      <c r="N170" s="300" t="s">
        <v>42</v>
      </c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744</v>
      </c>
      <c r="AU170" s="17" t="s">
        <v>84</v>
      </c>
      <c r="AY170" s="17" t="s">
        <v>744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84</v>
      </c>
      <c r="BK170" s="241">
        <f>I170*H170</f>
        <v>0</v>
      </c>
    </row>
    <row r="171" s="2" customFormat="1" ht="16.32" customHeight="1">
      <c r="A171" s="38"/>
      <c r="B171" s="39"/>
      <c r="C171" s="292" t="s">
        <v>1</v>
      </c>
      <c r="D171" s="292" t="s">
        <v>162</v>
      </c>
      <c r="E171" s="293" t="s">
        <v>1</v>
      </c>
      <c r="F171" s="294" t="s">
        <v>1</v>
      </c>
      <c r="G171" s="295" t="s">
        <v>1</v>
      </c>
      <c r="H171" s="296"/>
      <c r="I171" s="297"/>
      <c r="J171" s="298">
        <f>BK171</f>
        <v>0</v>
      </c>
      <c r="K171" s="235"/>
      <c r="L171" s="44"/>
      <c r="M171" s="299" t="s">
        <v>1</v>
      </c>
      <c r="N171" s="300" t="s">
        <v>42</v>
      </c>
      <c r="O171" s="301"/>
      <c r="P171" s="301"/>
      <c r="Q171" s="301"/>
      <c r="R171" s="301"/>
      <c r="S171" s="301"/>
      <c r="T171" s="30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744</v>
      </c>
      <c r="AU171" s="17" t="s">
        <v>84</v>
      </c>
      <c r="AY171" s="17" t="s">
        <v>744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84</v>
      </c>
      <c r="BK171" s="241">
        <f>I171*H171</f>
        <v>0</v>
      </c>
    </row>
    <row r="172" s="2" customFormat="1" ht="6.96" customHeight="1">
      <c r="A172" s="38"/>
      <c r="B172" s="66"/>
      <c r="C172" s="67"/>
      <c r="D172" s="67"/>
      <c r="E172" s="67"/>
      <c r="F172" s="67"/>
      <c r="G172" s="67"/>
      <c r="H172" s="67"/>
      <c r="I172" s="67"/>
      <c r="J172" s="67"/>
      <c r="K172" s="67"/>
      <c r="L172" s="44"/>
      <c r="M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</sheetData>
  <sheetProtection sheet="1" autoFilter="0" formatColumns="0" formatRows="0" objects="1" scenarios="1" spinCount="100000" saltValue="gadcQ23lYlO1CrEIVaIYb8WKBjdd8T3f88UcsL7tOpaSF/YPHalBGfN5l+eV1e3LLaK3HCKVoYsf5/OYH3HfKQ==" hashValue="yPPHT+F+vB7gNQZwRK0atTFjo7lH41XycmipgUozcEsvvVK90pB5q+VKa3jJxq1T+xalkjDU8NUnZGbZaY8VgQ==" algorithmName="SHA-512" password="CC35"/>
  <autoFilter ref="C129:K1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dataValidations count="2">
    <dataValidation type="list" allowBlank="1" showInputMessage="1" showErrorMessage="1" error="Povoleny jsou hodnoty K, M." sqref="D167:D172">
      <formula1>"K, M"</formula1>
    </dataValidation>
    <dataValidation type="list" allowBlank="1" showInputMessage="1" showErrorMessage="1" error="Povoleny jsou hodnoty základní, snížená, zákl. přenesená, sníž. přenesená, nulová." sqref="N167:N172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114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Stavební úpravy školských objektů a zahrady ZŠ Nepomucká</v>
      </c>
      <c r="F7" s="150"/>
      <c r="G7" s="150"/>
      <c r="H7" s="150"/>
      <c r="L7" s="20"/>
    </row>
    <row r="8" s="1" customFormat="1" ht="12" customHeight="1">
      <c r="B8" s="20"/>
      <c r="D8" s="150" t="s">
        <v>115</v>
      </c>
      <c r="L8" s="20"/>
    </row>
    <row r="9" s="2" customFormat="1" ht="16.5" customHeight="1">
      <c r="A9" s="38"/>
      <c r="B9" s="44"/>
      <c r="C9" s="38"/>
      <c r="D9" s="38"/>
      <c r="E9" s="151" t="s">
        <v>116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745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1055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12. 11. 2024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>22794107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>ABCD studio s.r.o.</v>
      </c>
      <c r="F23" s="38"/>
      <c r="G23" s="38"/>
      <c r="H23" s="38"/>
      <c r="I23" s="150" t="s">
        <v>26</v>
      </c>
      <c r="J23" s="141" t="str">
        <f>IF('Rekapitulace stavby'!AN17="","",'Rekapitulace stavby'!AN17)</f>
        <v>CZ22794107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34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37</v>
      </c>
      <c r="E32" s="38"/>
      <c r="F32" s="38"/>
      <c r="G32" s="38"/>
      <c r="H32" s="38"/>
      <c r="I32" s="38"/>
      <c r="J32" s="160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39</v>
      </c>
      <c r="G34" s="38"/>
      <c r="H34" s="38"/>
      <c r="I34" s="161" t="s">
        <v>38</v>
      </c>
      <c r="J34" s="161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41</v>
      </c>
      <c r="E35" s="150" t="s">
        <v>42</v>
      </c>
      <c r="F35" s="163">
        <f>ROUND((ROUND((SUM(BE128:BE206)),  2) + SUM(BE208:BE212)), 2)</f>
        <v>0</v>
      </c>
      <c r="G35" s="38"/>
      <c r="H35" s="38"/>
      <c r="I35" s="164">
        <v>0.20999999999999999</v>
      </c>
      <c r="J35" s="163">
        <f>ROUND((ROUND(((SUM(BE128:BE206))*I35),  2) + (SUM(BE208:BE212)*I35)),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43</v>
      </c>
      <c r="F36" s="163">
        <f>ROUND((ROUND((SUM(BF128:BF206)),  2) + SUM(BF208:BF212)), 2)</f>
        <v>0</v>
      </c>
      <c r="G36" s="38"/>
      <c r="H36" s="38"/>
      <c r="I36" s="164">
        <v>0.12</v>
      </c>
      <c r="J36" s="163">
        <f>ROUND((ROUND(((SUM(BF128:BF206))*I36),  2) + (SUM(BF208:BF212)*I36)),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44</v>
      </c>
      <c r="F37" s="163">
        <f>ROUND((ROUND((SUM(BG128:BG206)),  2) + SUM(BG208:BG212)),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45</v>
      </c>
      <c r="F38" s="163">
        <f>ROUND((ROUND((SUM(BH128:BH206)),  2) + SUM(BH208:BH212)),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46</v>
      </c>
      <c r="F39" s="163">
        <f>ROUND((ROUND((SUM(BI128:BI206)),  2) + SUM(BI208:BI212)),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47</v>
      </c>
      <c r="E41" s="167"/>
      <c r="F41" s="167"/>
      <c r="G41" s="168" t="s">
        <v>48</v>
      </c>
      <c r="H41" s="169" t="s">
        <v>49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Stavební úpravy školských objektů a zahrady ZŠ Nepomucká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745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SO-01 ELE - Elektromontáže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12. 11. 2024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>ABCD studio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34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118</v>
      </c>
      <c r="D96" s="185"/>
      <c r="E96" s="185"/>
      <c r="F96" s="185"/>
      <c r="G96" s="185"/>
      <c r="H96" s="185"/>
      <c r="I96" s="185"/>
      <c r="J96" s="186" t="s">
        <v>119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120</v>
      </c>
      <c r="D98" s="40"/>
      <c r="E98" s="40"/>
      <c r="F98" s="40"/>
      <c r="G98" s="40"/>
      <c r="H98" s="40"/>
      <c r="I98" s="40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121</v>
      </c>
    </row>
    <row r="99" s="9" customFormat="1" ht="24.96" customHeight="1">
      <c r="A99" s="9"/>
      <c r="B99" s="188"/>
      <c r="C99" s="189"/>
      <c r="D99" s="190" t="s">
        <v>1056</v>
      </c>
      <c r="E99" s="191"/>
      <c r="F99" s="191"/>
      <c r="G99" s="191"/>
      <c r="H99" s="191"/>
      <c r="I99" s="191"/>
      <c r="J99" s="192">
        <f>J129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8"/>
      <c r="C100" s="189"/>
      <c r="D100" s="190" t="s">
        <v>1057</v>
      </c>
      <c r="E100" s="191"/>
      <c r="F100" s="191"/>
      <c r="G100" s="191"/>
      <c r="H100" s="191"/>
      <c r="I100" s="191"/>
      <c r="J100" s="192">
        <f>J140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8"/>
      <c r="C101" s="189"/>
      <c r="D101" s="190" t="s">
        <v>1058</v>
      </c>
      <c r="E101" s="191"/>
      <c r="F101" s="191"/>
      <c r="G101" s="191"/>
      <c r="H101" s="191"/>
      <c r="I101" s="191"/>
      <c r="J101" s="192">
        <f>J177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8"/>
      <c r="C102" s="189"/>
      <c r="D102" s="190" t="s">
        <v>1059</v>
      </c>
      <c r="E102" s="191"/>
      <c r="F102" s="191"/>
      <c r="G102" s="191"/>
      <c r="H102" s="191"/>
      <c r="I102" s="191"/>
      <c r="J102" s="192">
        <f>J184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8"/>
      <c r="C103" s="189"/>
      <c r="D103" s="190" t="s">
        <v>1060</v>
      </c>
      <c r="E103" s="191"/>
      <c r="F103" s="191"/>
      <c r="G103" s="191"/>
      <c r="H103" s="191"/>
      <c r="I103" s="191"/>
      <c r="J103" s="192">
        <f>J195</f>
        <v>0</v>
      </c>
      <c r="K103" s="189"/>
      <c r="L103" s="19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8"/>
      <c r="C104" s="189"/>
      <c r="D104" s="190" t="s">
        <v>1061</v>
      </c>
      <c r="E104" s="191"/>
      <c r="F104" s="191"/>
      <c r="G104" s="191"/>
      <c r="H104" s="191"/>
      <c r="I104" s="191"/>
      <c r="J104" s="192">
        <f>J203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8"/>
      <c r="C105" s="189"/>
      <c r="D105" s="190" t="s">
        <v>1062</v>
      </c>
      <c r="E105" s="191"/>
      <c r="F105" s="191"/>
      <c r="G105" s="191"/>
      <c r="H105" s="191"/>
      <c r="I105" s="191"/>
      <c r="J105" s="192">
        <f>J205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1.84" customHeight="1">
      <c r="A106" s="9"/>
      <c r="B106" s="188"/>
      <c r="C106" s="189"/>
      <c r="D106" s="199" t="s">
        <v>143</v>
      </c>
      <c r="E106" s="189"/>
      <c r="F106" s="189"/>
      <c r="G106" s="189"/>
      <c r="H106" s="189"/>
      <c r="I106" s="189"/>
      <c r="J106" s="200">
        <f>J207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144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3" t="str">
        <f>E7</f>
        <v>Stavební úpravy školských objektů a zahrady ZŠ Nepomucká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115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183" t="s">
        <v>116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745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E11</f>
        <v>SO-01 ELE - Elektromontáže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F14</f>
        <v xml:space="preserve"> </v>
      </c>
      <c r="G122" s="40"/>
      <c r="H122" s="40"/>
      <c r="I122" s="32" t="s">
        <v>22</v>
      </c>
      <c r="J122" s="79" t="str">
        <f>IF(J14="","",J14)</f>
        <v>12. 11. 2024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E17</f>
        <v xml:space="preserve"> </v>
      </c>
      <c r="G124" s="40"/>
      <c r="H124" s="40"/>
      <c r="I124" s="32" t="s">
        <v>29</v>
      </c>
      <c r="J124" s="36" t="str">
        <f>E23</f>
        <v>ABCD studio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IF(E20="","",E20)</f>
        <v>Vyplň údaj</v>
      </c>
      <c r="G125" s="40"/>
      <c r="H125" s="40"/>
      <c r="I125" s="32" t="s">
        <v>34</v>
      </c>
      <c r="J125" s="36" t="str">
        <f>E26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01"/>
      <c r="B127" s="202"/>
      <c r="C127" s="203" t="s">
        <v>145</v>
      </c>
      <c r="D127" s="204" t="s">
        <v>62</v>
      </c>
      <c r="E127" s="204" t="s">
        <v>58</v>
      </c>
      <c r="F127" s="204" t="s">
        <v>59</v>
      </c>
      <c r="G127" s="204" t="s">
        <v>146</v>
      </c>
      <c r="H127" s="204" t="s">
        <v>147</v>
      </c>
      <c r="I127" s="204" t="s">
        <v>148</v>
      </c>
      <c r="J127" s="205" t="s">
        <v>119</v>
      </c>
      <c r="K127" s="206" t="s">
        <v>149</v>
      </c>
      <c r="L127" s="207"/>
      <c r="M127" s="100" t="s">
        <v>1</v>
      </c>
      <c r="N127" s="101" t="s">
        <v>41</v>
      </c>
      <c r="O127" s="101" t="s">
        <v>150</v>
      </c>
      <c r="P127" s="101" t="s">
        <v>151</v>
      </c>
      <c r="Q127" s="101" t="s">
        <v>152</v>
      </c>
      <c r="R127" s="101" t="s">
        <v>153</v>
      </c>
      <c r="S127" s="101" t="s">
        <v>154</v>
      </c>
      <c r="T127" s="102" t="s">
        <v>155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8"/>
      <c r="B128" s="39"/>
      <c r="C128" s="107" t="s">
        <v>156</v>
      </c>
      <c r="D128" s="40"/>
      <c r="E128" s="40"/>
      <c r="F128" s="40"/>
      <c r="G128" s="40"/>
      <c r="H128" s="40"/>
      <c r="I128" s="40"/>
      <c r="J128" s="208">
        <f>BK128</f>
        <v>0</v>
      </c>
      <c r="K128" s="40"/>
      <c r="L128" s="44"/>
      <c r="M128" s="103"/>
      <c r="N128" s="209"/>
      <c r="O128" s="104"/>
      <c r="P128" s="210">
        <f>P129+P140+P177+P184+P195+P203+P205+P207</f>
        <v>0</v>
      </c>
      <c r="Q128" s="104"/>
      <c r="R128" s="210">
        <f>R129+R140+R177+R184+R195+R203+R205+R207</f>
        <v>0</v>
      </c>
      <c r="S128" s="104"/>
      <c r="T128" s="211">
        <f>T129+T140+T177+T184+T195+T203+T205+T207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76</v>
      </c>
      <c r="AU128" s="17" t="s">
        <v>121</v>
      </c>
      <c r="BK128" s="212">
        <f>BK129+BK140+BK177+BK184+BK195+BK203+BK205+BK207</f>
        <v>0</v>
      </c>
    </row>
    <row r="129" s="12" customFormat="1" ht="25.92" customHeight="1">
      <c r="A129" s="12"/>
      <c r="B129" s="213"/>
      <c r="C129" s="214"/>
      <c r="D129" s="215" t="s">
        <v>76</v>
      </c>
      <c r="E129" s="216" t="s">
        <v>1063</v>
      </c>
      <c r="F129" s="216" t="s">
        <v>1064</v>
      </c>
      <c r="G129" s="214"/>
      <c r="H129" s="214"/>
      <c r="I129" s="217"/>
      <c r="J129" s="200">
        <f>BK129</f>
        <v>0</v>
      </c>
      <c r="K129" s="214"/>
      <c r="L129" s="218"/>
      <c r="M129" s="219"/>
      <c r="N129" s="220"/>
      <c r="O129" s="220"/>
      <c r="P129" s="221">
        <f>SUM(P130:P139)</f>
        <v>0</v>
      </c>
      <c r="Q129" s="220"/>
      <c r="R129" s="221">
        <f>SUM(R130:R139)</f>
        <v>0</v>
      </c>
      <c r="S129" s="220"/>
      <c r="T129" s="222">
        <f>SUM(T130:T139)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84</v>
      </c>
      <c r="AT129" s="224" t="s">
        <v>76</v>
      </c>
      <c r="AU129" s="224" t="s">
        <v>77</v>
      </c>
      <c r="AY129" s="223" t="s">
        <v>159</v>
      </c>
      <c r="BK129" s="225">
        <f>SUM(BK130:BK139)</f>
        <v>0</v>
      </c>
    </row>
    <row r="130" s="2" customFormat="1" ht="16.5" customHeight="1">
      <c r="A130" s="38"/>
      <c r="B130" s="39"/>
      <c r="C130" s="228" t="s">
        <v>77</v>
      </c>
      <c r="D130" s="228" t="s">
        <v>162</v>
      </c>
      <c r="E130" s="229" t="s">
        <v>1065</v>
      </c>
      <c r="F130" s="230" t="s">
        <v>1066</v>
      </c>
      <c r="G130" s="231" t="s">
        <v>1067</v>
      </c>
      <c r="H130" s="232">
        <v>2</v>
      </c>
      <c r="I130" s="233"/>
      <c r="J130" s="234">
        <f>ROUND(I130*H130,2)</f>
        <v>0</v>
      </c>
      <c r="K130" s="235"/>
      <c r="L130" s="44"/>
      <c r="M130" s="236" t="s">
        <v>1</v>
      </c>
      <c r="N130" s="237" t="s">
        <v>42</v>
      </c>
      <c r="O130" s="91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0" t="s">
        <v>235</v>
      </c>
      <c r="AT130" s="240" t="s">
        <v>162</v>
      </c>
      <c r="AU130" s="240" t="s">
        <v>84</v>
      </c>
      <c r="AY130" s="17" t="s">
        <v>159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7" t="s">
        <v>84</v>
      </c>
      <c r="BK130" s="241">
        <f>ROUND(I130*H130,2)</f>
        <v>0</v>
      </c>
      <c r="BL130" s="17" t="s">
        <v>235</v>
      </c>
      <c r="BM130" s="240" t="s">
        <v>86</v>
      </c>
    </row>
    <row r="131" s="2" customFormat="1" ht="16.5" customHeight="1">
      <c r="A131" s="38"/>
      <c r="B131" s="39"/>
      <c r="C131" s="228" t="s">
        <v>77</v>
      </c>
      <c r="D131" s="228" t="s">
        <v>162</v>
      </c>
      <c r="E131" s="229" t="s">
        <v>1068</v>
      </c>
      <c r="F131" s="230" t="s">
        <v>1069</v>
      </c>
      <c r="G131" s="231" t="s">
        <v>1070</v>
      </c>
      <c r="H131" s="232">
        <v>4</v>
      </c>
      <c r="I131" s="233"/>
      <c r="J131" s="234">
        <f>ROUND(I131*H131,2)</f>
        <v>0</v>
      </c>
      <c r="K131" s="235"/>
      <c r="L131" s="44"/>
      <c r="M131" s="236" t="s">
        <v>1</v>
      </c>
      <c r="N131" s="237" t="s">
        <v>42</v>
      </c>
      <c r="O131" s="91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0" t="s">
        <v>235</v>
      </c>
      <c r="AT131" s="240" t="s">
        <v>162</v>
      </c>
      <c r="AU131" s="240" t="s">
        <v>84</v>
      </c>
      <c r="AY131" s="17" t="s">
        <v>159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7" t="s">
        <v>84</v>
      </c>
      <c r="BK131" s="241">
        <f>ROUND(I131*H131,2)</f>
        <v>0</v>
      </c>
      <c r="BL131" s="17" t="s">
        <v>235</v>
      </c>
      <c r="BM131" s="240" t="s">
        <v>166</v>
      </c>
    </row>
    <row r="132" s="2" customFormat="1" ht="16.5" customHeight="1">
      <c r="A132" s="38"/>
      <c r="B132" s="39"/>
      <c r="C132" s="228" t="s">
        <v>77</v>
      </c>
      <c r="D132" s="228" t="s">
        <v>162</v>
      </c>
      <c r="E132" s="229" t="s">
        <v>1071</v>
      </c>
      <c r="F132" s="230" t="s">
        <v>1072</v>
      </c>
      <c r="G132" s="231" t="s">
        <v>1070</v>
      </c>
      <c r="H132" s="232">
        <v>2</v>
      </c>
      <c r="I132" s="233"/>
      <c r="J132" s="234">
        <f>ROUND(I132*H132,2)</f>
        <v>0</v>
      </c>
      <c r="K132" s="235"/>
      <c r="L132" s="44"/>
      <c r="M132" s="236" t="s">
        <v>1</v>
      </c>
      <c r="N132" s="237" t="s">
        <v>42</v>
      </c>
      <c r="O132" s="91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0" t="s">
        <v>235</v>
      </c>
      <c r="AT132" s="240" t="s">
        <v>162</v>
      </c>
      <c r="AU132" s="240" t="s">
        <v>84</v>
      </c>
      <c r="AY132" s="17" t="s">
        <v>159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7" t="s">
        <v>84</v>
      </c>
      <c r="BK132" s="241">
        <f>ROUND(I132*H132,2)</f>
        <v>0</v>
      </c>
      <c r="BL132" s="17" t="s">
        <v>235</v>
      </c>
      <c r="BM132" s="240" t="s">
        <v>182</v>
      </c>
    </row>
    <row r="133" s="2" customFormat="1" ht="16.5" customHeight="1">
      <c r="A133" s="38"/>
      <c r="B133" s="39"/>
      <c r="C133" s="228" t="s">
        <v>77</v>
      </c>
      <c r="D133" s="228" t="s">
        <v>162</v>
      </c>
      <c r="E133" s="229" t="s">
        <v>1073</v>
      </c>
      <c r="F133" s="230" t="s">
        <v>1074</v>
      </c>
      <c r="G133" s="231" t="s">
        <v>1070</v>
      </c>
      <c r="H133" s="232">
        <v>2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42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235</v>
      </c>
      <c r="AT133" s="240" t="s">
        <v>162</v>
      </c>
      <c r="AU133" s="240" t="s">
        <v>84</v>
      </c>
      <c r="AY133" s="17" t="s">
        <v>159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84</v>
      </c>
      <c r="BK133" s="241">
        <f>ROUND(I133*H133,2)</f>
        <v>0</v>
      </c>
      <c r="BL133" s="17" t="s">
        <v>235</v>
      </c>
      <c r="BM133" s="240" t="s">
        <v>195</v>
      </c>
    </row>
    <row r="134" s="2" customFormat="1" ht="24.15" customHeight="1">
      <c r="A134" s="38"/>
      <c r="B134" s="39"/>
      <c r="C134" s="228" t="s">
        <v>77</v>
      </c>
      <c r="D134" s="228" t="s">
        <v>162</v>
      </c>
      <c r="E134" s="229" t="s">
        <v>1075</v>
      </c>
      <c r="F134" s="230" t="s">
        <v>1076</v>
      </c>
      <c r="G134" s="231" t="s">
        <v>165</v>
      </c>
      <c r="H134" s="232">
        <v>1</v>
      </c>
      <c r="I134" s="233"/>
      <c r="J134" s="234">
        <f>ROUND(I134*H134,2)</f>
        <v>0</v>
      </c>
      <c r="K134" s="235"/>
      <c r="L134" s="44"/>
      <c r="M134" s="236" t="s">
        <v>1</v>
      </c>
      <c r="N134" s="237" t="s">
        <v>42</v>
      </c>
      <c r="O134" s="91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235</v>
      </c>
      <c r="AT134" s="240" t="s">
        <v>162</v>
      </c>
      <c r="AU134" s="240" t="s">
        <v>84</v>
      </c>
      <c r="AY134" s="17" t="s">
        <v>159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84</v>
      </c>
      <c r="BK134" s="241">
        <f>ROUND(I134*H134,2)</f>
        <v>0</v>
      </c>
      <c r="BL134" s="17" t="s">
        <v>235</v>
      </c>
      <c r="BM134" s="240" t="s">
        <v>203</v>
      </c>
    </row>
    <row r="135" s="2" customFormat="1" ht="16.5" customHeight="1">
      <c r="A135" s="38"/>
      <c r="B135" s="39"/>
      <c r="C135" s="228" t="s">
        <v>77</v>
      </c>
      <c r="D135" s="228" t="s">
        <v>162</v>
      </c>
      <c r="E135" s="229" t="s">
        <v>1077</v>
      </c>
      <c r="F135" s="230" t="s">
        <v>1078</v>
      </c>
      <c r="G135" s="231" t="s">
        <v>165</v>
      </c>
      <c r="H135" s="232">
        <v>1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42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235</v>
      </c>
      <c r="AT135" s="240" t="s">
        <v>162</v>
      </c>
      <c r="AU135" s="240" t="s">
        <v>84</v>
      </c>
      <c r="AY135" s="17" t="s">
        <v>159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84</v>
      </c>
      <c r="BK135" s="241">
        <f>ROUND(I135*H135,2)</f>
        <v>0</v>
      </c>
      <c r="BL135" s="17" t="s">
        <v>235</v>
      </c>
      <c r="BM135" s="240" t="s">
        <v>8</v>
      </c>
    </row>
    <row r="136" s="2" customFormat="1" ht="24.15" customHeight="1">
      <c r="A136" s="38"/>
      <c r="B136" s="39"/>
      <c r="C136" s="228" t="s">
        <v>77</v>
      </c>
      <c r="D136" s="228" t="s">
        <v>162</v>
      </c>
      <c r="E136" s="229" t="s">
        <v>1079</v>
      </c>
      <c r="F136" s="230" t="s">
        <v>1080</v>
      </c>
      <c r="G136" s="231" t="s">
        <v>165</v>
      </c>
      <c r="H136" s="232">
        <v>1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42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235</v>
      </c>
      <c r="AT136" s="240" t="s">
        <v>162</v>
      </c>
      <c r="AU136" s="240" t="s">
        <v>84</v>
      </c>
      <c r="AY136" s="17" t="s">
        <v>159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84</v>
      </c>
      <c r="BK136" s="241">
        <f>ROUND(I136*H136,2)</f>
        <v>0</v>
      </c>
      <c r="BL136" s="17" t="s">
        <v>235</v>
      </c>
      <c r="BM136" s="240" t="s">
        <v>224</v>
      </c>
    </row>
    <row r="137" s="2" customFormat="1" ht="16.5" customHeight="1">
      <c r="A137" s="38"/>
      <c r="B137" s="39"/>
      <c r="C137" s="228" t="s">
        <v>77</v>
      </c>
      <c r="D137" s="228" t="s">
        <v>162</v>
      </c>
      <c r="E137" s="229" t="s">
        <v>1081</v>
      </c>
      <c r="F137" s="230" t="s">
        <v>1082</v>
      </c>
      <c r="G137" s="231" t="s">
        <v>1070</v>
      </c>
      <c r="H137" s="232">
        <v>1</v>
      </c>
      <c r="I137" s="233"/>
      <c r="J137" s="234">
        <f>ROUND(I137*H137,2)</f>
        <v>0</v>
      </c>
      <c r="K137" s="235"/>
      <c r="L137" s="44"/>
      <c r="M137" s="236" t="s">
        <v>1</v>
      </c>
      <c r="N137" s="237" t="s">
        <v>42</v>
      </c>
      <c r="O137" s="91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235</v>
      </c>
      <c r="AT137" s="240" t="s">
        <v>162</v>
      </c>
      <c r="AU137" s="240" t="s">
        <v>84</v>
      </c>
      <c r="AY137" s="17" t="s">
        <v>159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84</v>
      </c>
      <c r="BK137" s="241">
        <f>ROUND(I137*H137,2)</f>
        <v>0</v>
      </c>
      <c r="BL137" s="17" t="s">
        <v>235</v>
      </c>
      <c r="BM137" s="240" t="s">
        <v>235</v>
      </c>
    </row>
    <row r="138" s="2" customFormat="1" ht="16.5" customHeight="1">
      <c r="A138" s="38"/>
      <c r="B138" s="39"/>
      <c r="C138" s="228" t="s">
        <v>77</v>
      </c>
      <c r="D138" s="228" t="s">
        <v>162</v>
      </c>
      <c r="E138" s="229" t="s">
        <v>1083</v>
      </c>
      <c r="F138" s="230" t="s">
        <v>1084</v>
      </c>
      <c r="G138" s="231" t="s">
        <v>1070</v>
      </c>
      <c r="H138" s="232">
        <v>1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42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235</v>
      </c>
      <c r="AT138" s="240" t="s">
        <v>162</v>
      </c>
      <c r="AU138" s="240" t="s">
        <v>84</v>
      </c>
      <c r="AY138" s="17" t="s">
        <v>159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84</v>
      </c>
      <c r="BK138" s="241">
        <f>ROUND(I138*H138,2)</f>
        <v>0</v>
      </c>
      <c r="BL138" s="17" t="s">
        <v>235</v>
      </c>
      <c r="BM138" s="240" t="s">
        <v>245</v>
      </c>
    </row>
    <row r="139" s="2" customFormat="1" ht="16.5" customHeight="1">
      <c r="A139" s="38"/>
      <c r="B139" s="39"/>
      <c r="C139" s="228" t="s">
        <v>77</v>
      </c>
      <c r="D139" s="228" t="s">
        <v>162</v>
      </c>
      <c r="E139" s="229" t="s">
        <v>1085</v>
      </c>
      <c r="F139" s="230" t="s">
        <v>1086</v>
      </c>
      <c r="G139" s="231" t="s">
        <v>728</v>
      </c>
      <c r="H139" s="291"/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42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235</v>
      </c>
      <c r="AT139" s="240" t="s">
        <v>162</v>
      </c>
      <c r="AU139" s="240" t="s">
        <v>84</v>
      </c>
      <c r="AY139" s="17" t="s">
        <v>159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84</v>
      </c>
      <c r="BK139" s="241">
        <f>ROUND(I139*H139,2)</f>
        <v>0</v>
      </c>
      <c r="BL139" s="17" t="s">
        <v>235</v>
      </c>
      <c r="BM139" s="240" t="s">
        <v>257</v>
      </c>
    </row>
    <row r="140" s="12" customFormat="1" ht="25.92" customHeight="1">
      <c r="A140" s="12"/>
      <c r="B140" s="213"/>
      <c r="C140" s="214"/>
      <c r="D140" s="215" t="s">
        <v>76</v>
      </c>
      <c r="E140" s="216" t="s">
        <v>1087</v>
      </c>
      <c r="F140" s="216" t="s">
        <v>1088</v>
      </c>
      <c r="G140" s="214"/>
      <c r="H140" s="214"/>
      <c r="I140" s="217"/>
      <c r="J140" s="200">
        <f>BK140</f>
        <v>0</v>
      </c>
      <c r="K140" s="214"/>
      <c r="L140" s="218"/>
      <c r="M140" s="219"/>
      <c r="N140" s="220"/>
      <c r="O140" s="220"/>
      <c r="P140" s="221">
        <f>SUM(P141:P176)</f>
        <v>0</v>
      </c>
      <c r="Q140" s="220"/>
      <c r="R140" s="221">
        <f>SUM(R141:R176)</f>
        <v>0</v>
      </c>
      <c r="S140" s="220"/>
      <c r="T140" s="222">
        <f>SUM(T141:T176)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84</v>
      </c>
      <c r="AT140" s="224" t="s">
        <v>76</v>
      </c>
      <c r="AU140" s="224" t="s">
        <v>77</v>
      </c>
      <c r="AY140" s="223" t="s">
        <v>159</v>
      </c>
      <c r="BK140" s="225">
        <f>SUM(BK141:BK176)</f>
        <v>0</v>
      </c>
    </row>
    <row r="141" s="2" customFormat="1" ht="16.5" customHeight="1">
      <c r="A141" s="38"/>
      <c r="B141" s="39"/>
      <c r="C141" s="228" t="s">
        <v>77</v>
      </c>
      <c r="D141" s="228" t="s">
        <v>162</v>
      </c>
      <c r="E141" s="229" t="s">
        <v>1089</v>
      </c>
      <c r="F141" s="230" t="s">
        <v>1090</v>
      </c>
      <c r="G141" s="231" t="s">
        <v>1070</v>
      </c>
      <c r="H141" s="232">
        <v>5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42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235</v>
      </c>
      <c r="AT141" s="240" t="s">
        <v>162</v>
      </c>
      <c r="AU141" s="240" t="s">
        <v>84</v>
      </c>
      <c r="AY141" s="17" t="s">
        <v>159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84</v>
      </c>
      <c r="BK141" s="241">
        <f>ROUND(I141*H141,2)</f>
        <v>0</v>
      </c>
      <c r="BL141" s="17" t="s">
        <v>235</v>
      </c>
      <c r="BM141" s="240" t="s">
        <v>267</v>
      </c>
    </row>
    <row r="142" s="2" customFormat="1" ht="16.5" customHeight="1">
      <c r="A142" s="38"/>
      <c r="B142" s="39"/>
      <c r="C142" s="228" t="s">
        <v>77</v>
      </c>
      <c r="D142" s="228" t="s">
        <v>162</v>
      </c>
      <c r="E142" s="229" t="s">
        <v>1091</v>
      </c>
      <c r="F142" s="230" t="s">
        <v>1092</v>
      </c>
      <c r="G142" s="231" t="s">
        <v>1070</v>
      </c>
      <c r="H142" s="232">
        <v>8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235</v>
      </c>
      <c r="AT142" s="240" t="s">
        <v>162</v>
      </c>
      <c r="AU142" s="240" t="s">
        <v>84</v>
      </c>
      <c r="AY142" s="17" t="s">
        <v>159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84</v>
      </c>
      <c r="BK142" s="241">
        <f>ROUND(I142*H142,2)</f>
        <v>0</v>
      </c>
      <c r="BL142" s="17" t="s">
        <v>235</v>
      </c>
      <c r="BM142" s="240" t="s">
        <v>278</v>
      </c>
    </row>
    <row r="143" s="2" customFormat="1" ht="16.5" customHeight="1">
      <c r="A143" s="38"/>
      <c r="B143" s="39"/>
      <c r="C143" s="228" t="s">
        <v>77</v>
      </c>
      <c r="D143" s="228" t="s">
        <v>162</v>
      </c>
      <c r="E143" s="229" t="s">
        <v>1093</v>
      </c>
      <c r="F143" s="230" t="s">
        <v>1094</v>
      </c>
      <c r="G143" s="231" t="s">
        <v>1070</v>
      </c>
      <c r="H143" s="232">
        <v>5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235</v>
      </c>
      <c r="AT143" s="240" t="s">
        <v>162</v>
      </c>
      <c r="AU143" s="240" t="s">
        <v>84</v>
      </c>
      <c r="AY143" s="17" t="s">
        <v>159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84</v>
      </c>
      <c r="BK143" s="241">
        <f>ROUND(I143*H143,2)</f>
        <v>0</v>
      </c>
      <c r="BL143" s="17" t="s">
        <v>235</v>
      </c>
      <c r="BM143" s="240" t="s">
        <v>286</v>
      </c>
    </row>
    <row r="144" s="2" customFormat="1" ht="24.15" customHeight="1">
      <c r="A144" s="38"/>
      <c r="B144" s="39"/>
      <c r="C144" s="228" t="s">
        <v>77</v>
      </c>
      <c r="D144" s="228" t="s">
        <v>162</v>
      </c>
      <c r="E144" s="229" t="s">
        <v>1095</v>
      </c>
      <c r="F144" s="230" t="s">
        <v>1096</v>
      </c>
      <c r="G144" s="231" t="s">
        <v>1070</v>
      </c>
      <c r="H144" s="232">
        <v>3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235</v>
      </c>
      <c r="AT144" s="240" t="s">
        <v>162</v>
      </c>
      <c r="AU144" s="240" t="s">
        <v>84</v>
      </c>
      <c r="AY144" s="17" t="s">
        <v>159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84</v>
      </c>
      <c r="BK144" s="241">
        <f>ROUND(I144*H144,2)</f>
        <v>0</v>
      </c>
      <c r="BL144" s="17" t="s">
        <v>235</v>
      </c>
      <c r="BM144" s="240" t="s">
        <v>295</v>
      </c>
    </row>
    <row r="145" s="2" customFormat="1" ht="16.5" customHeight="1">
      <c r="A145" s="38"/>
      <c r="B145" s="39"/>
      <c r="C145" s="228" t="s">
        <v>77</v>
      </c>
      <c r="D145" s="228" t="s">
        <v>162</v>
      </c>
      <c r="E145" s="229" t="s">
        <v>1097</v>
      </c>
      <c r="F145" s="230" t="s">
        <v>1098</v>
      </c>
      <c r="G145" s="231" t="s">
        <v>165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235</v>
      </c>
      <c r="AT145" s="240" t="s">
        <v>162</v>
      </c>
      <c r="AU145" s="240" t="s">
        <v>84</v>
      </c>
      <c r="AY145" s="17" t="s">
        <v>159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84</v>
      </c>
      <c r="BK145" s="241">
        <f>ROUND(I145*H145,2)</f>
        <v>0</v>
      </c>
      <c r="BL145" s="17" t="s">
        <v>235</v>
      </c>
      <c r="BM145" s="240" t="s">
        <v>305</v>
      </c>
    </row>
    <row r="146" s="2" customFormat="1" ht="16.5" customHeight="1">
      <c r="A146" s="38"/>
      <c r="B146" s="39"/>
      <c r="C146" s="228" t="s">
        <v>77</v>
      </c>
      <c r="D146" s="228" t="s">
        <v>162</v>
      </c>
      <c r="E146" s="229" t="s">
        <v>1099</v>
      </c>
      <c r="F146" s="230" t="s">
        <v>1100</v>
      </c>
      <c r="G146" s="231" t="s">
        <v>165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235</v>
      </c>
      <c r="AT146" s="240" t="s">
        <v>162</v>
      </c>
      <c r="AU146" s="240" t="s">
        <v>84</v>
      </c>
      <c r="AY146" s="17" t="s">
        <v>159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84</v>
      </c>
      <c r="BK146" s="241">
        <f>ROUND(I146*H146,2)</f>
        <v>0</v>
      </c>
      <c r="BL146" s="17" t="s">
        <v>235</v>
      </c>
      <c r="BM146" s="240" t="s">
        <v>317</v>
      </c>
    </row>
    <row r="147" s="2" customFormat="1" ht="21.75" customHeight="1">
      <c r="A147" s="38"/>
      <c r="B147" s="39"/>
      <c r="C147" s="228" t="s">
        <v>77</v>
      </c>
      <c r="D147" s="228" t="s">
        <v>162</v>
      </c>
      <c r="E147" s="229" t="s">
        <v>1101</v>
      </c>
      <c r="F147" s="230" t="s">
        <v>1102</v>
      </c>
      <c r="G147" s="231" t="s">
        <v>1070</v>
      </c>
      <c r="H147" s="232">
        <v>0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42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235</v>
      </c>
      <c r="AT147" s="240" t="s">
        <v>162</v>
      </c>
      <c r="AU147" s="240" t="s">
        <v>84</v>
      </c>
      <c r="AY147" s="17" t="s">
        <v>159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84</v>
      </c>
      <c r="BK147" s="241">
        <f>ROUND(I147*H147,2)</f>
        <v>0</v>
      </c>
      <c r="BL147" s="17" t="s">
        <v>235</v>
      </c>
      <c r="BM147" s="240" t="s">
        <v>325</v>
      </c>
    </row>
    <row r="148" s="2" customFormat="1" ht="24.15" customHeight="1">
      <c r="A148" s="38"/>
      <c r="B148" s="39"/>
      <c r="C148" s="228" t="s">
        <v>77</v>
      </c>
      <c r="D148" s="228" t="s">
        <v>162</v>
      </c>
      <c r="E148" s="229" t="s">
        <v>1103</v>
      </c>
      <c r="F148" s="230" t="s">
        <v>1104</v>
      </c>
      <c r="G148" s="231" t="s">
        <v>1070</v>
      </c>
      <c r="H148" s="232">
        <v>0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235</v>
      </c>
      <c r="AT148" s="240" t="s">
        <v>162</v>
      </c>
      <c r="AU148" s="240" t="s">
        <v>84</v>
      </c>
      <c r="AY148" s="17" t="s">
        <v>159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84</v>
      </c>
      <c r="BK148" s="241">
        <f>ROUND(I148*H148,2)</f>
        <v>0</v>
      </c>
      <c r="BL148" s="17" t="s">
        <v>235</v>
      </c>
      <c r="BM148" s="240" t="s">
        <v>336</v>
      </c>
    </row>
    <row r="149" s="2" customFormat="1" ht="16.5" customHeight="1">
      <c r="A149" s="38"/>
      <c r="B149" s="39"/>
      <c r="C149" s="228" t="s">
        <v>77</v>
      </c>
      <c r="D149" s="228" t="s">
        <v>162</v>
      </c>
      <c r="E149" s="229" t="s">
        <v>1105</v>
      </c>
      <c r="F149" s="230" t="s">
        <v>1106</v>
      </c>
      <c r="G149" s="231" t="s">
        <v>1107</v>
      </c>
      <c r="H149" s="232">
        <v>1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42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235</v>
      </c>
      <c r="AT149" s="240" t="s">
        <v>162</v>
      </c>
      <c r="AU149" s="240" t="s">
        <v>84</v>
      </c>
      <c r="AY149" s="17" t="s">
        <v>159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84</v>
      </c>
      <c r="BK149" s="241">
        <f>ROUND(I149*H149,2)</f>
        <v>0</v>
      </c>
      <c r="BL149" s="17" t="s">
        <v>235</v>
      </c>
      <c r="BM149" s="240" t="s">
        <v>348</v>
      </c>
    </row>
    <row r="150" s="2" customFormat="1" ht="24.15" customHeight="1">
      <c r="A150" s="38"/>
      <c r="B150" s="39"/>
      <c r="C150" s="228" t="s">
        <v>77</v>
      </c>
      <c r="D150" s="228" t="s">
        <v>162</v>
      </c>
      <c r="E150" s="229" t="s">
        <v>1108</v>
      </c>
      <c r="F150" s="230" t="s">
        <v>1109</v>
      </c>
      <c r="G150" s="231" t="s">
        <v>1070</v>
      </c>
      <c r="H150" s="232">
        <v>4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235</v>
      </c>
      <c r="AT150" s="240" t="s">
        <v>162</v>
      </c>
      <c r="AU150" s="240" t="s">
        <v>84</v>
      </c>
      <c r="AY150" s="17" t="s">
        <v>159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84</v>
      </c>
      <c r="BK150" s="241">
        <f>ROUND(I150*H150,2)</f>
        <v>0</v>
      </c>
      <c r="BL150" s="17" t="s">
        <v>235</v>
      </c>
      <c r="BM150" s="240" t="s">
        <v>356</v>
      </c>
    </row>
    <row r="151" s="2" customFormat="1" ht="24.15" customHeight="1">
      <c r="A151" s="38"/>
      <c r="B151" s="39"/>
      <c r="C151" s="228" t="s">
        <v>77</v>
      </c>
      <c r="D151" s="228" t="s">
        <v>162</v>
      </c>
      <c r="E151" s="229" t="s">
        <v>1110</v>
      </c>
      <c r="F151" s="230" t="s">
        <v>1111</v>
      </c>
      <c r="G151" s="231" t="s">
        <v>1070</v>
      </c>
      <c r="H151" s="232">
        <v>13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235</v>
      </c>
      <c r="AT151" s="240" t="s">
        <v>162</v>
      </c>
      <c r="AU151" s="240" t="s">
        <v>84</v>
      </c>
      <c r="AY151" s="17" t="s">
        <v>159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84</v>
      </c>
      <c r="BK151" s="241">
        <f>ROUND(I151*H151,2)</f>
        <v>0</v>
      </c>
      <c r="BL151" s="17" t="s">
        <v>235</v>
      </c>
      <c r="BM151" s="240" t="s">
        <v>364</v>
      </c>
    </row>
    <row r="152" s="2" customFormat="1" ht="21.75" customHeight="1">
      <c r="A152" s="38"/>
      <c r="B152" s="39"/>
      <c r="C152" s="228" t="s">
        <v>77</v>
      </c>
      <c r="D152" s="228" t="s">
        <v>162</v>
      </c>
      <c r="E152" s="229" t="s">
        <v>1112</v>
      </c>
      <c r="F152" s="230" t="s">
        <v>1113</v>
      </c>
      <c r="G152" s="231" t="s">
        <v>1070</v>
      </c>
      <c r="H152" s="232">
        <v>4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235</v>
      </c>
      <c r="AT152" s="240" t="s">
        <v>162</v>
      </c>
      <c r="AU152" s="240" t="s">
        <v>84</v>
      </c>
      <c r="AY152" s="17" t="s">
        <v>159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84</v>
      </c>
      <c r="BK152" s="241">
        <f>ROUND(I152*H152,2)</f>
        <v>0</v>
      </c>
      <c r="BL152" s="17" t="s">
        <v>235</v>
      </c>
      <c r="BM152" s="240" t="s">
        <v>376</v>
      </c>
    </row>
    <row r="153" s="2" customFormat="1" ht="16.5" customHeight="1">
      <c r="A153" s="38"/>
      <c r="B153" s="39"/>
      <c r="C153" s="228" t="s">
        <v>77</v>
      </c>
      <c r="D153" s="228" t="s">
        <v>162</v>
      </c>
      <c r="E153" s="229" t="s">
        <v>1114</v>
      </c>
      <c r="F153" s="230" t="s">
        <v>1115</v>
      </c>
      <c r="G153" s="231" t="s">
        <v>1070</v>
      </c>
      <c r="H153" s="232">
        <v>4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235</v>
      </c>
      <c r="AT153" s="240" t="s">
        <v>162</v>
      </c>
      <c r="AU153" s="240" t="s">
        <v>84</v>
      </c>
      <c r="AY153" s="17" t="s">
        <v>159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84</v>
      </c>
      <c r="BK153" s="241">
        <f>ROUND(I153*H153,2)</f>
        <v>0</v>
      </c>
      <c r="BL153" s="17" t="s">
        <v>235</v>
      </c>
      <c r="BM153" s="240" t="s">
        <v>385</v>
      </c>
    </row>
    <row r="154" s="2" customFormat="1" ht="24.15" customHeight="1">
      <c r="A154" s="38"/>
      <c r="B154" s="39"/>
      <c r="C154" s="228" t="s">
        <v>77</v>
      </c>
      <c r="D154" s="228" t="s">
        <v>162</v>
      </c>
      <c r="E154" s="229" t="s">
        <v>1116</v>
      </c>
      <c r="F154" s="230" t="s">
        <v>1117</v>
      </c>
      <c r="G154" s="231" t="s">
        <v>264</v>
      </c>
      <c r="H154" s="232">
        <v>40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235</v>
      </c>
      <c r="AT154" s="240" t="s">
        <v>162</v>
      </c>
      <c r="AU154" s="240" t="s">
        <v>84</v>
      </c>
      <c r="AY154" s="17" t="s">
        <v>159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84</v>
      </c>
      <c r="BK154" s="241">
        <f>ROUND(I154*H154,2)</f>
        <v>0</v>
      </c>
      <c r="BL154" s="17" t="s">
        <v>235</v>
      </c>
      <c r="BM154" s="240" t="s">
        <v>395</v>
      </c>
    </row>
    <row r="155" s="2" customFormat="1" ht="24.15" customHeight="1">
      <c r="A155" s="38"/>
      <c r="B155" s="39"/>
      <c r="C155" s="228" t="s">
        <v>77</v>
      </c>
      <c r="D155" s="228" t="s">
        <v>162</v>
      </c>
      <c r="E155" s="229" t="s">
        <v>1118</v>
      </c>
      <c r="F155" s="230" t="s">
        <v>1119</v>
      </c>
      <c r="G155" s="231" t="s">
        <v>165</v>
      </c>
      <c r="H155" s="232">
        <v>1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235</v>
      </c>
      <c r="AT155" s="240" t="s">
        <v>162</v>
      </c>
      <c r="AU155" s="240" t="s">
        <v>84</v>
      </c>
      <c r="AY155" s="17" t="s">
        <v>159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84</v>
      </c>
      <c r="BK155" s="241">
        <f>ROUND(I155*H155,2)</f>
        <v>0</v>
      </c>
      <c r="BL155" s="17" t="s">
        <v>235</v>
      </c>
      <c r="BM155" s="240" t="s">
        <v>405</v>
      </c>
    </row>
    <row r="156" s="2" customFormat="1" ht="24.15" customHeight="1">
      <c r="A156" s="38"/>
      <c r="B156" s="39"/>
      <c r="C156" s="228" t="s">
        <v>77</v>
      </c>
      <c r="D156" s="228" t="s">
        <v>162</v>
      </c>
      <c r="E156" s="229" t="s">
        <v>1120</v>
      </c>
      <c r="F156" s="230" t="s">
        <v>1121</v>
      </c>
      <c r="G156" s="231" t="s">
        <v>165</v>
      </c>
      <c r="H156" s="232">
        <v>1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235</v>
      </c>
      <c r="AT156" s="240" t="s">
        <v>162</v>
      </c>
      <c r="AU156" s="240" t="s">
        <v>84</v>
      </c>
      <c r="AY156" s="17" t="s">
        <v>159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84</v>
      </c>
      <c r="BK156" s="241">
        <f>ROUND(I156*H156,2)</f>
        <v>0</v>
      </c>
      <c r="BL156" s="17" t="s">
        <v>235</v>
      </c>
      <c r="BM156" s="240" t="s">
        <v>416</v>
      </c>
    </row>
    <row r="157" s="2" customFormat="1" ht="24.15" customHeight="1">
      <c r="A157" s="38"/>
      <c r="B157" s="39"/>
      <c r="C157" s="228" t="s">
        <v>77</v>
      </c>
      <c r="D157" s="228" t="s">
        <v>162</v>
      </c>
      <c r="E157" s="229" t="s">
        <v>1122</v>
      </c>
      <c r="F157" s="230" t="s">
        <v>1123</v>
      </c>
      <c r="G157" s="231" t="s">
        <v>185</v>
      </c>
      <c r="H157" s="232">
        <v>8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235</v>
      </c>
      <c r="AT157" s="240" t="s">
        <v>162</v>
      </c>
      <c r="AU157" s="240" t="s">
        <v>84</v>
      </c>
      <c r="AY157" s="17" t="s">
        <v>159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84</v>
      </c>
      <c r="BK157" s="241">
        <f>ROUND(I157*H157,2)</f>
        <v>0</v>
      </c>
      <c r="BL157" s="17" t="s">
        <v>235</v>
      </c>
      <c r="BM157" s="240" t="s">
        <v>425</v>
      </c>
    </row>
    <row r="158" s="2" customFormat="1" ht="24.15" customHeight="1">
      <c r="A158" s="38"/>
      <c r="B158" s="39"/>
      <c r="C158" s="228" t="s">
        <v>77</v>
      </c>
      <c r="D158" s="228" t="s">
        <v>162</v>
      </c>
      <c r="E158" s="229" t="s">
        <v>1124</v>
      </c>
      <c r="F158" s="230" t="s">
        <v>1125</v>
      </c>
      <c r="G158" s="231" t="s">
        <v>165</v>
      </c>
      <c r="H158" s="232">
        <v>1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235</v>
      </c>
      <c r="AT158" s="240" t="s">
        <v>162</v>
      </c>
      <c r="AU158" s="240" t="s">
        <v>84</v>
      </c>
      <c r="AY158" s="17" t="s">
        <v>159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84</v>
      </c>
      <c r="BK158" s="241">
        <f>ROUND(I158*H158,2)</f>
        <v>0</v>
      </c>
      <c r="BL158" s="17" t="s">
        <v>235</v>
      </c>
      <c r="BM158" s="240" t="s">
        <v>433</v>
      </c>
    </row>
    <row r="159" s="2" customFormat="1" ht="44.25" customHeight="1">
      <c r="A159" s="38"/>
      <c r="B159" s="39"/>
      <c r="C159" s="228" t="s">
        <v>77</v>
      </c>
      <c r="D159" s="228" t="s">
        <v>162</v>
      </c>
      <c r="E159" s="229" t="s">
        <v>1126</v>
      </c>
      <c r="F159" s="230" t="s">
        <v>1127</v>
      </c>
      <c r="G159" s="231" t="s">
        <v>1070</v>
      </c>
      <c r="H159" s="232">
        <v>2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235</v>
      </c>
      <c r="AT159" s="240" t="s">
        <v>162</v>
      </c>
      <c r="AU159" s="240" t="s">
        <v>84</v>
      </c>
      <c r="AY159" s="17" t="s">
        <v>159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84</v>
      </c>
      <c r="BK159" s="241">
        <f>ROUND(I159*H159,2)</f>
        <v>0</v>
      </c>
      <c r="BL159" s="17" t="s">
        <v>235</v>
      </c>
      <c r="BM159" s="240" t="s">
        <v>441</v>
      </c>
    </row>
    <row r="160" s="2" customFormat="1" ht="24.15" customHeight="1">
      <c r="A160" s="38"/>
      <c r="B160" s="39"/>
      <c r="C160" s="228" t="s">
        <v>77</v>
      </c>
      <c r="D160" s="228" t="s">
        <v>162</v>
      </c>
      <c r="E160" s="229" t="s">
        <v>1128</v>
      </c>
      <c r="F160" s="230" t="s">
        <v>1129</v>
      </c>
      <c r="G160" s="231" t="s">
        <v>1070</v>
      </c>
      <c r="H160" s="232">
        <v>2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235</v>
      </c>
      <c r="AT160" s="240" t="s">
        <v>162</v>
      </c>
      <c r="AU160" s="240" t="s">
        <v>84</v>
      </c>
      <c r="AY160" s="17" t="s">
        <v>159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84</v>
      </c>
      <c r="BK160" s="241">
        <f>ROUND(I160*H160,2)</f>
        <v>0</v>
      </c>
      <c r="BL160" s="17" t="s">
        <v>235</v>
      </c>
      <c r="BM160" s="240" t="s">
        <v>450</v>
      </c>
    </row>
    <row r="161" s="2" customFormat="1" ht="24.15" customHeight="1">
      <c r="A161" s="38"/>
      <c r="B161" s="39"/>
      <c r="C161" s="228" t="s">
        <v>77</v>
      </c>
      <c r="D161" s="228" t="s">
        <v>162</v>
      </c>
      <c r="E161" s="229" t="s">
        <v>1130</v>
      </c>
      <c r="F161" s="230" t="s">
        <v>1131</v>
      </c>
      <c r="G161" s="231" t="s">
        <v>1070</v>
      </c>
      <c r="H161" s="232">
        <v>2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235</v>
      </c>
      <c r="AT161" s="240" t="s">
        <v>162</v>
      </c>
      <c r="AU161" s="240" t="s">
        <v>84</v>
      </c>
      <c r="AY161" s="17" t="s">
        <v>159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84</v>
      </c>
      <c r="BK161" s="241">
        <f>ROUND(I161*H161,2)</f>
        <v>0</v>
      </c>
      <c r="BL161" s="17" t="s">
        <v>235</v>
      </c>
      <c r="BM161" s="240" t="s">
        <v>459</v>
      </c>
    </row>
    <row r="162" s="2" customFormat="1" ht="24.15" customHeight="1">
      <c r="A162" s="38"/>
      <c r="B162" s="39"/>
      <c r="C162" s="228" t="s">
        <v>77</v>
      </c>
      <c r="D162" s="228" t="s">
        <v>162</v>
      </c>
      <c r="E162" s="229" t="s">
        <v>1132</v>
      </c>
      <c r="F162" s="230" t="s">
        <v>1133</v>
      </c>
      <c r="G162" s="231" t="s">
        <v>1070</v>
      </c>
      <c r="H162" s="232">
        <v>4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42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235</v>
      </c>
      <c r="AT162" s="240" t="s">
        <v>162</v>
      </c>
      <c r="AU162" s="240" t="s">
        <v>84</v>
      </c>
      <c r="AY162" s="17" t="s">
        <v>159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84</v>
      </c>
      <c r="BK162" s="241">
        <f>ROUND(I162*H162,2)</f>
        <v>0</v>
      </c>
      <c r="BL162" s="17" t="s">
        <v>235</v>
      </c>
      <c r="BM162" s="240" t="s">
        <v>471</v>
      </c>
    </row>
    <row r="163" s="2" customFormat="1" ht="16.5" customHeight="1">
      <c r="A163" s="38"/>
      <c r="B163" s="39"/>
      <c r="C163" s="228" t="s">
        <v>77</v>
      </c>
      <c r="D163" s="228" t="s">
        <v>162</v>
      </c>
      <c r="E163" s="229" t="s">
        <v>1134</v>
      </c>
      <c r="F163" s="230" t="s">
        <v>1135</v>
      </c>
      <c r="G163" s="231" t="s">
        <v>1070</v>
      </c>
      <c r="H163" s="232">
        <v>4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42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235</v>
      </c>
      <c r="AT163" s="240" t="s">
        <v>162</v>
      </c>
      <c r="AU163" s="240" t="s">
        <v>84</v>
      </c>
      <c r="AY163" s="17" t="s">
        <v>159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84</v>
      </c>
      <c r="BK163" s="241">
        <f>ROUND(I163*H163,2)</f>
        <v>0</v>
      </c>
      <c r="BL163" s="17" t="s">
        <v>235</v>
      </c>
      <c r="BM163" s="240" t="s">
        <v>479</v>
      </c>
    </row>
    <row r="164" s="2" customFormat="1" ht="24.15" customHeight="1">
      <c r="A164" s="38"/>
      <c r="B164" s="39"/>
      <c r="C164" s="228" t="s">
        <v>77</v>
      </c>
      <c r="D164" s="228" t="s">
        <v>162</v>
      </c>
      <c r="E164" s="229" t="s">
        <v>1136</v>
      </c>
      <c r="F164" s="230" t="s">
        <v>1137</v>
      </c>
      <c r="G164" s="231" t="s">
        <v>264</v>
      </c>
      <c r="H164" s="232">
        <v>20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42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235</v>
      </c>
      <c r="AT164" s="240" t="s">
        <v>162</v>
      </c>
      <c r="AU164" s="240" t="s">
        <v>84</v>
      </c>
      <c r="AY164" s="17" t="s">
        <v>159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84</v>
      </c>
      <c r="BK164" s="241">
        <f>ROUND(I164*H164,2)</f>
        <v>0</v>
      </c>
      <c r="BL164" s="17" t="s">
        <v>235</v>
      </c>
      <c r="BM164" s="240" t="s">
        <v>489</v>
      </c>
    </row>
    <row r="165" s="2" customFormat="1" ht="16.5" customHeight="1">
      <c r="A165" s="38"/>
      <c r="B165" s="39"/>
      <c r="C165" s="228" t="s">
        <v>77</v>
      </c>
      <c r="D165" s="228" t="s">
        <v>162</v>
      </c>
      <c r="E165" s="229" t="s">
        <v>1138</v>
      </c>
      <c r="F165" s="230" t="s">
        <v>1139</v>
      </c>
      <c r="G165" s="231" t="s">
        <v>264</v>
      </c>
      <c r="H165" s="232">
        <v>20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235</v>
      </c>
      <c r="AT165" s="240" t="s">
        <v>162</v>
      </c>
      <c r="AU165" s="240" t="s">
        <v>84</v>
      </c>
      <c r="AY165" s="17" t="s">
        <v>159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84</v>
      </c>
      <c r="BK165" s="241">
        <f>ROUND(I165*H165,2)</f>
        <v>0</v>
      </c>
      <c r="BL165" s="17" t="s">
        <v>235</v>
      </c>
      <c r="BM165" s="240" t="s">
        <v>498</v>
      </c>
    </row>
    <row r="166" s="2" customFormat="1" ht="16.5" customHeight="1">
      <c r="A166" s="38"/>
      <c r="B166" s="39"/>
      <c r="C166" s="228" t="s">
        <v>77</v>
      </c>
      <c r="D166" s="228" t="s">
        <v>162</v>
      </c>
      <c r="E166" s="229" t="s">
        <v>1140</v>
      </c>
      <c r="F166" s="230" t="s">
        <v>1141</v>
      </c>
      <c r="G166" s="231" t="s">
        <v>264</v>
      </c>
      <c r="H166" s="232">
        <v>20</v>
      </c>
      <c r="I166" s="233"/>
      <c r="J166" s="234">
        <f>ROUND(I166*H166,2)</f>
        <v>0</v>
      </c>
      <c r="K166" s="235"/>
      <c r="L166" s="44"/>
      <c r="M166" s="236" t="s">
        <v>1</v>
      </c>
      <c r="N166" s="237" t="s">
        <v>42</v>
      </c>
      <c r="O166" s="91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235</v>
      </c>
      <c r="AT166" s="240" t="s">
        <v>162</v>
      </c>
      <c r="AU166" s="240" t="s">
        <v>84</v>
      </c>
      <c r="AY166" s="17" t="s">
        <v>159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84</v>
      </c>
      <c r="BK166" s="241">
        <f>ROUND(I166*H166,2)</f>
        <v>0</v>
      </c>
      <c r="BL166" s="17" t="s">
        <v>235</v>
      </c>
      <c r="BM166" s="240" t="s">
        <v>509</v>
      </c>
    </row>
    <row r="167" s="2" customFormat="1" ht="16.5" customHeight="1">
      <c r="A167" s="38"/>
      <c r="B167" s="39"/>
      <c r="C167" s="228" t="s">
        <v>77</v>
      </c>
      <c r="D167" s="228" t="s">
        <v>162</v>
      </c>
      <c r="E167" s="229" t="s">
        <v>1142</v>
      </c>
      <c r="F167" s="230" t="s">
        <v>1143</v>
      </c>
      <c r="G167" s="231" t="s">
        <v>1107</v>
      </c>
      <c r="H167" s="232">
        <v>1</v>
      </c>
      <c r="I167" s="233"/>
      <c r="J167" s="234">
        <f>ROUND(I167*H167,2)</f>
        <v>0</v>
      </c>
      <c r="K167" s="235"/>
      <c r="L167" s="44"/>
      <c r="M167" s="236" t="s">
        <v>1</v>
      </c>
      <c r="N167" s="237" t="s">
        <v>42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235</v>
      </c>
      <c r="AT167" s="240" t="s">
        <v>162</v>
      </c>
      <c r="AU167" s="240" t="s">
        <v>84</v>
      </c>
      <c r="AY167" s="17" t="s">
        <v>159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84</v>
      </c>
      <c r="BK167" s="241">
        <f>ROUND(I167*H167,2)</f>
        <v>0</v>
      </c>
      <c r="BL167" s="17" t="s">
        <v>235</v>
      </c>
      <c r="BM167" s="240" t="s">
        <v>518</v>
      </c>
    </row>
    <row r="168" s="2" customFormat="1" ht="24.15" customHeight="1">
      <c r="A168" s="38"/>
      <c r="B168" s="39"/>
      <c r="C168" s="228" t="s">
        <v>77</v>
      </c>
      <c r="D168" s="228" t="s">
        <v>162</v>
      </c>
      <c r="E168" s="229" t="s">
        <v>1144</v>
      </c>
      <c r="F168" s="230" t="s">
        <v>1145</v>
      </c>
      <c r="G168" s="231" t="s">
        <v>1107</v>
      </c>
      <c r="H168" s="232">
        <v>1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42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235</v>
      </c>
      <c r="AT168" s="240" t="s">
        <v>162</v>
      </c>
      <c r="AU168" s="240" t="s">
        <v>84</v>
      </c>
      <c r="AY168" s="17" t="s">
        <v>159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84</v>
      </c>
      <c r="BK168" s="241">
        <f>ROUND(I168*H168,2)</f>
        <v>0</v>
      </c>
      <c r="BL168" s="17" t="s">
        <v>235</v>
      </c>
      <c r="BM168" s="240" t="s">
        <v>529</v>
      </c>
    </row>
    <row r="169" s="2" customFormat="1" ht="24.15" customHeight="1">
      <c r="A169" s="38"/>
      <c r="B169" s="39"/>
      <c r="C169" s="228" t="s">
        <v>77</v>
      </c>
      <c r="D169" s="228" t="s">
        <v>162</v>
      </c>
      <c r="E169" s="229" t="s">
        <v>1146</v>
      </c>
      <c r="F169" s="230" t="s">
        <v>1147</v>
      </c>
      <c r="G169" s="231" t="s">
        <v>1107</v>
      </c>
      <c r="H169" s="232">
        <v>0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42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235</v>
      </c>
      <c r="AT169" s="240" t="s">
        <v>162</v>
      </c>
      <c r="AU169" s="240" t="s">
        <v>84</v>
      </c>
      <c r="AY169" s="17" t="s">
        <v>159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84</v>
      </c>
      <c r="BK169" s="241">
        <f>ROUND(I169*H169,2)</f>
        <v>0</v>
      </c>
      <c r="BL169" s="17" t="s">
        <v>235</v>
      </c>
      <c r="BM169" s="240" t="s">
        <v>540</v>
      </c>
    </row>
    <row r="170" s="2" customFormat="1" ht="16.5" customHeight="1">
      <c r="A170" s="38"/>
      <c r="B170" s="39"/>
      <c r="C170" s="228" t="s">
        <v>77</v>
      </c>
      <c r="D170" s="228" t="s">
        <v>162</v>
      </c>
      <c r="E170" s="229" t="s">
        <v>1148</v>
      </c>
      <c r="F170" s="230" t="s">
        <v>1149</v>
      </c>
      <c r="G170" s="231" t="s">
        <v>1070</v>
      </c>
      <c r="H170" s="232">
        <v>1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42</v>
      </c>
      <c r="O170" s="91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235</v>
      </c>
      <c r="AT170" s="240" t="s">
        <v>162</v>
      </c>
      <c r="AU170" s="240" t="s">
        <v>84</v>
      </c>
      <c r="AY170" s="17" t="s">
        <v>159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84</v>
      </c>
      <c r="BK170" s="241">
        <f>ROUND(I170*H170,2)</f>
        <v>0</v>
      </c>
      <c r="BL170" s="17" t="s">
        <v>235</v>
      </c>
      <c r="BM170" s="240" t="s">
        <v>552</v>
      </c>
    </row>
    <row r="171" s="2" customFormat="1" ht="16.5" customHeight="1">
      <c r="A171" s="38"/>
      <c r="B171" s="39"/>
      <c r="C171" s="228" t="s">
        <v>77</v>
      </c>
      <c r="D171" s="228" t="s">
        <v>162</v>
      </c>
      <c r="E171" s="229" t="s">
        <v>1150</v>
      </c>
      <c r="F171" s="230" t="s">
        <v>1151</v>
      </c>
      <c r="G171" s="231" t="s">
        <v>206</v>
      </c>
      <c r="H171" s="232">
        <v>0.25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42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235</v>
      </c>
      <c r="AT171" s="240" t="s">
        <v>162</v>
      </c>
      <c r="AU171" s="240" t="s">
        <v>84</v>
      </c>
      <c r="AY171" s="17" t="s">
        <v>159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84</v>
      </c>
      <c r="BK171" s="241">
        <f>ROUND(I171*H171,2)</f>
        <v>0</v>
      </c>
      <c r="BL171" s="17" t="s">
        <v>235</v>
      </c>
      <c r="BM171" s="240" t="s">
        <v>563</v>
      </c>
    </row>
    <row r="172" s="2" customFormat="1" ht="16.5" customHeight="1">
      <c r="A172" s="38"/>
      <c r="B172" s="39"/>
      <c r="C172" s="228" t="s">
        <v>77</v>
      </c>
      <c r="D172" s="228" t="s">
        <v>162</v>
      </c>
      <c r="E172" s="229" t="s">
        <v>1152</v>
      </c>
      <c r="F172" s="230" t="s">
        <v>1153</v>
      </c>
      <c r="G172" s="231" t="s">
        <v>206</v>
      </c>
      <c r="H172" s="232">
        <v>0.10000000000000001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42</v>
      </c>
      <c r="O172" s="91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235</v>
      </c>
      <c r="AT172" s="240" t="s">
        <v>162</v>
      </c>
      <c r="AU172" s="240" t="s">
        <v>84</v>
      </c>
      <c r="AY172" s="17" t="s">
        <v>159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84</v>
      </c>
      <c r="BK172" s="241">
        <f>ROUND(I172*H172,2)</f>
        <v>0</v>
      </c>
      <c r="BL172" s="17" t="s">
        <v>235</v>
      </c>
      <c r="BM172" s="240" t="s">
        <v>573</v>
      </c>
    </row>
    <row r="173" s="2" customFormat="1" ht="16.5" customHeight="1">
      <c r="A173" s="38"/>
      <c r="B173" s="39"/>
      <c r="C173" s="228" t="s">
        <v>77</v>
      </c>
      <c r="D173" s="228" t="s">
        <v>162</v>
      </c>
      <c r="E173" s="229" t="s">
        <v>1154</v>
      </c>
      <c r="F173" s="230" t="s">
        <v>1155</v>
      </c>
      <c r="G173" s="231" t="s">
        <v>165</v>
      </c>
      <c r="H173" s="232">
        <v>1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235</v>
      </c>
      <c r="AT173" s="240" t="s">
        <v>162</v>
      </c>
      <c r="AU173" s="240" t="s">
        <v>84</v>
      </c>
      <c r="AY173" s="17" t="s">
        <v>159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84</v>
      </c>
      <c r="BK173" s="241">
        <f>ROUND(I173*H173,2)</f>
        <v>0</v>
      </c>
      <c r="BL173" s="17" t="s">
        <v>235</v>
      </c>
      <c r="BM173" s="240" t="s">
        <v>584</v>
      </c>
    </row>
    <row r="174" s="2" customFormat="1" ht="16.5" customHeight="1">
      <c r="A174" s="38"/>
      <c r="B174" s="39"/>
      <c r="C174" s="228" t="s">
        <v>77</v>
      </c>
      <c r="D174" s="228" t="s">
        <v>162</v>
      </c>
      <c r="E174" s="229" t="s">
        <v>1156</v>
      </c>
      <c r="F174" s="230" t="s">
        <v>1157</v>
      </c>
      <c r="G174" s="231" t="s">
        <v>1107</v>
      </c>
      <c r="H174" s="232">
        <v>1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42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235</v>
      </c>
      <c r="AT174" s="240" t="s">
        <v>162</v>
      </c>
      <c r="AU174" s="240" t="s">
        <v>84</v>
      </c>
      <c r="AY174" s="17" t="s">
        <v>159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84</v>
      </c>
      <c r="BK174" s="241">
        <f>ROUND(I174*H174,2)</f>
        <v>0</v>
      </c>
      <c r="BL174" s="17" t="s">
        <v>235</v>
      </c>
      <c r="BM174" s="240" t="s">
        <v>593</v>
      </c>
    </row>
    <row r="175" s="2" customFormat="1" ht="16.5" customHeight="1">
      <c r="A175" s="38"/>
      <c r="B175" s="39"/>
      <c r="C175" s="228" t="s">
        <v>77</v>
      </c>
      <c r="D175" s="228" t="s">
        <v>162</v>
      </c>
      <c r="E175" s="229" t="s">
        <v>1158</v>
      </c>
      <c r="F175" s="230" t="s">
        <v>1159</v>
      </c>
      <c r="G175" s="231" t="s">
        <v>1107</v>
      </c>
      <c r="H175" s="232">
        <v>1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235</v>
      </c>
      <c r="AT175" s="240" t="s">
        <v>162</v>
      </c>
      <c r="AU175" s="240" t="s">
        <v>84</v>
      </c>
      <c r="AY175" s="17" t="s">
        <v>159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84</v>
      </c>
      <c r="BK175" s="241">
        <f>ROUND(I175*H175,2)</f>
        <v>0</v>
      </c>
      <c r="BL175" s="17" t="s">
        <v>235</v>
      </c>
      <c r="BM175" s="240" t="s">
        <v>605</v>
      </c>
    </row>
    <row r="176" s="2" customFormat="1" ht="16.5" customHeight="1">
      <c r="A176" s="38"/>
      <c r="B176" s="39"/>
      <c r="C176" s="228" t="s">
        <v>77</v>
      </c>
      <c r="D176" s="228" t="s">
        <v>162</v>
      </c>
      <c r="E176" s="229" t="s">
        <v>1160</v>
      </c>
      <c r="F176" s="230" t="s">
        <v>1161</v>
      </c>
      <c r="G176" s="231" t="s">
        <v>728</v>
      </c>
      <c r="H176" s="291"/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235</v>
      </c>
      <c r="AT176" s="240" t="s">
        <v>162</v>
      </c>
      <c r="AU176" s="240" t="s">
        <v>84</v>
      </c>
      <c r="AY176" s="17" t="s">
        <v>159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84</v>
      </c>
      <c r="BK176" s="241">
        <f>ROUND(I176*H176,2)</f>
        <v>0</v>
      </c>
      <c r="BL176" s="17" t="s">
        <v>235</v>
      </c>
      <c r="BM176" s="240" t="s">
        <v>613</v>
      </c>
    </row>
    <row r="177" s="12" customFormat="1" ht="25.92" customHeight="1">
      <c r="A177" s="12"/>
      <c r="B177" s="213"/>
      <c r="C177" s="214"/>
      <c r="D177" s="215" t="s">
        <v>76</v>
      </c>
      <c r="E177" s="216" t="s">
        <v>1162</v>
      </c>
      <c r="F177" s="216" t="s">
        <v>1163</v>
      </c>
      <c r="G177" s="214"/>
      <c r="H177" s="214"/>
      <c r="I177" s="217"/>
      <c r="J177" s="200">
        <f>BK177</f>
        <v>0</v>
      </c>
      <c r="K177" s="214"/>
      <c r="L177" s="218"/>
      <c r="M177" s="219"/>
      <c r="N177" s="220"/>
      <c r="O177" s="220"/>
      <c r="P177" s="221">
        <f>SUM(P178:P183)</f>
        <v>0</v>
      </c>
      <c r="Q177" s="220"/>
      <c r="R177" s="221">
        <f>SUM(R178:R183)</f>
        <v>0</v>
      </c>
      <c r="S177" s="220"/>
      <c r="T177" s="222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84</v>
      </c>
      <c r="AT177" s="224" t="s">
        <v>76</v>
      </c>
      <c r="AU177" s="224" t="s">
        <v>77</v>
      </c>
      <c r="AY177" s="223" t="s">
        <v>159</v>
      </c>
      <c r="BK177" s="225">
        <f>SUM(BK178:BK183)</f>
        <v>0</v>
      </c>
    </row>
    <row r="178" s="2" customFormat="1" ht="24.15" customHeight="1">
      <c r="A178" s="38"/>
      <c r="B178" s="39"/>
      <c r="C178" s="228" t="s">
        <v>77</v>
      </c>
      <c r="D178" s="228" t="s">
        <v>162</v>
      </c>
      <c r="E178" s="229" t="s">
        <v>1164</v>
      </c>
      <c r="F178" s="230" t="s">
        <v>1165</v>
      </c>
      <c r="G178" s="231" t="s">
        <v>1070</v>
      </c>
      <c r="H178" s="232">
        <v>8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235</v>
      </c>
      <c r="AT178" s="240" t="s">
        <v>162</v>
      </c>
      <c r="AU178" s="240" t="s">
        <v>84</v>
      </c>
      <c r="AY178" s="17" t="s">
        <v>159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84</v>
      </c>
      <c r="BK178" s="241">
        <f>ROUND(I178*H178,2)</f>
        <v>0</v>
      </c>
      <c r="BL178" s="17" t="s">
        <v>235</v>
      </c>
      <c r="BM178" s="240" t="s">
        <v>632</v>
      </c>
    </row>
    <row r="179" s="2" customFormat="1" ht="24.15" customHeight="1">
      <c r="A179" s="38"/>
      <c r="B179" s="39"/>
      <c r="C179" s="228" t="s">
        <v>77</v>
      </c>
      <c r="D179" s="228" t="s">
        <v>162</v>
      </c>
      <c r="E179" s="229" t="s">
        <v>1166</v>
      </c>
      <c r="F179" s="230" t="s">
        <v>1167</v>
      </c>
      <c r="G179" s="231" t="s">
        <v>1070</v>
      </c>
      <c r="H179" s="232">
        <v>16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42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235</v>
      </c>
      <c r="AT179" s="240" t="s">
        <v>162</v>
      </c>
      <c r="AU179" s="240" t="s">
        <v>84</v>
      </c>
      <c r="AY179" s="17" t="s">
        <v>159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84</v>
      </c>
      <c r="BK179" s="241">
        <f>ROUND(I179*H179,2)</f>
        <v>0</v>
      </c>
      <c r="BL179" s="17" t="s">
        <v>235</v>
      </c>
      <c r="BM179" s="240" t="s">
        <v>641</v>
      </c>
    </row>
    <row r="180" s="2" customFormat="1" ht="37.8" customHeight="1">
      <c r="A180" s="38"/>
      <c r="B180" s="39"/>
      <c r="C180" s="228" t="s">
        <v>77</v>
      </c>
      <c r="D180" s="228" t="s">
        <v>162</v>
      </c>
      <c r="E180" s="229" t="s">
        <v>1168</v>
      </c>
      <c r="F180" s="230" t="s">
        <v>1169</v>
      </c>
      <c r="G180" s="231" t="s">
        <v>1070</v>
      </c>
      <c r="H180" s="232">
        <v>5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235</v>
      </c>
      <c r="AT180" s="240" t="s">
        <v>162</v>
      </c>
      <c r="AU180" s="240" t="s">
        <v>84</v>
      </c>
      <c r="AY180" s="17" t="s">
        <v>159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84</v>
      </c>
      <c r="BK180" s="241">
        <f>ROUND(I180*H180,2)</f>
        <v>0</v>
      </c>
      <c r="BL180" s="17" t="s">
        <v>235</v>
      </c>
      <c r="BM180" s="240" t="s">
        <v>656</v>
      </c>
    </row>
    <row r="181" s="2" customFormat="1" ht="16.5" customHeight="1">
      <c r="A181" s="38"/>
      <c r="B181" s="39"/>
      <c r="C181" s="228" t="s">
        <v>77</v>
      </c>
      <c r="D181" s="228" t="s">
        <v>162</v>
      </c>
      <c r="E181" s="229" t="s">
        <v>1170</v>
      </c>
      <c r="F181" s="230" t="s">
        <v>1171</v>
      </c>
      <c r="G181" s="231" t="s">
        <v>1070</v>
      </c>
      <c r="H181" s="232">
        <v>29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235</v>
      </c>
      <c r="AT181" s="240" t="s">
        <v>162</v>
      </c>
      <c r="AU181" s="240" t="s">
        <v>84</v>
      </c>
      <c r="AY181" s="17" t="s">
        <v>159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84</v>
      </c>
      <c r="BK181" s="241">
        <f>ROUND(I181*H181,2)</f>
        <v>0</v>
      </c>
      <c r="BL181" s="17" t="s">
        <v>235</v>
      </c>
      <c r="BM181" s="240" t="s">
        <v>667</v>
      </c>
    </row>
    <row r="182" s="2" customFormat="1" ht="24.15" customHeight="1">
      <c r="A182" s="38"/>
      <c r="B182" s="39"/>
      <c r="C182" s="228" t="s">
        <v>77</v>
      </c>
      <c r="D182" s="228" t="s">
        <v>162</v>
      </c>
      <c r="E182" s="229" t="s">
        <v>1172</v>
      </c>
      <c r="F182" s="230" t="s">
        <v>1173</v>
      </c>
      <c r="G182" s="231" t="s">
        <v>1070</v>
      </c>
      <c r="H182" s="232">
        <v>29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235</v>
      </c>
      <c r="AT182" s="240" t="s">
        <v>162</v>
      </c>
      <c r="AU182" s="240" t="s">
        <v>84</v>
      </c>
      <c r="AY182" s="17" t="s">
        <v>159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84</v>
      </c>
      <c r="BK182" s="241">
        <f>ROUND(I182*H182,2)</f>
        <v>0</v>
      </c>
      <c r="BL182" s="17" t="s">
        <v>235</v>
      </c>
      <c r="BM182" s="240" t="s">
        <v>678</v>
      </c>
    </row>
    <row r="183" s="2" customFormat="1" ht="24.15" customHeight="1">
      <c r="A183" s="38"/>
      <c r="B183" s="39"/>
      <c r="C183" s="228" t="s">
        <v>77</v>
      </c>
      <c r="D183" s="228" t="s">
        <v>162</v>
      </c>
      <c r="E183" s="229" t="s">
        <v>1174</v>
      </c>
      <c r="F183" s="230" t="s">
        <v>1175</v>
      </c>
      <c r="G183" s="231" t="s">
        <v>1070</v>
      </c>
      <c r="H183" s="232">
        <v>1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235</v>
      </c>
      <c r="AT183" s="240" t="s">
        <v>162</v>
      </c>
      <c r="AU183" s="240" t="s">
        <v>84</v>
      </c>
      <c r="AY183" s="17" t="s">
        <v>159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84</v>
      </c>
      <c r="BK183" s="241">
        <f>ROUND(I183*H183,2)</f>
        <v>0</v>
      </c>
      <c r="BL183" s="17" t="s">
        <v>235</v>
      </c>
      <c r="BM183" s="240" t="s">
        <v>688</v>
      </c>
    </row>
    <row r="184" s="12" customFormat="1" ht="25.92" customHeight="1">
      <c r="A184" s="12"/>
      <c r="B184" s="213"/>
      <c r="C184" s="214"/>
      <c r="D184" s="215" t="s">
        <v>76</v>
      </c>
      <c r="E184" s="216" t="s">
        <v>1176</v>
      </c>
      <c r="F184" s="216" t="s">
        <v>1177</v>
      </c>
      <c r="G184" s="214"/>
      <c r="H184" s="214"/>
      <c r="I184" s="217"/>
      <c r="J184" s="200">
        <f>BK184</f>
        <v>0</v>
      </c>
      <c r="K184" s="214"/>
      <c r="L184" s="218"/>
      <c r="M184" s="219"/>
      <c r="N184" s="220"/>
      <c r="O184" s="220"/>
      <c r="P184" s="221">
        <f>SUM(P185:P194)</f>
        <v>0</v>
      </c>
      <c r="Q184" s="220"/>
      <c r="R184" s="221">
        <f>SUM(R185:R194)</f>
        <v>0</v>
      </c>
      <c r="S184" s="220"/>
      <c r="T184" s="222">
        <f>SUM(T185:T194)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84</v>
      </c>
      <c r="AT184" s="224" t="s">
        <v>76</v>
      </c>
      <c r="AU184" s="224" t="s">
        <v>77</v>
      </c>
      <c r="AY184" s="223" t="s">
        <v>159</v>
      </c>
      <c r="BK184" s="225">
        <f>SUM(BK185:BK194)</f>
        <v>0</v>
      </c>
    </row>
    <row r="185" s="2" customFormat="1" ht="55.5" customHeight="1">
      <c r="A185" s="38"/>
      <c r="B185" s="39"/>
      <c r="C185" s="228" t="s">
        <v>77</v>
      </c>
      <c r="D185" s="228" t="s">
        <v>162</v>
      </c>
      <c r="E185" s="229" t="s">
        <v>1178</v>
      </c>
      <c r="F185" s="230" t="s">
        <v>1179</v>
      </c>
      <c r="G185" s="231" t="s">
        <v>1070</v>
      </c>
      <c r="H185" s="232">
        <v>1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235</v>
      </c>
      <c r="AT185" s="240" t="s">
        <v>162</v>
      </c>
      <c r="AU185" s="240" t="s">
        <v>84</v>
      </c>
      <c r="AY185" s="17" t="s">
        <v>159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84</v>
      </c>
      <c r="BK185" s="241">
        <f>ROUND(I185*H185,2)</f>
        <v>0</v>
      </c>
      <c r="BL185" s="17" t="s">
        <v>235</v>
      </c>
      <c r="BM185" s="240" t="s">
        <v>698</v>
      </c>
    </row>
    <row r="186" s="2" customFormat="1" ht="16.5" customHeight="1">
      <c r="A186" s="38"/>
      <c r="B186" s="39"/>
      <c r="C186" s="228" t="s">
        <v>77</v>
      </c>
      <c r="D186" s="228" t="s">
        <v>162</v>
      </c>
      <c r="E186" s="229" t="s">
        <v>1180</v>
      </c>
      <c r="F186" s="230" t="s">
        <v>1181</v>
      </c>
      <c r="G186" s="231" t="s">
        <v>1070</v>
      </c>
      <c r="H186" s="232">
        <v>1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235</v>
      </c>
      <c r="AT186" s="240" t="s">
        <v>162</v>
      </c>
      <c r="AU186" s="240" t="s">
        <v>84</v>
      </c>
      <c r="AY186" s="17" t="s">
        <v>159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84</v>
      </c>
      <c r="BK186" s="241">
        <f>ROUND(I186*H186,2)</f>
        <v>0</v>
      </c>
      <c r="BL186" s="17" t="s">
        <v>235</v>
      </c>
      <c r="BM186" s="240" t="s">
        <v>709</v>
      </c>
    </row>
    <row r="187" s="2" customFormat="1" ht="16.5" customHeight="1">
      <c r="A187" s="38"/>
      <c r="B187" s="39"/>
      <c r="C187" s="228" t="s">
        <v>77</v>
      </c>
      <c r="D187" s="228" t="s">
        <v>162</v>
      </c>
      <c r="E187" s="229" t="s">
        <v>1182</v>
      </c>
      <c r="F187" s="230" t="s">
        <v>1183</v>
      </c>
      <c r="G187" s="231" t="s">
        <v>1070</v>
      </c>
      <c r="H187" s="232">
        <v>1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42</v>
      </c>
      <c r="O187" s="91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235</v>
      </c>
      <c r="AT187" s="240" t="s">
        <v>162</v>
      </c>
      <c r="AU187" s="240" t="s">
        <v>84</v>
      </c>
      <c r="AY187" s="17" t="s">
        <v>159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84</v>
      </c>
      <c r="BK187" s="241">
        <f>ROUND(I187*H187,2)</f>
        <v>0</v>
      </c>
      <c r="BL187" s="17" t="s">
        <v>235</v>
      </c>
      <c r="BM187" s="240" t="s">
        <v>720</v>
      </c>
    </row>
    <row r="188" s="2" customFormat="1" ht="37.8" customHeight="1">
      <c r="A188" s="38"/>
      <c r="B188" s="39"/>
      <c r="C188" s="228" t="s">
        <v>77</v>
      </c>
      <c r="D188" s="228" t="s">
        <v>162</v>
      </c>
      <c r="E188" s="229" t="s">
        <v>1184</v>
      </c>
      <c r="F188" s="230" t="s">
        <v>1185</v>
      </c>
      <c r="G188" s="231" t="s">
        <v>165</v>
      </c>
      <c r="H188" s="232">
        <v>1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235</v>
      </c>
      <c r="AT188" s="240" t="s">
        <v>162</v>
      </c>
      <c r="AU188" s="240" t="s">
        <v>84</v>
      </c>
      <c r="AY188" s="17" t="s">
        <v>159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84</v>
      </c>
      <c r="BK188" s="241">
        <f>ROUND(I188*H188,2)</f>
        <v>0</v>
      </c>
      <c r="BL188" s="17" t="s">
        <v>235</v>
      </c>
      <c r="BM188" s="240" t="s">
        <v>730</v>
      </c>
    </row>
    <row r="189" s="2" customFormat="1" ht="24.15" customHeight="1">
      <c r="A189" s="38"/>
      <c r="B189" s="39"/>
      <c r="C189" s="228" t="s">
        <v>77</v>
      </c>
      <c r="D189" s="228" t="s">
        <v>162</v>
      </c>
      <c r="E189" s="229" t="s">
        <v>1186</v>
      </c>
      <c r="F189" s="230" t="s">
        <v>1187</v>
      </c>
      <c r="G189" s="231" t="s">
        <v>1070</v>
      </c>
      <c r="H189" s="232">
        <v>1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42</v>
      </c>
      <c r="O189" s="91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235</v>
      </c>
      <c r="AT189" s="240" t="s">
        <v>162</v>
      </c>
      <c r="AU189" s="240" t="s">
        <v>84</v>
      </c>
      <c r="AY189" s="17" t="s">
        <v>159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84</v>
      </c>
      <c r="BK189" s="241">
        <f>ROUND(I189*H189,2)</f>
        <v>0</v>
      </c>
      <c r="BL189" s="17" t="s">
        <v>235</v>
      </c>
      <c r="BM189" s="240" t="s">
        <v>738</v>
      </c>
    </row>
    <row r="190" s="2" customFormat="1" ht="24.15" customHeight="1">
      <c r="A190" s="38"/>
      <c r="B190" s="39"/>
      <c r="C190" s="228" t="s">
        <v>77</v>
      </c>
      <c r="D190" s="228" t="s">
        <v>162</v>
      </c>
      <c r="E190" s="229" t="s">
        <v>1188</v>
      </c>
      <c r="F190" s="230" t="s">
        <v>1189</v>
      </c>
      <c r="G190" s="231" t="s">
        <v>1070</v>
      </c>
      <c r="H190" s="232">
        <v>1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235</v>
      </c>
      <c r="AT190" s="240" t="s">
        <v>162</v>
      </c>
      <c r="AU190" s="240" t="s">
        <v>84</v>
      </c>
      <c r="AY190" s="17" t="s">
        <v>159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84</v>
      </c>
      <c r="BK190" s="241">
        <f>ROUND(I190*H190,2)</f>
        <v>0</v>
      </c>
      <c r="BL190" s="17" t="s">
        <v>235</v>
      </c>
      <c r="BM190" s="240" t="s">
        <v>1190</v>
      </c>
    </row>
    <row r="191" s="2" customFormat="1" ht="37.8" customHeight="1">
      <c r="A191" s="38"/>
      <c r="B191" s="39"/>
      <c r="C191" s="228" t="s">
        <v>77</v>
      </c>
      <c r="D191" s="228" t="s">
        <v>162</v>
      </c>
      <c r="E191" s="229" t="s">
        <v>1191</v>
      </c>
      <c r="F191" s="230" t="s">
        <v>1192</v>
      </c>
      <c r="G191" s="231" t="s">
        <v>165</v>
      </c>
      <c r="H191" s="232">
        <v>1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235</v>
      </c>
      <c r="AT191" s="240" t="s">
        <v>162</v>
      </c>
      <c r="AU191" s="240" t="s">
        <v>84</v>
      </c>
      <c r="AY191" s="17" t="s">
        <v>159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84</v>
      </c>
      <c r="BK191" s="241">
        <f>ROUND(I191*H191,2)</f>
        <v>0</v>
      </c>
      <c r="BL191" s="17" t="s">
        <v>235</v>
      </c>
      <c r="BM191" s="240" t="s">
        <v>1193</v>
      </c>
    </row>
    <row r="192" s="2" customFormat="1" ht="37.8" customHeight="1">
      <c r="A192" s="38"/>
      <c r="B192" s="39"/>
      <c r="C192" s="228" t="s">
        <v>77</v>
      </c>
      <c r="D192" s="228" t="s">
        <v>162</v>
      </c>
      <c r="E192" s="229" t="s">
        <v>1194</v>
      </c>
      <c r="F192" s="230" t="s">
        <v>1195</v>
      </c>
      <c r="G192" s="231" t="s">
        <v>185</v>
      </c>
      <c r="H192" s="232">
        <v>2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42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235</v>
      </c>
      <c r="AT192" s="240" t="s">
        <v>162</v>
      </c>
      <c r="AU192" s="240" t="s">
        <v>84</v>
      </c>
      <c r="AY192" s="17" t="s">
        <v>159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84</v>
      </c>
      <c r="BK192" s="241">
        <f>ROUND(I192*H192,2)</f>
        <v>0</v>
      </c>
      <c r="BL192" s="17" t="s">
        <v>235</v>
      </c>
      <c r="BM192" s="240" t="s">
        <v>1196</v>
      </c>
    </row>
    <row r="193" s="2" customFormat="1" ht="16.5" customHeight="1">
      <c r="A193" s="38"/>
      <c r="B193" s="39"/>
      <c r="C193" s="228" t="s">
        <v>77</v>
      </c>
      <c r="D193" s="228" t="s">
        <v>162</v>
      </c>
      <c r="E193" s="229" t="s">
        <v>1197</v>
      </c>
      <c r="F193" s="230" t="s">
        <v>1198</v>
      </c>
      <c r="G193" s="231" t="s">
        <v>185</v>
      </c>
      <c r="H193" s="232">
        <v>2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42</v>
      </c>
      <c r="O193" s="91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235</v>
      </c>
      <c r="AT193" s="240" t="s">
        <v>162</v>
      </c>
      <c r="AU193" s="240" t="s">
        <v>84</v>
      </c>
      <c r="AY193" s="17" t="s">
        <v>159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84</v>
      </c>
      <c r="BK193" s="241">
        <f>ROUND(I193*H193,2)</f>
        <v>0</v>
      </c>
      <c r="BL193" s="17" t="s">
        <v>235</v>
      </c>
      <c r="BM193" s="240" t="s">
        <v>1199</v>
      </c>
    </row>
    <row r="194" s="2" customFormat="1" ht="16.5" customHeight="1">
      <c r="A194" s="38"/>
      <c r="B194" s="39"/>
      <c r="C194" s="228" t="s">
        <v>77</v>
      </c>
      <c r="D194" s="228" t="s">
        <v>162</v>
      </c>
      <c r="E194" s="229" t="s">
        <v>1200</v>
      </c>
      <c r="F194" s="230" t="s">
        <v>1161</v>
      </c>
      <c r="G194" s="231" t="s">
        <v>728</v>
      </c>
      <c r="H194" s="291"/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235</v>
      </c>
      <c r="AT194" s="240" t="s">
        <v>162</v>
      </c>
      <c r="AU194" s="240" t="s">
        <v>84</v>
      </c>
      <c r="AY194" s="17" t="s">
        <v>159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84</v>
      </c>
      <c r="BK194" s="241">
        <f>ROUND(I194*H194,2)</f>
        <v>0</v>
      </c>
      <c r="BL194" s="17" t="s">
        <v>235</v>
      </c>
      <c r="BM194" s="240" t="s">
        <v>1201</v>
      </c>
    </row>
    <row r="195" s="12" customFormat="1" ht="25.92" customHeight="1">
      <c r="A195" s="12"/>
      <c r="B195" s="213"/>
      <c r="C195" s="214"/>
      <c r="D195" s="215" t="s">
        <v>76</v>
      </c>
      <c r="E195" s="216" t="s">
        <v>1202</v>
      </c>
      <c r="F195" s="216" t="s">
        <v>1203</v>
      </c>
      <c r="G195" s="214"/>
      <c r="H195" s="214"/>
      <c r="I195" s="217"/>
      <c r="J195" s="200">
        <f>BK195</f>
        <v>0</v>
      </c>
      <c r="K195" s="214"/>
      <c r="L195" s="218"/>
      <c r="M195" s="219"/>
      <c r="N195" s="220"/>
      <c r="O195" s="220"/>
      <c r="P195" s="221">
        <f>SUM(P196:P202)</f>
        <v>0</v>
      </c>
      <c r="Q195" s="220"/>
      <c r="R195" s="221">
        <f>SUM(R196:R202)</f>
        <v>0</v>
      </c>
      <c r="S195" s="220"/>
      <c r="T195" s="222">
        <f>SUM(T196:T202)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3" t="s">
        <v>84</v>
      </c>
      <c r="AT195" s="224" t="s">
        <v>76</v>
      </c>
      <c r="AU195" s="224" t="s">
        <v>77</v>
      </c>
      <c r="AY195" s="223" t="s">
        <v>159</v>
      </c>
      <c r="BK195" s="225">
        <f>SUM(BK196:BK202)</f>
        <v>0</v>
      </c>
    </row>
    <row r="196" s="2" customFormat="1" ht="16.5" customHeight="1">
      <c r="A196" s="38"/>
      <c r="B196" s="39"/>
      <c r="C196" s="228" t="s">
        <v>77</v>
      </c>
      <c r="D196" s="228" t="s">
        <v>162</v>
      </c>
      <c r="E196" s="229" t="s">
        <v>1204</v>
      </c>
      <c r="F196" s="230" t="s">
        <v>1205</v>
      </c>
      <c r="G196" s="231" t="s">
        <v>264</v>
      </c>
      <c r="H196" s="232">
        <v>80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235</v>
      </c>
      <c r="AT196" s="240" t="s">
        <v>162</v>
      </c>
      <c r="AU196" s="240" t="s">
        <v>84</v>
      </c>
      <c r="AY196" s="17" t="s">
        <v>159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84</v>
      </c>
      <c r="BK196" s="241">
        <f>ROUND(I196*H196,2)</f>
        <v>0</v>
      </c>
      <c r="BL196" s="17" t="s">
        <v>235</v>
      </c>
      <c r="BM196" s="240" t="s">
        <v>1206</v>
      </c>
    </row>
    <row r="197" s="2" customFormat="1" ht="16.5" customHeight="1">
      <c r="A197" s="38"/>
      <c r="B197" s="39"/>
      <c r="C197" s="228" t="s">
        <v>77</v>
      </c>
      <c r="D197" s="228" t="s">
        <v>162</v>
      </c>
      <c r="E197" s="229" t="s">
        <v>1207</v>
      </c>
      <c r="F197" s="230" t="s">
        <v>1208</v>
      </c>
      <c r="G197" s="231" t="s">
        <v>264</v>
      </c>
      <c r="H197" s="232">
        <v>400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42</v>
      </c>
      <c r="O197" s="91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235</v>
      </c>
      <c r="AT197" s="240" t="s">
        <v>162</v>
      </c>
      <c r="AU197" s="240" t="s">
        <v>84</v>
      </c>
      <c r="AY197" s="17" t="s">
        <v>159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84</v>
      </c>
      <c r="BK197" s="241">
        <f>ROUND(I197*H197,2)</f>
        <v>0</v>
      </c>
      <c r="BL197" s="17" t="s">
        <v>235</v>
      </c>
      <c r="BM197" s="240" t="s">
        <v>1209</v>
      </c>
    </row>
    <row r="198" s="2" customFormat="1" ht="16.5" customHeight="1">
      <c r="A198" s="38"/>
      <c r="B198" s="39"/>
      <c r="C198" s="228" t="s">
        <v>77</v>
      </c>
      <c r="D198" s="228" t="s">
        <v>162</v>
      </c>
      <c r="E198" s="229" t="s">
        <v>1210</v>
      </c>
      <c r="F198" s="230" t="s">
        <v>1211</v>
      </c>
      <c r="G198" s="231" t="s">
        <v>264</v>
      </c>
      <c r="H198" s="232">
        <v>60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235</v>
      </c>
      <c r="AT198" s="240" t="s">
        <v>162</v>
      </c>
      <c r="AU198" s="240" t="s">
        <v>84</v>
      </c>
      <c r="AY198" s="17" t="s">
        <v>159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84</v>
      </c>
      <c r="BK198" s="241">
        <f>ROUND(I198*H198,2)</f>
        <v>0</v>
      </c>
      <c r="BL198" s="17" t="s">
        <v>235</v>
      </c>
      <c r="BM198" s="240" t="s">
        <v>1212</v>
      </c>
    </row>
    <row r="199" s="2" customFormat="1" ht="16.5" customHeight="1">
      <c r="A199" s="38"/>
      <c r="B199" s="39"/>
      <c r="C199" s="228" t="s">
        <v>77</v>
      </c>
      <c r="D199" s="228" t="s">
        <v>162</v>
      </c>
      <c r="E199" s="229" t="s">
        <v>1213</v>
      </c>
      <c r="F199" s="230" t="s">
        <v>1214</v>
      </c>
      <c r="G199" s="231" t="s">
        <v>264</v>
      </c>
      <c r="H199" s="232">
        <v>160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235</v>
      </c>
      <c r="AT199" s="240" t="s">
        <v>162</v>
      </c>
      <c r="AU199" s="240" t="s">
        <v>84</v>
      </c>
      <c r="AY199" s="17" t="s">
        <v>159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84</v>
      </c>
      <c r="BK199" s="241">
        <f>ROUND(I199*H199,2)</f>
        <v>0</v>
      </c>
      <c r="BL199" s="17" t="s">
        <v>235</v>
      </c>
      <c r="BM199" s="240" t="s">
        <v>1215</v>
      </c>
    </row>
    <row r="200" s="2" customFormat="1" ht="16.5" customHeight="1">
      <c r="A200" s="38"/>
      <c r="B200" s="39"/>
      <c r="C200" s="228" t="s">
        <v>77</v>
      </c>
      <c r="D200" s="228" t="s">
        <v>162</v>
      </c>
      <c r="E200" s="229" t="s">
        <v>1216</v>
      </c>
      <c r="F200" s="230" t="s">
        <v>1217</v>
      </c>
      <c r="G200" s="231" t="s">
        <v>264</v>
      </c>
      <c r="H200" s="232">
        <v>20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235</v>
      </c>
      <c r="AT200" s="240" t="s">
        <v>162</v>
      </c>
      <c r="AU200" s="240" t="s">
        <v>84</v>
      </c>
      <c r="AY200" s="17" t="s">
        <v>159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84</v>
      </c>
      <c r="BK200" s="241">
        <f>ROUND(I200*H200,2)</f>
        <v>0</v>
      </c>
      <c r="BL200" s="17" t="s">
        <v>235</v>
      </c>
      <c r="BM200" s="240" t="s">
        <v>1218</v>
      </c>
    </row>
    <row r="201" s="2" customFormat="1" ht="16.5" customHeight="1">
      <c r="A201" s="38"/>
      <c r="B201" s="39"/>
      <c r="C201" s="228" t="s">
        <v>77</v>
      </c>
      <c r="D201" s="228" t="s">
        <v>162</v>
      </c>
      <c r="E201" s="229" t="s">
        <v>1219</v>
      </c>
      <c r="F201" s="230" t="s">
        <v>1220</v>
      </c>
      <c r="G201" s="231" t="s">
        <v>264</v>
      </c>
      <c r="H201" s="232">
        <v>200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235</v>
      </c>
      <c r="AT201" s="240" t="s">
        <v>162</v>
      </c>
      <c r="AU201" s="240" t="s">
        <v>84</v>
      </c>
      <c r="AY201" s="17" t="s">
        <v>159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84</v>
      </c>
      <c r="BK201" s="241">
        <f>ROUND(I201*H201,2)</f>
        <v>0</v>
      </c>
      <c r="BL201" s="17" t="s">
        <v>235</v>
      </c>
      <c r="BM201" s="240" t="s">
        <v>1221</v>
      </c>
    </row>
    <row r="202" s="2" customFormat="1" ht="16.5" customHeight="1">
      <c r="A202" s="38"/>
      <c r="B202" s="39"/>
      <c r="C202" s="228" t="s">
        <v>77</v>
      </c>
      <c r="D202" s="228" t="s">
        <v>162</v>
      </c>
      <c r="E202" s="229" t="s">
        <v>1222</v>
      </c>
      <c r="F202" s="230" t="s">
        <v>1223</v>
      </c>
      <c r="G202" s="231" t="s">
        <v>728</v>
      </c>
      <c r="H202" s="291"/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235</v>
      </c>
      <c r="AT202" s="240" t="s">
        <v>162</v>
      </c>
      <c r="AU202" s="240" t="s">
        <v>84</v>
      </c>
      <c r="AY202" s="17" t="s">
        <v>159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84</v>
      </c>
      <c r="BK202" s="241">
        <f>ROUND(I202*H202,2)</f>
        <v>0</v>
      </c>
      <c r="BL202" s="17" t="s">
        <v>235</v>
      </c>
      <c r="BM202" s="240" t="s">
        <v>1224</v>
      </c>
    </row>
    <row r="203" s="12" customFormat="1" ht="25.92" customHeight="1">
      <c r="A203" s="12"/>
      <c r="B203" s="213"/>
      <c r="C203" s="214"/>
      <c r="D203" s="215" t="s">
        <v>76</v>
      </c>
      <c r="E203" s="216" t="s">
        <v>1225</v>
      </c>
      <c r="F203" s="216" t="s">
        <v>1226</v>
      </c>
      <c r="G203" s="214"/>
      <c r="H203" s="214"/>
      <c r="I203" s="217"/>
      <c r="J203" s="200">
        <f>BK203</f>
        <v>0</v>
      </c>
      <c r="K203" s="214"/>
      <c r="L203" s="218"/>
      <c r="M203" s="219"/>
      <c r="N203" s="220"/>
      <c r="O203" s="220"/>
      <c r="P203" s="221">
        <f>P204</f>
        <v>0</v>
      </c>
      <c r="Q203" s="220"/>
      <c r="R203" s="221">
        <f>R204</f>
        <v>0</v>
      </c>
      <c r="S203" s="220"/>
      <c r="T203" s="222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3" t="s">
        <v>84</v>
      </c>
      <c r="AT203" s="224" t="s">
        <v>76</v>
      </c>
      <c r="AU203" s="224" t="s">
        <v>77</v>
      </c>
      <c r="AY203" s="223" t="s">
        <v>159</v>
      </c>
      <c r="BK203" s="225">
        <f>BK204</f>
        <v>0</v>
      </c>
    </row>
    <row r="204" s="2" customFormat="1" ht="16.5" customHeight="1">
      <c r="A204" s="38"/>
      <c r="B204" s="39"/>
      <c r="C204" s="228" t="s">
        <v>84</v>
      </c>
      <c r="D204" s="228" t="s">
        <v>162</v>
      </c>
      <c r="E204" s="229" t="s">
        <v>1227</v>
      </c>
      <c r="F204" s="230" t="s">
        <v>1228</v>
      </c>
      <c r="G204" s="231" t="s">
        <v>165</v>
      </c>
      <c r="H204" s="232">
        <v>1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42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235</v>
      </c>
      <c r="AT204" s="240" t="s">
        <v>162</v>
      </c>
      <c r="AU204" s="240" t="s">
        <v>84</v>
      </c>
      <c r="AY204" s="17" t="s">
        <v>159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84</v>
      </c>
      <c r="BK204" s="241">
        <f>ROUND(I204*H204,2)</f>
        <v>0</v>
      </c>
      <c r="BL204" s="17" t="s">
        <v>235</v>
      </c>
      <c r="BM204" s="240" t="s">
        <v>1229</v>
      </c>
    </row>
    <row r="205" s="12" customFormat="1" ht="25.92" customHeight="1">
      <c r="A205" s="12"/>
      <c r="B205" s="213"/>
      <c r="C205" s="214"/>
      <c r="D205" s="215" t="s">
        <v>76</v>
      </c>
      <c r="E205" s="216" t="s">
        <v>1230</v>
      </c>
      <c r="F205" s="216" t="s">
        <v>718</v>
      </c>
      <c r="G205" s="214"/>
      <c r="H205" s="214"/>
      <c r="I205" s="217"/>
      <c r="J205" s="200">
        <f>BK205</f>
        <v>0</v>
      </c>
      <c r="K205" s="214"/>
      <c r="L205" s="218"/>
      <c r="M205" s="219"/>
      <c r="N205" s="220"/>
      <c r="O205" s="220"/>
      <c r="P205" s="221">
        <f>P206</f>
        <v>0</v>
      </c>
      <c r="Q205" s="220"/>
      <c r="R205" s="221">
        <f>R206</f>
        <v>0</v>
      </c>
      <c r="S205" s="220"/>
      <c r="T205" s="222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178</v>
      </c>
      <c r="AT205" s="224" t="s">
        <v>76</v>
      </c>
      <c r="AU205" s="224" t="s">
        <v>77</v>
      </c>
      <c r="AY205" s="223" t="s">
        <v>159</v>
      </c>
      <c r="BK205" s="225">
        <f>BK206</f>
        <v>0</v>
      </c>
    </row>
    <row r="206" s="2" customFormat="1" ht="16.5" customHeight="1">
      <c r="A206" s="38"/>
      <c r="B206" s="39"/>
      <c r="C206" s="228" t="s">
        <v>86</v>
      </c>
      <c r="D206" s="228" t="s">
        <v>162</v>
      </c>
      <c r="E206" s="229" t="s">
        <v>1231</v>
      </c>
      <c r="F206" s="230" t="s">
        <v>719</v>
      </c>
      <c r="G206" s="231" t="s">
        <v>728</v>
      </c>
      <c r="H206" s="291"/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42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166</v>
      </c>
      <c r="AT206" s="240" t="s">
        <v>162</v>
      </c>
      <c r="AU206" s="240" t="s">
        <v>84</v>
      </c>
      <c r="AY206" s="17" t="s">
        <v>159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84</v>
      </c>
      <c r="BK206" s="241">
        <f>ROUND(I206*H206,2)</f>
        <v>0</v>
      </c>
      <c r="BL206" s="17" t="s">
        <v>166</v>
      </c>
      <c r="BM206" s="240" t="s">
        <v>1232</v>
      </c>
    </row>
    <row r="207" s="2" customFormat="1" ht="49.92" customHeight="1">
      <c r="A207" s="38"/>
      <c r="B207" s="39"/>
      <c r="C207" s="40"/>
      <c r="D207" s="40"/>
      <c r="E207" s="216" t="s">
        <v>742</v>
      </c>
      <c r="F207" s="216" t="s">
        <v>743</v>
      </c>
      <c r="G207" s="40"/>
      <c r="H207" s="40"/>
      <c r="I207" s="40"/>
      <c r="J207" s="200">
        <f>BK207</f>
        <v>0</v>
      </c>
      <c r="K207" s="40"/>
      <c r="L207" s="44"/>
      <c r="M207" s="278"/>
      <c r="N207" s="279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76</v>
      </c>
      <c r="AU207" s="17" t="s">
        <v>77</v>
      </c>
      <c r="AY207" s="17" t="s">
        <v>744</v>
      </c>
      <c r="BK207" s="241">
        <f>SUM(BK208:BK212)</f>
        <v>0</v>
      </c>
    </row>
    <row r="208" s="2" customFormat="1" ht="16.32" customHeight="1">
      <c r="A208" s="38"/>
      <c r="B208" s="39"/>
      <c r="C208" s="292" t="s">
        <v>1</v>
      </c>
      <c r="D208" s="292" t="s">
        <v>162</v>
      </c>
      <c r="E208" s="293" t="s">
        <v>1</v>
      </c>
      <c r="F208" s="294" t="s">
        <v>1</v>
      </c>
      <c r="G208" s="295" t="s">
        <v>1</v>
      </c>
      <c r="H208" s="296"/>
      <c r="I208" s="297"/>
      <c r="J208" s="298">
        <f>BK208</f>
        <v>0</v>
      </c>
      <c r="K208" s="235"/>
      <c r="L208" s="44"/>
      <c r="M208" s="299" t="s">
        <v>1</v>
      </c>
      <c r="N208" s="300" t="s">
        <v>42</v>
      </c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744</v>
      </c>
      <c r="AU208" s="17" t="s">
        <v>84</v>
      </c>
      <c r="AY208" s="17" t="s">
        <v>744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84</v>
      </c>
      <c r="BK208" s="241">
        <f>I208*H208</f>
        <v>0</v>
      </c>
    </row>
    <row r="209" s="2" customFormat="1" ht="16.32" customHeight="1">
      <c r="A209" s="38"/>
      <c r="B209" s="39"/>
      <c r="C209" s="292" t="s">
        <v>1</v>
      </c>
      <c r="D209" s="292" t="s">
        <v>162</v>
      </c>
      <c r="E209" s="293" t="s">
        <v>1</v>
      </c>
      <c r="F209" s="294" t="s">
        <v>1</v>
      </c>
      <c r="G209" s="295" t="s">
        <v>1</v>
      </c>
      <c r="H209" s="296"/>
      <c r="I209" s="297"/>
      <c r="J209" s="298">
        <f>BK209</f>
        <v>0</v>
      </c>
      <c r="K209" s="235"/>
      <c r="L209" s="44"/>
      <c r="M209" s="299" t="s">
        <v>1</v>
      </c>
      <c r="N209" s="300" t="s">
        <v>42</v>
      </c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744</v>
      </c>
      <c r="AU209" s="17" t="s">
        <v>84</v>
      </c>
      <c r="AY209" s="17" t="s">
        <v>744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84</v>
      </c>
      <c r="BK209" s="241">
        <f>I209*H209</f>
        <v>0</v>
      </c>
    </row>
    <row r="210" s="2" customFormat="1" ht="16.32" customHeight="1">
      <c r="A210" s="38"/>
      <c r="B210" s="39"/>
      <c r="C210" s="292" t="s">
        <v>1</v>
      </c>
      <c r="D210" s="292" t="s">
        <v>162</v>
      </c>
      <c r="E210" s="293" t="s">
        <v>1</v>
      </c>
      <c r="F210" s="294" t="s">
        <v>1</v>
      </c>
      <c r="G210" s="295" t="s">
        <v>1</v>
      </c>
      <c r="H210" s="296"/>
      <c r="I210" s="297"/>
      <c r="J210" s="298">
        <f>BK210</f>
        <v>0</v>
      </c>
      <c r="K210" s="235"/>
      <c r="L210" s="44"/>
      <c r="M210" s="299" t="s">
        <v>1</v>
      </c>
      <c r="N210" s="300" t="s">
        <v>42</v>
      </c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744</v>
      </c>
      <c r="AU210" s="17" t="s">
        <v>84</v>
      </c>
      <c r="AY210" s="17" t="s">
        <v>744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84</v>
      </c>
      <c r="BK210" s="241">
        <f>I210*H210</f>
        <v>0</v>
      </c>
    </row>
    <row r="211" s="2" customFormat="1" ht="16.32" customHeight="1">
      <c r="A211" s="38"/>
      <c r="B211" s="39"/>
      <c r="C211" s="292" t="s">
        <v>1</v>
      </c>
      <c r="D211" s="292" t="s">
        <v>162</v>
      </c>
      <c r="E211" s="293" t="s">
        <v>1</v>
      </c>
      <c r="F211" s="294" t="s">
        <v>1</v>
      </c>
      <c r="G211" s="295" t="s">
        <v>1</v>
      </c>
      <c r="H211" s="296"/>
      <c r="I211" s="297"/>
      <c r="J211" s="298">
        <f>BK211</f>
        <v>0</v>
      </c>
      <c r="K211" s="235"/>
      <c r="L211" s="44"/>
      <c r="M211" s="299" t="s">
        <v>1</v>
      </c>
      <c r="N211" s="300" t="s">
        <v>42</v>
      </c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744</v>
      </c>
      <c r="AU211" s="17" t="s">
        <v>84</v>
      </c>
      <c r="AY211" s="17" t="s">
        <v>744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84</v>
      </c>
      <c r="BK211" s="241">
        <f>I211*H211</f>
        <v>0</v>
      </c>
    </row>
    <row r="212" s="2" customFormat="1" ht="16.32" customHeight="1">
      <c r="A212" s="38"/>
      <c r="B212" s="39"/>
      <c r="C212" s="292" t="s">
        <v>1</v>
      </c>
      <c r="D212" s="292" t="s">
        <v>162</v>
      </c>
      <c r="E212" s="293" t="s">
        <v>1</v>
      </c>
      <c r="F212" s="294" t="s">
        <v>1</v>
      </c>
      <c r="G212" s="295" t="s">
        <v>1</v>
      </c>
      <c r="H212" s="296"/>
      <c r="I212" s="297"/>
      <c r="J212" s="298">
        <f>BK212</f>
        <v>0</v>
      </c>
      <c r="K212" s="235"/>
      <c r="L212" s="44"/>
      <c r="M212" s="299" t="s">
        <v>1</v>
      </c>
      <c r="N212" s="300" t="s">
        <v>42</v>
      </c>
      <c r="O212" s="301"/>
      <c r="P212" s="301"/>
      <c r="Q212" s="301"/>
      <c r="R212" s="301"/>
      <c r="S212" s="301"/>
      <c r="T212" s="30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744</v>
      </c>
      <c r="AU212" s="17" t="s">
        <v>84</v>
      </c>
      <c r="AY212" s="17" t="s">
        <v>744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84</v>
      </c>
      <c r="BK212" s="241">
        <f>I212*H212</f>
        <v>0</v>
      </c>
    </row>
    <row r="213" s="2" customFormat="1" ht="6.96" customHeight="1">
      <c r="A213" s="38"/>
      <c r="B213" s="66"/>
      <c r="C213" s="67"/>
      <c r="D213" s="67"/>
      <c r="E213" s="67"/>
      <c r="F213" s="67"/>
      <c r="G213" s="67"/>
      <c r="H213" s="67"/>
      <c r="I213" s="67"/>
      <c r="J213" s="67"/>
      <c r="K213" s="67"/>
      <c r="L213" s="44"/>
      <c r="M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</row>
  </sheetData>
  <sheetProtection sheet="1" autoFilter="0" formatColumns="0" formatRows="0" objects="1" scenarios="1" spinCount="100000" saltValue="0ktOyhKHXuVZU4j20PTG9Jqd5JcBZjpncXv8cIEOCXL4fPBxO2UceVp1+h7x84vC59TV44SxAZK+RglYEOt9Ww==" hashValue="Np2zY57W6ZHw0DbQwwTKq3JzG2uCUvkQW6vEovrK3lHR6Wh0lmpmuBvekGFWoPsRTgZS6dvy1vfFMZxRjlRpGg==" algorithmName="SHA-512" password="CC35"/>
  <autoFilter ref="C127:K21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dataValidations count="2">
    <dataValidation type="list" allowBlank="1" showInputMessage="1" showErrorMessage="1" error="Povoleny jsou hodnoty K, M." sqref="D208:D213">
      <formula1>"K, M"</formula1>
    </dataValidation>
    <dataValidation type="list" allowBlank="1" showInputMessage="1" showErrorMessage="1" error="Povoleny jsou hodnoty základní, snížená, zákl. přenesená, sníž. přenesená, nulová." sqref="N208:N213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114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Stavební úpravy školských objektů a zahrady ZŠ Nepomucká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1233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12. 11. 2024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">
        <v>30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26</v>
      </c>
      <c r="J21" s="141" t="s">
        <v>32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34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37</v>
      </c>
      <c r="E30" s="38"/>
      <c r="F30" s="38"/>
      <c r="G30" s="38"/>
      <c r="H30" s="38"/>
      <c r="I30" s="38"/>
      <c r="J30" s="160">
        <f>ROUND(J136,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39</v>
      </c>
      <c r="G32" s="38"/>
      <c r="H32" s="38"/>
      <c r="I32" s="161" t="s">
        <v>38</v>
      </c>
      <c r="J32" s="161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41</v>
      </c>
      <c r="E33" s="150" t="s">
        <v>42</v>
      </c>
      <c r="F33" s="163">
        <f>ROUND((ROUND((SUM(BE136:BE397)),  2) + SUM(BE399:BE403)), 2)</f>
        <v>0</v>
      </c>
      <c r="G33" s="38"/>
      <c r="H33" s="38"/>
      <c r="I33" s="164">
        <v>0.20999999999999999</v>
      </c>
      <c r="J33" s="163">
        <f>ROUND((ROUND(((SUM(BE136:BE397))*I33),  2) + (SUM(BE399:BE403)*I33)),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43</v>
      </c>
      <c r="F34" s="163">
        <f>ROUND((ROUND((SUM(BF136:BF397)),  2) + SUM(BF399:BF403)), 2)</f>
        <v>0</v>
      </c>
      <c r="G34" s="38"/>
      <c r="H34" s="38"/>
      <c r="I34" s="164">
        <v>0.12</v>
      </c>
      <c r="J34" s="163">
        <f>ROUND((ROUND(((SUM(BF136:BF397))*I34),  2) + (SUM(BF399:BF403)*I34)),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44</v>
      </c>
      <c r="F35" s="163">
        <f>ROUND((ROUND((SUM(BG136:BG397)),  2) + SUM(BG399:BG403)),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45</v>
      </c>
      <c r="F36" s="163">
        <f>ROUND((ROUND((SUM(BH136:BH397)),  2) + SUM(BH399:BH403)),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ROUND((ROUND((SUM(BI136:BI397)),  2) + SUM(BI399:BI403)),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47</v>
      </c>
      <c r="E39" s="167"/>
      <c r="F39" s="167"/>
      <c r="G39" s="168" t="s">
        <v>48</v>
      </c>
      <c r="H39" s="169" t="s">
        <v>49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Stavební úpravy školských objektů a zahrady ZŠ Nepomucká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SO-02 - Družina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12. 11. 2024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>ABCD studio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118</v>
      </c>
      <c r="D94" s="185"/>
      <c r="E94" s="185"/>
      <c r="F94" s="185"/>
      <c r="G94" s="185"/>
      <c r="H94" s="185"/>
      <c r="I94" s="185"/>
      <c r="J94" s="186" t="s">
        <v>119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120</v>
      </c>
      <c r="D96" s="40"/>
      <c r="E96" s="40"/>
      <c r="F96" s="40"/>
      <c r="G96" s="40"/>
      <c r="H96" s="40"/>
      <c r="I96" s="40"/>
      <c r="J96" s="110">
        <f>J136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88"/>
      <c r="C97" s="189"/>
      <c r="D97" s="190" t="s">
        <v>122</v>
      </c>
      <c r="E97" s="191"/>
      <c r="F97" s="191"/>
      <c r="G97" s="191"/>
      <c r="H97" s="191"/>
      <c r="I97" s="191"/>
      <c r="J97" s="192">
        <f>J137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123</v>
      </c>
      <c r="E98" s="196"/>
      <c r="F98" s="196"/>
      <c r="G98" s="196"/>
      <c r="H98" s="196"/>
      <c r="I98" s="196"/>
      <c r="J98" s="197">
        <f>J138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125</v>
      </c>
      <c r="E99" s="196"/>
      <c r="F99" s="196"/>
      <c r="G99" s="196"/>
      <c r="H99" s="196"/>
      <c r="I99" s="196"/>
      <c r="J99" s="197">
        <f>J145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126</v>
      </c>
      <c r="E100" s="196"/>
      <c r="F100" s="196"/>
      <c r="G100" s="196"/>
      <c r="H100" s="196"/>
      <c r="I100" s="196"/>
      <c r="J100" s="197">
        <f>J150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127</v>
      </c>
      <c r="E101" s="196"/>
      <c r="F101" s="196"/>
      <c r="G101" s="196"/>
      <c r="H101" s="196"/>
      <c r="I101" s="196"/>
      <c r="J101" s="197">
        <f>J164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128</v>
      </c>
      <c r="E102" s="196"/>
      <c r="F102" s="196"/>
      <c r="G102" s="196"/>
      <c r="H102" s="196"/>
      <c r="I102" s="196"/>
      <c r="J102" s="197">
        <f>J187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129</v>
      </c>
      <c r="E103" s="196"/>
      <c r="F103" s="196"/>
      <c r="G103" s="196"/>
      <c r="H103" s="196"/>
      <c r="I103" s="196"/>
      <c r="J103" s="197">
        <f>J215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130</v>
      </c>
      <c r="E104" s="196"/>
      <c r="F104" s="196"/>
      <c r="G104" s="196"/>
      <c r="H104" s="196"/>
      <c r="I104" s="196"/>
      <c r="J104" s="197">
        <f>J221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131</v>
      </c>
      <c r="E105" s="191"/>
      <c r="F105" s="191"/>
      <c r="G105" s="191"/>
      <c r="H105" s="191"/>
      <c r="I105" s="191"/>
      <c r="J105" s="192">
        <f>J223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4"/>
      <c r="C106" s="133"/>
      <c r="D106" s="195" t="s">
        <v>1234</v>
      </c>
      <c r="E106" s="196"/>
      <c r="F106" s="196"/>
      <c r="G106" s="196"/>
      <c r="H106" s="196"/>
      <c r="I106" s="196"/>
      <c r="J106" s="197">
        <f>J224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132</v>
      </c>
      <c r="E107" s="196"/>
      <c r="F107" s="196"/>
      <c r="G107" s="196"/>
      <c r="H107" s="196"/>
      <c r="I107" s="196"/>
      <c r="J107" s="197">
        <f>J249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133</v>
      </c>
      <c r="E108" s="196"/>
      <c r="F108" s="196"/>
      <c r="G108" s="196"/>
      <c r="H108" s="196"/>
      <c r="I108" s="196"/>
      <c r="J108" s="197">
        <f>J257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135</v>
      </c>
      <c r="E109" s="196"/>
      <c r="F109" s="196"/>
      <c r="G109" s="196"/>
      <c r="H109" s="196"/>
      <c r="I109" s="196"/>
      <c r="J109" s="197">
        <f>J275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4"/>
      <c r="C110" s="133"/>
      <c r="D110" s="195" t="s">
        <v>136</v>
      </c>
      <c r="E110" s="196"/>
      <c r="F110" s="196"/>
      <c r="G110" s="196"/>
      <c r="H110" s="196"/>
      <c r="I110" s="196"/>
      <c r="J110" s="197">
        <f>J282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4"/>
      <c r="C111" s="133"/>
      <c r="D111" s="195" t="s">
        <v>137</v>
      </c>
      <c r="E111" s="196"/>
      <c r="F111" s="196"/>
      <c r="G111" s="196"/>
      <c r="H111" s="196"/>
      <c r="I111" s="196"/>
      <c r="J111" s="197">
        <f>J307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4"/>
      <c r="C112" s="133"/>
      <c r="D112" s="195" t="s">
        <v>138</v>
      </c>
      <c r="E112" s="196"/>
      <c r="F112" s="196"/>
      <c r="G112" s="196"/>
      <c r="H112" s="196"/>
      <c r="I112" s="196"/>
      <c r="J112" s="197">
        <f>J332</f>
        <v>0</v>
      </c>
      <c r="K112" s="13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4"/>
      <c r="C113" s="133"/>
      <c r="D113" s="195" t="s">
        <v>139</v>
      </c>
      <c r="E113" s="196"/>
      <c r="F113" s="196"/>
      <c r="G113" s="196"/>
      <c r="H113" s="196"/>
      <c r="I113" s="196"/>
      <c r="J113" s="197">
        <f>J362</f>
        <v>0</v>
      </c>
      <c r="K113" s="133"/>
      <c r="L113" s="19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4"/>
      <c r="C114" s="133"/>
      <c r="D114" s="195" t="s">
        <v>140</v>
      </c>
      <c r="E114" s="196"/>
      <c r="F114" s="196"/>
      <c r="G114" s="196"/>
      <c r="H114" s="196"/>
      <c r="I114" s="196"/>
      <c r="J114" s="197">
        <f>J370</f>
        <v>0</v>
      </c>
      <c r="K114" s="133"/>
      <c r="L114" s="19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88"/>
      <c r="C115" s="189"/>
      <c r="D115" s="190" t="s">
        <v>142</v>
      </c>
      <c r="E115" s="191"/>
      <c r="F115" s="191"/>
      <c r="G115" s="191"/>
      <c r="H115" s="191"/>
      <c r="I115" s="191"/>
      <c r="J115" s="192">
        <f>J392</f>
        <v>0</v>
      </c>
      <c r="K115" s="189"/>
      <c r="L115" s="193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1.84" customHeight="1">
      <c r="A116" s="9"/>
      <c r="B116" s="188"/>
      <c r="C116" s="189"/>
      <c r="D116" s="199" t="s">
        <v>143</v>
      </c>
      <c r="E116" s="189"/>
      <c r="F116" s="189"/>
      <c r="G116" s="189"/>
      <c r="H116" s="189"/>
      <c r="I116" s="189"/>
      <c r="J116" s="200">
        <f>J398</f>
        <v>0</v>
      </c>
      <c r="K116" s="189"/>
      <c r="L116" s="193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2" customFormat="1" ht="21.84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144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183" t="str">
        <f>E7</f>
        <v>Stavební úpravy školských objektů a zahrady ZŠ Nepomucká</v>
      </c>
      <c r="F126" s="32"/>
      <c r="G126" s="32"/>
      <c r="H126" s="32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115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E9</f>
        <v>SO-02 - Družina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F12</f>
        <v xml:space="preserve"> </v>
      </c>
      <c r="G130" s="40"/>
      <c r="H130" s="40"/>
      <c r="I130" s="32" t="s">
        <v>22</v>
      </c>
      <c r="J130" s="79" t="str">
        <f>IF(J12="","",J12)</f>
        <v>12. 11. 2024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E15</f>
        <v xml:space="preserve"> </v>
      </c>
      <c r="G132" s="40"/>
      <c r="H132" s="40"/>
      <c r="I132" s="32" t="s">
        <v>29</v>
      </c>
      <c r="J132" s="36" t="str">
        <f>E21</f>
        <v>ABCD studio s.r.o.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27</v>
      </c>
      <c r="D133" s="40"/>
      <c r="E133" s="40"/>
      <c r="F133" s="27" t="str">
        <f>IF(E18="","",E18)</f>
        <v>Vyplň údaj</v>
      </c>
      <c r="G133" s="40"/>
      <c r="H133" s="40"/>
      <c r="I133" s="32" t="s">
        <v>34</v>
      </c>
      <c r="J133" s="36" t="str">
        <f>E24</f>
        <v xml:space="preserve"> 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201"/>
      <c r="B135" s="202"/>
      <c r="C135" s="203" t="s">
        <v>145</v>
      </c>
      <c r="D135" s="204" t="s">
        <v>62</v>
      </c>
      <c r="E135" s="204" t="s">
        <v>58</v>
      </c>
      <c r="F135" s="204" t="s">
        <v>59</v>
      </c>
      <c r="G135" s="204" t="s">
        <v>146</v>
      </c>
      <c r="H135" s="204" t="s">
        <v>147</v>
      </c>
      <c r="I135" s="204" t="s">
        <v>148</v>
      </c>
      <c r="J135" s="205" t="s">
        <v>119</v>
      </c>
      <c r="K135" s="206" t="s">
        <v>149</v>
      </c>
      <c r="L135" s="207"/>
      <c r="M135" s="100" t="s">
        <v>1</v>
      </c>
      <c r="N135" s="101" t="s">
        <v>41</v>
      </c>
      <c r="O135" s="101" t="s">
        <v>150</v>
      </c>
      <c r="P135" s="101" t="s">
        <v>151</v>
      </c>
      <c r="Q135" s="101" t="s">
        <v>152</v>
      </c>
      <c r="R135" s="101" t="s">
        <v>153</v>
      </c>
      <c r="S135" s="101" t="s">
        <v>154</v>
      </c>
      <c r="T135" s="102" t="s">
        <v>155</v>
      </c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</row>
    <row r="136" s="2" customFormat="1" ht="22.8" customHeight="1">
      <c r="A136" s="38"/>
      <c r="B136" s="39"/>
      <c r="C136" s="107" t="s">
        <v>156</v>
      </c>
      <c r="D136" s="40"/>
      <c r="E136" s="40"/>
      <c r="F136" s="40"/>
      <c r="G136" s="40"/>
      <c r="H136" s="40"/>
      <c r="I136" s="40"/>
      <c r="J136" s="208">
        <f>BK136</f>
        <v>0</v>
      </c>
      <c r="K136" s="40"/>
      <c r="L136" s="44"/>
      <c r="M136" s="103"/>
      <c r="N136" s="209"/>
      <c r="O136" s="104"/>
      <c r="P136" s="210">
        <f>P137+P223+P392+P398</f>
        <v>0</v>
      </c>
      <c r="Q136" s="104"/>
      <c r="R136" s="210">
        <f>R137+R223+R392+R398</f>
        <v>17.858332480000001</v>
      </c>
      <c r="S136" s="104"/>
      <c r="T136" s="211">
        <f>T137+T223+T392+T398</f>
        <v>10.255853999999999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76</v>
      </c>
      <c r="AU136" s="17" t="s">
        <v>121</v>
      </c>
      <c r="BK136" s="212">
        <f>BK137+BK223+BK392+BK398</f>
        <v>0</v>
      </c>
    </row>
    <row r="137" s="12" customFormat="1" ht="25.92" customHeight="1">
      <c r="A137" s="12"/>
      <c r="B137" s="213"/>
      <c r="C137" s="214"/>
      <c r="D137" s="215" t="s">
        <v>76</v>
      </c>
      <c r="E137" s="216" t="s">
        <v>157</v>
      </c>
      <c r="F137" s="216" t="s">
        <v>158</v>
      </c>
      <c r="G137" s="214"/>
      <c r="H137" s="214"/>
      <c r="I137" s="217"/>
      <c r="J137" s="200">
        <f>BK137</f>
        <v>0</v>
      </c>
      <c r="K137" s="214"/>
      <c r="L137" s="218"/>
      <c r="M137" s="219"/>
      <c r="N137" s="220"/>
      <c r="O137" s="220"/>
      <c r="P137" s="221">
        <f>P138+P145+P150+P164+P187+P215+P221</f>
        <v>0</v>
      </c>
      <c r="Q137" s="220"/>
      <c r="R137" s="221">
        <f>R138+R145+R150+R164+R187+R215+R221</f>
        <v>11.593752469999998</v>
      </c>
      <c r="S137" s="220"/>
      <c r="T137" s="222">
        <f>T138+T145+T150+T164+T187+T215+T221</f>
        <v>7.63537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84</v>
      </c>
      <c r="AT137" s="224" t="s">
        <v>76</v>
      </c>
      <c r="AU137" s="224" t="s">
        <v>77</v>
      </c>
      <c r="AY137" s="223" t="s">
        <v>159</v>
      </c>
      <c r="BK137" s="225">
        <f>BK138+BK145+BK150+BK164+BK187+BK215+BK221</f>
        <v>0</v>
      </c>
    </row>
    <row r="138" s="12" customFormat="1" ht="22.8" customHeight="1">
      <c r="A138" s="12"/>
      <c r="B138" s="213"/>
      <c r="C138" s="214"/>
      <c r="D138" s="215" t="s">
        <v>76</v>
      </c>
      <c r="E138" s="226" t="s">
        <v>160</v>
      </c>
      <c r="F138" s="226" t="s">
        <v>161</v>
      </c>
      <c r="G138" s="214"/>
      <c r="H138" s="214"/>
      <c r="I138" s="217"/>
      <c r="J138" s="227">
        <f>BK138</f>
        <v>0</v>
      </c>
      <c r="K138" s="214"/>
      <c r="L138" s="218"/>
      <c r="M138" s="219"/>
      <c r="N138" s="220"/>
      <c r="O138" s="220"/>
      <c r="P138" s="221">
        <f>SUM(P139:P144)</f>
        <v>0</v>
      </c>
      <c r="Q138" s="220"/>
      <c r="R138" s="221">
        <f>SUM(R139:R144)</f>
        <v>0</v>
      </c>
      <c r="S138" s="220"/>
      <c r="T138" s="222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84</v>
      </c>
      <c r="AT138" s="224" t="s">
        <v>76</v>
      </c>
      <c r="AU138" s="224" t="s">
        <v>84</v>
      </c>
      <c r="AY138" s="223" t="s">
        <v>159</v>
      </c>
      <c r="BK138" s="225">
        <f>SUM(BK139:BK144)</f>
        <v>0</v>
      </c>
    </row>
    <row r="139" s="2" customFormat="1" ht="21.75" customHeight="1">
      <c r="A139" s="38"/>
      <c r="B139" s="39"/>
      <c r="C139" s="228" t="s">
        <v>84</v>
      </c>
      <c r="D139" s="228" t="s">
        <v>162</v>
      </c>
      <c r="E139" s="229" t="s">
        <v>163</v>
      </c>
      <c r="F139" s="230" t="s">
        <v>164</v>
      </c>
      <c r="G139" s="231" t="s">
        <v>165</v>
      </c>
      <c r="H139" s="232">
        <v>1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42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166</v>
      </c>
      <c r="AT139" s="240" t="s">
        <v>162</v>
      </c>
      <c r="AU139" s="240" t="s">
        <v>86</v>
      </c>
      <c r="AY139" s="17" t="s">
        <v>159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84</v>
      </c>
      <c r="BK139" s="241">
        <f>ROUND(I139*H139,2)</f>
        <v>0</v>
      </c>
      <c r="BL139" s="17" t="s">
        <v>166</v>
      </c>
      <c r="BM139" s="240" t="s">
        <v>1235</v>
      </c>
    </row>
    <row r="140" s="2" customFormat="1" ht="24.15" customHeight="1">
      <c r="A140" s="38"/>
      <c r="B140" s="39"/>
      <c r="C140" s="228" t="s">
        <v>86</v>
      </c>
      <c r="D140" s="228" t="s">
        <v>162</v>
      </c>
      <c r="E140" s="229" t="s">
        <v>168</v>
      </c>
      <c r="F140" s="230" t="s">
        <v>169</v>
      </c>
      <c r="G140" s="231" t="s">
        <v>165</v>
      </c>
      <c r="H140" s="232">
        <v>1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42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166</v>
      </c>
      <c r="AT140" s="240" t="s">
        <v>162</v>
      </c>
      <c r="AU140" s="240" t="s">
        <v>86</v>
      </c>
      <c r="AY140" s="17" t="s">
        <v>159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84</v>
      </c>
      <c r="BK140" s="241">
        <f>ROUND(I140*H140,2)</f>
        <v>0</v>
      </c>
      <c r="BL140" s="17" t="s">
        <v>166</v>
      </c>
      <c r="BM140" s="240" t="s">
        <v>1236</v>
      </c>
    </row>
    <row r="141" s="2" customFormat="1" ht="24.15" customHeight="1">
      <c r="A141" s="38"/>
      <c r="B141" s="39"/>
      <c r="C141" s="228" t="s">
        <v>171</v>
      </c>
      <c r="D141" s="228" t="s">
        <v>162</v>
      </c>
      <c r="E141" s="229" t="s">
        <v>172</v>
      </c>
      <c r="F141" s="230" t="s">
        <v>173</v>
      </c>
      <c r="G141" s="231" t="s">
        <v>165</v>
      </c>
      <c r="H141" s="232">
        <v>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42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166</v>
      </c>
      <c r="AT141" s="240" t="s">
        <v>162</v>
      </c>
      <c r="AU141" s="240" t="s">
        <v>86</v>
      </c>
      <c r="AY141" s="17" t="s">
        <v>159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84</v>
      </c>
      <c r="BK141" s="241">
        <f>ROUND(I141*H141,2)</f>
        <v>0</v>
      </c>
      <c r="BL141" s="17" t="s">
        <v>166</v>
      </c>
      <c r="BM141" s="240" t="s">
        <v>1237</v>
      </c>
    </row>
    <row r="142" s="2" customFormat="1" ht="24.15" customHeight="1">
      <c r="A142" s="38"/>
      <c r="B142" s="39"/>
      <c r="C142" s="228" t="s">
        <v>166</v>
      </c>
      <c r="D142" s="228" t="s">
        <v>162</v>
      </c>
      <c r="E142" s="229" t="s">
        <v>175</v>
      </c>
      <c r="F142" s="230" t="s">
        <v>176</v>
      </c>
      <c r="G142" s="231" t="s">
        <v>165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166</v>
      </c>
      <c r="AT142" s="240" t="s">
        <v>162</v>
      </c>
      <c r="AU142" s="240" t="s">
        <v>86</v>
      </c>
      <c r="AY142" s="17" t="s">
        <v>159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84</v>
      </c>
      <c r="BK142" s="241">
        <f>ROUND(I142*H142,2)</f>
        <v>0</v>
      </c>
      <c r="BL142" s="17" t="s">
        <v>166</v>
      </c>
      <c r="BM142" s="240" t="s">
        <v>1238</v>
      </c>
    </row>
    <row r="143" s="2" customFormat="1" ht="24.15" customHeight="1">
      <c r="A143" s="38"/>
      <c r="B143" s="39"/>
      <c r="C143" s="228" t="s">
        <v>178</v>
      </c>
      <c r="D143" s="228" t="s">
        <v>162</v>
      </c>
      <c r="E143" s="229" t="s">
        <v>179</v>
      </c>
      <c r="F143" s="230" t="s">
        <v>180</v>
      </c>
      <c r="G143" s="231" t="s">
        <v>165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166</v>
      </c>
      <c r="AT143" s="240" t="s">
        <v>162</v>
      </c>
      <c r="AU143" s="240" t="s">
        <v>86</v>
      </c>
      <c r="AY143" s="17" t="s">
        <v>159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84</v>
      </c>
      <c r="BK143" s="241">
        <f>ROUND(I143*H143,2)</f>
        <v>0</v>
      </c>
      <c r="BL143" s="17" t="s">
        <v>166</v>
      </c>
      <c r="BM143" s="240" t="s">
        <v>1239</v>
      </c>
    </row>
    <row r="144" s="2" customFormat="1" ht="24.15" customHeight="1">
      <c r="A144" s="38"/>
      <c r="B144" s="39"/>
      <c r="C144" s="228" t="s">
        <v>182</v>
      </c>
      <c r="D144" s="228" t="s">
        <v>162</v>
      </c>
      <c r="E144" s="229" t="s">
        <v>183</v>
      </c>
      <c r="F144" s="230" t="s">
        <v>184</v>
      </c>
      <c r="G144" s="231" t="s">
        <v>185</v>
      </c>
      <c r="H144" s="232">
        <v>50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166</v>
      </c>
      <c r="AT144" s="240" t="s">
        <v>162</v>
      </c>
      <c r="AU144" s="240" t="s">
        <v>86</v>
      </c>
      <c r="AY144" s="17" t="s">
        <v>159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84</v>
      </c>
      <c r="BK144" s="241">
        <f>ROUND(I144*H144,2)</f>
        <v>0</v>
      </c>
      <c r="BL144" s="17" t="s">
        <v>166</v>
      </c>
      <c r="BM144" s="240" t="s">
        <v>1240</v>
      </c>
    </row>
    <row r="145" s="12" customFormat="1" ht="22.8" customHeight="1">
      <c r="A145" s="12"/>
      <c r="B145" s="213"/>
      <c r="C145" s="214"/>
      <c r="D145" s="215" t="s">
        <v>76</v>
      </c>
      <c r="E145" s="226" t="s">
        <v>86</v>
      </c>
      <c r="F145" s="226" t="s">
        <v>212</v>
      </c>
      <c r="G145" s="214"/>
      <c r="H145" s="214"/>
      <c r="I145" s="217"/>
      <c r="J145" s="227">
        <f>BK145</f>
        <v>0</v>
      </c>
      <c r="K145" s="214"/>
      <c r="L145" s="218"/>
      <c r="M145" s="219"/>
      <c r="N145" s="220"/>
      <c r="O145" s="220"/>
      <c r="P145" s="221">
        <f>SUM(P146:P149)</f>
        <v>0</v>
      </c>
      <c r="Q145" s="220"/>
      <c r="R145" s="221">
        <f>SUM(R146:R149)</f>
        <v>2.27599427</v>
      </c>
      <c r="S145" s="220"/>
      <c r="T145" s="222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84</v>
      </c>
      <c r="AT145" s="224" t="s">
        <v>76</v>
      </c>
      <c r="AU145" s="224" t="s">
        <v>84</v>
      </c>
      <c r="AY145" s="223" t="s">
        <v>159</v>
      </c>
      <c r="BK145" s="225">
        <f>SUM(BK146:BK149)</f>
        <v>0</v>
      </c>
    </row>
    <row r="146" s="2" customFormat="1" ht="24.15" customHeight="1">
      <c r="A146" s="38"/>
      <c r="B146" s="39"/>
      <c r="C146" s="228" t="s">
        <v>188</v>
      </c>
      <c r="D146" s="228" t="s">
        <v>162</v>
      </c>
      <c r="E146" s="229" t="s">
        <v>1241</v>
      </c>
      <c r="F146" s="230" t="s">
        <v>1242</v>
      </c>
      <c r="G146" s="231" t="s">
        <v>191</v>
      </c>
      <c r="H146" s="232">
        <v>0.89400000000000002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2.5018699999999998</v>
      </c>
      <c r="R146" s="238">
        <f>Q146*H146</f>
        <v>2.23667178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166</v>
      </c>
      <c r="AT146" s="240" t="s">
        <v>162</v>
      </c>
      <c r="AU146" s="240" t="s">
        <v>86</v>
      </c>
      <c r="AY146" s="17" t="s">
        <v>159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84</v>
      </c>
      <c r="BK146" s="241">
        <f>ROUND(I146*H146,2)</f>
        <v>0</v>
      </c>
      <c r="BL146" s="17" t="s">
        <v>166</v>
      </c>
      <c r="BM146" s="240" t="s">
        <v>1243</v>
      </c>
    </row>
    <row r="147" s="13" customFormat="1">
      <c r="A147" s="13"/>
      <c r="B147" s="242"/>
      <c r="C147" s="243"/>
      <c r="D147" s="244" t="s">
        <v>193</v>
      </c>
      <c r="E147" s="245" t="s">
        <v>1</v>
      </c>
      <c r="F147" s="246" t="s">
        <v>1244</v>
      </c>
      <c r="G147" s="243"/>
      <c r="H147" s="247">
        <v>0.89400000000000002</v>
      </c>
      <c r="I147" s="248"/>
      <c r="J147" s="243"/>
      <c r="K147" s="243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193</v>
      </c>
      <c r="AU147" s="253" t="s">
        <v>86</v>
      </c>
      <c r="AV147" s="13" t="s">
        <v>86</v>
      </c>
      <c r="AW147" s="13" t="s">
        <v>33</v>
      </c>
      <c r="AX147" s="13" t="s">
        <v>84</v>
      </c>
      <c r="AY147" s="253" t="s">
        <v>159</v>
      </c>
    </row>
    <row r="148" s="2" customFormat="1" ht="16.5" customHeight="1">
      <c r="A148" s="38"/>
      <c r="B148" s="39"/>
      <c r="C148" s="228" t="s">
        <v>195</v>
      </c>
      <c r="D148" s="228" t="s">
        <v>162</v>
      </c>
      <c r="E148" s="229" t="s">
        <v>1245</v>
      </c>
      <c r="F148" s="230" t="s">
        <v>1246</v>
      </c>
      <c r="G148" s="231" t="s">
        <v>206</v>
      </c>
      <c r="H148" s="232">
        <v>0.036999999999999998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1.06277</v>
      </c>
      <c r="R148" s="238">
        <f>Q148*H148</f>
        <v>0.039322489999999995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166</v>
      </c>
      <c r="AT148" s="240" t="s">
        <v>162</v>
      </c>
      <c r="AU148" s="240" t="s">
        <v>86</v>
      </c>
      <c r="AY148" s="17" t="s">
        <v>159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84</v>
      </c>
      <c r="BK148" s="241">
        <f>ROUND(I148*H148,2)</f>
        <v>0</v>
      </c>
      <c r="BL148" s="17" t="s">
        <v>166</v>
      </c>
      <c r="BM148" s="240" t="s">
        <v>1247</v>
      </c>
    </row>
    <row r="149" s="13" customFormat="1">
      <c r="A149" s="13"/>
      <c r="B149" s="242"/>
      <c r="C149" s="243"/>
      <c r="D149" s="244" t="s">
        <v>193</v>
      </c>
      <c r="E149" s="245" t="s">
        <v>1</v>
      </c>
      <c r="F149" s="246" t="s">
        <v>1248</v>
      </c>
      <c r="G149" s="243"/>
      <c r="H149" s="247">
        <v>0.036999999999999998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193</v>
      </c>
      <c r="AU149" s="253" t="s">
        <v>86</v>
      </c>
      <c r="AV149" s="13" t="s">
        <v>86</v>
      </c>
      <c r="AW149" s="13" t="s">
        <v>33</v>
      </c>
      <c r="AX149" s="13" t="s">
        <v>84</v>
      </c>
      <c r="AY149" s="253" t="s">
        <v>159</v>
      </c>
    </row>
    <row r="150" s="12" customFormat="1" ht="22.8" customHeight="1">
      <c r="A150" s="12"/>
      <c r="B150" s="213"/>
      <c r="C150" s="214"/>
      <c r="D150" s="215" t="s">
        <v>76</v>
      </c>
      <c r="E150" s="226" t="s">
        <v>171</v>
      </c>
      <c r="F150" s="226" t="s">
        <v>217</v>
      </c>
      <c r="G150" s="214"/>
      <c r="H150" s="214"/>
      <c r="I150" s="217"/>
      <c r="J150" s="227">
        <f>BK150</f>
        <v>0</v>
      </c>
      <c r="K150" s="214"/>
      <c r="L150" s="218"/>
      <c r="M150" s="219"/>
      <c r="N150" s="220"/>
      <c r="O150" s="220"/>
      <c r="P150" s="221">
        <f>SUM(P151:P163)</f>
        <v>0</v>
      </c>
      <c r="Q150" s="220"/>
      <c r="R150" s="221">
        <f>SUM(R151:R163)</f>
        <v>3.8273107999999998</v>
      </c>
      <c r="S150" s="220"/>
      <c r="T150" s="222">
        <f>SUM(T151:T163)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84</v>
      </c>
      <c r="AT150" s="224" t="s">
        <v>76</v>
      </c>
      <c r="AU150" s="224" t="s">
        <v>84</v>
      </c>
      <c r="AY150" s="223" t="s">
        <v>159</v>
      </c>
      <c r="BK150" s="225">
        <f>SUM(BK151:BK163)</f>
        <v>0</v>
      </c>
    </row>
    <row r="151" s="2" customFormat="1" ht="33" customHeight="1">
      <c r="A151" s="38"/>
      <c r="B151" s="39"/>
      <c r="C151" s="228" t="s">
        <v>199</v>
      </c>
      <c r="D151" s="228" t="s">
        <v>162</v>
      </c>
      <c r="E151" s="229" t="s">
        <v>1249</v>
      </c>
      <c r="F151" s="230" t="s">
        <v>1250</v>
      </c>
      <c r="G151" s="231" t="s">
        <v>221</v>
      </c>
      <c r="H151" s="232">
        <v>1.6799999999999999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42</v>
      </c>
      <c r="O151" s="91"/>
      <c r="P151" s="238">
        <f>O151*H151</f>
        <v>0</v>
      </c>
      <c r="Q151" s="238">
        <v>0.27161000000000002</v>
      </c>
      <c r="R151" s="238">
        <f>Q151*H151</f>
        <v>0.45630480000000001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166</v>
      </c>
      <c r="AT151" s="240" t="s">
        <v>162</v>
      </c>
      <c r="AU151" s="240" t="s">
        <v>86</v>
      </c>
      <c r="AY151" s="17" t="s">
        <v>159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84</v>
      </c>
      <c r="BK151" s="241">
        <f>ROUND(I151*H151,2)</f>
        <v>0</v>
      </c>
      <c r="BL151" s="17" t="s">
        <v>166</v>
      </c>
      <c r="BM151" s="240" t="s">
        <v>1251</v>
      </c>
    </row>
    <row r="152" s="13" customFormat="1">
      <c r="A152" s="13"/>
      <c r="B152" s="242"/>
      <c r="C152" s="243"/>
      <c r="D152" s="244" t="s">
        <v>193</v>
      </c>
      <c r="E152" s="245" t="s">
        <v>1</v>
      </c>
      <c r="F152" s="246" t="s">
        <v>1252</v>
      </c>
      <c r="G152" s="243"/>
      <c r="H152" s="247">
        <v>1.6799999999999999</v>
      </c>
      <c r="I152" s="248"/>
      <c r="J152" s="243"/>
      <c r="K152" s="243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193</v>
      </c>
      <c r="AU152" s="253" t="s">
        <v>86</v>
      </c>
      <c r="AV152" s="13" t="s">
        <v>86</v>
      </c>
      <c r="AW152" s="13" t="s">
        <v>33</v>
      </c>
      <c r="AX152" s="13" t="s">
        <v>84</v>
      </c>
      <c r="AY152" s="253" t="s">
        <v>159</v>
      </c>
    </row>
    <row r="153" s="2" customFormat="1" ht="21.75" customHeight="1">
      <c r="A153" s="38"/>
      <c r="B153" s="39"/>
      <c r="C153" s="228" t="s">
        <v>203</v>
      </c>
      <c r="D153" s="228" t="s">
        <v>162</v>
      </c>
      <c r="E153" s="229" t="s">
        <v>1253</v>
      </c>
      <c r="F153" s="230" t="s">
        <v>1254</v>
      </c>
      <c r="G153" s="231" t="s">
        <v>367</v>
      </c>
      <c r="H153" s="232">
        <v>1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0.022780000000000002</v>
      </c>
      <c r="R153" s="238">
        <f>Q153*H153</f>
        <v>0.022780000000000002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166</v>
      </c>
      <c r="AT153" s="240" t="s">
        <v>162</v>
      </c>
      <c r="AU153" s="240" t="s">
        <v>86</v>
      </c>
      <c r="AY153" s="17" t="s">
        <v>159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84</v>
      </c>
      <c r="BK153" s="241">
        <f>ROUND(I153*H153,2)</f>
        <v>0</v>
      </c>
      <c r="BL153" s="17" t="s">
        <v>166</v>
      </c>
      <c r="BM153" s="240" t="s">
        <v>1255</v>
      </c>
    </row>
    <row r="154" s="2" customFormat="1" ht="33" customHeight="1">
      <c r="A154" s="38"/>
      <c r="B154" s="39"/>
      <c r="C154" s="228" t="s">
        <v>160</v>
      </c>
      <c r="D154" s="228" t="s">
        <v>162</v>
      </c>
      <c r="E154" s="229" t="s">
        <v>1256</v>
      </c>
      <c r="F154" s="230" t="s">
        <v>1257</v>
      </c>
      <c r="G154" s="231" t="s">
        <v>206</v>
      </c>
      <c r="H154" s="232">
        <v>0.035000000000000003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0.019539999999999998</v>
      </c>
      <c r="R154" s="238">
        <f>Q154*H154</f>
        <v>0.00068389999999999998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166</v>
      </c>
      <c r="AT154" s="240" t="s">
        <v>162</v>
      </c>
      <c r="AU154" s="240" t="s">
        <v>86</v>
      </c>
      <c r="AY154" s="17" t="s">
        <v>159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84</v>
      </c>
      <c r="BK154" s="241">
        <f>ROUND(I154*H154,2)</f>
        <v>0</v>
      </c>
      <c r="BL154" s="17" t="s">
        <v>166</v>
      </c>
      <c r="BM154" s="240" t="s">
        <v>1258</v>
      </c>
    </row>
    <row r="155" s="13" customFormat="1">
      <c r="A155" s="13"/>
      <c r="B155" s="242"/>
      <c r="C155" s="243"/>
      <c r="D155" s="244" t="s">
        <v>193</v>
      </c>
      <c r="E155" s="245" t="s">
        <v>1</v>
      </c>
      <c r="F155" s="246" t="s">
        <v>1259</v>
      </c>
      <c r="G155" s="243"/>
      <c r="H155" s="247">
        <v>0.035000000000000003</v>
      </c>
      <c r="I155" s="248"/>
      <c r="J155" s="243"/>
      <c r="K155" s="243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193</v>
      </c>
      <c r="AU155" s="253" t="s">
        <v>86</v>
      </c>
      <c r="AV155" s="13" t="s">
        <v>86</v>
      </c>
      <c r="AW155" s="13" t="s">
        <v>33</v>
      </c>
      <c r="AX155" s="13" t="s">
        <v>84</v>
      </c>
      <c r="AY155" s="253" t="s">
        <v>159</v>
      </c>
    </row>
    <row r="156" s="2" customFormat="1" ht="24.15" customHeight="1">
      <c r="A156" s="38"/>
      <c r="B156" s="39"/>
      <c r="C156" s="265" t="s">
        <v>8</v>
      </c>
      <c r="D156" s="265" t="s">
        <v>268</v>
      </c>
      <c r="E156" s="266" t="s">
        <v>1260</v>
      </c>
      <c r="F156" s="267" t="s">
        <v>1261</v>
      </c>
      <c r="G156" s="268" t="s">
        <v>206</v>
      </c>
      <c r="H156" s="269">
        <v>0.035000000000000003</v>
      </c>
      <c r="I156" s="270"/>
      <c r="J156" s="271">
        <f>ROUND(I156*H156,2)</f>
        <v>0</v>
      </c>
      <c r="K156" s="272"/>
      <c r="L156" s="273"/>
      <c r="M156" s="274" t="s">
        <v>1</v>
      </c>
      <c r="N156" s="275" t="s">
        <v>42</v>
      </c>
      <c r="O156" s="91"/>
      <c r="P156" s="238">
        <f>O156*H156</f>
        <v>0</v>
      </c>
      <c r="Q156" s="238">
        <v>1</v>
      </c>
      <c r="R156" s="238">
        <f>Q156*H156</f>
        <v>0.035000000000000003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195</v>
      </c>
      <c r="AT156" s="240" t="s">
        <v>268</v>
      </c>
      <c r="AU156" s="240" t="s">
        <v>86</v>
      </c>
      <c r="AY156" s="17" t="s">
        <v>159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84</v>
      </c>
      <c r="BK156" s="241">
        <f>ROUND(I156*H156,2)</f>
        <v>0</v>
      </c>
      <c r="BL156" s="17" t="s">
        <v>166</v>
      </c>
      <c r="BM156" s="240" t="s">
        <v>1262</v>
      </c>
    </row>
    <row r="157" s="2" customFormat="1">
      <c r="A157" s="38"/>
      <c r="B157" s="39"/>
      <c r="C157" s="40"/>
      <c r="D157" s="244" t="s">
        <v>389</v>
      </c>
      <c r="E157" s="40"/>
      <c r="F157" s="276" t="s">
        <v>1263</v>
      </c>
      <c r="G157" s="40"/>
      <c r="H157" s="40"/>
      <c r="I157" s="277"/>
      <c r="J157" s="40"/>
      <c r="K157" s="40"/>
      <c r="L157" s="44"/>
      <c r="M157" s="278"/>
      <c r="N157" s="279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389</v>
      </c>
      <c r="AU157" s="17" t="s">
        <v>86</v>
      </c>
    </row>
    <row r="158" s="2" customFormat="1" ht="24.15" customHeight="1">
      <c r="A158" s="38"/>
      <c r="B158" s="39"/>
      <c r="C158" s="228" t="s">
        <v>218</v>
      </c>
      <c r="D158" s="228" t="s">
        <v>162</v>
      </c>
      <c r="E158" s="229" t="s">
        <v>219</v>
      </c>
      <c r="F158" s="230" t="s">
        <v>220</v>
      </c>
      <c r="G158" s="231" t="s">
        <v>221</v>
      </c>
      <c r="H158" s="232">
        <v>1.47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0.13319</v>
      </c>
      <c r="R158" s="238">
        <f>Q158*H158</f>
        <v>0.1957893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166</v>
      </c>
      <c r="AT158" s="240" t="s">
        <v>162</v>
      </c>
      <c r="AU158" s="240" t="s">
        <v>86</v>
      </c>
      <c r="AY158" s="17" t="s">
        <v>159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84</v>
      </c>
      <c r="BK158" s="241">
        <f>ROUND(I158*H158,2)</f>
        <v>0</v>
      </c>
      <c r="BL158" s="17" t="s">
        <v>166</v>
      </c>
      <c r="BM158" s="240" t="s">
        <v>1264</v>
      </c>
    </row>
    <row r="159" s="13" customFormat="1">
      <c r="A159" s="13"/>
      <c r="B159" s="242"/>
      <c r="C159" s="243"/>
      <c r="D159" s="244" t="s">
        <v>193</v>
      </c>
      <c r="E159" s="245" t="s">
        <v>1</v>
      </c>
      <c r="F159" s="246" t="s">
        <v>1265</v>
      </c>
      <c r="G159" s="243"/>
      <c r="H159" s="247">
        <v>1.47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193</v>
      </c>
      <c r="AU159" s="253" t="s">
        <v>86</v>
      </c>
      <c r="AV159" s="13" t="s">
        <v>86</v>
      </c>
      <c r="AW159" s="13" t="s">
        <v>33</v>
      </c>
      <c r="AX159" s="13" t="s">
        <v>84</v>
      </c>
      <c r="AY159" s="253" t="s">
        <v>159</v>
      </c>
    </row>
    <row r="160" s="2" customFormat="1" ht="24.15" customHeight="1">
      <c r="A160" s="38"/>
      <c r="B160" s="39"/>
      <c r="C160" s="228" t="s">
        <v>224</v>
      </c>
      <c r="D160" s="228" t="s">
        <v>162</v>
      </c>
      <c r="E160" s="229" t="s">
        <v>1266</v>
      </c>
      <c r="F160" s="230" t="s">
        <v>1267</v>
      </c>
      <c r="G160" s="231" t="s">
        <v>221</v>
      </c>
      <c r="H160" s="232">
        <v>19.41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0.094479999999999995</v>
      </c>
      <c r="R160" s="238">
        <f>Q160*H160</f>
        <v>1.8338568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166</v>
      </c>
      <c r="AT160" s="240" t="s">
        <v>162</v>
      </c>
      <c r="AU160" s="240" t="s">
        <v>86</v>
      </c>
      <c r="AY160" s="17" t="s">
        <v>159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84</v>
      </c>
      <c r="BK160" s="241">
        <f>ROUND(I160*H160,2)</f>
        <v>0</v>
      </c>
      <c r="BL160" s="17" t="s">
        <v>166</v>
      </c>
      <c r="BM160" s="240" t="s">
        <v>1268</v>
      </c>
    </row>
    <row r="161" s="13" customFormat="1">
      <c r="A161" s="13"/>
      <c r="B161" s="242"/>
      <c r="C161" s="243"/>
      <c r="D161" s="244" t="s">
        <v>193</v>
      </c>
      <c r="E161" s="245" t="s">
        <v>1</v>
      </c>
      <c r="F161" s="246" t="s">
        <v>1269</v>
      </c>
      <c r="G161" s="243"/>
      <c r="H161" s="247">
        <v>19.41</v>
      </c>
      <c r="I161" s="248"/>
      <c r="J161" s="243"/>
      <c r="K161" s="243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193</v>
      </c>
      <c r="AU161" s="253" t="s">
        <v>86</v>
      </c>
      <c r="AV161" s="13" t="s">
        <v>86</v>
      </c>
      <c r="AW161" s="13" t="s">
        <v>33</v>
      </c>
      <c r="AX161" s="13" t="s">
        <v>84</v>
      </c>
      <c r="AY161" s="253" t="s">
        <v>159</v>
      </c>
    </row>
    <row r="162" s="2" customFormat="1" ht="24.15" customHeight="1">
      <c r="A162" s="38"/>
      <c r="B162" s="39"/>
      <c r="C162" s="228" t="s">
        <v>230</v>
      </c>
      <c r="D162" s="228" t="s">
        <v>162</v>
      </c>
      <c r="E162" s="229" t="s">
        <v>1270</v>
      </c>
      <c r="F162" s="230" t="s">
        <v>1271</v>
      </c>
      <c r="G162" s="231" t="s">
        <v>221</v>
      </c>
      <c r="H162" s="232">
        <v>7.2000000000000002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42</v>
      </c>
      <c r="O162" s="91"/>
      <c r="P162" s="238">
        <f>O162*H162</f>
        <v>0</v>
      </c>
      <c r="Q162" s="238">
        <v>0.17818000000000001</v>
      </c>
      <c r="R162" s="238">
        <f>Q162*H162</f>
        <v>1.282896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166</v>
      </c>
      <c r="AT162" s="240" t="s">
        <v>162</v>
      </c>
      <c r="AU162" s="240" t="s">
        <v>86</v>
      </c>
      <c r="AY162" s="17" t="s">
        <v>159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84</v>
      </c>
      <c r="BK162" s="241">
        <f>ROUND(I162*H162,2)</f>
        <v>0</v>
      </c>
      <c r="BL162" s="17" t="s">
        <v>166</v>
      </c>
      <c r="BM162" s="240" t="s">
        <v>1272</v>
      </c>
    </row>
    <row r="163" s="13" customFormat="1">
      <c r="A163" s="13"/>
      <c r="B163" s="242"/>
      <c r="C163" s="243"/>
      <c r="D163" s="244" t="s">
        <v>193</v>
      </c>
      <c r="E163" s="245" t="s">
        <v>1</v>
      </c>
      <c r="F163" s="246" t="s">
        <v>1273</v>
      </c>
      <c r="G163" s="243"/>
      <c r="H163" s="247">
        <v>7.2000000000000002</v>
      </c>
      <c r="I163" s="248"/>
      <c r="J163" s="243"/>
      <c r="K163" s="243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193</v>
      </c>
      <c r="AU163" s="253" t="s">
        <v>86</v>
      </c>
      <c r="AV163" s="13" t="s">
        <v>86</v>
      </c>
      <c r="AW163" s="13" t="s">
        <v>33</v>
      </c>
      <c r="AX163" s="13" t="s">
        <v>84</v>
      </c>
      <c r="AY163" s="253" t="s">
        <v>159</v>
      </c>
    </row>
    <row r="164" s="12" customFormat="1" ht="22.8" customHeight="1">
      <c r="A164" s="12"/>
      <c r="B164" s="213"/>
      <c r="C164" s="214"/>
      <c r="D164" s="215" t="s">
        <v>76</v>
      </c>
      <c r="E164" s="226" t="s">
        <v>182</v>
      </c>
      <c r="F164" s="226" t="s">
        <v>229</v>
      </c>
      <c r="G164" s="214"/>
      <c r="H164" s="214"/>
      <c r="I164" s="217"/>
      <c r="J164" s="227">
        <f>BK164</f>
        <v>0</v>
      </c>
      <c r="K164" s="214"/>
      <c r="L164" s="218"/>
      <c r="M164" s="219"/>
      <c r="N164" s="220"/>
      <c r="O164" s="220"/>
      <c r="P164" s="221">
        <f>SUM(P165:P186)</f>
        <v>0</v>
      </c>
      <c r="Q164" s="220"/>
      <c r="R164" s="221">
        <f>SUM(R165:R186)</f>
        <v>5.4420873399999996</v>
      </c>
      <c r="S164" s="220"/>
      <c r="T164" s="222">
        <f>SUM(T165:T186)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84</v>
      </c>
      <c r="AT164" s="224" t="s">
        <v>76</v>
      </c>
      <c r="AU164" s="224" t="s">
        <v>84</v>
      </c>
      <c r="AY164" s="223" t="s">
        <v>159</v>
      </c>
      <c r="BK164" s="225">
        <f>SUM(BK165:BK186)</f>
        <v>0</v>
      </c>
    </row>
    <row r="165" s="2" customFormat="1" ht="24.15" customHeight="1">
      <c r="A165" s="38"/>
      <c r="B165" s="39"/>
      <c r="C165" s="228" t="s">
        <v>235</v>
      </c>
      <c r="D165" s="228" t="s">
        <v>162</v>
      </c>
      <c r="E165" s="229" t="s">
        <v>1274</v>
      </c>
      <c r="F165" s="230" t="s">
        <v>1275</v>
      </c>
      <c r="G165" s="231" t="s">
        <v>221</v>
      </c>
      <c r="H165" s="232">
        <v>152.19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0.0057000000000000002</v>
      </c>
      <c r="R165" s="238">
        <f>Q165*H165</f>
        <v>0.867483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166</v>
      </c>
      <c r="AT165" s="240" t="s">
        <v>162</v>
      </c>
      <c r="AU165" s="240" t="s">
        <v>86</v>
      </c>
      <c r="AY165" s="17" t="s">
        <v>159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84</v>
      </c>
      <c r="BK165" s="241">
        <f>ROUND(I165*H165,2)</f>
        <v>0</v>
      </c>
      <c r="BL165" s="17" t="s">
        <v>166</v>
      </c>
      <c r="BM165" s="240" t="s">
        <v>1276</v>
      </c>
    </row>
    <row r="166" s="13" customFormat="1">
      <c r="A166" s="13"/>
      <c r="B166" s="242"/>
      <c r="C166" s="243"/>
      <c r="D166" s="244" t="s">
        <v>193</v>
      </c>
      <c r="E166" s="245" t="s">
        <v>1</v>
      </c>
      <c r="F166" s="246" t="s">
        <v>1277</v>
      </c>
      <c r="G166" s="243"/>
      <c r="H166" s="247">
        <v>152.19</v>
      </c>
      <c r="I166" s="248"/>
      <c r="J166" s="243"/>
      <c r="K166" s="243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193</v>
      </c>
      <c r="AU166" s="253" t="s">
        <v>86</v>
      </c>
      <c r="AV166" s="13" t="s">
        <v>86</v>
      </c>
      <c r="AW166" s="13" t="s">
        <v>33</v>
      </c>
      <c r="AX166" s="13" t="s">
        <v>84</v>
      </c>
      <c r="AY166" s="253" t="s">
        <v>159</v>
      </c>
    </row>
    <row r="167" s="2" customFormat="1" ht="24.15" customHeight="1">
      <c r="A167" s="38"/>
      <c r="B167" s="39"/>
      <c r="C167" s="228" t="s">
        <v>240</v>
      </c>
      <c r="D167" s="228" t="s">
        <v>162</v>
      </c>
      <c r="E167" s="229" t="s">
        <v>236</v>
      </c>
      <c r="F167" s="230" t="s">
        <v>237</v>
      </c>
      <c r="G167" s="231" t="s">
        <v>221</v>
      </c>
      <c r="H167" s="232">
        <v>45.340000000000003</v>
      </c>
      <c r="I167" s="233"/>
      <c r="J167" s="234">
        <f>ROUND(I167*H167,2)</f>
        <v>0</v>
      </c>
      <c r="K167" s="235"/>
      <c r="L167" s="44"/>
      <c r="M167" s="236" t="s">
        <v>1</v>
      </c>
      <c r="N167" s="237" t="s">
        <v>42</v>
      </c>
      <c r="O167" s="91"/>
      <c r="P167" s="238">
        <f>O167*H167</f>
        <v>0</v>
      </c>
      <c r="Q167" s="238">
        <v>0.0049399999999999999</v>
      </c>
      <c r="R167" s="238">
        <f>Q167*H167</f>
        <v>0.2239796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166</v>
      </c>
      <c r="AT167" s="240" t="s">
        <v>162</v>
      </c>
      <c r="AU167" s="240" t="s">
        <v>86</v>
      </c>
      <c r="AY167" s="17" t="s">
        <v>159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84</v>
      </c>
      <c r="BK167" s="241">
        <f>ROUND(I167*H167,2)</f>
        <v>0</v>
      </c>
      <c r="BL167" s="17" t="s">
        <v>166</v>
      </c>
      <c r="BM167" s="240" t="s">
        <v>1278</v>
      </c>
    </row>
    <row r="168" s="13" customFormat="1">
      <c r="A168" s="13"/>
      <c r="B168" s="242"/>
      <c r="C168" s="243"/>
      <c r="D168" s="244" t="s">
        <v>193</v>
      </c>
      <c r="E168" s="245" t="s">
        <v>1</v>
      </c>
      <c r="F168" s="246" t="s">
        <v>1279</v>
      </c>
      <c r="G168" s="243"/>
      <c r="H168" s="247">
        <v>37.659999999999997</v>
      </c>
      <c r="I168" s="248"/>
      <c r="J168" s="243"/>
      <c r="K168" s="243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193</v>
      </c>
      <c r="AU168" s="253" t="s">
        <v>86</v>
      </c>
      <c r="AV168" s="13" t="s">
        <v>86</v>
      </c>
      <c r="AW168" s="13" t="s">
        <v>33</v>
      </c>
      <c r="AX168" s="13" t="s">
        <v>77</v>
      </c>
      <c r="AY168" s="253" t="s">
        <v>159</v>
      </c>
    </row>
    <row r="169" s="13" customFormat="1">
      <c r="A169" s="13"/>
      <c r="B169" s="242"/>
      <c r="C169" s="243"/>
      <c r="D169" s="244" t="s">
        <v>193</v>
      </c>
      <c r="E169" s="245" t="s">
        <v>1</v>
      </c>
      <c r="F169" s="246" t="s">
        <v>1280</v>
      </c>
      <c r="G169" s="243"/>
      <c r="H169" s="247">
        <v>6.7199999999999998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193</v>
      </c>
      <c r="AU169" s="253" t="s">
        <v>86</v>
      </c>
      <c r="AV169" s="13" t="s">
        <v>86</v>
      </c>
      <c r="AW169" s="13" t="s">
        <v>33</v>
      </c>
      <c r="AX169" s="13" t="s">
        <v>77</v>
      </c>
      <c r="AY169" s="253" t="s">
        <v>159</v>
      </c>
    </row>
    <row r="170" s="13" customFormat="1">
      <c r="A170" s="13"/>
      <c r="B170" s="242"/>
      <c r="C170" s="243"/>
      <c r="D170" s="244" t="s">
        <v>193</v>
      </c>
      <c r="E170" s="245" t="s">
        <v>1</v>
      </c>
      <c r="F170" s="246" t="s">
        <v>1281</v>
      </c>
      <c r="G170" s="243"/>
      <c r="H170" s="247">
        <v>0.95999999999999996</v>
      </c>
      <c r="I170" s="248"/>
      <c r="J170" s="243"/>
      <c r="K170" s="243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193</v>
      </c>
      <c r="AU170" s="253" t="s">
        <v>86</v>
      </c>
      <c r="AV170" s="13" t="s">
        <v>86</v>
      </c>
      <c r="AW170" s="13" t="s">
        <v>33</v>
      </c>
      <c r="AX170" s="13" t="s">
        <v>77</v>
      </c>
      <c r="AY170" s="253" t="s">
        <v>159</v>
      </c>
    </row>
    <row r="171" s="14" customFormat="1">
      <c r="A171" s="14"/>
      <c r="B171" s="254"/>
      <c r="C171" s="255"/>
      <c r="D171" s="244" t="s">
        <v>193</v>
      </c>
      <c r="E171" s="256" t="s">
        <v>1</v>
      </c>
      <c r="F171" s="257" t="s">
        <v>256</v>
      </c>
      <c r="G171" s="255"/>
      <c r="H171" s="258">
        <v>45.340000000000003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193</v>
      </c>
      <c r="AU171" s="264" t="s">
        <v>86</v>
      </c>
      <c r="AV171" s="14" t="s">
        <v>166</v>
      </c>
      <c r="AW171" s="14" t="s">
        <v>33</v>
      </c>
      <c r="AX171" s="14" t="s">
        <v>84</v>
      </c>
      <c r="AY171" s="264" t="s">
        <v>159</v>
      </c>
    </row>
    <row r="172" s="2" customFormat="1" ht="24.15" customHeight="1">
      <c r="A172" s="38"/>
      <c r="B172" s="39"/>
      <c r="C172" s="228" t="s">
        <v>245</v>
      </c>
      <c r="D172" s="228" t="s">
        <v>162</v>
      </c>
      <c r="E172" s="229" t="s">
        <v>1282</v>
      </c>
      <c r="F172" s="230" t="s">
        <v>1283</v>
      </c>
      <c r="G172" s="231" t="s">
        <v>221</v>
      </c>
      <c r="H172" s="232">
        <v>45.340000000000003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42</v>
      </c>
      <c r="O172" s="91"/>
      <c r="P172" s="238">
        <f>O172*H172</f>
        <v>0</v>
      </c>
      <c r="Q172" s="238">
        <v>0.018380000000000001</v>
      </c>
      <c r="R172" s="238">
        <f>Q172*H172</f>
        <v>0.83334920000000012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166</v>
      </c>
      <c r="AT172" s="240" t="s">
        <v>162</v>
      </c>
      <c r="AU172" s="240" t="s">
        <v>86</v>
      </c>
      <c r="AY172" s="17" t="s">
        <v>159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84</v>
      </c>
      <c r="BK172" s="241">
        <f>ROUND(I172*H172,2)</f>
        <v>0</v>
      </c>
      <c r="BL172" s="17" t="s">
        <v>166</v>
      </c>
      <c r="BM172" s="240" t="s">
        <v>1284</v>
      </c>
    </row>
    <row r="173" s="2" customFormat="1" ht="24.15" customHeight="1">
      <c r="A173" s="38"/>
      <c r="B173" s="39"/>
      <c r="C173" s="228" t="s">
        <v>250</v>
      </c>
      <c r="D173" s="228" t="s">
        <v>162</v>
      </c>
      <c r="E173" s="229" t="s">
        <v>1285</v>
      </c>
      <c r="F173" s="230" t="s">
        <v>1286</v>
      </c>
      <c r="G173" s="231" t="s">
        <v>221</v>
      </c>
      <c r="H173" s="232">
        <v>45.340000000000003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0.0079000000000000008</v>
      </c>
      <c r="R173" s="238">
        <f>Q173*H173</f>
        <v>0.35818600000000006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166</v>
      </c>
      <c r="AT173" s="240" t="s">
        <v>162</v>
      </c>
      <c r="AU173" s="240" t="s">
        <v>86</v>
      </c>
      <c r="AY173" s="17" t="s">
        <v>159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84</v>
      </c>
      <c r="BK173" s="241">
        <f>ROUND(I173*H173,2)</f>
        <v>0</v>
      </c>
      <c r="BL173" s="17" t="s">
        <v>166</v>
      </c>
      <c r="BM173" s="240" t="s">
        <v>1287</v>
      </c>
    </row>
    <row r="174" s="2" customFormat="1" ht="24.15" customHeight="1">
      <c r="A174" s="38"/>
      <c r="B174" s="39"/>
      <c r="C174" s="228" t="s">
        <v>257</v>
      </c>
      <c r="D174" s="228" t="s">
        <v>162</v>
      </c>
      <c r="E174" s="229" t="s">
        <v>251</v>
      </c>
      <c r="F174" s="230" t="s">
        <v>252</v>
      </c>
      <c r="G174" s="231" t="s">
        <v>221</v>
      </c>
      <c r="H174" s="232">
        <v>285.94299999999998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42</v>
      </c>
      <c r="O174" s="91"/>
      <c r="P174" s="238">
        <f>O174*H174</f>
        <v>0</v>
      </c>
      <c r="Q174" s="238">
        <v>0.0057000000000000002</v>
      </c>
      <c r="R174" s="238">
        <f>Q174*H174</f>
        <v>1.6298751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166</v>
      </c>
      <c r="AT174" s="240" t="s">
        <v>162</v>
      </c>
      <c r="AU174" s="240" t="s">
        <v>86</v>
      </c>
      <c r="AY174" s="17" t="s">
        <v>159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84</v>
      </c>
      <c r="BK174" s="241">
        <f>ROUND(I174*H174,2)</f>
        <v>0</v>
      </c>
      <c r="BL174" s="17" t="s">
        <v>166</v>
      </c>
      <c r="BM174" s="240" t="s">
        <v>1288</v>
      </c>
    </row>
    <row r="175" s="13" customFormat="1">
      <c r="A175" s="13"/>
      <c r="B175" s="242"/>
      <c r="C175" s="243"/>
      <c r="D175" s="244" t="s">
        <v>193</v>
      </c>
      <c r="E175" s="245" t="s">
        <v>1</v>
      </c>
      <c r="F175" s="246" t="s">
        <v>1289</v>
      </c>
      <c r="G175" s="243"/>
      <c r="H175" s="247">
        <v>139.33799999999999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193</v>
      </c>
      <c r="AU175" s="253" t="s">
        <v>86</v>
      </c>
      <c r="AV175" s="13" t="s">
        <v>86</v>
      </c>
      <c r="AW175" s="13" t="s">
        <v>33</v>
      </c>
      <c r="AX175" s="13" t="s">
        <v>77</v>
      </c>
      <c r="AY175" s="253" t="s">
        <v>159</v>
      </c>
    </row>
    <row r="176" s="13" customFormat="1">
      <c r="A176" s="13"/>
      <c r="B176" s="242"/>
      <c r="C176" s="243"/>
      <c r="D176" s="244" t="s">
        <v>193</v>
      </c>
      <c r="E176" s="245" t="s">
        <v>1</v>
      </c>
      <c r="F176" s="246" t="s">
        <v>1290</v>
      </c>
      <c r="G176" s="243"/>
      <c r="H176" s="247">
        <v>27.715</v>
      </c>
      <c r="I176" s="248"/>
      <c r="J176" s="243"/>
      <c r="K176" s="243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193</v>
      </c>
      <c r="AU176" s="253" t="s">
        <v>86</v>
      </c>
      <c r="AV176" s="13" t="s">
        <v>86</v>
      </c>
      <c r="AW176" s="13" t="s">
        <v>33</v>
      </c>
      <c r="AX176" s="13" t="s">
        <v>77</v>
      </c>
      <c r="AY176" s="253" t="s">
        <v>159</v>
      </c>
    </row>
    <row r="177" s="13" customFormat="1">
      <c r="A177" s="13"/>
      <c r="B177" s="242"/>
      <c r="C177" s="243"/>
      <c r="D177" s="244" t="s">
        <v>193</v>
      </c>
      <c r="E177" s="245" t="s">
        <v>1</v>
      </c>
      <c r="F177" s="246" t="s">
        <v>1291</v>
      </c>
      <c r="G177" s="243"/>
      <c r="H177" s="247">
        <v>118.89</v>
      </c>
      <c r="I177" s="248"/>
      <c r="J177" s="243"/>
      <c r="K177" s="243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193</v>
      </c>
      <c r="AU177" s="253" t="s">
        <v>86</v>
      </c>
      <c r="AV177" s="13" t="s">
        <v>86</v>
      </c>
      <c r="AW177" s="13" t="s">
        <v>33</v>
      </c>
      <c r="AX177" s="13" t="s">
        <v>77</v>
      </c>
      <c r="AY177" s="253" t="s">
        <v>159</v>
      </c>
    </row>
    <row r="178" s="14" customFormat="1">
      <c r="A178" s="14"/>
      <c r="B178" s="254"/>
      <c r="C178" s="255"/>
      <c r="D178" s="244" t="s">
        <v>193</v>
      </c>
      <c r="E178" s="256" t="s">
        <v>1</v>
      </c>
      <c r="F178" s="257" t="s">
        <v>256</v>
      </c>
      <c r="G178" s="255"/>
      <c r="H178" s="258">
        <v>285.94299999999998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4" t="s">
        <v>193</v>
      </c>
      <c r="AU178" s="264" t="s">
        <v>86</v>
      </c>
      <c r="AV178" s="14" t="s">
        <v>166</v>
      </c>
      <c r="AW178" s="14" t="s">
        <v>33</v>
      </c>
      <c r="AX178" s="14" t="s">
        <v>84</v>
      </c>
      <c r="AY178" s="264" t="s">
        <v>159</v>
      </c>
    </row>
    <row r="179" s="2" customFormat="1" ht="24.15" customHeight="1">
      <c r="A179" s="38"/>
      <c r="B179" s="39"/>
      <c r="C179" s="228" t="s">
        <v>7</v>
      </c>
      <c r="D179" s="228" t="s">
        <v>162</v>
      </c>
      <c r="E179" s="229" t="s">
        <v>1292</v>
      </c>
      <c r="F179" s="230" t="s">
        <v>1293</v>
      </c>
      <c r="G179" s="231" t="s">
        <v>191</v>
      </c>
      <c r="H179" s="232">
        <v>0.59599999999999997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42</v>
      </c>
      <c r="O179" s="91"/>
      <c r="P179" s="238">
        <f>O179*H179</f>
        <v>0</v>
      </c>
      <c r="Q179" s="238">
        <v>2.3010199999999998</v>
      </c>
      <c r="R179" s="238">
        <f>Q179*H179</f>
        <v>1.3714079199999998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166</v>
      </c>
      <c r="AT179" s="240" t="s">
        <v>162</v>
      </c>
      <c r="AU179" s="240" t="s">
        <v>86</v>
      </c>
      <c r="AY179" s="17" t="s">
        <v>159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84</v>
      </c>
      <c r="BK179" s="241">
        <f>ROUND(I179*H179,2)</f>
        <v>0</v>
      </c>
      <c r="BL179" s="17" t="s">
        <v>166</v>
      </c>
      <c r="BM179" s="240" t="s">
        <v>1294</v>
      </c>
    </row>
    <row r="180" s="13" customFormat="1">
      <c r="A180" s="13"/>
      <c r="B180" s="242"/>
      <c r="C180" s="243"/>
      <c r="D180" s="244" t="s">
        <v>193</v>
      </c>
      <c r="E180" s="245" t="s">
        <v>1</v>
      </c>
      <c r="F180" s="246" t="s">
        <v>1295</v>
      </c>
      <c r="G180" s="243"/>
      <c r="H180" s="247">
        <v>0.59599999999999997</v>
      </c>
      <c r="I180" s="248"/>
      <c r="J180" s="243"/>
      <c r="K180" s="243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193</v>
      </c>
      <c r="AU180" s="253" t="s">
        <v>86</v>
      </c>
      <c r="AV180" s="13" t="s">
        <v>86</v>
      </c>
      <c r="AW180" s="13" t="s">
        <v>33</v>
      </c>
      <c r="AX180" s="13" t="s">
        <v>84</v>
      </c>
      <c r="AY180" s="253" t="s">
        <v>159</v>
      </c>
    </row>
    <row r="181" s="2" customFormat="1" ht="24.15" customHeight="1">
      <c r="A181" s="38"/>
      <c r="B181" s="39"/>
      <c r="C181" s="228" t="s">
        <v>267</v>
      </c>
      <c r="D181" s="228" t="s">
        <v>162</v>
      </c>
      <c r="E181" s="229" t="s">
        <v>986</v>
      </c>
      <c r="F181" s="230" t="s">
        <v>987</v>
      </c>
      <c r="G181" s="231" t="s">
        <v>191</v>
      </c>
      <c r="H181" s="232">
        <v>0.025999999999999999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2.3010199999999998</v>
      </c>
      <c r="R181" s="238">
        <f>Q181*H181</f>
        <v>0.059826519999999994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166</v>
      </c>
      <c r="AT181" s="240" t="s">
        <v>162</v>
      </c>
      <c r="AU181" s="240" t="s">
        <v>86</v>
      </c>
      <c r="AY181" s="17" t="s">
        <v>159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84</v>
      </c>
      <c r="BK181" s="241">
        <f>ROUND(I181*H181,2)</f>
        <v>0</v>
      </c>
      <c r="BL181" s="17" t="s">
        <v>166</v>
      </c>
      <c r="BM181" s="240" t="s">
        <v>1296</v>
      </c>
    </row>
    <row r="182" s="13" customFormat="1">
      <c r="A182" s="13"/>
      <c r="B182" s="242"/>
      <c r="C182" s="243"/>
      <c r="D182" s="244" t="s">
        <v>193</v>
      </c>
      <c r="E182" s="245" t="s">
        <v>1</v>
      </c>
      <c r="F182" s="246" t="s">
        <v>1297</v>
      </c>
      <c r="G182" s="243"/>
      <c r="H182" s="247">
        <v>0.025999999999999999</v>
      </c>
      <c r="I182" s="248"/>
      <c r="J182" s="243"/>
      <c r="K182" s="243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193</v>
      </c>
      <c r="AU182" s="253" t="s">
        <v>86</v>
      </c>
      <c r="AV182" s="13" t="s">
        <v>86</v>
      </c>
      <c r="AW182" s="13" t="s">
        <v>33</v>
      </c>
      <c r="AX182" s="13" t="s">
        <v>84</v>
      </c>
      <c r="AY182" s="253" t="s">
        <v>159</v>
      </c>
    </row>
    <row r="183" s="2" customFormat="1" ht="24.15" customHeight="1">
      <c r="A183" s="38"/>
      <c r="B183" s="39"/>
      <c r="C183" s="228" t="s">
        <v>273</v>
      </c>
      <c r="D183" s="228" t="s">
        <v>162</v>
      </c>
      <c r="E183" s="229" t="s">
        <v>1298</v>
      </c>
      <c r="F183" s="230" t="s">
        <v>1299</v>
      </c>
      <c r="G183" s="231" t="s">
        <v>367</v>
      </c>
      <c r="H183" s="232">
        <v>3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0.017770000000000001</v>
      </c>
      <c r="R183" s="238">
        <f>Q183*H183</f>
        <v>0.053310000000000003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166</v>
      </c>
      <c r="AT183" s="240" t="s">
        <v>162</v>
      </c>
      <c r="AU183" s="240" t="s">
        <v>86</v>
      </c>
      <c r="AY183" s="17" t="s">
        <v>159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84</v>
      </c>
      <c r="BK183" s="241">
        <f>ROUND(I183*H183,2)</f>
        <v>0</v>
      </c>
      <c r="BL183" s="17" t="s">
        <v>166</v>
      </c>
      <c r="BM183" s="240" t="s">
        <v>1300</v>
      </c>
    </row>
    <row r="184" s="13" customFormat="1">
      <c r="A184" s="13"/>
      <c r="B184" s="242"/>
      <c r="C184" s="243"/>
      <c r="D184" s="244" t="s">
        <v>193</v>
      </c>
      <c r="E184" s="245" t="s">
        <v>1</v>
      </c>
      <c r="F184" s="246" t="s">
        <v>1301</v>
      </c>
      <c r="G184" s="243"/>
      <c r="H184" s="247">
        <v>3</v>
      </c>
      <c r="I184" s="248"/>
      <c r="J184" s="243"/>
      <c r="K184" s="243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193</v>
      </c>
      <c r="AU184" s="253" t="s">
        <v>86</v>
      </c>
      <c r="AV184" s="13" t="s">
        <v>86</v>
      </c>
      <c r="AW184" s="13" t="s">
        <v>33</v>
      </c>
      <c r="AX184" s="13" t="s">
        <v>84</v>
      </c>
      <c r="AY184" s="253" t="s">
        <v>159</v>
      </c>
    </row>
    <row r="185" s="2" customFormat="1" ht="24.15" customHeight="1">
      <c r="A185" s="38"/>
      <c r="B185" s="39"/>
      <c r="C185" s="265" t="s">
        <v>278</v>
      </c>
      <c r="D185" s="265" t="s">
        <v>268</v>
      </c>
      <c r="E185" s="266" t="s">
        <v>1302</v>
      </c>
      <c r="F185" s="267" t="s">
        <v>1303</v>
      </c>
      <c r="G185" s="268" t="s">
        <v>367</v>
      </c>
      <c r="H185" s="269">
        <v>3</v>
      </c>
      <c r="I185" s="270"/>
      <c r="J185" s="271">
        <f>ROUND(I185*H185,2)</f>
        <v>0</v>
      </c>
      <c r="K185" s="272"/>
      <c r="L185" s="273"/>
      <c r="M185" s="274" t="s">
        <v>1</v>
      </c>
      <c r="N185" s="275" t="s">
        <v>42</v>
      </c>
      <c r="O185" s="91"/>
      <c r="P185" s="238">
        <f>O185*H185</f>
        <v>0</v>
      </c>
      <c r="Q185" s="238">
        <v>0.014890000000000001</v>
      </c>
      <c r="R185" s="238">
        <f>Q185*H185</f>
        <v>0.044670000000000001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195</v>
      </c>
      <c r="AT185" s="240" t="s">
        <v>268</v>
      </c>
      <c r="AU185" s="240" t="s">
        <v>86</v>
      </c>
      <c r="AY185" s="17" t="s">
        <v>159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84</v>
      </c>
      <c r="BK185" s="241">
        <f>ROUND(I185*H185,2)</f>
        <v>0</v>
      </c>
      <c r="BL185" s="17" t="s">
        <v>166</v>
      </c>
      <c r="BM185" s="240" t="s">
        <v>1304</v>
      </c>
    </row>
    <row r="186" s="2" customFormat="1">
      <c r="A186" s="38"/>
      <c r="B186" s="39"/>
      <c r="C186" s="40"/>
      <c r="D186" s="244" t="s">
        <v>389</v>
      </c>
      <c r="E186" s="40"/>
      <c r="F186" s="276" t="s">
        <v>1305</v>
      </c>
      <c r="G186" s="40"/>
      <c r="H186" s="40"/>
      <c r="I186" s="277"/>
      <c r="J186" s="40"/>
      <c r="K186" s="40"/>
      <c r="L186" s="44"/>
      <c r="M186" s="278"/>
      <c r="N186" s="279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389</v>
      </c>
      <c r="AU186" s="17" t="s">
        <v>86</v>
      </c>
    </row>
    <row r="187" s="12" customFormat="1" ht="22.8" customHeight="1">
      <c r="A187" s="12"/>
      <c r="B187" s="213"/>
      <c r="C187" s="214"/>
      <c r="D187" s="215" t="s">
        <v>76</v>
      </c>
      <c r="E187" s="226" t="s">
        <v>199</v>
      </c>
      <c r="F187" s="226" t="s">
        <v>294</v>
      </c>
      <c r="G187" s="214"/>
      <c r="H187" s="214"/>
      <c r="I187" s="217"/>
      <c r="J187" s="227">
        <f>BK187</f>
        <v>0</v>
      </c>
      <c r="K187" s="214"/>
      <c r="L187" s="218"/>
      <c r="M187" s="219"/>
      <c r="N187" s="220"/>
      <c r="O187" s="220"/>
      <c r="P187" s="221">
        <f>SUM(P188:P214)</f>
        <v>0</v>
      </c>
      <c r="Q187" s="220"/>
      <c r="R187" s="221">
        <f>SUM(R188:R214)</f>
        <v>0.048360059999999996</v>
      </c>
      <c r="S187" s="220"/>
      <c r="T187" s="222">
        <f>SUM(T188:T214)</f>
        <v>7.63537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84</v>
      </c>
      <c r="AT187" s="224" t="s">
        <v>76</v>
      </c>
      <c r="AU187" s="224" t="s">
        <v>84</v>
      </c>
      <c r="AY187" s="223" t="s">
        <v>159</v>
      </c>
      <c r="BK187" s="225">
        <f>SUM(BK188:BK214)</f>
        <v>0</v>
      </c>
    </row>
    <row r="188" s="2" customFormat="1" ht="33" customHeight="1">
      <c r="A188" s="38"/>
      <c r="B188" s="39"/>
      <c r="C188" s="228" t="s">
        <v>282</v>
      </c>
      <c r="D188" s="228" t="s">
        <v>162</v>
      </c>
      <c r="E188" s="229" t="s">
        <v>296</v>
      </c>
      <c r="F188" s="230" t="s">
        <v>297</v>
      </c>
      <c r="G188" s="231" t="s">
        <v>221</v>
      </c>
      <c r="H188" s="232">
        <v>152.19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42</v>
      </c>
      <c r="O188" s="91"/>
      <c r="P188" s="238">
        <f>O188*H188</f>
        <v>0</v>
      </c>
      <c r="Q188" s="238">
        <v>0.00012999999999999999</v>
      </c>
      <c r="R188" s="238">
        <f>Q188*H188</f>
        <v>0.019784699999999999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166</v>
      </c>
      <c r="AT188" s="240" t="s">
        <v>162</v>
      </c>
      <c r="AU188" s="240" t="s">
        <v>86</v>
      </c>
      <c r="AY188" s="17" t="s">
        <v>159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84</v>
      </c>
      <c r="BK188" s="241">
        <f>ROUND(I188*H188,2)</f>
        <v>0</v>
      </c>
      <c r="BL188" s="17" t="s">
        <v>166</v>
      </c>
      <c r="BM188" s="240" t="s">
        <v>1306</v>
      </c>
    </row>
    <row r="189" s="13" customFormat="1">
      <c r="A189" s="13"/>
      <c r="B189" s="242"/>
      <c r="C189" s="243"/>
      <c r="D189" s="244" t="s">
        <v>193</v>
      </c>
      <c r="E189" s="245" t="s">
        <v>1</v>
      </c>
      <c r="F189" s="246" t="s">
        <v>1307</v>
      </c>
      <c r="G189" s="243"/>
      <c r="H189" s="247">
        <v>152.19</v>
      </c>
      <c r="I189" s="248"/>
      <c r="J189" s="243"/>
      <c r="K189" s="243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193</v>
      </c>
      <c r="AU189" s="253" t="s">
        <v>86</v>
      </c>
      <c r="AV189" s="13" t="s">
        <v>86</v>
      </c>
      <c r="AW189" s="13" t="s">
        <v>33</v>
      </c>
      <c r="AX189" s="13" t="s">
        <v>84</v>
      </c>
      <c r="AY189" s="253" t="s">
        <v>159</v>
      </c>
    </row>
    <row r="190" s="2" customFormat="1" ht="16.5" customHeight="1">
      <c r="A190" s="38"/>
      <c r="B190" s="39"/>
      <c r="C190" s="228" t="s">
        <v>286</v>
      </c>
      <c r="D190" s="228" t="s">
        <v>162</v>
      </c>
      <c r="E190" s="229" t="s">
        <v>1308</v>
      </c>
      <c r="F190" s="230" t="s">
        <v>1309</v>
      </c>
      <c r="G190" s="231" t="s">
        <v>191</v>
      </c>
      <c r="H190" s="232">
        <v>0.89400000000000002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2.3999999999999999</v>
      </c>
      <c r="T190" s="239">
        <f>S190*H190</f>
        <v>2.1456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166</v>
      </c>
      <c r="AT190" s="240" t="s">
        <v>162</v>
      </c>
      <c r="AU190" s="240" t="s">
        <v>86</v>
      </c>
      <c r="AY190" s="17" t="s">
        <v>159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84</v>
      </c>
      <c r="BK190" s="241">
        <f>ROUND(I190*H190,2)</f>
        <v>0</v>
      </c>
      <c r="BL190" s="17" t="s">
        <v>166</v>
      </c>
      <c r="BM190" s="240" t="s">
        <v>1310</v>
      </c>
    </row>
    <row r="191" s="13" customFormat="1">
      <c r="A191" s="13"/>
      <c r="B191" s="242"/>
      <c r="C191" s="243"/>
      <c r="D191" s="244" t="s">
        <v>193</v>
      </c>
      <c r="E191" s="245" t="s">
        <v>1</v>
      </c>
      <c r="F191" s="246" t="s">
        <v>1311</v>
      </c>
      <c r="G191" s="243"/>
      <c r="H191" s="247">
        <v>0.89400000000000002</v>
      </c>
      <c r="I191" s="248"/>
      <c r="J191" s="243"/>
      <c r="K191" s="243"/>
      <c r="L191" s="249"/>
      <c r="M191" s="250"/>
      <c r="N191" s="251"/>
      <c r="O191" s="251"/>
      <c r="P191" s="251"/>
      <c r="Q191" s="251"/>
      <c r="R191" s="251"/>
      <c r="S191" s="251"/>
      <c r="T191" s="25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3" t="s">
        <v>193</v>
      </c>
      <c r="AU191" s="253" t="s">
        <v>86</v>
      </c>
      <c r="AV191" s="13" t="s">
        <v>86</v>
      </c>
      <c r="AW191" s="13" t="s">
        <v>33</v>
      </c>
      <c r="AX191" s="13" t="s">
        <v>84</v>
      </c>
      <c r="AY191" s="253" t="s">
        <v>159</v>
      </c>
    </row>
    <row r="192" s="2" customFormat="1" ht="24.15" customHeight="1">
      <c r="A192" s="38"/>
      <c r="B192" s="39"/>
      <c r="C192" s="228" t="s">
        <v>290</v>
      </c>
      <c r="D192" s="228" t="s">
        <v>162</v>
      </c>
      <c r="E192" s="229" t="s">
        <v>301</v>
      </c>
      <c r="F192" s="230" t="s">
        <v>302</v>
      </c>
      <c r="G192" s="231" t="s">
        <v>221</v>
      </c>
      <c r="H192" s="232">
        <v>7.1100000000000003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42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0.18099999999999999</v>
      </c>
      <c r="T192" s="239">
        <f>S192*H192</f>
        <v>1.28691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166</v>
      </c>
      <c r="AT192" s="240" t="s">
        <v>162</v>
      </c>
      <c r="AU192" s="240" t="s">
        <v>86</v>
      </c>
      <c r="AY192" s="17" t="s">
        <v>159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84</v>
      </c>
      <c r="BK192" s="241">
        <f>ROUND(I192*H192,2)</f>
        <v>0</v>
      </c>
      <c r="BL192" s="17" t="s">
        <v>166</v>
      </c>
      <c r="BM192" s="240" t="s">
        <v>1312</v>
      </c>
    </row>
    <row r="193" s="13" customFormat="1">
      <c r="A193" s="13"/>
      <c r="B193" s="242"/>
      <c r="C193" s="243"/>
      <c r="D193" s="244" t="s">
        <v>193</v>
      </c>
      <c r="E193" s="245" t="s">
        <v>1</v>
      </c>
      <c r="F193" s="246" t="s">
        <v>1313</v>
      </c>
      <c r="G193" s="243"/>
      <c r="H193" s="247">
        <v>7.1100000000000003</v>
      </c>
      <c r="I193" s="248"/>
      <c r="J193" s="243"/>
      <c r="K193" s="243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193</v>
      </c>
      <c r="AU193" s="253" t="s">
        <v>86</v>
      </c>
      <c r="AV193" s="13" t="s">
        <v>86</v>
      </c>
      <c r="AW193" s="13" t="s">
        <v>33</v>
      </c>
      <c r="AX193" s="13" t="s">
        <v>84</v>
      </c>
      <c r="AY193" s="253" t="s">
        <v>159</v>
      </c>
    </row>
    <row r="194" s="2" customFormat="1" ht="24.15" customHeight="1">
      <c r="A194" s="38"/>
      <c r="B194" s="39"/>
      <c r="C194" s="228" t="s">
        <v>295</v>
      </c>
      <c r="D194" s="228" t="s">
        <v>162</v>
      </c>
      <c r="E194" s="229" t="s">
        <v>1314</v>
      </c>
      <c r="F194" s="230" t="s">
        <v>1315</v>
      </c>
      <c r="G194" s="231" t="s">
        <v>221</v>
      </c>
      <c r="H194" s="232">
        <v>3.29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0</v>
      </c>
      <c r="R194" s="238">
        <f>Q194*H194</f>
        <v>0</v>
      </c>
      <c r="S194" s="238">
        <v>0.26100000000000001</v>
      </c>
      <c r="T194" s="239">
        <f>S194*H194</f>
        <v>0.85869000000000006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166</v>
      </c>
      <c r="AT194" s="240" t="s">
        <v>162</v>
      </c>
      <c r="AU194" s="240" t="s">
        <v>86</v>
      </c>
      <c r="AY194" s="17" t="s">
        <v>159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84</v>
      </c>
      <c r="BK194" s="241">
        <f>ROUND(I194*H194,2)</f>
        <v>0</v>
      </c>
      <c r="BL194" s="17" t="s">
        <v>166</v>
      </c>
      <c r="BM194" s="240" t="s">
        <v>1316</v>
      </c>
    </row>
    <row r="195" s="13" customFormat="1">
      <c r="A195" s="13"/>
      <c r="B195" s="242"/>
      <c r="C195" s="243"/>
      <c r="D195" s="244" t="s">
        <v>193</v>
      </c>
      <c r="E195" s="245" t="s">
        <v>1</v>
      </c>
      <c r="F195" s="246" t="s">
        <v>1317</v>
      </c>
      <c r="G195" s="243"/>
      <c r="H195" s="247">
        <v>3.29</v>
      </c>
      <c r="I195" s="248"/>
      <c r="J195" s="243"/>
      <c r="K195" s="243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193</v>
      </c>
      <c r="AU195" s="253" t="s">
        <v>86</v>
      </c>
      <c r="AV195" s="13" t="s">
        <v>86</v>
      </c>
      <c r="AW195" s="13" t="s">
        <v>33</v>
      </c>
      <c r="AX195" s="13" t="s">
        <v>84</v>
      </c>
      <c r="AY195" s="253" t="s">
        <v>159</v>
      </c>
    </row>
    <row r="196" s="2" customFormat="1" ht="37.8" customHeight="1">
      <c r="A196" s="38"/>
      <c r="B196" s="39"/>
      <c r="C196" s="228" t="s">
        <v>300</v>
      </c>
      <c r="D196" s="228" t="s">
        <v>162</v>
      </c>
      <c r="E196" s="229" t="s">
        <v>1318</v>
      </c>
      <c r="F196" s="230" t="s">
        <v>1319</v>
      </c>
      <c r="G196" s="231" t="s">
        <v>191</v>
      </c>
      <c r="H196" s="232">
        <v>0.098000000000000004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0</v>
      </c>
      <c r="R196" s="238">
        <f>Q196*H196</f>
        <v>0</v>
      </c>
      <c r="S196" s="238">
        <v>2.2000000000000002</v>
      </c>
      <c r="T196" s="239">
        <f>S196*H196</f>
        <v>0.21560000000000001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166</v>
      </c>
      <c r="AT196" s="240" t="s">
        <v>162</v>
      </c>
      <c r="AU196" s="240" t="s">
        <v>86</v>
      </c>
      <c r="AY196" s="17" t="s">
        <v>159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84</v>
      </c>
      <c r="BK196" s="241">
        <f>ROUND(I196*H196,2)</f>
        <v>0</v>
      </c>
      <c r="BL196" s="17" t="s">
        <v>166</v>
      </c>
      <c r="BM196" s="240" t="s">
        <v>1320</v>
      </c>
    </row>
    <row r="197" s="13" customFormat="1">
      <c r="A197" s="13"/>
      <c r="B197" s="242"/>
      <c r="C197" s="243"/>
      <c r="D197" s="244" t="s">
        <v>193</v>
      </c>
      <c r="E197" s="245" t="s">
        <v>1</v>
      </c>
      <c r="F197" s="246" t="s">
        <v>1321</v>
      </c>
      <c r="G197" s="243"/>
      <c r="H197" s="247">
        <v>0.098000000000000004</v>
      </c>
      <c r="I197" s="248"/>
      <c r="J197" s="243"/>
      <c r="K197" s="243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193</v>
      </c>
      <c r="AU197" s="253" t="s">
        <v>86</v>
      </c>
      <c r="AV197" s="13" t="s">
        <v>86</v>
      </c>
      <c r="AW197" s="13" t="s">
        <v>33</v>
      </c>
      <c r="AX197" s="13" t="s">
        <v>84</v>
      </c>
      <c r="AY197" s="253" t="s">
        <v>159</v>
      </c>
    </row>
    <row r="198" s="2" customFormat="1" ht="37.8" customHeight="1">
      <c r="A198" s="38"/>
      <c r="B198" s="39"/>
      <c r="C198" s="228" t="s">
        <v>305</v>
      </c>
      <c r="D198" s="228" t="s">
        <v>162</v>
      </c>
      <c r="E198" s="229" t="s">
        <v>1322</v>
      </c>
      <c r="F198" s="230" t="s">
        <v>1323</v>
      </c>
      <c r="G198" s="231" t="s">
        <v>191</v>
      </c>
      <c r="H198" s="232">
        <v>0.59599999999999997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2.2000000000000002</v>
      </c>
      <c r="T198" s="239">
        <f>S198*H198</f>
        <v>1.3112000000000001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166</v>
      </c>
      <c r="AT198" s="240" t="s">
        <v>162</v>
      </c>
      <c r="AU198" s="240" t="s">
        <v>86</v>
      </c>
      <c r="AY198" s="17" t="s">
        <v>159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84</v>
      </c>
      <c r="BK198" s="241">
        <f>ROUND(I198*H198,2)</f>
        <v>0</v>
      </c>
      <c r="BL198" s="17" t="s">
        <v>166</v>
      </c>
      <c r="BM198" s="240" t="s">
        <v>1324</v>
      </c>
    </row>
    <row r="199" s="13" customFormat="1">
      <c r="A199" s="13"/>
      <c r="B199" s="242"/>
      <c r="C199" s="243"/>
      <c r="D199" s="244" t="s">
        <v>193</v>
      </c>
      <c r="E199" s="245" t="s">
        <v>1</v>
      </c>
      <c r="F199" s="246" t="s">
        <v>1325</v>
      </c>
      <c r="G199" s="243"/>
      <c r="H199" s="247">
        <v>0.59599999999999997</v>
      </c>
      <c r="I199" s="248"/>
      <c r="J199" s="243"/>
      <c r="K199" s="243"/>
      <c r="L199" s="249"/>
      <c r="M199" s="250"/>
      <c r="N199" s="251"/>
      <c r="O199" s="251"/>
      <c r="P199" s="251"/>
      <c r="Q199" s="251"/>
      <c r="R199" s="251"/>
      <c r="S199" s="251"/>
      <c r="T199" s="25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3" t="s">
        <v>193</v>
      </c>
      <c r="AU199" s="253" t="s">
        <v>86</v>
      </c>
      <c r="AV199" s="13" t="s">
        <v>86</v>
      </c>
      <c r="AW199" s="13" t="s">
        <v>33</v>
      </c>
      <c r="AX199" s="13" t="s">
        <v>84</v>
      </c>
      <c r="AY199" s="253" t="s">
        <v>159</v>
      </c>
    </row>
    <row r="200" s="2" customFormat="1" ht="21.75" customHeight="1">
      <c r="A200" s="38"/>
      <c r="B200" s="39"/>
      <c r="C200" s="228" t="s">
        <v>310</v>
      </c>
      <c r="D200" s="228" t="s">
        <v>162</v>
      </c>
      <c r="E200" s="229" t="s">
        <v>1326</v>
      </c>
      <c r="F200" s="230" t="s">
        <v>1327</v>
      </c>
      <c r="G200" s="231" t="s">
        <v>221</v>
      </c>
      <c r="H200" s="232">
        <v>4.4100000000000001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0</v>
      </c>
      <c r="R200" s="238">
        <f>Q200*H200</f>
        <v>0</v>
      </c>
      <c r="S200" s="238">
        <v>0.25700000000000001</v>
      </c>
      <c r="T200" s="239">
        <f>S200*H200</f>
        <v>1.13337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166</v>
      </c>
      <c r="AT200" s="240" t="s">
        <v>162</v>
      </c>
      <c r="AU200" s="240" t="s">
        <v>86</v>
      </c>
      <c r="AY200" s="17" t="s">
        <v>159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84</v>
      </c>
      <c r="BK200" s="241">
        <f>ROUND(I200*H200,2)</f>
        <v>0</v>
      </c>
      <c r="BL200" s="17" t="s">
        <v>166</v>
      </c>
      <c r="BM200" s="240" t="s">
        <v>1328</v>
      </c>
    </row>
    <row r="201" s="13" customFormat="1">
      <c r="A201" s="13"/>
      <c r="B201" s="242"/>
      <c r="C201" s="243"/>
      <c r="D201" s="244" t="s">
        <v>193</v>
      </c>
      <c r="E201" s="245" t="s">
        <v>1</v>
      </c>
      <c r="F201" s="246" t="s">
        <v>1329</v>
      </c>
      <c r="G201" s="243"/>
      <c r="H201" s="247">
        <v>4.4100000000000001</v>
      </c>
      <c r="I201" s="248"/>
      <c r="J201" s="243"/>
      <c r="K201" s="243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193</v>
      </c>
      <c r="AU201" s="253" t="s">
        <v>86</v>
      </c>
      <c r="AV201" s="13" t="s">
        <v>86</v>
      </c>
      <c r="AW201" s="13" t="s">
        <v>33</v>
      </c>
      <c r="AX201" s="13" t="s">
        <v>84</v>
      </c>
      <c r="AY201" s="253" t="s">
        <v>159</v>
      </c>
    </row>
    <row r="202" s="2" customFormat="1" ht="24.15" customHeight="1">
      <c r="A202" s="38"/>
      <c r="B202" s="39"/>
      <c r="C202" s="228" t="s">
        <v>317</v>
      </c>
      <c r="D202" s="228" t="s">
        <v>162</v>
      </c>
      <c r="E202" s="229" t="s">
        <v>1330</v>
      </c>
      <c r="F202" s="230" t="s">
        <v>1331</v>
      </c>
      <c r="G202" s="231" t="s">
        <v>221</v>
      </c>
      <c r="H202" s="232">
        <v>3.7999999999999998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0</v>
      </c>
      <c r="R202" s="238">
        <f>Q202*H202</f>
        <v>0</v>
      </c>
      <c r="S202" s="238">
        <v>0.17999999999999999</v>
      </c>
      <c r="T202" s="239">
        <f>S202*H202</f>
        <v>0.68399999999999994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166</v>
      </c>
      <c r="AT202" s="240" t="s">
        <v>162</v>
      </c>
      <c r="AU202" s="240" t="s">
        <v>86</v>
      </c>
      <c r="AY202" s="17" t="s">
        <v>159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84</v>
      </c>
      <c r="BK202" s="241">
        <f>ROUND(I202*H202,2)</f>
        <v>0</v>
      </c>
      <c r="BL202" s="17" t="s">
        <v>166</v>
      </c>
      <c r="BM202" s="240" t="s">
        <v>1332</v>
      </c>
    </row>
    <row r="203" s="13" customFormat="1">
      <c r="A203" s="13"/>
      <c r="B203" s="242"/>
      <c r="C203" s="243"/>
      <c r="D203" s="244" t="s">
        <v>193</v>
      </c>
      <c r="E203" s="245" t="s">
        <v>1</v>
      </c>
      <c r="F203" s="246" t="s">
        <v>1333</v>
      </c>
      <c r="G203" s="243"/>
      <c r="H203" s="247">
        <v>3.7999999999999998</v>
      </c>
      <c r="I203" s="248"/>
      <c r="J203" s="243"/>
      <c r="K203" s="243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193</v>
      </c>
      <c r="AU203" s="253" t="s">
        <v>86</v>
      </c>
      <c r="AV203" s="13" t="s">
        <v>86</v>
      </c>
      <c r="AW203" s="13" t="s">
        <v>33</v>
      </c>
      <c r="AX203" s="13" t="s">
        <v>84</v>
      </c>
      <c r="AY203" s="253" t="s">
        <v>159</v>
      </c>
    </row>
    <row r="204" s="2" customFormat="1" ht="24.15" customHeight="1">
      <c r="A204" s="38"/>
      <c r="B204" s="39"/>
      <c r="C204" s="228" t="s">
        <v>321</v>
      </c>
      <c r="D204" s="228" t="s">
        <v>162</v>
      </c>
      <c r="E204" s="229" t="s">
        <v>1334</v>
      </c>
      <c r="F204" s="230" t="s">
        <v>1335</v>
      </c>
      <c r="G204" s="231" t="s">
        <v>264</v>
      </c>
      <c r="H204" s="232">
        <v>33.159999999999997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42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166</v>
      </c>
      <c r="AT204" s="240" t="s">
        <v>162</v>
      </c>
      <c r="AU204" s="240" t="s">
        <v>86</v>
      </c>
      <c r="AY204" s="17" t="s">
        <v>159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84</v>
      </c>
      <c r="BK204" s="241">
        <f>ROUND(I204*H204,2)</f>
        <v>0</v>
      </c>
      <c r="BL204" s="17" t="s">
        <v>166</v>
      </c>
      <c r="BM204" s="240" t="s">
        <v>1336</v>
      </c>
    </row>
    <row r="205" s="13" customFormat="1">
      <c r="A205" s="13"/>
      <c r="B205" s="242"/>
      <c r="C205" s="243"/>
      <c r="D205" s="244" t="s">
        <v>193</v>
      </c>
      <c r="E205" s="245" t="s">
        <v>1</v>
      </c>
      <c r="F205" s="246" t="s">
        <v>1337</v>
      </c>
      <c r="G205" s="243"/>
      <c r="H205" s="247">
        <v>14.800000000000001</v>
      </c>
      <c r="I205" s="248"/>
      <c r="J205" s="243"/>
      <c r="K205" s="243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193</v>
      </c>
      <c r="AU205" s="253" t="s">
        <v>86</v>
      </c>
      <c r="AV205" s="13" t="s">
        <v>86</v>
      </c>
      <c r="AW205" s="13" t="s">
        <v>33</v>
      </c>
      <c r="AX205" s="13" t="s">
        <v>77</v>
      </c>
      <c r="AY205" s="253" t="s">
        <v>159</v>
      </c>
    </row>
    <row r="206" s="13" customFormat="1">
      <c r="A206" s="13"/>
      <c r="B206" s="242"/>
      <c r="C206" s="243"/>
      <c r="D206" s="244" t="s">
        <v>193</v>
      </c>
      <c r="E206" s="245" t="s">
        <v>1</v>
      </c>
      <c r="F206" s="246" t="s">
        <v>1338</v>
      </c>
      <c r="G206" s="243"/>
      <c r="H206" s="247">
        <v>18.359999999999999</v>
      </c>
      <c r="I206" s="248"/>
      <c r="J206" s="243"/>
      <c r="K206" s="243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193</v>
      </c>
      <c r="AU206" s="253" t="s">
        <v>86</v>
      </c>
      <c r="AV206" s="13" t="s">
        <v>86</v>
      </c>
      <c r="AW206" s="13" t="s">
        <v>33</v>
      </c>
      <c r="AX206" s="13" t="s">
        <v>77</v>
      </c>
      <c r="AY206" s="253" t="s">
        <v>159</v>
      </c>
    </row>
    <row r="207" s="14" customFormat="1">
      <c r="A207" s="14"/>
      <c r="B207" s="254"/>
      <c r="C207" s="255"/>
      <c r="D207" s="244" t="s">
        <v>193</v>
      </c>
      <c r="E207" s="256" t="s">
        <v>1</v>
      </c>
      <c r="F207" s="257" t="s">
        <v>256</v>
      </c>
      <c r="G207" s="255"/>
      <c r="H207" s="258">
        <v>33.159999999999997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193</v>
      </c>
      <c r="AU207" s="264" t="s">
        <v>86</v>
      </c>
      <c r="AV207" s="14" t="s">
        <v>166</v>
      </c>
      <c r="AW207" s="14" t="s">
        <v>33</v>
      </c>
      <c r="AX207" s="14" t="s">
        <v>84</v>
      </c>
      <c r="AY207" s="264" t="s">
        <v>159</v>
      </c>
    </row>
    <row r="208" s="2" customFormat="1" ht="24.15" customHeight="1">
      <c r="A208" s="38"/>
      <c r="B208" s="39"/>
      <c r="C208" s="228" t="s">
        <v>325</v>
      </c>
      <c r="D208" s="228" t="s">
        <v>162</v>
      </c>
      <c r="E208" s="229" t="s">
        <v>1339</v>
      </c>
      <c r="F208" s="230" t="s">
        <v>1340</v>
      </c>
      <c r="G208" s="231" t="s">
        <v>264</v>
      </c>
      <c r="H208" s="232">
        <v>18.359999999999999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42</v>
      </c>
      <c r="O208" s="91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166</v>
      </c>
      <c r="AT208" s="240" t="s">
        <v>162</v>
      </c>
      <c r="AU208" s="240" t="s">
        <v>86</v>
      </c>
      <c r="AY208" s="17" t="s">
        <v>159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84</v>
      </c>
      <c r="BK208" s="241">
        <f>ROUND(I208*H208,2)</f>
        <v>0</v>
      </c>
      <c r="BL208" s="17" t="s">
        <v>166</v>
      </c>
      <c r="BM208" s="240" t="s">
        <v>1341</v>
      </c>
    </row>
    <row r="209" s="13" customFormat="1">
      <c r="A209" s="13"/>
      <c r="B209" s="242"/>
      <c r="C209" s="243"/>
      <c r="D209" s="244" t="s">
        <v>193</v>
      </c>
      <c r="E209" s="245" t="s">
        <v>1</v>
      </c>
      <c r="F209" s="246" t="s">
        <v>1338</v>
      </c>
      <c r="G209" s="243"/>
      <c r="H209" s="247">
        <v>18.359999999999999</v>
      </c>
      <c r="I209" s="248"/>
      <c r="J209" s="243"/>
      <c r="K209" s="243"/>
      <c r="L209" s="249"/>
      <c r="M209" s="250"/>
      <c r="N209" s="251"/>
      <c r="O209" s="251"/>
      <c r="P209" s="251"/>
      <c r="Q209" s="251"/>
      <c r="R209" s="251"/>
      <c r="S209" s="251"/>
      <c r="T209" s="25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3" t="s">
        <v>193</v>
      </c>
      <c r="AU209" s="253" t="s">
        <v>86</v>
      </c>
      <c r="AV209" s="13" t="s">
        <v>86</v>
      </c>
      <c r="AW209" s="13" t="s">
        <v>33</v>
      </c>
      <c r="AX209" s="13" t="s">
        <v>84</v>
      </c>
      <c r="AY209" s="253" t="s">
        <v>159</v>
      </c>
    </row>
    <row r="210" s="2" customFormat="1" ht="24.15" customHeight="1">
      <c r="A210" s="38"/>
      <c r="B210" s="39"/>
      <c r="C210" s="228" t="s">
        <v>330</v>
      </c>
      <c r="D210" s="228" t="s">
        <v>162</v>
      </c>
      <c r="E210" s="229" t="s">
        <v>1342</v>
      </c>
      <c r="F210" s="230" t="s">
        <v>1343</v>
      </c>
      <c r="G210" s="231" t="s">
        <v>264</v>
      </c>
      <c r="H210" s="232">
        <v>44.064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42</v>
      </c>
      <c r="O210" s="91"/>
      <c r="P210" s="238">
        <f>O210*H210</f>
        <v>0</v>
      </c>
      <c r="Q210" s="238">
        <v>0.00024000000000000001</v>
      </c>
      <c r="R210" s="238">
        <f>Q210*H210</f>
        <v>0.010575360000000001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166</v>
      </c>
      <c r="AT210" s="240" t="s">
        <v>162</v>
      </c>
      <c r="AU210" s="240" t="s">
        <v>86</v>
      </c>
      <c r="AY210" s="17" t="s">
        <v>159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84</v>
      </c>
      <c r="BK210" s="241">
        <f>ROUND(I210*H210,2)</f>
        <v>0</v>
      </c>
      <c r="BL210" s="17" t="s">
        <v>166</v>
      </c>
      <c r="BM210" s="240" t="s">
        <v>1344</v>
      </c>
    </row>
    <row r="211" s="13" customFormat="1">
      <c r="A211" s="13"/>
      <c r="B211" s="242"/>
      <c r="C211" s="243"/>
      <c r="D211" s="244" t="s">
        <v>193</v>
      </c>
      <c r="E211" s="245" t="s">
        <v>1</v>
      </c>
      <c r="F211" s="246" t="s">
        <v>1345</v>
      </c>
      <c r="G211" s="243"/>
      <c r="H211" s="247">
        <v>44.064</v>
      </c>
      <c r="I211" s="248"/>
      <c r="J211" s="243"/>
      <c r="K211" s="243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193</v>
      </c>
      <c r="AU211" s="253" t="s">
        <v>86</v>
      </c>
      <c r="AV211" s="13" t="s">
        <v>86</v>
      </c>
      <c r="AW211" s="13" t="s">
        <v>33</v>
      </c>
      <c r="AX211" s="13" t="s">
        <v>84</v>
      </c>
      <c r="AY211" s="253" t="s">
        <v>159</v>
      </c>
    </row>
    <row r="212" s="2" customFormat="1" ht="24.15" customHeight="1">
      <c r="A212" s="38"/>
      <c r="B212" s="39"/>
      <c r="C212" s="265" t="s">
        <v>336</v>
      </c>
      <c r="D212" s="265" t="s">
        <v>268</v>
      </c>
      <c r="E212" s="266" t="s">
        <v>1346</v>
      </c>
      <c r="F212" s="267" t="s">
        <v>1347</v>
      </c>
      <c r="G212" s="268" t="s">
        <v>206</v>
      </c>
      <c r="H212" s="269">
        <v>0.017999999999999999</v>
      </c>
      <c r="I212" s="270"/>
      <c r="J212" s="271">
        <f>ROUND(I212*H212,2)</f>
        <v>0</v>
      </c>
      <c r="K212" s="272"/>
      <c r="L212" s="273"/>
      <c r="M212" s="274" t="s">
        <v>1</v>
      </c>
      <c r="N212" s="275" t="s">
        <v>42</v>
      </c>
      <c r="O212" s="91"/>
      <c r="P212" s="238">
        <f>O212*H212</f>
        <v>0</v>
      </c>
      <c r="Q212" s="238">
        <v>1</v>
      </c>
      <c r="R212" s="238">
        <f>Q212*H212</f>
        <v>0.017999999999999999</v>
      </c>
      <c r="S212" s="238">
        <v>0</v>
      </c>
      <c r="T212" s="23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195</v>
      </c>
      <c r="AT212" s="240" t="s">
        <v>268</v>
      </c>
      <c r="AU212" s="240" t="s">
        <v>86</v>
      </c>
      <c r="AY212" s="17" t="s">
        <v>159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84</v>
      </c>
      <c r="BK212" s="241">
        <f>ROUND(I212*H212,2)</f>
        <v>0</v>
      </c>
      <c r="BL212" s="17" t="s">
        <v>166</v>
      </c>
      <c r="BM212" s="240" t="s">
        <v>1348</v>
      </c>
    </row>
    <row r="213" s="2" customFormat="1">
      <c r="A213" s="38"/>
      <c r="B213" s="39"/>
      <c r="C213" s="40"/>
      <c r="D213" s="244" t="s">
        <v>389</v>
      </c>
      <c r="E213" s="40"/>
      <c r="F213" s="276" t="s">
        <v>1349</v>
      </c>
      <c r="G213" s="40"/>
      <c r="H213" s="40"/>
      <c r="I213" s="277"/>
      <c r="J213" s="40"/>
      <c r="K213" s="40"/>
      <c r="L213" s="44"/>
      <c r="M213" s="278"/>
      <c r="N213" s="279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389</v>
      </c>
      <c r="AU213" s="17" t="s">
        <v>86</v>
      </c>
    </row>
    <row r="214" s="13" customFormat="1">
      <c r="A214" s="13"/>
      <c r="B214" s="242"/>
      <c r="C214" s="243"/>
      <c r="D214" s="244" t="s">
        <v>193</v>
      </c>
      <c r="E214" s="243"/>
      <c r="F214" s="246" t="s">
        <v>1350</v>
      </c>
      <c r="G214" s="243"/>
      <c r="H214" s="247">
        <v>0.017999999999999999</v>
      </c>
      <c r="I214" s="248"/>
      <c r="J214" s="243"/>
      <c r="K214" s="243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193</v>
      </c>
      <c r="AU214" s="253" t="s">
        <v>86</v>
      </c>
      <c r="AV214" s="13" t="s">
        <v>86</v>
      </c>
      <c r="AW214" s="13" t="s">
        <v>4</v>
      </c>
      <c r="AX214" s="13" t="s">
        <v>84</v>
      </c>
      <c r="AY214" s="253" t="s">
        <v>159</v>
      </c>
    </row>
    <row r="215" s="12" customFormat="1" ht="22.8" customHeight="1">
      <c r="A215" s="12"/>
      <c r="B215" s="213"/>
      <c r="C215" s="214"/>
      <c r="D215" s="215" t="s">
        <v>76</v>
      </c>
      <c r="E215" s="226" t="s">
        <v>315</v>
      </c>
      <c r="F215" s="226" t="s">
        <v>316</v>
      </c>
      <c r="G215" s="214"/>
      <c r="H215" s="214"/>
      <c r="I215" s="217"/>
      <c r="J215" s="227">
        <f>BK215</f>
        <v>0</v>
      </c>
      <c r="K215" s="214"/>
      <c r="L215" s="218"/>
      <c r="M215" s="219"/>
      <c r="N215" s="220"/>
      <c r="O215" s="220"/>
      <c r="P215" s="221">
        <f>SUM(P216:P220)</f>
        <v>0</v>
      </c>
      <c r="Q215" s="220"/>
      <c r="R215" s="221">
        <f>SUM(R216:R220)</f>
        <v>0</v>
      </c>
      <c r="S215" s="220"/>
      <c r="T215" s="222">
        <f>SUM(T216:T220)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3" t="s">
        <v>84</v>
      </c>
      <c r="AT215" s="224" t="s">
        <v>76</v>
      </c>
      <c r="AU215" s="224" t="s">
        <v>84</v>
      </c>
      <c r="AY215" s="223" t="s">
        <v>159</v>
      </c>
      <c r="BK215" s="225">
        <f>SUM(BK216:BK220)</f>
        <v>0</v>
      </c>
    </row>
    <row r="216" s="2" customFormat="1" ht="24.15" customHeight="1">
      <c r="A216" s="38"/>
      <c r="B216" s="39"/>
      <c r="C216" s="228" t="s">
        <v>344</v>
      </c>
      <c r="D216" s="228" t="s">
        <v>162</v>
      </c>
      <c r="E216" s="229" t="s">
        <v>318</v>
      </c>
      <c r="F216" s="230" t="s">
        <v>319</v>
      </c>
      <c r="G216" s="231" t="s">
        <v>206</v>
      </c>
      <c r="H216" s="232">
        <v>10.256</v>
      </c>
      <c r="I216" s="233"/>
      <c r="J216" s="234">
        <f>ROUND(I216*H216,2)</f>
        <v>0</v>
      </c>
      <c r="K216" s="235"/>
      <c r="L216" s="44"/>
      <c r="M216" s="236" t="s">
        <v>1</v>
      </c>
      <c r="N216" s="237" t="s">
        <v>42</v>
      </c>
      <c r="O216" s="91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0" t="s">
        <v>166</v>
      </c>
      <c r="AT216" s="240" t="s">
        <v>162</v>
      </c>
      <c r="AU216" s="240" t="s">
        <v>86</v>
      </c>
      <c r="AY216" s="17" t="s">
        <v>159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7" t="s">
        <v>84</v>
      </c>
      <c r="BK216" s="241">
        <f>ROUND(I216*H216,2)</f>
        <v>0</v>
      </c>
      <c r="BL216" s="17" t="s">
        <v>166</v>
      </c>
      <c r="BM216" s="240" t="s">
        <v>1351</v>
      </c>
    </row>
    <row r="217" s="2" customFormat="1" ht="24.15" customHeight="1">
      <c r="A217" s="38"/>
      <c r="B217" s="39"/>
      <c r="C217" s="228" t="s">
        <v>348</v>
      </c>
      <c r="D217" s="228" t="s">
        <v>162</v>
      </c>
      <c r="E217" s="229" t="s">
        <v>322</v>
      </c>
      <c r="F217" s="230" t="s">
        <v>323</v>
      </c>
      <c r="G217" s="231" t="s">
        <v>206</v>
      </c>
      <c r="H217" s="232">
        <v>10.256</v>
      </c>
      <c r="I217" s="233"/>
      <c r="J217" s="234">
        <f>ROUND(I217*H217,2)</f>
        <v>0</v>
      </c>
      <c r="K217" s="235"/>
      <c r="L217" s="44"/>
      <c r="M217" s="236" t="s">
        <v>1</v>
      </c>
      <c r="N217" s="237" t="s">
        <v>42</v>
      </c>
      <c r="O217" s="91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0" t="s">
        <v>166</v>
      </c>
      <c r="AT217" s="240" t="s">
        <v>162</v>
      </c>
      <c r="AU217" s="240" t="s">
        <v>86</v>
      </c>
      <c r="AY217" s="17" t="s">
        <v>159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7" t="s">
        <v>84</v>
      </c>
      <c r="BK217" s="241">
        <f>ROUND(I217*H217,2)</f>
        <v>0</v>
      </c>
      <c r="BL217" s="17" t="s">
        <v>166</v>
      </c>
      <c r="BM217" s="240" t="s">
        <v>1352</v>
      </c>
    </row>
    <row r="218" s="2" customFormat="1" ht="24.15" customHeight="1">
      <c r="A218" s="38"/>
      <c r="B218" s="39"/>
      <c r="C218" s="228" t="s">
        <v>352</v>
      </c>
      <c r="D218" s="228" t="s">
        <v>162</v>
      </c>
      <c r="E218" s="229" t="s">
        <v>326</v>
      </c>
      <c r="F218" s="230" t="s">
        <v>327</v>
      </c>
      <c r="G218" s="231" t="s">
        <v>206</v>
      </c>
      <c r="H218" s="232">
        <v>143.584</v>
      </c>
      <c r="I218" s="233"/>
      <c r="J218" s="234">
        <f>ROUND(I218*H218,2)</f>
        <v>0</v>
      </c>
      <c r="K218" s="235"/>
      <c r="L218" s="44"/>
      <c r="M218" s="236" t="s">
        <v>1</v>
      </c>
      <c r="N218" s="237" t="s">
        <v>42</v>
      </c>
      <c r="O218" s="91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0" t="s">
        <v>166</v>
      </c>
      <c r="AT218" s="240" t="s">
        <v>162</v>
      </c>
      <c r="AU218" s="240" t="s">
        <v>86</v>
      </c>
      <c r="AY218" s="17" t="s">
        <v>159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7" t="s">
        <v>84</v>
      </c>
      <c r="BK218" s="241">
        <f>ROUND(I218*H218,2)</f>
        <v>0</v>
      </c>
      <c r="BL218" s="17" t="s">
        <v>166</v>
      </c>
      <c r="BM218" s="240" t="s">
        <v>1353</v>
      </c>
    </row>
    <row r="219" s="13" customFormat="1">
      <c r="A219" s="13"/>
      <c r="B219" s="242"/>
      <c r="C219" s="243"/>
      <c r="D219" s="244" t="s">
        <v>193</v>
      </c>
      <c r="E219" s="243"/>
      <c r="F219" s="246" t="s">
        <v>1354</v>
      </c>
      <c r="G219" s="243"/>
      <c r="H219" s="247">
        <v>143.584</v>
      </c>
      <c r="I219" s="248"/>
      <c r="J219" s="243"/>
      <c r="K219" s="243"/>
      <c r="L219" s="249"/>
      <c r="M219" s="250"/>
      <c r="N219" s="251"/>
      <c r="O219" s="251"/>
      <c r="P219" s="251"/>
      <c r="Q219" s="251"/>
      <c r="R219" s="251"/>
      <c r="S219" s="251"/>
      <c r="T219" s="25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3" t="s">
        <v>193</v>
      </c>
      <c r="AU219" s="253" t="s">
        <v>86</v>
      </c>
      <c r="AV219" s="13" t="s">
        <v>86</v>
      </c>
      <c r="AW219" s="13" t="s">
        <v>4</v>
      </c>
      <c r="AX219" s="13" t="s">
        <v>84</v>
      </c>
      <c r="AY219" s="253" t="s">
        <v>159</v>
      </c>
    </row>
    <row r="220" s="2" customFormat="1" ht="44.25" customHeight="1">
      <c r="A220" s="38"/>
      <c r="B220" s="39"/>
      <c r="C220" s="228" t="s">
        <v>356</v>
      </c>
      <c r="D220" s="228" t="s">
        <v>162</v>
      </c>
      <c r="E220" s="229" t="s">
        <v>331</v>
      </c>
      <c r="F220" s="230" t="s">
        <v>332</v>
      </c>
      <c r="G220" s="231" t="s">
        <v>206</v>
      </c>
      <c r="H220" s="232">
        <v>3.6230000000000002</v>
      </c>
      <c r="I220" s="233"/>
      <c r="J220" s="234">
        <f>ROUND(I220*H220,2)</f>
        <v>0</v>
      </c>
      <c r="K220" s="235"/>
      <c r="L220" s="44"/>
      <c r="M220" s="236" t="s">
        <v>1</v>
      </c>
      <c r="N220" s="237" t="s">
        <v>42</v>
      </c>
      <c r="O220" s="91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0" t="s">
        <v>166</v>
      </c>
      <c r="AT220" s="240" t="s">
        <v>162</v>
      </c>
      <c r="AU220" s="240" t="s">
        <v>86</v>
      </c>
      <c r="AY220" s="17" t="s">
        <v>159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7" t="s">
        <v>84</v>
      </c>
      <c r="BK220" s="241">
        <f>ROUND(I220*H220,2)</f>
        <v>0</v>
      </c>
      <c r="BL220" s="17" t="s">
        <v>166</v>
      </c>
      <c r="BM220" s="240" t="s">
        <v>1355</v>
      </c>
    </row>
    <row r="221" s="12" customFormat="1" ht="22.8" customHeight="1">
      <c r="A221" s="12"/>
      <c r="B221" s="213"/>
      <c r="C221" s="214"/>
      <c r="D221" s="215" t="s">
        <v>76</v>
      </c>
      <c r="E221" s="226" t="s">
        <v>334</v>
      </c>
      <c r="F221" s="226" t="s">
        <v>335</v>
      </c>
      <c r="G221" s="214"/>
      <c r="H221" s="214"/>
      <c r="I221" s="217"/>
      <c r="J221" s="227">
        <f>BK221</f>
        <v>0</v>
      </c>
      <c r="K221" s="214"/>
      <c r="L221" s="218"/>
      <c r="M221" s="219"/>
      <c r="N221" s="220"/>
      <c r="O221" s="220"/>
      <c r="P221" s="221">
        <f>P222</f>
        <v>0</v>
      </c>
      <c r="Q221" s="220"/>
      <c r="R221" s="221">
        <f>R222</f>
        <v>0</v>
      </c>
      <c r="S221" s="220"/>
      <c r="T221" s="222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3" t="s">
        <v>84</v>
      </c>
      <c r="AT221" s="224" t="s">
        <v>76</v>
      </c>
      <c r="AU221" s="224" t="s">
        <v>84</v>
      </c>
      <c r="AY221" s="223" t="s">
        <v>159</v>
      </c>
      <c r="BK221" s="225">
        <f>BK222</f>
        <v>0</v>
      </c>
    </row>
    <row r="222" s="2" customFormat="1" ht="16.5" customHeight="1">
      <c r="A222" s="38"/>
      <c r="B222" s="39"/>
      <c r="C222" s="228" t="s">
        <v>360</v>
      </c>
      <c r="D222" s="228" t="s">
        <v>162</v>
      </c>
      <c r="E222" s="229" t="s">
        <v>337</v>
      </c>
      <c r="F222" s="230" t="s">
        <v>338</v>
      </c>
      <c r="G222" s="231" t="s">
        <v>206</v>
      </c>
      <c r="H222" s="232">
        <v>11.593999999999999</v>
      </c>
      <c r="I222" s="233"/>
      <c r="J222" s="234">
        <f>ROUND(I222*H222,2)</f>
        <v>0</v>
      </c>
      <c r="K222" s="235"/>
      <c r="L222" s="44"/>
      <c r="M222" s="236" t="s">
        <v>1</v>
      </c>
      <c r="N222" s="237" t="s">
        <v>42</v>
      </c>
      <c r="O222" s="91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0" t="s">
        <v>166</v>
      </c>
      <c r="AT222" s="240" t="s">
        <v>162</v>
      </c>
      <c r="AU222" s="240" t="s">
        <v>86</v>
      </c>
      <c r="AY222" s="17" t="s">
        <v>159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7" t="s">
        <v>84</v>
      </c>
      <c r="BK222" s="241">
        <f>ROUND(I222*H222,2)</f>
        <v>0</v>
      </c>
      <c r="BL222" s="17" t="s">
        <v>166</v>
      </c>
      <c r="BM222" s="240" t="s">
        <v>1356</v>
      </c>
    </row>
    <row r="223" s="12" customFormat="1" ht="25.92" customHeight="1">
      <c r="A223" s="12"/>
      <c r="B223" s="213"/>
      <c r="C223" s="214"/>
      <c r="D223" s="215" t="s">
        <v>76</v>
      </c>
      <c r="E223" s="216" t="s">
        <v>340</v>
      </c>
      <c r="F223" s="216" t="s">
        <v>341</v>
      </c>
      <c r="G223" s="214"/>
      <c r="H223" s="214"/>
      <c r="I223" s="217"/>
      <c r="J223" s="200">
        <f>BK223</f>
        <v>0</v>
      </c>
      <c r="K223" s="214"/>
      <c r="L223" s="218"/>
      <c r="M223" s="219"/>
      <c r="N223" s="220"/>
      <c r="O223" s="220"/>
      <c r="P223" s="221">
        <f>P224+P249+P257+P275+P282+P307+P332+P362+P370</f>
        <v>0</v>
      </c>
      <c r="Q223" s="220"/>
      <c r="R223" s="221">
        <f>R224+R249+R257+R275+R282+R307+R332+R362+R370</f>
        <v>6.2645800100000013</v>
      </c>
      <c r="S223" s="220"/>
      <c r="T223" s="222">
        <f>T224+T249+T257+T275+T282+T307+T332+T362+T370</f>
        <v>2.6204840000000003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86</v>
      </c>
      <c r="AT223" s="224" t="s">
        <v>76</v>
      </c>
      <c r="AU223" s="224" t="s">
        <v>77</v>
      </c>
      <c r="AY223" s="223" t="s">
        <v>159</v>
      </c>
      <c r="BK223" s="225">
        <f>BK224+BK249+BK257+BK275+BK282+BK307+BK332+BK362+BK370</f>
        <v>0</v>
      </c>
    </row>
    <row r="224" s="12" customFormat="1" ht="22.8" customHeight="1">
      <c r="A224" s="12"/>
      <c r="B224" s="213"/>
      <c r="C224" s="214"/>
      <c r="D224" s="215" t="s">
        <v>76</v>
      </c>
      <c r="E224" s="226" t="s">
        <v>1357</v>
      </c>
      <c r="F224" s="226" t="s">
        <v>1358</v>
      </c>
      <c r="G224" s="214"/>
      <c r="H224" s="214"/>
      <c r="I224" s="217"/>
      <c r="J224" s="227">
        <f>BK224</f>
        <v>0</v>
      </c>
      <c r="K224" s="214"/>
      <c r="L224" s="218"/>
      <c r="M224" s="219"/>
      <c r="N224" s="220"/>
      <c r="O224" s="220"/>
      <c r="P224" s="221">
        <f>SUM(P225:P248)</f>
        <v>0</v>
      </c>
      <c r="Q224" s="220"/>
      <c r="R224" s="221">
        <f>SUM(R225:R248)</f>
        <v>0.14461180000000001</v>
      </c>
      <c r="S224" s="220"/>
      <c r="T224" s="222">
        <f>SUM(T225:T248)</f>
        <v>0.02384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3" t="s">
        <v>86</v>
      </c>
      <c r="AT224" s="224" t="s">
        <v>76</v>
      </c>
      <c r="AU224" s="224" t="s">
        <v>84</v>
      </c>
      <c r="AY224" s="223" t="s">
        <v>159</v>
      </c>
      <c r="BK224" s="225">
        <f>SUM(BK225:BK248)</f>
        <v>0</v>
      </c>
    </row>
    <row r="225" s="2" customFormat="1" ht="24.15" customHeight="1">
      <c r="A225" s="38"/>
      <c r="B225" s="39"/>
      <c r="C225" s="228" t="s">
        <v>364</v>
      </c>
      <c r="D225" s="228" t="s">
        <v>162</v>
      </c>
      <c r="E225" s="229" t="s">
        <v>1359</v>
      </c>
      <c r="F225" s="230" t="s">
        <v>1360</v>
      </c>
      <c r="G225" s="231" t="s">
        <v>221</v>
      </c>
      <c r="H225" s="232">
        <v>5.96</v>
      </c>
      <c r="I225" s="233"/>
      <c r="J225" s="234">
        <f>ROUND(I225*H225,2)</f>
        <v>0</v>
      </c>
      <c r="K225" s="235"/>
      <c r="L225" s="44"/>
      <c r="M225" s="236" t="s">
        <v>1</v>
      </c>
      <c r="N225" s="237" t="s">
        <v>42</v>
      </c>
      <c r="O225" s="91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0" t="s">
        <v>235</v>
      </c>
      <c r="AT225" s="240" t="s">
        <v>162</v>
      </c>
      <c r="AU225" s="240" t="s">
        <v>86</v>
      </c>
      <c r="AY225" s="17" t="s">
        <v>159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7" t="s">
        <v>84</v>
      </c>
      <c r="BK225" s="241">
        <f>ROUND(I225*H225,2)</f>
        <v>0</v>
      </c>
      <c r="BL225" s="17" t="s">
        <v>235</v>
      </c>
      <c r="BM225" s="240" t="s">
        <v>1361</v>
      </c>
    </row>
    <row r="226" s="13" customFormat="1">
      <c r="A226" s="13"/>
      <c r="B226" s="242"/>
      <c r="C226" s="243"/>
      <c r="D226" s="244" t="s">
        <v>193</v>
      </c>
      <c r="E226" s="245" t="s">
        <v>1</v>
      </c>
      <c r="F226" s="246" t="s">
        <v>1362</v>
      </c>
      <c r="G226" s="243"/>
      <c r="H226" s="247">
        <v>5.96</v>
      </c>
      <c r="I226" s="248"/>
      <c r="J226" s="243"/>
      <c r="K226" s="243"/>
      <c r="L226" s="249"/>
      <c r="M226" s="250"/>
      <c r="N226" s="251"/>
      <c r="O226" s="251"/>
      <c r="P226" s="251"/>
      <c r="Q226" s="251"/>
      <c r="R226" s="251"/>
      <c r="S226" s="251"/>
      <c r="T226" s="25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3" t="s">
        <v>193</v>
      </c>
      <c r="AU226" s="253" t="s">
        <v>86</v>
      </c>
      <c r="AV226" s="13" t="s">
        <v>86</v>
      </c>
      <c r="AW226" s="13" t="s">
        <v>33</v>
      </c>
      <c r="AX226" s="13" t="s">
        <v>84</v>
      </c>
      <c r="AY226" s="253" t="s">
        <v>159</v>
      </c>
    </row>
    <row r="227" s="2" customFormat="1" ht="16.5" customHeight="1">
      <c r="A227" s="38"/>
      <c r="B227" s="39"/>
      <c r="C227" s="265" t="s">
        <v>371</v>
      </c>
      <c r="D227" s="265" t="s">
        <v>268</v>
      </c>
      <c r="E227" s="266" t="s">
        <v>1363</v>
      </c>
      <c r="F227" s="267" t="s">
        <v>1364</v>
      </c>
      <c r="G227" s="268" t="s">
        <v>206</v>
      </c>
      <c r="H227" s="269">
        <v>0.002</v>
      </c>
      <c r="I227" s="270"/>
      <c r="J227" s="271">
        <f>ROUND(I227*H227,2)</f>
        <v>0</v>
      </c>
      <c r="K227" s="272"/>
      <c r="L227" s="273"/>
      <c r="M227" s="274" t="s">
        <v>1</v>
      </c>
      <c r="N227" s="275" t="s">
        <v>42</v>
      </c>
      <c r="O227" s="91"/>
      <c r="P227" s="238">
        <f>O227*H227</f>
        <v>0</v>
      </c>
      <c r="Q227" s="238">
        <v>1</v>
      </c>
      <c r="R227" s="238">
        <f>Q227*H227</f>
        <v>0.002</v>
      </c>
      <c r="S227" s="238">
        <v>0</v>
      </c>
      <c r="T227" s="23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0" t="s">
        <v>317</v>
      </c>
      <c r="AT227" s="240" t="s">
        <v>268</v>
      </c>
      <c r="AU227" s="240" t="s">
        <v>86</v>
      </c>
      <c r="AY227" s="17" t="s">
        <v>159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7" t="s">
        <v>84</v>
      </c>
      <c r="BK227" s="241">
        <f>ROUND(I227*H227,2)</f>
        <v>0</v>
      </c>
      <c r="BL227" s="17" t="s">
        <v>235</v>
      </c>
      <c r="BM227" s="240" t="s">
        <v>1365</v>
      </c>
    </row>
    <row r="228" s="2" customFormat="1">
      <c r="A228" s="38"/>
      <c r="B228" s="39"/>
      <c r="C228" s="40"/>
      <c r="D228" s="244" t="s">
        <v>389</v>
      </c>
      <c r="E228" s="40"/>
      <c r="F228" s="276" t="s">
        <v>1366</v>
      </c>
      <c r="G228" s="40"/>
      <c r="H228" s="40"/>
      <c r="I228" s="277"/>
      <c r="J228" s="40"/>
      <c r="K228" s="40"/>
      <c r="L228" s="44"/>
      <c r="M228" s="278"/>
      <c r="N228" s="279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389</v>
      </c>
      <c r="AU228" s="17" t="s">
        <v>86</v>
      </c>
    </row>
    <row r="229" s="13" customFormat="1">
      <c r="A229" s="13"/>
      <c r="B229" s="242"/>
      <c r="C229" s="243"/>
      <c r="D229" s="244" t="s">
        <v>193</v>
      </c>
      <c r="E229" s="243"/>
      <c r="F229" s="246" t="s">
        <v>1367</v>
      </c>
      <c r="G229" s="243"/>
      <c r="H229" s="247">
        <v>0.002</v>
      </c>
      <c r="I229" s="248"/>
      <c r="J229" s="243"/>
      <c r="K229" s="243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193</v>
      </c>
      <c r="AU229" s="253" t="s">
        <v>86</v>
      </c>
      <c r="AV229" s="13" t="s">
        <v>86</v>
      </c>
      <c r="AW229" s="13" t="s">
        <v>4</v>
      </c>
      <c r="AX229" s="13" t="s">
        <v>84</v>
      </c>
      <c r="AY229" s="253" t="s">
        <v>159</v>
      </c>
    </row>
    <row r="230" s="2" customFormat="1" ht="24.15" customHeight="1">
      <c r="A230" s="38"/>
      <c r="B230" s="39"/>
      <c r="C230" s="228" t="s">
        <v>376</v>
      </c>
      <c r="D230" s="228" t="s">
        <v>162</v>
      </c>
      <c r="E230" s="229" t="s">
        <v>1368</v>
      </c>
      <c r="F230" s="230" t="s">
        <v>1369</v>
      </c>
      <c r="G230" s="231" t="s">
        <v>221</v>
      </c>
      <c r="H230" s="232">
        <v>4.5899999999999999</v>
      </c>
      <c r="I230" s="233"/>
      <c r="J230" s="234">
        <f>ROUND(I230*H230,2)</f>
        <v>0</v>
      </c>
      <c r="K230" s="235"/>
      <c r="L230" s="44"/>
      <c r="M230" s="236" t="s">
        <v>1</v>
      </c>
      <c r="N230" s="237" t="s">
        <v>42</v>
      </c>
      <c r="O230" s="91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0" t="s">
        <v>235</v>
      </c>
      <c r="AT230" s="240" t="s">
        <v>162</v>
      </c>
      <c r="AU230" s="240" t="s">
        <v>86</v>
      </c>
      <c r="AY230" s="17" t="s">
        <v>159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7" t="s">
        <v>84</v>
      </c>
      <c r="BK230" s="241">
        <f>ROUND(I230*H230,2)</f>
        <v>0</v>
      </c>
      <c r="BL230" s="17" t="s">
        <v>235</v>
      </c>
      <c r="BM230" s="240" t="s">
        <v>1370</v>
      </c>
    </row>
    <row r="231" s="13" customFormat="1">
      <c r="A231" s="13"/>
      <c r="B231" s="242"/>
      <c r="C231" s="243"/>
      <c r="D231" s="244" t="s">
        <v>193</v>
      </c>
      <c r="E231" s="245" t="s">
        <v>1</v>
      </c>
      <c r="F231" s="246" t="s">
        <v>1371</v>
      </c>
      <c r="G231" s="243"/>
      <c r="H231" s="247">
        <v>4.5899999999999999</v>
      </c>
      <c r="I231" s="248"/>
      <c r="J231" s="243"/>
      <c r="K231" s="243"/>
      <c r="L231" s="249"/>
      <c r="M231" s="250"/>
      <c r="N231" s="251"/>
      <c r="O231" s="251"/>
      <c r="P231" s="251"/>
      <c r="Q231" s="251"/>
      <c r="R231" s="251"/>
      <c r="S231" s="251"/>
      <c r="T231" s="25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3" t="s">
        <v>193</v>
      </c>
      <c r="AU231" s="253" t="s">
        <v>86</v>
      </c>
      <c r="AV231" s="13" t="s">
        <v>86</v>
      </c>
      <c r="AW231" s="13" t="s">
        <v>33</v>
      </c>
      <c r="AX231" s="13" t="s">
        <v>84</v>
      </c>
      <c r="AY231" s="253" t="s">
        <v>159</v>
      </c>
    </row>
    <row r="232" s="2" customFormat="1" ht="16.5" customHeight="1">
      <c r="A232" s="38"/>
      <c r="B232" s="39"/>
      <c r="C232" s="265" t="s">
        <v>381</v>
      </c>
      <c r="D232" s="265" t="s">
        <v>268</v>
      </c>
      <c r="E232" s="266" t="s">
        <v>1363</v>
      </c>
      <c r="F232" s="267" t="s">
        <v>1364</v>
      </c>
      <c r="G232" s="268" t="s">
        <v>206</v>
      </c>
      <c r="H232" s="269">
        <v>0.002</v>
      </c>
      <c r="I232" s="270"/>
      <c r="J232" s="271">
        <f>ROUND(I232*H232,2)</f>
        <v>0</v>
      </c>
      <c r="K232" s="272"/>
      <c r="L232" s="273"/>
      <c r="M232" s="274" t="s">
        <v>1</v>
      </c>
      <c r="N232" s="275" t="s">
        <v>42</v>
      </c>
      <c r="O232" s="91"/>
      <c r="P232" s="238">
        <f>O232*H232</f>
        <v>0</v>
      </c>
      <c r="Q232" s="238">
        <v>1</v>
      </c>
      <c r="R232" s="238">
        <f>Q232*H232</f>
        <v>0.002</v>
      </c>
      <c r="S232" s="238">
        <v>0</v>
      </c>
      <c r="T232" s="239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0" t="s">
        <v>317</v>
      </c>
      <c r="AT232" s="240" t="s">
        <v>268</v>
      </c>
      <c r="AU232" s="240" t="s">
        <v>86</v>
      </c>
      <c r="AY232" s="17" t="s">
        <v>159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7" t="s">
        <v>84</v>
      </c>
      <c r="BK232" s="241">
        <f>ROUND(I232*H232,2)</f>
        <v>0</v>
      </c>
      <c r="BL232" s="17" t="s">
        <v>235</v>
      </c>
      <c r="BM232" s="240" t="s">
        <v>1372</v>
      </c>
    </row>
    <row r="233" s="2" customFormat="1">
      <c r="A233" s="38"/>
      <c r="B233" s="39"/>
      <c r="C233" s="40"/>
      <c r="D233" s="244" t="s">
        <v>389</v>
      </c>
      <c r="E233" s="40"/>
      <c r="F233" s="276" t="s">
        <v>1366</v>
      </c>
      <c r="G233" s="40"/>
      <c r="H233" s="40"/>
      <c r="I233" s="277"/>
      <c r="J233" s="40"/>
      <c r="K233" s="40"/>
      <c r="L233" s="44"/>
      <c r="M233" s="278"/>
      <c r="N233" s="279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389</v>
      </c>
      <c r="AU233" s="17" t="s">
        <v>86</v>
      </c>
    </row>
    <row r="234" s="13" customFormat="1">
      <c r="A234" s="13"/>
      <c r="B234" s="242"/>
      <c r="C234" s="243"/>
      <c r="D234" s="244" t="s">
        <v>193</v>
      </c>
      <c r="E234" s="243"/>
      <c r="F234" s="246" t="s">
        <v>1373</v>
      </c>
      <c r="G234" s="243"/>
      <c r="H234" s="247">
        <v>0.002</v>
      </c>
      <c r="I234" s="248"/>
      <c r="J234" s="243"/>
      <c r="K234" s="243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193</v>
      </c>
      <c r="AU234" s="253" t="s">
        <v>86</v>
      </c>
      <c r="AV234" s="13" t="s">
        <v>86</v>
      </c>
      <c r="AW234" s="13" t="s">
        <v>4</v>
      </c>
      <c r="AX234" s="13" t="s">
        <v>84</v>
      </c>
      <c r="AY234" s="253" t="s">
        <v>159</v>
      </c>
    </row>
    <row r="235" s="2" customFormat="1" ht="16.5" customHeight="1">
      <c r="A235" s="38"/>
      <c r="B235" s="39"/>
      <c r="C235" s="228" t="s">
        <v>385</v>
      </c>
      <c r="D235" s="228" t="s">
        <v>162</v>
      </c>
      <c r="E235" s="229" t="s">
        <v>1374</v>
      </c>
      <c r="F235" s="230" t="s">
        <v>1375</v>
      </c>
      <c r="G235" s="231" t="s">
        <v>221</v>
      </c>
      <c r="H235" s="232">
        <v>5.96</v>
      </c>
      <c r="I235" s="233"/>
      <c r="J235" s="234">
        <f>ROUND(I235*H235,2)</f>
        <v>0</v>
      </c>
      <c r="K235" s="235"/>
      <c r="L235" s="44"/>
      <c r="M235" s="236" t="s">
        <v>1</v>
      </c>
      <c r="N235" s="237" t="s">
        <v>42</v>
      </c>
      <c r="O235" s="91"/>
      <c r="P235" s="238">
        <f>O235*H235</f>
        <v>0</v>
      </c>
      <c r="Q235" s="238">
        <v>0</v>
      </c>
      <c r="R235" s="238">
        <f>Q235*H235</f>
        <v>0</v>
      </c>
      <c r="S235" s="238">
        <v>0.0040000000000000001</v>
      </c>
      <c r="T235" s="239">
        <f>S235*H235</f>
        <v>0.02384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0" t="s">
        <v>235</v>
      </c>
      <c r="AT235" s="240" t="s">
        <v>162</v>
      </c>
      <c r="AU235" s="240" t="s">
        <v>86</v>
      </c>
      <c r="AY235" s="17" t="s">
        <v>159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7" t="s">
        <v>84</v>
      </c>
      <c r="BK235" s="241">
        <f>ROUND(I235*H235,2)</f>
        <v>0</v>
      </c>
      <c r="BL235" s="17" t="s">
        <v>235</v>
      </c>
      <c r="BM235" s="240" t="s">
        <v>1376</v>
      </c>
    </row>
    <row r="236" s="13" customFormat="1">
      <c r="A236" s="13"/>
      <c r="B236" s="242"/>
      <c r="C236" s="243"/>
      <c r="D236" s="244" t="s">
        <v>193</v>
      </c>
      <c r="E236" s="245" t="s">
        <v>1</v>
      </c>
      <c r="F236" s="246" t="s">
        <v>1377</v>
      </c>
      <c r="G236" s="243"/>
      <c r="H236" s="247">
        <v>5.96</v>
      </c>
      <c r="I236" s="248"/>
      <c r="J236" s="243"/>
      <c r="K236" s="243"/>
      <c r="L236" s="249"/>
      <c r="M236" s="250"/>
      <c r="N236" s="251"/>
      <c r="O236" s="251"/>
      <c r="P236" s="251"/>
      <c r="Q236" s="251"/>
      <c r="R236" s="251"/>
      <c r="S236" s="251"/>
      <c r="T236" s="25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3" t="s">
        <v>193</v>
      </c>
      <c r="AU236" s="253" t="s">
        <v>86</v>
      </c>
      <c r="AV236" s="13" t="s">
        <v>86</v>
      </c>
      <c r="AW236" s="13" t="s">
        <v>33</v>
      </c>
      <c r="AX236" s="13" t="s">
        <v>84</v>
      </c>
      <c r="AY236" s="253" t="s">
        <v>159</v>
      </c>
    </row>
    <row r="237" s="2" customFormat="1" ht="24.15" customHeight="1">
      <c r="A237" s="38"/>
      <c r="B237" s="39"/>
      <c r="C237" s="228" t="s">
        <v>391</v>
      </c>
      <c r="D237" s="228" t="s">
        <v>162</v>
      </c>
      <c r="E237" s="229" t="s">
        <v>1378</v>
      </c>
      <c r="F237" s="230" t="s">
        <v>1379</v>
      </c>
      <c r="G237" s="231" t="s">
        <v>221</v>
      </c>
      <c r="H237" s="232">
        <v>11.92</v>
      </c>
      <c r="I237" s="233"/>
      <c r="J237" s="234">
        <f>ROUND(I237*H237,2)</f>
        <v>0</v>
      </c>
      <c r="K237" s="235"/>
      <c r="L237" s="44"/>
      <c r="M237" s="236" t="s">
        <v>1</v>
      </c>
      <c r="N237" s="237" t="s">
        <v>42</v>
      </c>
      <c r="O237" s="91"/>
      <c r="P237" s="238">
        <f>O237*H237</f>
        <v>0</v>
      </c>
      <c r="Q237" s="238">
        <v>0.00040000000000000002</v>
      </c>
      <c r="R237" s="238">
        <f>Q237*H237</f>
        <v>0.0047680000000000005</v>
      </c>
      <c r="S237" s="238">
        <v>0</v>
      </c>
      <c r="T237" s="23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0" t="s">
        <v>235</v>
      </c>
      <c r="AT237" s="240" t="s">
        <v>162</v>
      </c>
      <c r="AU237" s="240" t="s">
        <v>86</v>
      </c>
      <c r="AY237" s="17" t="s">
        <v>159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7" t="s">
        <v>84</v>
      </c>
      <c r="BK237" s="241">
        <f>ROUND(I237*H237,2)</f>
        <v>0</v>
      </c>
      <c r="BL237" s="17" t="s">
        <v>235</v>
      </c>
      <c r="BM237" s="240" t="s">
        <v>1380</v>
      </c>
    </row>
    <row r="238" s="13" customFormat="1">
      <c r="A238" s="13"/>
      <c r="B238" s="242"/>
      <c r="C238" s="243"/>
      <c r="D238" s="244" t="s">
        <v>193</v>
      </c>
      <c r="E238" s="245" t="s">
        <v>1</v>
      </c>
      <c r="F238" s="246" t="s">
        <v>1381</v>
      </c>
      <c r="G238" s="243"/>
      <c r="H238" s="247">
        <v>11.92</v>
      </c>
      <c r="I238" s="248"/>
      <c r="J238" s="243"/>
      <c r="K238" s="243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193</v>
      </c>
      <c r="AU238" s="253" t="s">
        <v>86</v>
      </c>
      <c r="AV238" s="13" t="s">
        <v>86</v>
      </c>
      <c r="AW238" s="13" t="s">
        <v>33</v>
      </c>
      <c r="AX238" s="13" t="s">
        <v>84</v>
      </c>
      <c r="AY238" s="253" t="s">
        <v>159</v>
      </c>
    </row>
    <row r="239" s="2" customFormat="1" ht="49.05" customHeight="1">
      <c r="A239" s="38"/>
      <c r="B239" s="39"/>
      <c r="C239" s="265" t="s">
        <v>395</v>
      </c>
      <c r="D239" s="265" t="s">
        <v>268</v>
      </c>
      <c r="E239" s="266" t="s">
        <v>1382</v>
      </c>
      <c r="F239" s="267" t="s">
        <v>1383</v>
      </c>
      <c r="G239" s="268" t="s">
        <v>221</v>
      </c>
      <c r="H239" s="269">
        <v>13.893000000000001</v>
      </c>
      <c r="I239" s="270"/>
      <c r="J239" s="271">
        <f>ROUND(I239*H239,2)</f>
        <v>0</v>
      </c>
      <c r="K239" s="272"/>
      <c r="L239" s="273"/>
      <c r="M239" s="274" t="s">
        <v>1</v>
      </c>
      <c r="N239" s="275" t="s">
        <v>42</v>
      </c>
      <c r="O239" s="91"/>
      <c r="P239" s="238">
        <f>O239*H239</f>
        <v>0</v>
      </c>
      <c r="Q239" s="238">
        <v>0.0054000000000000003</v>
      </c>
      <c r="R239" s="238">
        <f>Q239*H239</f>
        <v>0.075022200000000011</v>
      </c>
      <c r="S239" s="238">
        <v>0</v>
      </c>
      <c r="T239" s="239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0" t="s">
        <v>317</v>
      </c>
      <c r="AT239" s="240" t="s">
        <v>268</v>
      </c>
      <c r="AU239" s="240" t="s">
        <v>86</v>
      </c>
      <c r="AY239" s="17" t="s">
        <v>159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7" t="s">
        <v>84</v>
      </c>
      <c r="BK239" s="241">
        <f>ROUND(I239*H239,2)</f>
        <v>0</v>
      </c>
      <c r="BL239" s="17" t="s">
        <v>235</v>
      </c>
      <c r="BM239" s="240" t="s">
        <v>1384</v>
      </c>
    </row>
    <row r="240" s="13" customFormat="1">
      <c r="A240" s="13"/>
      <c r="B240" s="242"/>
      <c r="C240" s="243"/>
      <c r="D240" s="244" t="s">
        <v>193</v>
      </c>
      <c r="E240" s="243"/>
      <c r="F240" s="246" t="s">
        <v>1385</v>
      </c>
      <c r="G240" s="243"/>
      <c r="H240" s="247">
        <v>13.893000000000001</v>
      </c>
      <c r="I240" s="248"/>
      <c r="J240" s="243"/>
      <c r="K240" s="243"/>
      <c r="L240" s="249"/>
      <c r="M240" s="250"/>
      <c r="N240" s="251"/>
      <c r="O240" s="251"/>
      <c r="P240" s="251"/>
      <c r="Q240" s="251"/>
      <c r="R240" s="251"/>
      <c r="S240" s="251"/>
      <c r="T240" s="25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3" t="s">
        <v>193</v>
      </c>
      <c r="AU240" s="253" t="s">
        <v>86</v>
      </c>
      <c r="AV240" s="13" t="s">
        <v>86</v>
      </c>
      <c r="AW240" s="13" t="s">
        <v>4</v>
      </c>
      <c r="AX240" s="13" t="s">
        <v>84</v>
      </c>
      <c r="AY240" s="253" t="s">
        <v>159</v>
      </c>
    </row>
    <row r="241" s="2" customFormat="1" ht="24.15" customHeight="1">
      <c r="A241" s="38"/>
      <c r="B241" s="39"/>
      <c r="C241" s="228" t="s">
        <v>399</v>
      </c>
      <c r="D241" s="228" t="s">
        <v>162</v>
      </c>
      <c r="E241" s="229" t="s">
        <v>1386</v>
      </c>
      <c r="F241" s="230" t="s">
        <v>1387</v>
      </c>
      <c r="G241" s="231" t="s">
        <v>221</v>
      </c>
      <c r="H241" s="232">
        <v>4.5899999999999999</v>
      </c>
      <c r="I241" s="233"/>
      <c r="J241" s="234">
        <f>ROUND(I241*H241,2)</f>
        <v>0</v>
      </c>
      <c r="K241" s="235"/>
      <c r="L241" s="44"/>
      <c r="M241" s="236" t="s">
        <v>1</v>
      </c>
      <c r="N241" s="237" t="s">
        <v>42</v>
      </c>
      <c r="O241" s="91"/>
      <c r="P241" s="238">
        <f>O241*H241</f>
        <v>0</v>
      </c>
      <c r="Q241" s="238">
        <v>0.00040000000000000002</v>
      </c>
      <c r="R241" s="238">
        <f>Q241*H241</f>
        <v>0.001836</v>
      </c>
      <c r="S241" s="238">
        <v>0</v>
      </c>
      <c r="T241" s="239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0" t="s">
        <v>235</v>
      </c>
      <c r="AT241" s="240" t="s">
        <v>162</v>
      </c>
      <c r="AU241" s="240" t="s">
        <v>86</v>
      </c>
      <c r="AY241" s="17" t="s">
        <v>159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7" t="s">
        <v>84</v>
      </c>
      <c r="BK241" s="241">
        <f>ROUND(I241*H241,2)</f>
        <v>0</v>
      </c>
      <c r="BL241" s="17" t="s">
        <v>235</v>
      </c>
      <c r="BM241" s="240" t="s">
        <v>1388</v>
      </c>
    </row>
    <row r="242" s="13" customFormat="1">
      <c r="A242" s="13"/>
      <c r="B242" s="242"/>
      <c r="C242" s="243"/>
      <c r="D242" s="244" t="s">
        <v>193</v>
      </c>
      <c r="E242" s="245" t="s">
        <v>1</v>
      </c>
      <c r="F242" s="246" t="s">
        <v>1371</v>
      </c>
      <c r="G242" s="243"/>
      <c r="H242" s="247">
        <v>4.5899999999999999</v>
      </c>
      <c r="I242" s="248"/>
      <c r="J242" s="243"/>
      <c r="K242" s="243"/>
      <c r="L242" s="249"/>
      <c r="M242" s="250"/>
      <c r="N242" s="251"/>
      <c r="O242" s="251"/>
      <c r="P242" s="251"/>
      <c r="Q242" s="251"/>
      <c r="R242" s="251"/>
      <c r="S242" s="251"/>
      <c r="T242" s="25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3" t="s">
        <v>193</v>
      </c>
      <c r="AU242" s="253" t="s">
        <v>86</v>
      </c>
      <c r="AV242" s="13" t="s">
        <v>86</v>
      </c>
      <c r="AW242" s="13" t="s">
        <v>33</v>
      </c>
      <c r="AX242" s="13" t="s">
        <v>84</v>
      </c>
      <c r="AY242" s="253" t="s">
        <v>159</v>
      </c>
    </row>
    <row r="243" s="2" customFormat="1" ht="49.05" customHeight="1">
      <c r="A243" s="38"/>
      <c r="B243" s="39"/>
      <c r="C243" s="265" t="s">
        <v>405</v>
      </c>
      <c r="D243" s="265" t="s">
        <v>268</v>
      </c>
      <c r="E243" s="266" t="s">
        <v>1382</v>
      </c>
      <c r="F243" s="267" t="s">
        <v>1383</v>
      </c>
      <c r="G243" s="268" t="s">
        <v>221</v>
      </c>
      <c r="H243" s="269">
        <v>5.6040000000000001</v>
      </c>
      <c r="I243" s="270"/>
      <c r="J243" s="271">
        <f>ROUND(I243*H243,2)</f>
        <v>0</v>
      </c>
      <c r="K243" s="272"/>
      <c r="L243" s="273"/>
      <c r="M243" s="274" t="s">
        <v>1</v>
      </c>
      <c r="N243" s="275" t="s">
        <v>42</v>
      </c>
      <c r="O243" s="91"/>
      <c r="P243" s="238">
        <f>O243*H243</f>
        <v>0</v>
      </c>
      <c r="Q243" s="238">
        <v>0.0054000000000000003</v>
      </c>
      <c r="R243" s="238">
        <f>Q243*H243</f>
        <v>0.030261600000000003</v>
      </c>
      <c r="S243" s="238">
        <v>0</v>
      </c>
      <c r="T243" s="239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0" t="s">
        <v>317</v>
      </c>
      <c r="AT243" s="240" t="s">
        <v>268</v>
      </c>
      <c r="AU243" s="240" t="s">
        <v>86</v>
      </c>
      <c r="AY243" s="17" t="s">
        <v>159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7" t="s">
        <v>84</v>
      </c>
      <c r="BK243" s="241">
        <f>ROUND(I243*H243,2)</f>
        <v>0</v>
      </c>
      <c r="BL243" s="17" t="s">
        <v>235</v>
      </c>
      <c r="BM243" s="240" t="s">
        <v>1389</v>
      </c>
    </row>
    <row r="244" s="13" customFormat="1">
      <c r="A244" s="13"/>
      <c r="B244" s="242"/>
      <c r="C244" s="243"/>
      <c r="D244" s="244" t="s">
        <v>193</v>
      </c>
      <c r="E244" s="243"/>
      <c r="F244" s="246" t="s">
        <v>1390</v>
      </c>
      <c r="G244" s="243"/>
      <c r="H244" s="247">
        <v>5.6040000000000001</v>
      </c>
      <c r="I244" s="248"/>
      <c r="J244" s="243"/>
      <c r="K244" s="243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193</v>
      </c>
      <c r="AU244" s="253" t="s">
        <v>86</v>
      </c>
      <c r="AV244" s="13" t="s">
        <v>86</v>
      </c>
      <c r="AW244" s="13" t="s">
        <v>4</v>
      </c>
      <c r="AX244" s="13" t="s">
        <v>84</v>
      </c>
      <c r="AY244" s="253" t="s">
        <v>159</v>
      </c>
    </row>
    <row r="245" s="2" customFormat="1" ht="24.15" customHeight="1">
      <c r="A245" s="38"/>
      <c r="B245" s="39"/>
      <c r="C245" s="228" t="s">
        <v>410</v>
      </c>
      <c r="D245" s="228" t="s">
        <v>162</v>
      </c>
      <c r="E245" s="229" t="s">
        <v>1391</v>
      </c>
      <c r="F245" s="230" t="s">
        <v>1392</v>
      </c>
      <c r="G245" s="231" t="s">
        <v>264</v>
      </c>
      <c r="H245" s="232">
        <v>18.359999999999999</v>
      </c>
      <c r="I245" s="233"/>
      <c r="J245" s="234">
        <f>ROUND(I245*H245,2)</f>
        <v>0</v>
      </c>
      <c r="K245" s="235"/>
      <c r="L245" s="44"/>
      <c r="M245" s="236" t="s">
        <v>1</v>
      </c>
      <c r="N245" s="237" t="s">
        <v>42</v>
      </c>
      <c r="O245" s="91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0" t="s">
        <v>235</v>
      </c>
      <c r="AT245" s="240" t="s">
        <v>162</v>
      </c>
      <c r="AU245" s="240" t="s">
        <v>86</v>
      </c>
      <c r="AY245" s="17" t="s">
        <v>159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7" t="s">
        <v>84</v>
      </c>
      <c r="BK245" s="241">
        <f>ROUND(I245*H245,2)</f>
        <v>0</v>
      </c>
      <c r="BL245" s="17" t="s">
        <v>235</v>
      </c>
      <c r="BM245" s="240" t="s">
        <v>1393</v>
      </c>
    </row>
    <row r="246" s="2" customFormat="1" ht="16.5" customHeight="1">
      <c r="A246" s="38"/>
      <c r="B246" s="39"/>
      <c r="C246" s="265" t="s">
        <v>416</v>
      </c>
      <c r="D246" s="265" t="s">
        <v>268</v>
      </c>
      <c r="E246" s="266" t="s">
        <v>1394</v>
      </c>
      <c r="F246" s="267" t="s">
        <v>1395</v>
      </c>
      <c r="G246" s="268" t="s">
        <v>1396</v>
      </c>
      <c r="H246" s="269">
        <v>28.724</v>
      </c>
      <c r="I246" s="270"/>
      <c r="J246" s="271">
        <f>ROUND(I246*H246,2)</f>
        <v>0</v>
      </c>
      <c r="K246" s="272"/>
      <c r="L246" s="273"/>
      <c r="M246" s="274" t="s">
        <v>1</v>
      </c>
      <c r="N246" s="275" t="s">
        <v>42</v>
      </c>
      <c r="O246" s="91"/>
      <c r="P246" s="238">
        <f>O246*H246</f>
        <v>0</v>
      </c>
      <c r="Q246" s="238">
        <v>0.001</v>
      </c>
      <c r="R246" s="238">
        <f>Q246*H246</f>
        <v>0.028724</v>
      </c>
      <c r="S246" s="238">
        <v>0</v>
      </c>
      <c r="T246" s="239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0" t="s">
        <v>317</v>
      </c>
      <c r="AT246" s="240" t="s">
        <v>268</v>
      </c>
      <c r="AU246" s="240" t="s">
        <v>86</v>
      </c>
      <c r="AY246" s="17" t="s">
        <v>159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7" t="s">
        <v>84</v>
      </c>
      <c r="BK246" s="241">
        <f>ROUND(I246*H246,2)</f>
        <v>0</v>
      </c>
      <c r="BL246" s="17" t="s">
        <v>235</v>
      </c>
      <c r="BM246" s="240" t="s">
        <v>1397</v>
      </c>
    </row>
    <row r="247" s="13" customFormat="1">
      <c r="A247" s="13"/>
      <c r="B247" s="242"/>
      <c r="C247" s="243"/>
      <c r="D247" s="244" t="s">
        <v>193</v>
      </c>
      <c r="E247" s="243"/>
      <c r="F247" s="246" t="s">
        <v>1398</v>
      </c>
      <c r="G247" s="243"/>
      <c r="H247" s="247">
        <v>28.724</v>
      </c>
      <c r="I247" s="248"/>
      <c r="J247" s="243"/>
      <c r="K247" s="243"/>
      <c r="L247" s="249"/>
      <c r="M247" s="250"/>
      <c r="N247" s="251"/>
      <c r="O247" s="251"/>
      <c r="P247" s="251"/>
      <c r="Q247" s="251"/>
      <c r="R247" s="251"/>
      <c r="S247" s="251"/>
      <c r="T247" s="25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3" t="s">
        <v>193</v>
      </c>
      <c r="AU247" s="253" t="s">
        <v>86</v>
      </c>
      <c r="AV247" s="13" t="s">
        <v>86</v>
      </c>
      <c r="AW247" s="13" t="s">
        <v>4</v>
      </c>
      <c r="AX247" s="13" t="s">
        <v>84</v>
      </c>
      <c r="AY247" s="253" t="s">
        <v>159</v>
      </c>
    </row>
    <row r="248" s="2" customFormat="1" ht="24.15" customHeight="1">
      <c r="A248" s="38"/>
      <c r="B248" s="39"/>
      <c r="C248" s="228" t="s">
        <v>421</v>
      </c>
      <c r="D248" s="228" t="s">
        <v>162</v>
      </c>
      <c r="E248" s="229" t="s">
        <v>1399</v>
      </c>
      <c r="F248" s="230" t="s">
        <v>1400</v>
      </c>
      <c r="G248" s="231" t="s">
        <v>206</v>
      </c>
      <c r="H248" s="232">
        <v>0.14499999999999999</v>
      </c>
      <c r="I248" s="233"/>
      <c r="J248" s="234">
        <f>ROUND(I248*H248,2)</f>
        <v>0</v>
      </c>
      <c r="K248" s="235"/>
      <c r="L248" s="44"/>
      <c r="M248" s="236" t="s">
        <v>1</v>
      </c>
      <c r="N248" s="237" t="s">
        <v>42</v>
      </c>
      <c r="O248" s="91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0" t="s">
        <v>235</v>
      </c>
      <c r="AT248" s="240" t="s">
        <v>162</v>
      </c>
      <c r="AU248" s="240" t="s">
        <v>86</v>
      </c>
      <c r="AY248" s="17" t="s">
        <v>159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7" t="s">
        <v>84</v>
      </c>
      <c r="BK248" s="241">
        <f>ROUND(I248*H248,2)</f>
        <v>0</v>
      </c>
      <c r="BL248" s="17" t="s">
        <v>235</v>
      </c>
      <c r="BM248" s="240" t="s">
        <v>1401</v>
      </c>
    </row>
    <row r="249" s="12" customFormat="1" ht="22.8" customHeight="1">
      <c r="A249" s="12"/>
      <c r="B249" s="213"/>
      <c r="C249" s="214"/>
      <c r="D249" s="215" t="s">
        <v>76</v>
      </c>
      <c r="E249" s="226" t="s">
        <v>342</v>
      </c>
      <c r="F249" s="226" t="s">
        <v>343</v>
      </c>
      <c r="G249" s="214"/>
      <c r="H249" s="214"/>
      <c r="I249" s="217"/>
      <c r="J249" s="227">
        <f>BK249</f>
        <v>0</v>
      </c>
      <c r="K249" s="214"/>
      <c r="L249" s="218"/>
      <c r="M249" s="219"/>
      <c r="N249" s="220"/>
      <c r="O249" s="220"/>
      <c r="P249" s="221">
        <f>SUM(P250:P256)</f>
        <v>0</v>
      </c>
      <c r="Q249" s="220"/>
      <c r="R249" s="221">
        <f>SUM(R250:R256)</f>
        <v>0</v>
      </c>
      <c r="S249" s="220"/>
      <c r="T249" s="222">
        <f>SUM(T250:T256)</f>
        <v>0.2654200000000001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3" t="s">
        <v>86</v>
      </c>
      <c r="AT249" s="224" t="s">
        <v>76</v>
      </c>
      <c r="AU249" s="224" t="s">
        <v>84</v>
      </c>
      <c r="AY249" s="223" t="s">
        <v>159</v>
      </c>
      <c r="BK249" s="225">
        <f>SUM(BK250:BK256)</f>
        <v>0</v>
      </c>
    </row>
    <row r="250" s="2" customFormat="1" ht="16.5" customHeight="1">
      <c r="A250" s="38"/>
      <c r="B250" s="39"/>
      <c r="C250" s="228" t="s">
        <v>425</v>
      </c>
      <c r="D250" s="228" t="s">
        <v>162</v>
      </c>
      <c r="E250" s="229" t="s">
        <v>345</v>
      </c>
      <c r="F250" s="230" t="s">
        <v>346</v>
      </c>
      <c r="G250" s="231" t="s">
        <v>165</v>
      </c>
      <c r="H250" s="232">
        <v>4</v>
      </c>
      <c r="I250" s="233"/>
      <c r="J250" s="234">
        <f>ROUND(I250*H250,2)</f>
        <v>0</v>
      </c>
      <c r="K250" s="235"/>
      <c r="L250" s="44"/>
      <c r="M250" s="236" t="s">
        <v>1</v>
      </c>
      <c r="N250" s="237" t="s">
        <v>42</v>
      </c>
      <c r="O250" s="91"/>
      <c r="P250" s="238">
        <f>O250*H250</f>
        <v>0</v>
      </c>
      <c r="Q250" s="238">
        <v>0</v>
      </c>
      <c r="R250" s="238">
        <f>Q250*H250</f>
        <v>0</v>
      </c>
      <c r="S250" s="238">
        <v>0.034200000000000001</v>
      </c>
      <c r="T250" s="239">
        <f>S250*H250</f>
        <v>0.13680000000000001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0" t="s">
        <v>235</v>
      </c>
      <c r="AT250" s="240" t="s">
        <v>162</v>
      </c>
      <c r="AU250" s="240" t="s">
        <v>86</v>
      </c>
      <c r="AY250" s="17" t="s">
        <v>159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7" t="s">
        <v>84</v>
      </c>
      <c r="BK250" s="241">
        <f>ROUND(I250*H250,2)</f>
        <v>0</v>
      </c>
      <c r="BL250" s="17" t="s">
        <v>235</v>
      </c>
      <c r="BM250" s="240" t="s">
        <v>1402</v>
      </c>
    </row>
    <row r="251" s="2" customFormat="1" ht="24.15" customHeight="1">
      <c r="A251" s="38"/>
      <c r="B251" s="39"/>
      <c r="C251" s="228" t="s">
        <v>429</v>
      </c>
      <c r="D251" s="228" t="s">
        <v>162</v>
      </c>
      <c r="E251" s="229" t="s">
        <v>349</v>
      </c>
      <c r="F251" s="230" t="s">
        <v>350</v>
      </c>
      <c r="G251" s="231" t="s">
        <v>165</v>
      </c>
      <c r="H251" s="232">
        <v>1</v>
      </c>
      <c r="I251" s="233"/>
      <c r="J251" s="234">
        <f>ROUND(I251*H251,2)</f>
        <v>0</v>
      </c>
      <c r="K251" s="235"/>
      <c r="L251" s="44"/>
      <c r="M251" s="236" t="s">
        <v>1</v>
      </c>
      <c r="N251" s="237" t="s">
        <v>42</v>
      </c>
      <c r="O251" s="91"/>
      <c r="P251" s="238">
        <f>O251*H251</f>
        <v>0</v>
      </c>
      <c r="Q251" s="238">
        <v>0</v>
      </c>
      <c r="R251" s="238">
        <f>Q251*H251</f>
        <v>0</v>
      </c>
      <c r="S251" s="238">
        <v>0.01107</v>
      </c>
      <c r="T251" s="239">
        <f>S251*H251</f>
        <v>0.01107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0" t="s">
        <v>235</v>
      </c>
      <c r="AT251" s="240" t="s">
        <v>162</v>
      </c>
      <c r="AU251" s="240" t="s">
        <v>86</v>
      </c>
      <c r="AY251" s="17" t="s">
        <v>159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7" t="s">
        <v>84</v>
      </c>
      <c r="BK251" s="241">
        <f>ROUND(I251*H251,2)</f>
        <v>0</v>
      </c>
      <c r="BL251" s="17" t="s">
        <v>235</v>
      </c>
      <c r="BM251" s="240" t="s">
        <v>1403</v>
      </c>
    </row>
    <row r="252" s="2" customFormat="1" ht="16.5" customHeight="1">
      <c r="A252" s="38"/>
      <c r="B252" s="39"/>
      <c r="C252" s="228" t="s">
        <v>433</v>
      </c>
      <c r="D252" s="228" t="s">
        <v>162</v>
      </c>
      <c r="E252" s="229" t="s">
        <v>353</v>
      </c>
      <c r="F252" s="230" t="s">
        <v>354</v>
      </c>
      <c r="G252" s="231" t="s">
        <v>165</v>
      </c>
      <c r="H252" s="232">
        <v>4</v>
      </c>
      <c r="I252" s="233"/>
      <c r="J252" s="234">
        <f>ROUND(I252*H252,2)</f>
        <v>0</v>
      </c>
      <c r="K252" s="235"/>
      <c r="L252" s="44"/>
      <c r="M252" s="236" t="s">
        <v>1</v>
      </c>
      <c r="N252" s="237" t="s">
        <v>42</v>
      </c>
      <c r="O252" s="91"/>
      <c r="P252" s="238">
        <f>O252*H252</f>
        <v>0</v>
      </c>
      <c r="Q252" s="238">
        <v>0</v>
      </c>
      <c r="R252" s="238">
        <f>Q252*H252</f>
        <v>0</v>
      </c>
      <c r="S252" s="238">
        <v>0.019460000000000002</v>
      </c>
      <c r="T252" s="239">
        <f>S252*H252</f>
        <v>0.077840000000000006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0" t="s">
        <v>235</v>
      </c>
      <c r="AT252" s="240" t="s">
        <v>162</v>
      </c>
      <c r="AU252" s="240" t="s">
        <v>86</v>
      </c>
      <c r="AY252" s="17" t="s">
        <v>159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7" t="s">
        <v>84</v>
      </c>
      <c r="BK252" s="241">
        <f>ROUND(I252*H252,2)</f>
        <v>0</v>
      </c>
      <c r="BL252" s="17" t="s">
        <v>235</v>
      </c>
      <c r="BM252" s="240" t="s">
        <v>1404</v>
      </c>
    </row>
    <row r="253" s="2" customFormat="1" ht="21.75" customHeight="1">
      <c r="A253" s="38"/>
      <c r="B253" s="39"/>
      <c r="C253" s="228" t="s">
        <v>437</v>
      </c>
      <c r="D253" s="228" t="s">
        <v>162</v>
      </c>
      <c r="E253" s="229" t="s">
        <v>1405</v>
      </c>
      <c r="F253" s="230" t="s">
        <v>1406</v>
      </c>
      <c r="G253" s="231" t="s">
        <v>165</v>
      </c>
      <c r="H253" s="232">
        <v>1</v>
      </c>
      <c r="I253" s="233"/>
      <c r="J253" s="234">
        <f>ROUND(I253*H253,2)</f>
        <v>0</v>
      </c>
      <c r="K253" s="235"/>
      <c r="L253" s="44"/>
      <c r="M253" s="236" t="s">
        <v>1</v>
      </c>
      <c r="N253" s="237" t="s">
        <v>42</v>
      </c>
      <c r="O253" s="91"/>
      <c r="P253" s="238">
        <f>O253*H253</f>
        <v>0</v>
      </c>
      <c r="Q253" s="238">
        <v>0</v>
      </c>
      <c r="R253" s="238">
        <f>Q253*H253</f>
        <v>0</v>
      </c>
      <c r="S253" s="238">
        <v>0.024500000000000001</v>
      </c>
      <c r="T253" s="239">
        <f>S253*H253</f>
        <v>0.024500000000000001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0" t="s">
        <v>235</v>
      </c>
      <c r="AT253" s="240" t="s">
        <v>162</v>
      </c>
      <c r="AU253" s="240" t="s">
        <v>86</v>
      </c>
      <c r="AY253" s="17" t="s">
        <v>159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7" t="s">
        <v>84</v>
      </c>
      <c r="BK253" s="241">
        <f>ROUND(I253*H253,2)</f>
        <v>0</v>
      </c>
      <c r="BL253" s="17" t="s">
        <v>235</v>
      </c>
      <c r="BM253" s="240" t="s">
        <v>1407</v>
      </c>
    </row>
    <row r="254" s="2" customFormat="1" ht="16.5" customHeight="1">
      <c r="A254" s="38"/>
      <c r="B254" s="39"/>
      <c r="C254" s="228" t="s">
        <v>441</v>
      </c>
      <c r="D254" s="228" t="s">
        <v>162</v>
      </c>
      <c r="E254" s="229" t="s">
        <v>361</v>
      </c>
      <c r="F254" s="230" t="s">
        <v>362</v>
      </c>
      <c r="G254" s="231" t="s">
        <v>165</v>
      </c>
      <c r="H254" s="232">
        <v>1</v>
      </c>
      <c r="I254" s="233"/>
      <c r="J254" s="234">
        <f>ROUND(I254*H254,2)</f>
        <v>0</v>
      </c>
      <c r="K254" s="235"/>
      <c r="L254" s="44"/>
      <c r="M254" s="236" t="s">
        <v>1</v>
      </c>
      <c r="N254" s="237" t="s">
        <v>42</v>
      </c>
      <c r="O254" s="91"/>
      <c r="P254" s="238">
        <f>O254*H254</f>
        <v>0</v>
      </c>
      <c r="Q254" s="238">
        <v>0</v>
      </c>
      <c r="R254" s="238">
        <f>Q254*H254</f>
        <v>0</v>
      </c>
      <c r="S254" s="238">
        <v>0.00156</v>
      </c>
      <c r="T254" s="239">
        <f>S254*H254</f>
        <v>0.00156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0" t="s">
        <v>235</v>
      </c>
      <c r="AT254" s="240" t="s">
        <v>162</v>
      </c>
      <c r="AU254" s="240" t="s">
        <v>86</v>
      </c>
      <c r="AY254" s="17" t="s">
        <v>159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7" t="s">
        <v>84</v>
      </c>
      <c r="BK254" s="241">
        <f>ROUND(I254*H254,2)</f>
        <v>0</v>
      </c>
      <c r="BL254" s="17" t="s">
        <v>235</v>
      </c>
      <c r="BM254" s="240" t="s">
        <v>1408</v>
      </c>
    </row>
    <row r="255" s="2" customFormat="1" ht="16.5" customHeight="1">
      <c r="A255" s="38"/>
      <c r="B255" s="39"/>
      <c r="C255" s="228" t="s">
        <v>445</v>
      </c>
      <c r="D255" s="228" t="s">
        <v>162</v>
      </c>
      <c r="E255" s="229" t="s">
        <v>1409</v>
      </c>
      <c r="F255" s="230" t="s">
        <v>1410</v>
      </c>
      <c r="G255" s="231" t="s">
        <v>165</v>
      </c>
      <c r="H255" s="232">
        <v>5</v>
      </c>
      <c r="I255" s="233"/>
      <c r="J255" s="234">
        <f>ROUND(I255*H255,2)</f>
        <v>0</v>
      </c>
      <c r="K255" s="235"/>
      <c r="L255" s="44"/>
      <c r="M255" s="236" t="s">
        <v>1</v>
      </c>
      <c r="N255" s="237" t="s">
        <v>42</v>
      </c>
      <c r="O255" s="91"/>
      <c r="P255" s="238">
        <f>O255*H255</f>
        <v>0</v>
      </c>
      <c r="Q255" s="238">
        <v>0</v>
      </c>
      <c r="R255" s="238">
        <f>Q255*H255</f>
        <v>0</v>
      </c>
      <c r="S255" s="238">
        <v>0.00085999999999999998</v>
      </c>
      <c r="T255" s="239">
        <f>S255*H255</f>
        <v>0.0043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0" t="s">
        <v>235</v>
      </c>
      <c r="AT255" s="240" t="s">
        <v>162</v>
      </c>
      <c r="AU255" s="240" t="s">
        <v>86</v>
      </c>
      <c r="AY255" s="17" t="s">
        <v>159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7" t="s">
        <v>84</v>
      </c>
      <c r="BK255" s="241">
        <f>ROUND(I255*H255,2)</f>
        <v>0</v>
      </c>
      <c r="BL255" s="17" t="s">
        <v>235</v>
      </c>
      <c r="BM255" s="240" t="s">
        <v>1411</v>
      </c>
    </row>
    <row r="256" s="2" customFormat="1" ht="16.5" customHeight="1">
      <c r="A256" s="38"/>
      <c r="B256" s="39"/>
      <c r="C256" s="228" t="s">
        <v>450</v>
      </c>
      <c r="D256" s="228" t="s">
        <v>162</v>
      </c>
      <c r="E256" s="229" t="s">
        <v>365</v>
      </c>
      <c r="F256" s="230" t="s">
        <v>366</v>
      </c>
      <c r="G256" s="231" t="s">
        <v>367</v>
      </c>
      <c r="H256" s="232">
        <v>11</v>
      </c>
      <c r="I256" s="233"/>
      <c r="J256" s="234">
        <f>ROUND(I256*H256,2)</f>
        <v>0</v>
      </c>
      <c r="K256" s="235"/>
      <c r="L256" s="44"/>
      <c r="M256" s="236" t="s">
        <v>1</v>
      </c>
      <c r="N256" s="237" t="s">
        <v>42</v>
      </c>
      <c r="O256" s="91"/>
      <c r="P256" s="238">
        <f>O256*H256</f>
        <v>0</v>
      </c>
      <c r="Q256" s="238">
        <v>0</v>
      </c>
      <c r="R256" s="238">
        <f>Q256*H256</f>
        <v>0</v>
      </c>
      <c r="S256" s="238">
        <v>0.00084999999999999995</v>
      </c>
      <c r="T256" s="239">
        <f>S256*H256</f>
        <v>0.0093499999999999989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0" t="s">
        <v>235</v>
      </c>
      <c r="AT256" s="240" t="s">
        <v>162</v>
      </c>
      <c r="AU256" s="240" t="s">
        <v>86</v>
      </c>
      <c r="AY256" s="17" t="s">
        <v>159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7" t="s">
        <v>84</v>
      </c>
      <c r="BK256" s="241">
        <f>ROUND(I256*H256,2)</f>
        <v>0</v>
      </c>
      <c r="BL256" s="17" t="s">
        <v>235</v>
      </c>
      <c r="BM256" s="240" t="s">
        <v>1412</v>
      </c>
    </row>
    <row r="257" s="12" customFormat="1" ht="22.8" customHeight="1">
      <c r="A257" s="12"/>
      <c r="B257" s="213"/>
      <c r="C257" s="214"/>
      <c r="D257" s="215" t="s">
        <v>76</v>
      </c>
      <c r="E257" s="226" t="s">
        <v>369</v>
      </c>
      <c r="F257" s="226" t="s">
        <v>370</v>
      </c>
      <c r="G257" s="214"/>
      <c r="H257" s="214"/>
      <c r="I257" s="217"/>
      <c r="J257" s="227">
        <f>BK257</f>
        <v>0</v>
      </c>
      <c r="K257" s="214"/>
      <c r="L257" s="218"/>
      <c r="M257" s="219"/>
      <c r="N257" s="220"/>
      <c r="O257" s="220"/>
      <c r="P257" s="221">
        <f>SUM(P258:P274)</f>
        <v>0</v>
      </c>
      <c r="Q257" s="220"/>
      <c r="R257" s="221">
        <f>SUM(R258:R274)</f>
        <v>1.2193778400000002</v>
      </c>
      <c r="S257" s="220"/>
      <c r="T257" s="222">
        <f>SUM(T258:T274)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3" t="s">
        <v>86</v>
      </c>
      <c r="AT257" s="224" t="s">
        <v>76</v>
      </c>
      <c r="AU257" s="224" t="s">
        <v>84</v>
      </c>
      <c r="AY257" s="223" t="s">
        <v>159</v>
      </c>
      <c r="BK257" s="225">
        <f>SUM(BK258:BK274)</f>
        <v>0</v>
      </c>
    </row>
    <row r="258" s="2" customFormat="1" ht="24.15" customHeight="1">
      <c r="A258" s="38"/>
      <c r="B258" s="39"/>
      <c r="C258" s="228" t="s">
        <v>455</v>
      </c>
      <c r="D258" s="228" t="s">
        <v>162</v>
      </c>
      <c r="E258" s="229" t="s">
        <v>1413</v>
      </c>
      <c r="F258" s="230" t="s">
        <v>1414</v>
      </c>
      <c r="G258" s="231" t="s">
        <v>221</v>
      </c>
      <c r="H258" s="232">
        <v>14.391</v>
      </c>
      <c r="I258" s="233"/>
      <c r="J258" s="234">
        <f>ROUND(I258*H258,2)</f>
        <v>0</v>
      </c>
      <c r="K258" s="235"/>
      <c r="L258" s="44"/>
      <c r="M258" s="236" t="s">
        <v>1</v>
      </c>
      <c r="N258" s="237" t="s">
        <v>42</v>
      </c>
      <c r="O258" s="91"/>
      <c r="P258" s="238">
        <f>O258*H258</f>
        <v>0</v>
      </c>
      <c r="Q258" s="238">
        <v>0.04428</v>
      </c>
      <c r="R258" s="238">
        <f>Q258*H258</f>
        <v>0.63723348000000002</v>
      </c>
      <c r="S258" s="238">
        <v>0</v>
      </c>
      <c r="T258" s="239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0" t="s">
        <v>235</v>
      </c>
      <c r="AT258" s="240" t="s">
        <v>162</v>
      </c>
      <c r="AU258" s="240" t="s">
        <v>86</v>
      </c>
      <c r="AY258" s="17" t="s">
        <v>159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7" t="s">
        <v>84</v>
      </c>
      <c r="BK258" s="241">
        <f>ROUND(I258*H258,2)</f>
        <v>0</v>
      </c>
      <c r="BL258" s="17" t="s">
        <v>235</v>
      </c>
      <c r="BM258" s="240" t="s">
        <v>1415</v>
      </c>
    </row>
    <row r="259" s="13" customFormat="1">
      <c r="A259" s="13"/>
      <c r="B259" s="242"/>
      <c r="C259" s="243"/>
      <c r="D259" s="244" t="s">
        <v>193</v>
      </c>
      <c r="E259" s="245" t="s">
        <v>1</v>
      </c>
      <c r="F259" s="246" t="s">
        <v>1416</v>
      </c>
      <c r="G259" s="243"/>
      <c r="H259" s="247">
        <v>6.9000000000000004</v>
      </c>
      <c r="I259" s="248"/>
      <c r="J259" s="243"/>
      <c r="K259" s="243"/>
      <c r="L259" s="249"/>
      <c r="M259" s="250"/>
      <c r="N259" s="251"/>
      <c r="O259" s="251"/>
      <c r="P259" s="251"/>
      <c r="Q259" s="251"/>
      <c r="R259" s="251"/>
      <c r="S259" s="251"/>
      <c r="T259" s="25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3" t="s">
        <v>193</v>
      </c>
      <c r="AU259" s="253" t="s">
        <v>86</v>
      </c>
      <c r="AV259" s="13" t="s">
        <v>86</v>
      </c>
      <c r="AW259" s="13" t="s">
        <v>33</v>
      </c>
      <c r="AX259" s="13" t="s">
        <v>77</v>
      </c>
      <c r="AY259" s="253" t="s">
        <v>159</v>
      </c>
    </row>
    <row r="260" s="13" customFormat="1">
      <c r="A260" s="13"/>
      <c r="B260" s="242"/>
      <c r="C260" s="243"/>
      <c r="D260" s="244" t="s">
        <v>193</v>
      </c>
      <c r="E260" s="245" t="s">
        <v>1</v>
      </c>
      <c r="F260" s="246" t="s">
        <v>1417</v>
      </c>
      <c r="G260" s="243"/>
      <c r="H260" s="247">
        <v>7.4909999999999997</v>
      </c>
      <c r="I260" s="248"/>
      <c r="J260" s="243"/>
      <c r="K260" s="243"/>
      <c r="L260" s="249"/>
      <c r="M260" s="250"/>
      <c r="N260" s="251"/>
      <c r="O260" s="251"/>
      <c r="P260" s="251"/>
      <c r="Q260" s="251"/>
      <c r="R260" s="251"/>
      <c r="S260" s="251"/>
      <c r="T260" s="25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3" t="s">
        <v>193</v>
      </c>
      <c r="AU260" s="253" t="s">
        <v>86</v>
      </c>
      <c r="AV260" s="13" t="s">
        <v>86</v>
      </c>
      <c r="AW260" s="13" t="s">
        <v>33</v>
      </c>
      <c r="AX260" s="13" t="s">
        <v>77</v>
      </c>
      <c r="AY260" s="253" t="s">
        <v>159</v>
      </c>
    </row>
    <row r="261" s="14" customFormat="1">
      <c r="A261" s="14"/>
      <c r="B261" s="254"/>
      <c r="C261" s="255"/>
      <c r="D261" s="244" t="s">
        <v>193</v>
      </c>
      <c r="E261" s="256" t="s">
        <v>1</v>
      </c>
      <c r="F261" s="257" t="s">
        <v>256</v>
      </c>
      <c r="G261" s="255"/>
      <c r="H261" s="258">
        <v>14.391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4" t="s">
        <v>193</v>
      </c>
      <c r="AU261" s="264" t="s">
        <v>86</v>
      </c>
      <c r="AV261" s="14" t="s">
        <v>166</v>
      </c>
      <c r="AW261" s="14" t="s">
        <v>33</v>
      </c>
      <c r="AX261" s="14" t="s">
        <v>84</v>
      </c>
      <c r="AY261" s="264" t="s">
        <v>159</v>
      </c>
    </row>
    <row r="262" s="2" customFormat="1" ht="37.8" customHeight="1">
      <c r="A262" s="38"/>
      <c r="B262" s="39"/>
      <c r="C262" s="228" t="s">
        <v>459</v>
      </c>
      <c r="D262" s="228" t="s">
        <v>162</v>
      </c>
      <c r="E262" s="229" t="s">
        <v>377</v>
      </c>
      <c r="F262" s="230" t="s">
        <v>378</v>
      </c>
      <c r="G262" s="231" t="s">
        <v>221</v>
      </c>
      <c r="H262" s="232">
        <v>5.7720000000000002</v>
      </c>
      <c r="I262" s="233"/>
      <c r="J262" s="234">
        <f>ROUND(I262*H262,2)</f>
        <v>0</v>
      </c>
      <c r="K262" s="235"/>
      <c r="L262" s="44"/>
      <c r="M262" s="236" t="s">
        <v>1</v>
      </c>
      <c r="N262" s="237" t="s">
        <v>42</v>
      </c>
      <c r="O262" s="91"/>
      <c r="P262" s="238">
        <f>O262*H262</f>
        <v>0</v>
      </c>
      <c r="Q262" s="238">
        <v>0.02963</v>
      </c>
      <c r="R262" s="238">
        <f>Q262*H262</f>
        <v>0.17102436000000001</v>
      </c>
      <c r="S262" s="238">
        <v>0</v>
      </c>
      <c r="T262" s="239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0" t="s">
        <v>235</v>
      </c>
      <c r="AT262" s="240" t="s">
        <v>162</v>
      </c>
      <c r="AU262" s="240" t="s">
        <v>86</v>
      </c>
      <c r="AY262" s="17" t="s">
        <v>159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7" t="s">
        <v>84</v>
      </c>
      <c r="BK262" s="241">
        <f>ROUND(I262*H262,2)</f>
        <v>0</v>
      </c>
      <c r="BL262" s="17" t="s">
        <v>235</v>
      </c>
      <c r="BM262" s="240" t="s">
        <v>1418</v>
      </c>
    </row>
    <row r="263" s="13" customFormat="1">
      <c r="A263" s="13"/>
      <c r="B263" s="242"/>
      <c r="C263" s="243"/>
      <c r="D263" s="244" t="s">
        <v>193</v>
      </c>
      <c r="E263" s="245" t="s">
        <v>1</v>
      </c>
      <c r="F263" s="246" t="s">
        <v>1419</v>
      </c>
      <c r="G263" s="243"/>
      <c r="H263" s="247">
        <v>5.7720000000000002</v>
      </c>
      <c r="I263" s="248"/>
      <c r="J263" s="243"/>
      <c r="K263" s="243"/>
      <c r="L263" s="249"/>
      <c r="M263" s="250"/>
      <c r="N263" s="251"/>
      <c r="O263" s="251"/>
      <c r="P263" s="251"/>
      <c r="Q263" s="251"/>
      <c r="R263" s="251"/>
      <c r="S263" s="251"/>
      <c r="T263" s="25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3" t="s">
        <v>193</v>
      </c>
      <c r="AU263" s="253" t="s">
        <v>86</v>
      </c>
      <c r="AV263" s="13" t="s">
        <v>86</v>
      </c>
      <c r="AW263" s="13" t="s">
        <v>33</v>
      </c>
      <c r="AX263" s="13" t="s">
        <v>84</v>
      </c>
      <c r="AY263" s="253" t="s">
        <v>159</v>
      </c>
    </row>
    <row r="264" s="2" customFormat="1" ht="21.75" customHeight="1">
      <c r="A264" s="38"/>
      <c r="B264" s="39"/>
      <c r="C264" s="228" t="s">
        <v>465</v>
      </c>
      <c r="D264" s="228" t="s">
        <v>162</v>
      </c>
      <c r="E264" s="229" t="s">
        <v>382</v>
      </c>
      <c r="F264" s="230" t="s">
        <v>383</v>
      </c>
      <c r="G264" s="231" t="s">
        <v>367</v>
      </c>
      <c r="H264" s="232">
        <v>1</v>
      </c>
      <c r="I264" s="233"/>
      <c r="J264" s="234">
        <f>ROUND(I264*H264,2)</f>
        <v>0</v>
      </c>
      <c r="K264" s="235"/>
      <c r="L264" s="44"/>
      <c r="M264" s="236" t="s">
        <v>1</v>
      </c>
      <c r="N264" s="237" t="s">
        <v>42</v>
      </c>
      <c r="O264" s="91"/>
      <c r="P264" s="238">
        <f>O264*H264</f>
        <v>0</v>
      </c>
      <c r="Q264" s="238">
        <v>0.00022000000000000001</v>
      </c>
      <c r="R264" s="238">
        <f>Q264*H264</f>
        <v>0.00022000000000000001</v>
      </c>
      <c r="S264" s="238">
        <v>0</v>
      </c>
      <c r="T264" s="239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0" t="s">
        <v>235</v>
      </c>
      <c r="AT264" s="240" t="s">
        <v>162</v>
      </c>
      <c r="AU264" s="240" t="s">
        <v>86</v>
      </c>
      <c r="AY264" s="17" t="s">
        <v>159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7" t="s">
        <v>84</v>
      </c>
      <c r="BK264" s="241">
        <f>ROUND(I264*H264,2)</f>
        <v>0</v>
      </c>
      <c r="BL264" s="17" t="s">
        <v>235</v>
      </c>
      <c r="BM264" s="240" t="s">
        <v>1420</v>
      </c>
    </row>
    <row r="265" s="2" customFormat="1" ht="33" customHeight="1">
      <c r="A265" s="38"/>
      <c r="B265" s="39"/>
      <c r="C265" s="265" t="s">
        <v>471</v>
      </c>
      <c r="D265" s="265" t="s">
        <v>268</v>
      </c>
      <c r="E265" s="266" t="s">
        <v>392</v>
      </c>
      <c r="F265" s="267" t="s">
        <v>393</v>
      </c>
      <c r="G265" s="268" t="s">
        <v>367</v>
      </c>
      <c r="H265" s="269">
        <v>1</v>
      </c>
      <c r="I265" s="270"/>
      <c r="J265" s="271">
        <f>ROUND(I265*H265,2)</f>
        <v>0</v>
      </c>
      <c r="K265" s="272"/>
      <c r="L265" s="273"/>
      <c r="M265" s="274" t="s">
        <v>1</v>
      </c>
      <c r="N265" s="275" t="s">
        <v>42</v>
      </c>
      <c r="O265" s="91"/>
      <c r="P265" s="238">
        <f>O265*H265</f>
        <v>0</v>
      </c>
      <c r="Q265" s="238">
        <v>0.012489999999999999</v>
      </c>
      <c r="R265" s="238">
        <f>Q265*H265</f>
        <v>0.012489999999999999</v>
      </c>
      <c r="S265" s="238">
        <v>0</v>
      </c>
      <c r="T265" s="239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0" t="s">
        <v>317</v>
      </c>
      <c r="AT265" s="240" t="s">
        <v>268</v>
      </c>
      <c r="AU265" s="240" t="s">
        <v>86</v>
      </c>
      <c r="AY265" s="17" t="s">
        <v>159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7" t="s">
        <v>84</v>
      </c>
      <c r="BK265" s="241">
        <f>ROUND(I265*H265,2)</f>
        <v>0</v>
      </c>
      <c r="BL265" s="17" t="s">
        <v>235</v>
      </c>
      <c r="BM265" s="240" t="s">
        <v>1421</v>
      </c>
    </row>
    <row r="266" s="2" customFormat="1">
      <c r="A266" s="38"/>
      <c r="B266" s="39"/>
      <c r="C266" s="40"/>
      <c r="D266" s="244" t="s">
        <v>389</v>
      </c>
      <c r="E266" s="40"/>
      <c r="F266" s="276" t="s">
        <v>390</v>
      </c>
      <c r="G266" s="40"/>
      <c r="H266" s="40"/>
      <c r="I266" s="277"/>
      <c r="J266" s="40"/>
      <c r="K266" s="40"/>
      <c r="L266" s="44"/>
      <c r="M266" s="278"/>
      <c r="N266" s="279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389</v>
      </c>
      <c r="AU266" s="17" t="s">
        <v>86</v>
      </c>
    </row>
    <row r="267" s="2" customFormat="1" ht="24.15" customHeight="1">
      <c r="A267" s="38"/>
      <c r="B267" s="39"/>
      <c r="C267" s="228" t="s">
        <v>475</v>
      </c>
      <c r="D267" s="228" t="s">
        <v>162</v>
      </c>
      <c r="E267" s="229" t="s">
        <v>1422</v>
      </c>
      <c r="F267" s="230" t="s">
        <v>1423</v>
      </c>
      <c r="G267" s="231" t="s">
        <v>367</v>
      </c>
      <c r="H267" s="232">
        <v>1</v>
      </c>
      <c r="I267" s="233"/>
      <c r="J267" s="234">
        <f>ROUND(I267*H267,2)</f>
        <v>0</v>
      </c>
      <c r="K267" s="235"/>
      <c r="L267" s="44"/>
      <c r="M267" s="236" t="s">
        <v>1</v>
      </c>
      <c r="N267" s="237" t="s">
        <v>42</v>
      </c>
      <c r="O267" s="91"/>
      <c r="P267" s="238">
        <f>O267*H267</f>
        <v>0</v>
      </c>
      <c r="Q267" s="238">
        <v>0.018339999999999999</v>
      </c>
      <c r="R267" s="238">
        <f>Q267*H267</f>
        <v>0.018339999999999999</v>
      </c>
      <c r="S267" s="238">
        <v>0</v>
      </c>
      <c r="T267" s="239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0" t="s">
        <v>235</v>
      </c>
      <c r="AT267" s="240" t="s">
        <v>162</v>
      </c>
      <c r="AU267" s="240" t="s">
        <v>86</v>
      </c>
      <c r="AY267" s="17" t="s">
        <v>159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7" t="s">
        <v>84</v>
      </c>
      <c r="BK267" s="241">
        <f>ROUND(I267*H267,2)</f>
        <v>0</v>
      </c>
      <c r="BL267" s="17" t="s">
        <v>235</v>
      </c>
      <c r="BM267" s="240" t="s">
        <v>1424</v>
      </c>
    </row>
    <row r="268" s="2" customFormat="1" ht="24.15" customHeight="1">
      <c r="A268" s="38"/>
      <c r="B268" s="39"/>
      <c r="C268" s="228" t="s">
        <v>479</v>
      </c>
      <c r="D268" s="228" t="s">
        <v>162</v>
      </c>
      <c r="E268" s="229" t="s">
        <v>1425</v>
      </c>
      <c r="F268" s="230" t="s">
        <v>1426</v>
      </c>
      <c r="G268" s="231" t="s">
        <v>221</v>
      </c>
      <c r="H268" s="232">
        <v>14.699999999999999</v>
      </c>
      <c r="I268" s="233"/>
      <c r="J268" s="234">
        <f>ROUND(I268*H268,2)</f>
        <v>0</v>
      </c>
      <c r="K268" s="235"/>
      <c r="L268" s="44"/>
      <c r="M268" s="236" t="s">
        <v>1</v>
      </c>
      <c r="N268" s="237" t="s">
        <v>42</v>
      </c>
      <c r="O268" s="91"/>
      <c r="P268" s="238">
        <f>O268*H268</f>
        <v>0</v>
      </c>
      <c r="Q268" s="238">
        <v>0.017100000000000001</v>
      </c>
      <c r="R268" s="238">
        <f>Q268*H268</f>
        <v>0.25136999999999998</v>
      </c>
      <c r="S268" s="238">
        <v>0</v>
      </c>
      <c r="T268" s="239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0" t="s">
        <v>235</v>
      </c>
      <c r="AT268" s="240" t="s">
        <v>162</v>
      </c>
      <c r="AU268" s="240" t="s">
        <v>86</v>
      </c>
      <c r="AY268" s="17" t="s">
        <v>159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7" t="s">
        <v>84</v>
      </c>
      <c r="BK268" s="241">
        <f>ROUND(I268*H268,2)</f>
        <v>0</v>
      </c>
      <c r="BL268" s="17" t="s">
        <v>235</v>
      </c>
      <c r="BM268" s="240" t="s">
        <v>1427</v>
      </c>
    </row>
    <row r="269" s="13" customFormat="1">
      <c r="A269" s="13"/>
      <c r="B269" s="242"/>
      <c r="C269" s="243"/>
      <c r="D269" s="244" t="s">
        <v>193</v>
      </c>
      <c r="E269" s="245" t="s">
        <v>1</v>
      </c>
      <c r="F269" s="246" t="s">
        <v>1428</v>
      </c>
      <c r="G269" s="243"/>
      <c r="H269" s="247">
        <v>8.1999999999999993</v>
      </c>
      <c r="I269" s="248"/>
      <c r="J269" s="243"/>
      <c r="K269" s="243"/>
      <c r="L269" s="249"/>
      <c r="M269" s="250"/>
      <c r="N269" s="251"/>
      <c r="O269" s="251"/>
      <c r="P269" s="251"/>
      <c r="Q269" s="251"/>
      <c r="R269" s="251"/>
      <c r="S269" s="251"/>
      <c r="T269" s="25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3" t="s">
        <v>193</v>
      </c>
      <c r="AU269" s="253" t="s">
        <v>86</v>
      </c>
      <c r="AV269" s="13" t="s">
        <v>86</v>
      </c>
      <c r="AW269" s="13" t="s">
        <v>33</v>
      </c>
      <c r="AX269" s="13" t="s">
        <v>77</v>
      </c>
      <c r="AY269" s="253" t="s">
        <v>159</v>
      </c>
    </row>
    <row r="270" s="13" customFormat="1">
      <c r="A270" s="13"/>
      <c r="B270" s="242"/>
      <c r="C270" s="243"/>
      <c r="D270" s="244" t="s">
        <v>193</v>
      </c>
      <c r="E270" s="245" t="s">
        <v>1</v>
      </c>
      <c r="F270" s="246" t="s">
        <v>1429</v>
      </c>
      <c r="G270" s="243"/>
      <c r="H270" s="247">
        <v>6.5</v>
      </c>
      <c r="I270" s="248"/>
      <c r="J270" s="243"/>
      <c r="K270" s="243"/>
      <c r="L270" s="249"/>
      <c r="M270" s="250"/>
      <c r="N270" s="251"/>
      <c r="O270" s="251"/>
      <c r="P270" s="251"/>
      <c r="Q270" s="251"/>
      <c r="R270" s="251"/>
      <c r="S270" s="251"/>
      <c r="T270" s="25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3" t="s">
        <v>193</v>
      </c>
      <c r="AU270" s="253" t="s">
        <v>86</v>
      </c>
      <c r="AV270" s="13" t="s">
        <v>86</v>
      </c>
      <c r="AW270" s="13" t="s">
        <v>33</v>
      </c>
      <c r="AX270" s="13" t="s">
        <v>77</v>
      </c>
      <c r="AY270" s="253" t="s">
        <v>159</v>
      </c>
    </row>
    <row r="271" s="14" customFormat="1">
      <c r="A271" s="14"/>
      <c r="B271" s="254"/>
      <c r="C271" s="255"/>
      <c r="D271" s="244" t="s">
        <v>193</v>
      </c>
      <c r="E271" s="256" t="s">
        <v>1</v>
      </c>
      <c r="F271" s="257" t="s">
        <v>256</v>
      </c>
      <c r="G271" s="255"/>
      <c r="H271" s="258">
        <v>14.699999999999999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4" t="s">
        <v>193</v>
      </c>
      <c r="AU271" s="264" t="s">
        <v>86</v>
      </c>
      <c r="AV271" s="14" t="s">
        <v>166</v>
      </c>
      <c r="AW271" s="14" t="s">
        <v>33</v>
      </c>
      <c r="AX271" s="14" t="s">
        <v>84</v>
      </c>
      <c r="AY271" s="264" t="s">
        <v>159</v>
      </c>
    </row>
    <row r="272" s="2" customFormat="1" ht="33" customHeight="1">
      <c r="A272" s="38"/>
      <c r="B272" s="39"/>
      <c r="C272" s="228" t="s">
        <v>484</v>
      </c>
      <c r="D272" s="228" t="s">
        <v>162</v>
      </c>
      <c r="E272" s="229" t="s">
        <v>1430</v>
      </c>
      <c r="F272" s="230" t="s">
        <v>1431</v>
      </c>
      <c r="G272" s="231" t="s">
        <v>367</v>
      </c>
      <c r="H272" s="232">
        <v>5</v>
      </c>
      <c r="I272" s="233"/>
      <c r="J272" s="234">
        <f>ROUND(I272*H272,2)</f>
        <v>0</v>
      </c>
      <c r="K272" s="235"/>
      <c r="L272" s="44"/>
      <c r="M272" s="236" t="s">
        <v>1</v>
      </c>
      <c r="N272" s="237" t="s">
        <v>42</v>
      </c>
      <c r="O272" s="91"/>
      <c r="P272" s="238">
        <f>O272*H272</f>
        <v>0</v>
      </c>
      <c r="Q272" s="238">
        <v>0.025739999999999999</v>
      </c>
      <c r="R272" s="238">
        <f>Q272*H272</f>
        <v>0.12869999999999998</v>
      </c>
      <c r="S272" s="238">
        <v>0</v>
      </c>
      <c r="T272" s="239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0" t="s">
        <v>235</v>
      </c>
      <c r="AT272" s="240" t="s">
        <v>162</v>
      </c>
      <c r="AU272" s="240" t="s">
        <v>86</v>
      </c>
      <c r="AY272" s="17" t="s">
        <v>159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7" t="s">
        <v>84</v>
      </c>
      <c r="BK272" s="241">
        <f>ROUND(I272*H272,2)</f>
        <v>0</v>
      </c>
      <c r="BL272" s="17" t="s">
        <v>235</v>
      </c>
      <c r="BM272" s="240" t="s">
        <v>1432</v>
      </c>
    </row>
    <row r="273" s="13" customFormat="1">
      <c r="A273" s="13"/>
      <c r="B273" s="242"/>
      <c r="C273" s="243"/>
      <c r="D273" s="244" t="s">
        <v>193</v>
      </c>
      <c r="E273" s="245" t="s">
        <v>1</v>
      </c>
      <c r="F273" s="246" t="s">
        <v>1433</v>
      </c>
      <c r="G273" s="243"/>
      <c r="H273" s="247">
        <v>5</v>
      </c>
      <c r="I273" s="248"/>
      <c r="J273" s="243"/>
      <c r="K273" s="243"/>
      <c r="L273" s="249"/>
      <c r="M273" s="250"/>
      <c r="N273" s="251"/>
      <c r="O273" s="251"/>
      <c r="P273" s="251"/>
      <c r="Q273" s="251"/>
      <c r="R273" s="251"/>
      <c r="S273" s="251"/>
      <c r="T273" s="25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3" t="s">
        <v>193</v>
      </c>
      <c r="AU273" s="253" t="s">
        <v>86</v>
      </c>
      <c r="AV273" s="13" t="s">
        <v>86</v>
      </c>
      <c r="AW273" s="13" t="s">
        <v>33</v>
      </c>
      <c r="AX273" s="13" t="s">
        <v>84</v>
      </c>
      <c r="AY273" s="253" t="s">
        <v>159</v>
      </c>
    </row>
    <row r="274" s="2" customFormat="1" ht="24.15" customHeight="1">
      <c r="A274" s="38"/>
      <c r="B274" s="39"/>
      <c r="C274" s="228" t="s">
        <v>489</v>
      </c>
      <c r="D274" s="228" t="s">
        <v>162</v>
      </c>
      <c r="E274" s="229" t="s">
        <v>400</v>
      </c>
      <c r="F274" s="230" t="s">
        <v>401</v>
      </c>
      <c r="G274" s="231" t="s">
        <v>206</v>
      </c>
      <c r="H274" s="232">
        <v>1.2190000000000001</v>
      </c>
      <c r="I274" s="233"/>
      <c r="J274" s="234">
        <f>ROUND(I274*H274,2)</f>
        <v>0</v>
      </c>
      <c r="K274" s="235"/>
      <c r="L274" s="44"/>
      <c r="M274" s="236" t="s">
        <v>1</v>
      </c>
      <c r="N274" s="237" t="s">
        <v>42</v>
      </c>
      <c r="O274" s="91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0" t="s">
        <v>235</v>
      </c>
      <c r="AT274" s="240" t="s">
        <v>162</v>
      </c>
      <c r="AU274" s="240" t="s">
        <v>86</v>
      </c>
      <c r="AY274" s="17" t="s">
        <v>159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7" t="s">
        <v>84</v>
      </c>
      <c r="BK274" s="241">
        <f>ROUND(I274*H274,2)</f>
        <v>0</v>
      </c>
      <c r="BL274" s="17" t="s">
        <v>235</v>
      </c>
      <c r="BM274" s="240" t="s">
        <v>1434</v>
      </c>
    </row>
    <row r="275" s="12" customFormat="1" ht="22.8" customHeight="1">
      <c r="A275" s="12"/>
      <c r="B275" s="213"/>
      <c r="C275" s="214"/>
      <c r="D275" s="215" t="s">
        <v>76</v>
      </c>
      <c r="E275" s="226" t="s">
        <v>414</v>
      </c>
      <c r="F275" s="226" t="s">
        <v>415</v>
      </c>
      <c r="G275" s="214"/>
      <c r="H275" s="214"/>
      <c r="I275" s="217"/>
      <c r="J275" s="227">
        <f>BK275</f>
        <v>0</v>
      </c>
      <c r="K275" s="214"/>
      <c r="L275" s="218"/>
      <c r="M275" s="219"/>
      <c r="N275" s="220"/>
      <c r="O275" s="220"/>
      <c r="P275" s="221">
        <f>SUM(P276:P281)</f>
        <v>0</v>
      </c>
      <c r="Q275" s="220"/>
      <c r="R275" s="221">
        <f>SUM(R276:R281)</f>
        <v>0.089600000000000013</v>
      </c>
      <c r="S275" s="220"/>
      <c r="T275" s="222">
        <f>SUM(T276:T281)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3" t="s">
        <v>86</v>
      </c>
      <c r="AT275" s="224" t="s">
        <v>76</v>
      </c>
      <c r="AU275" s="224" t="s">
        <v>84</v>
      </c>
      <c r="AY275" s="223" t="s">
        <v>159</v>
      </c>
      <c r="BK275" s="225">
        <f>SUM(BK276:BK281)</f>
        <v>0</v>
      </c>
    </row>
    <row r="276" s="2" customFormat="1" ht="24.15" customHeight="1">
      <c r="A276" s="38"/>
      <c r="B276" s="39"/>
      <c r="C276" s="228" t="s">
        <v>494</v>
      </c>
      <c r="D276" s="228" t="s">
        <v>162</v>
      </c>
      <c r="E276" s="229" t="s">
        <v>422</v>
      </c>
      <c r="F276" s="230" t="s">
        <v>423</v>
      </c>
      <c r="G276" s="231" t="s">
        <v>367</v>
      </c>
      <c r="H276" s="232">
        <v>4</v>
      </c>
      <c r="I276" s="233"/>
      <c r="J276" s="234">
        <f>ROUND(I276*H276,2)</f>
        <v>0</v>
      </c>
      <c r="K276" s="235"/>
      <c r="L276" s="44"/>
      <c r="M276" s="236" t="s">
        <v>1</v>
      </c>
      <c r="N276" s="237" t="s">
        <v>42</v>
      </c>
      <c r="O276" s="91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0" t="s">
        <v>235</v>
      </c>
      <c r="AT276" s="240" t="s">
        <v>162</v>
      </c>
      <c r="AU276" s="240" t="s">
        <v>86</v>
      </c>
      <c r="AY276" s="17" t="s">
        <v>159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7" t="s">
        <v>84</v>
      </c>
      <c r="BK276" s="241">
        <f>ROUND(I276*H276,2)</f>
        <v>0</v>
      </c>
      <c r="BL276" s="17" t="s">
        <v>235</v>
      </c>
      <c r="BM276" s="240" t="s">
        <v>1435</v>
      </c>
    </row>
    <row r="277" s="2" customFormat="1" ht="24.15" customHeight="1">
      <c r="A277" s="38"/>
      <c r="B277" s="39"/>
      <c r="C277" s="265" t="s">
        <v>498</v>
      </c>
      <c r="D277" s="265" t="s">
        <v>268</v>
      </c>
      <c r="E277" s="266" t="s">
        <v>426</v>
      </c>
      <c r="F277" s="267" t="s">
        <v>427</v>
      </c>
      <c r="G277" s="268" t="s">
        <v>367</v>
      </c>
      <c r="H277" s="269">
        <v>3</v>
      </c>
      <c r="I277" s="270"/>
      <c r="J277" s="271">
        <f>ROUND(I277*H277,2)</f>
        <v>0</v>
      </c>
      <c r="K277" s="272"/>
      <c r="L277" s="273"/>
      <c r="M277" s="274" t="s">
        <v>1</v>
      </c>
      <c r="N277" s="275" t="s">
        <v>42</v>
      </c>
      <c r="O277" s="91"/>
      <c r="P277" s="238">
        <f>O277*H277</f>
        <v>0</v>
      </c>
      <c r="Q277" s="238">
        <v>0.017500000000000002</v>
      </c>
      <c r="R277" s="238">
        <f>Q277*H277</f>
        <v>0.052500000000000005</v>
      </c>
      <c r="S277" s="238">
        <v>0</v>
      </c>
      <c r="T277" s="239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0" t="s">
        <v>317</v>
      </c>
      <c r="AT277" s="240" t="s">
        <v>268</v>
      </c>
      <c r="AU277" s="240" t="s">
        <v>86</v>
      </c>
      <c r="AY277" s="17" t="s">
        <v>159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7" t="s">
        <v>84</v>
      </c>
      <c r="BK277" s="241">
        <f>ROUND(I277*H277,2)</f>
        <v>0</v>
      </c>
      <c r="BL277" s="17" t="s">
        <v>235</v>
      </c>
      <c r="BM277" s="240" t="s">
        <v>1436</v>
      </c>
    </row>
    <row r="278" s="2" customFormat="1" ht="24.15" customHeight="1">
      <c r="A278" s="38"/>
      <c r="B278" s="39"/>
      <c r="C278" s="265" t="s">
        <v>503</v>
      </c>
      <c r="D278" s="265" t="s">
        <v>268</v>
      </c>
      <c r="E278" s="266" t="s">
        <v>430</v>
      </c>
      <c r="F278" s="267" t="s">
        <v>431</v>
      </c>
      <c r="G278" s="268" t="s">
        <v>367</v>
      </c>
      <c r="H278" s="269">
        <v>1</v>
      </c>
      <c r="I278" s="270"/>
      <c r="J278" s="271">
        <f>ROUND(I278*H278,2)</f>
        <v>0</v>
      </c>
      <c r="K278" s="272"/>
      <c r="L278" s="273"/>
      <c r="M278" s="274" t="s">
        <v>1</v>
      </c>
      <c r="N278" s="275" t="s">
        <v>42</v>
      </c>
      <c r="O278" s="91"/>
      <c r="P278" s="238">
        <f>O278*H278</f>
        <v>0</v>
      </c>
      <c r="Q278" s="238">
        <v>0.0195</v>
      </c>
      <c r="R278" s="238">
        <f>Q278*H278</f>
        <v>0.0195</v>
      </c>
      <c r="S278" s="238">
        <v>0</v>
      </c>
      <c r="T278" s="239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0" t="s">
        <v>317</v>
      </c>
      <c r="AT278" s="240" t="s">
        <v>268</v>
      </c>
      <c r="AU278" s="240" t="s">
        <v>86</v>
      </c>
      <c r="AY278" s="17" t="s">
        <v>159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7" t="s">
        <v>84</v>
      </c>
      <c r="BK278" s="241">
        <f>ROUND(I278*H278,2)</f>
        <v>0</v>
      </c>
      <c r="BL278" s="17" t="s">
        <v>235</v>
      </c>
      <c r="BM278" s="240" t="s">
        <v>1437</v>
      </c>
    </row>
    <row r="279" s="2" customFormat="1" ht="16.5" customHeight="1">
      <c r="A279" s="38"/>
      <c r="B279" s="39"/>
      <c r="C279" s="265" t="s">
        <v>509</v>
      </c>
      <c r="D279" s="265" t="s">
        <v>268</v>
      </c>
      <c r="E279" s="266" t="s">
        <v>434</v>
      </c>
      <c r="F279" s="267" t="s">
        <v>435</v>
      </c>
      <c r="G279" s="268" t="s">
        <v>367</v>
      </c>
      <c r="H279" s="269">
        <v>4</v>
      </c>
      <c r="I279" s="270"/>
      <c r="J279" s="271">
        <f>ROUND(I279*H279,2)</f>
        <v>0</v>
      </c>
      <c r="K279" s="272"/>
      <c r="L279" s="273"/>
      <c r="M279" s="274" t="s">
        <v>1</v>
      </c>
      <c r="N279" s="275" t="s">
        <v>42</v>
      </c>
      <c r="O279" s="91"/>
      <c r="P279" s="238">
        <f>O279*H279</f>
        <v>0</v>
      </c>
      <c r="Q279" s="238">
        <v>0.0022000000000000001</v>
      </c>
      <c r="R279" s="238">
        <f>Q279*H279</f>
        <v>0.0088000000000000005</v>
      </c>
      <c r="S279" s="238">
        <v>0</v>
      </c>
      <c r="T279" s="239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0" t="s">
        <v>317</v>
      </c>
      <c r="AT279" s="240" t="s">
        <v>268</v>
      </c>
      <c r="AU279" s="240" t="s">
        <v>86</v>
      </c>
      <c r="AY279" s="17" t="s">
        <v>159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7" t="s">
        <v>84</v>
      </c>
      <c r="BK279" s="241">
        <f>ROUND(I279*H279,2)</f>
        <v>0</v>
      </c>
      <c r="BL279" s="17" t="s">
        <v>235</v>
      </c>
      <c r="BM279" s="240" t="s">
        <v>1438</v>
      </c>
    </row>
    <row r="280" s="2" customFormat="1" ht="16.5" customHeight="1">
      <c r="A280" s="38"/>
      <c r="B280" s="39"/>
      <c r="C280" s="265" t="s">
        <v>513</v>
      </c>
      <c r="D280" s="265" t="s">
        <v>268</v>
      </c>
      <c r="E280" s="266" t="s">
        <v>442</v>
      </c>
      <c r="F280" s="267" t="s">
        <v>443</v>
      </c>
      <c r="G280" s="268" t="s">
        <v>367</v>
      </c>
      <c r="H280" s="269">
        <v>4</v>
      </c>
      <c r="I280" s="270"/>
      <c r="J280" s="271">
        <f>ROUND(I280*H280,2)</f>
        <v>0</v>
      </c>
      <c r="K280" s="272"/>
      <c r="L280" s="273"/>
      <c r="M280" s="274" t="s">
        <v>1</v>
      </c>
      <c r="N280" s="275" t="s">
        <v>42</v>
      </c>
      <c r="O280" s="91"/>
      <c r="P280" s="238">
        <f>O280*H280</f>
        <v>0</v>
      </c>
      <c r="Q280" s="238">
        <v>0.0022000000000000001</v>
      </c>
      <c r="R280" s="238">
        <f>Q280*H280</f>
        <v>0.0088000000000000005</v>
      </c>
      <c r="S280" s="238">
        <v>0</v>
      </c>
      <c r="T280" s="239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0" t="s">
        <v>317</v>
      </c>
      <c r="AT280" s="240" t="s">
        <v>268</v>
      </c>
      <c r="AU280" s="240" t="s">
        <v>86</v>
      </c>
      <c r="AY280" s="17" t="s">
        <v>159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7" t="s">
        <v>84</v>
      </c>
      <c r="BK280" s="241">
        <f>ROUND(I280*H280,2)</f>
        <v>0</v>
      </c>
      <c r="BL280" s="17" t="s">
        <v>235</v>
      </c>
      <c r="BM280" s="240" t="s">
        <v>1439</v>
      </c>
    </row>
    <row r="281" s="2" customFormat="1" ht="24.15" customHeight="1">
      <c r="A281" s="38"/>
      <c r="B281" s="39"/>
      <c r="C281" s="228" t="s">
        <v>518</v>
      </c>
      <c r="D281" s="228" t="s">
        <v>162</v>
      </c>
      <c r="E281" s="229" t="s">
        <v>460</v>
      </c>
      <c r="F281" s="230" t="s">
        <v>461</v>
      </c>
      <c r="G281" s="231" t="s">
        <v>206</v>
      </c>
      <c r="H281" s="232">
        <v>0.089999999999999997</v>
      </c>
      <c r="I281" s="233"/>
      <c r="J281" s="234">
        <f>ROUND(I281*H281,2)</f>
        <v>0</v>
      </c>
      <c r="K281" s="235"/>
      <c r="L281" s="44"/>
      <c r="M281" s="236" t="s">
        <v>1</v>
      </c>
      <c r="N281" s="237" t="s">
        <v>42</v>
      </c>
      <c r="O281" s="91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0" t="s">
        <v>235</v>
      </c>
      <c r="AT281" s="240" t="s">
        <v>162</v>
      </c>
      <c r="AU281" s="240" t="s">
        <v>86</v>
      </c>
      <c r="AY281" s="17" t="s">
        <v>159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7" t="s">
        <v>84</v>
      </c>
      <c r="BK281" s="241">
        <f>ROUND(I281*H281,2)</f>
        <v>0</v>
      </c>
      <c r="BL281" s="17" t="s">
        <v>235</v>
      </c>
      <c r="BM281" s="240" t="s">
        <v>1440</v>
      </c>
    </row>
    <row r="282" s="12" customFormat="1" ht="22.8" customHeight="1">
      <c r="A282" s="12"/>
      <c r="B282" s="213"/>
      <c r="C282" s="214"/>
      <c r="D282" s="215" t="s">
        <v>76</v>
      </c>
      <c r="E282" s="226" t="s">
        <v>463</v>
      </c>
      <c r="F282" s="226" t="s">
        <v>464</v>
      </c>
      <c r="G282" s="214"/>
      <c r="H282" s="214"/>
      <c r="I282" s="217"/>
      <c r="J282" s="227">
        <f>BK282</f>
        <v>0</v>
      </c>
      <c r="K282" s="214"/>
      <c r="L282" s="218"/>
      <c r="M282" s="219"/>
      <c r="N282" s="220"/>
      <c r="O282" s="220"/>
      <c r="P282" s="221">
        <f>SUM(P283:P306)</f>
        <v>0</v>
      </c>
      <c r="Q282" s="220"/>
      <c r="R282" s="221">
        <f>SUM(R283:R306)</f>
        <v>2.0986506000000005</v>
      </c>
      <c r="S282" s="220"/>
      <c r="T282" s="222">
        <f>SUM(T283:T306)</f>
        <v>0.99884699999999993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3" t="s">
        <v>86</v>
      </c>
      <c r="AT282" s="224" t="s">
        <v>76</v>
      </c>
      <c r="AU282" s="224" t="s">
        <v>84</v>
      </c>
      <c r="AY282" s="223" t="s">
        <v>159</v>
      </c>
      <c r="BK282" s="225">
        <f>SUM(BK283:BK306)</f>
        <v>0</v>
      </c>
    </row>
    <row r="283" s="2" customFormat="1" ht="16.5" customHeight="1">
      <c r="A283" s="38"/>
      <c r="B283" s="39"/>
      <c r="C283" s="228" t="s">
        <v>524</v>
      </c>
      <c r="D283" s="228" t="s">
        <v>162</v>
      </c>
      <c r="E283" s="229" t="s">
        <v>466</v>
      </c>
      <c r="F283" s="230" t="s">
        <v>467</v>
      </c>
      <c r="G283" s="231" t="s">
        <v>221</v>
      </c>
      <c r="H283" s="232">
        <v>46.689999999999998</v>
      </c>
      <c r="I283" s="233"/>
      <c r="J283" s="234">
        <f>ROUND(I283*H283,2)</f>
        <v>0</v>
      </c>
      <c r="K283" s="235"/>
      <c r="L283" s="44"/>
      <c r="M283" s="236" t="s">
        <v>1</v>
      </c>
      <c r="N283" s="237" t="s">
        <v>42</v>
      </c>
      <c r="O283" s="91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0" t="s">
        <v>235</v>
      </c>
      <c r="AT283" s="240" t="s">
        <v>162</v>
      </c>
      <c r="AU283" s="240" t="s">
        <v>86</v>
      </c>
      <c r="AY283" s="17" t="s">
        <v>159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7" t="s">
        <v>84</v>
      </c>
      <c r="BK283" s="241">
        <f>ROUND(I283*H283,2)</f>
        <v>0</v>
      </c>
      <c r="BL283" s="17" t="s">
        <v>235</v>
      </c>
      <c r="BM283" s="240" t="s">
        <v>1441</v>
      </c>
    </row>
    <row r="284" s="2" customFormat="1" ht="16.5" customHeight="1">
      <c r="A284" s="38"/>
      <c r="B284" s="39"/>
      <c r="C284" s="228" t="s">
        <v>529</v>
      </c>
      <c r="D284" s="228" t="s">
        <v>162</v>
      </c>
      <c r="E284" s="229" t="s">
        <v>472</v>
      </c>
      <c r="F284" s="230" t="s">
        <v>473</v>
      </c>
      <c r="G284" s="231" t="s">
        <v>221</v>
      </c>
      <c r="H284" s="232">
        <v>46.689999999999998</v>
      </c>
      <c r="I284" s="233"/>
      <c r="J284" s="234">
        <f>ROUND(I284*H284,2)</f>
        <v>0</v>
      </c>
      <c r="K284" s="235"/>
      <c r="L284" s="44"/>
      <c r="M284" s="236" t="s">
        <v>1</v>
      </c>
      <c r="N284" s="237" t="s">
        <v>42</v>
      </c>
      <c r="O284" s="91"/>
      <c r="P284" s="238">
        <f>O284*H284</f>
        <v>0</v>
      </c>
      <c r="Q284" s="238">
        <v>0.00029999999999999997</v>
      </c>
      <c r="R284" s="238">
        <f>Q284*H284</f>
        <v>0.014006999999999999</v>
      </c>
      <c r="S284" s="238">
        <v>0</v>
      </c>
      <c r="T284" s="239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0" t="s">
        <v>235</v>
      </c>
      <c r="AT284" s="240" t="s">
        <v>162</v>
      </c>
      <c r="AU284" s="240" t="s">
        <v>86</v>
      </c>
      <c r="AY284" s="17" t="s">
        <v>159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7" t="s">
        <v>84</v>
      </c>
      <c r="BK284" s="241">
        <f>ROUND(I284*H284,2)</f>
        <v>0</v>
      </c>
      <c r="BL284" s="17" t="s">
        <v>235</v>
      </c>
      <c r="BM284" s="240" t="s">
        <v>1442</v>
      </c>
    </row>
    <row r="285" s="2" customFormat="1" ht="24.15" customHeight="1">
      <c r="A285" s="38"/>
      <c r="B285" s="39"/>
      <c r="C285" s="228" t="s">
        <v>536</v>
      </c>
      <c r="D285" s="228" t="s">
        <v>162</v>
      </c>
      <c r="E285" s="229" t="s">
        <v>476</v>
      </c>
      <c r="F285" s="230" t="s">
        <v>477</v>
      </c>
      <c r="G285" s="231" t="s">
        <v>221</v>
      </c>
      <c r="H285" s="232">
        <v>46.689999999999998</v>
      </c>
      <c r="I285" s="233"/>
      <c r="J285" s="234">
        <f>ROUND(I285*H285,2)</f>
        <v>0</v>
      </c>
      <c r="K285" s="235"/>
      <c r="L285" s="44"/>
      <c r="M285" s="236" t="s">
        <v>1</v>
      </c>
      <c r="N285" s="237" t="s">
        <v>42</v>
      </c>
      <c r="O285" s="91"/>
      <c r="P285" s="238">
        <f>O285*H285</f>
        <v>0</v>
      </c>
      <c r="Q285" s="238">
        <v>0.0074999999999999997</v>
      </c>
      <c r="R285" s="238">
        <f>Q285*H285</f>
        <v>0.35017499999999996</v>
      </c>
      <c r="S285" s="238">
        <v>0</v>
      </c>
      <c r="T285" s="239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0" t="s">
        <v>235</v>
      </c>
      <c r="AT285" s="240" t="s">
        <v>162</v>
      </c>
      <c r="AU285" s="240" t="s">
        <v>86</v>
      </c>
      <c r="AY285" s="17" t="s">
        <v>159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7" t="s">
        <v>84</v>
      </c>
      <c r="BK285" s="241">
        <f>ROUND(I285*H285,2)</f>
        <v>0</v>
      </c>
      <c r="BL285" s="17" t="s">
        <v>235</v>
      </c>
      <c r="BM285" s="240" t="s">
        <v>1443</v>
      </c>
    </row>
    <row r="286" s="2" customFormat="1" ht="24.15" customHeight="1">
      <c r="A286" s="38"/>
      <c r="B286" s="39"/>
      <c r="C286" s="228" t="s">
        <v>540</v>
      </c>
      <c r="D286" s="228" t="s">
        <v>162</v>
      </c>
      <c r="E286" s="229" t="s">
        <v>1444</v>
      </c>
      <c r="F286" s="230" t="s">
        <v>1445</v>
      </c>
      <c r="G286" s="231" t="s">
        <v>264</v>
      </c>
      <c r="H286" s="232">
        <v>16.899999999999999</v>
      </c>
      <c r="I286" s="233"/>
      <c r="J286" s="234">
        <f>ROUND(I286*H286,2)</f>
        <v>0</v>
      </c>
      <c r="K286" s="235"/>
      <c r="L286" s="44"/>
      <c r="M286" s="236" t="s">
        <v>1</v>
      </c>
      <c r="N286" s="237" t="s">
        <v>42</v>
      </c>
      <c r="O286" s="91"/>
      <c r="P286" s="238">
        <f>O286*H286</f>
        <v>0</v>
      </c>
      <c r="Q286" s="238">
        <v>0</v>
      </c>
      <c r="R286" s="238">
        <f>Q286*H286</f>
        <v>0</v>
      </c>
      <c r="S286" s="238">
        <v>0.0032499999999999999</v>
      </c>
      <c r="T286" s="239">
        <f>S286*H286</f>
        <v>0.054924999999999995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0" t="s">
        <v>235</v>
      </c>
      <c r="AT286" s="240" t="s">
        <v>162</v>
      </c>
      <c r="AU286" s="240" t="s">
        <v>86</v>
      </c>
      <c r="AY286" s="17" t="s">
        <v>159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7" t="s">
        <v>84</v>
      </c>
      <c r="BK286" s="241">
        <f>ROUND(I286*H286,2)</f>
        <v>0</v>
      </c>
      <c r="BL286" s="17" t="s">
        <v>235</v>
      </c>
      <c r="BM286" s="240" t="s">
        <v>1446</v>
      </c>
    </row>
    <row r="287" s="13" customFormat="1">
      <c r="A287" s="13"/>
      <c r="B287" s="242"/>
      <c r="C287" s="243"/>
      <c r="D287" s="244" t="s">
        <v>193</v>
      </c>
      <c r="E287" s="245" t="s">
        <v>1</v>
      </c>
      <c r="F287" s="246" t="s">
        <v>1447</v>
      </c>
      <c r="G287" s="243"/>
      <c r="H287" s="247">
        <v>16.899999999999999</v>
      </c>
      <c r="I287" s="248"/>
      <c r="J287" s="243"/>
      <c r="K287" s="243"/>
      <c r="L287" s="249"/>
      <c r="M287" s="250"/>
      <c r="N287" s="251"/>
      <c r="O287" s="251"/>
      <c r="P287" s="251"/>
      <c r="Q287" s="251"/>
      <c r="R287" s="251"/>
      <c r="S287" s="251"/>
      <c r="T287" s="25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3" t="s">
        <v>193</v>
      </c>
      <c r="AU287" s="253" t="s">
        <v>86</v>
      </c>
      <c r="AV287" s="13" t="s">
        <v>86</v>
      </c>
      <c r="AW287" s="13" t="s">
        <v>33</v>
      </c>
      <c r="AX287" s="13" t="s">
        <v>84</v>
      </c>
      <c r="AY287" s="253" t="s">
        <v>159</v>
      </c>
    </row>
    <row r="288" s="2" customFormat="1" ht="33" customHeight="1">
      <c r="A288" s="38"/>
      <c r="B288" s="39"/>
      <c r="C288" s="228" t="s">
        <v>544</v>
      </c>
      <c r="D288" s="228" t="s">
        <v>162</v>
      </c>
      <c r="E288" s="229" t="s">
        <v>480</v>
      </c>
      <c r="F288" s="230" t="s">
        <v>481</v>
      </c>
      <c r="G288" s="231" t="s">
        <v>264</v>
      </c>
      <c r="H288" s="232">
        <v>33.140000000000001</v>
      </c>
      <c r="I288" s="233"/>
      <c r="J288" s="234">
        <f>ROUND(I288*H288,2)</f>
        <v>0</v>
      </c>
      <c r="K288" s="235"/>
      <c r="L288" s="44"/>
      <c r="M288" s="236" t="s">
        <v>1</v>
      </c>
      <c r="N288" s="237" t="s">
        <v>42</v>
      </c>
      <c r="O288" s="91"/>
      <c r="P288" s="238">
        <f>O288*H288</f>
        <v>0</v>
      </c>
      <c r="Q288" s="238">
        <v>0.00042999999999999999</v>
      </c>
      <c r="R288" s="238">
        <f>Q288*H288</f>
        <v>0.014250199999999999</v>
      </c>
      <c r="S288" s="238">
        <v>0</v>
      </c>
      <c r="T288" s="239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0" t="s">
        <v>235</v>
      </c>
      <c r="AT288" s="240" t="s">
        <v>162</v>
      </c>
      <c r="AU288" s="240" t="s">
        <v>86</v>
      </c>
      <c r="AY288" s="17" t="s">
        <v>159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7" t="s">
        <v>84</v>
      </c>
      <c r="BK288" s="241">
        <f>ROUND(I288*H288,2)</f>
        <v>0</v>
      </c>
      <c r="BL288" s="17" t="s">
        <v>235</v>
      </c>
      <c r="BM288" s="240" t="s">
        <v>1448</v>
      </c>
    </row>
    <row r="289" s="13" customFormat="1">
      <c r="A289" s="13"/>
      <c r="B289" s="242"/>
      <c r="C289" s="243"/>
      <c r="D289" s="244" t="s">
        <v>193</v>
      </c>
      <c r="E289" s="245" t="s">
        <v>1</v>
      </c>
      <c r="F289" s="246" t="s">
        <v>1449</v>
      </c>
      <c r="G289" s="243"/>
      <c r="H289" s="247">
        <v>28.800000000000001</v>
      </c>
      <c r="I289" s="248"/>
      <c r="J289" s="243"/>
      <c r="K289" s="243"/>
      <c r="L289" s="249"/>
      <c r="M289" s="250"/>
      <c r="N289" s="251"/>
      <c r="O289" s="251"/>
      <c r="P289" s="251"/>
      <c r="Q289" s="251"/>
      <c r="R289" s="251"/>
      <c r="S289" s="251"/>
      <c r="T289" s="25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3" t="s">
        <v>193</v>
      </c>
      <c r="AU289" s="253" t="s">
        <v>86</v>
      </c>
      <c r="AV289" s="13" t="s">
        <v>86</v>
      </c>
      <c r="AW289" s="13" t="s">
        <v>33</v>
      </c>
      <c r="AX289" s="13" t="s">
        <v>77</v>
      </c>
      <c r="AY289" s="253" t="s">
        <v>159</v>
      </c>
    </row>
    <row r="290" s="13" customFormat="1">
      <c r="A290" s="13"/>
      <c r="B290" s="242"/>
      <c r="C290" s="243"/>
      <c r="D290" s="244" t="s">
        <v>193</v>
      </c>
      <c r="E290" s="245" t="s">
        <v>1</v>
      </c>
      <c r="F290" s="246" t="s">
        <v>1450</v>
      </c>
      <c r="G290" s="243"/>
      <c r="H290" s="247">
        <v>4.3399999999999999</v>
      </c>
      <c r="I290" s="248"/>
      <c r="J290" s="243"/>
      <c r="K290" s="243"/>
      <c r="L290" s="249"/>
      <c r="M290" s="250"/>
      <c r="N290" s="251"/>
      <c r="O290" s="251"/>
      <c r="P290" s="251"/>
      <c r="Q290" s="251"/>
      <c r="R290" s="251"/>
      <c r="S290" s="251"/>
      <c r="T290" s="25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3" t="s">
        <v>193</v>
      </c>
      <c r="AU290" s="253" t="s">
        <v>86</v>
      </c>
      <c r="AV290" s="13" t="s">
        <v>86</v>
      </c>
      <c r="AW290" s="13" t="s">
        <v>33</v>
      </c>
      <c r="AX290" s="13" t="s">
        <v>77</v>
      </c>
      <c r="AY290" s="253" t="s">
        <v>159</v>
      </c>
    </row>
    <row r="291" s="14" customFormat="1">
      <c r="A291" s="14"/>
      <c r="B291" s="254"/>
      <c r="C291" s="255"/>
      <c r="D291" s="244" t="s">
        <v>193</v>
      </c>
      <c r="E291" s="256" t="s">
        <v>1</v>
      </c>
      <c r="F291" s="257" t="s">
        <v>256</v>
      </c>
      <c r="G291" s="255"/>
      <c r="H291" s="258">
        <v>33.140000000000001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4" t="s">
        <v>193</v>
      </c>
      <c r="AU291" s="264" t="s">
        <v>86</v>
      </c>
      <c r="AV291" s="14" t="s">
        <v>166</v>
      </c>
      <c r="AW291" s="14" t="s">
        <v>33</v>
      </c>
      <c r="AX291" s="14" t="s">
        <v>84</v>
      </c>
      <c r="AY291" s="264" t="s">
        <v>159</v>
      </c>
    </row>
    <row r="292" s="2" customFormat="1" ht="24.15" customHeight="1">
      <c r="A292" s="38"/>
      <c r="B292" s="39"/>
      <c r="C292" s="265" t="s">
        <v>552</v>
      </c>
      <c r="D292" s="265" t="s">
        <v>268</v>
      </c>
      <c r="E292" s="266" t="s">
        <v>485</v>
      </c>
      <c r="F292" s="267" t="s">
        <v>486</v>
      </c>
      <c r="G292" s="268" t="s">
        <v>367</v>
      </c>
      <c r="H292" s="269">
        <v>82.022000000000006</v>
      </c>
      <c r="I292" s="270"/>
      <c r="J292" s="271">
        <f>ROUND(I292*H292,2)</f>
        <v>0</v>
      </c>
      <c r="K292" s="272"/>
      <c r="L292" s="273"/>
      <c r="M292" s="274" t="s">
        <v>1</v>
      </c>
      <c r="N292" s="275" t="s">
        <v>42</v>
      </c>
      <c r="O292" s="91"/>
      <c r="P292" s="238">
        <f>O292*H292</f>
        <v>0</v>
      </c>
      <c r="Q292" s="238">
        <v>0.00089999999999999998</v>
      </c>
      <c r="R292" s="238">
        <f>Q292*H292</f>
        <v>0.073819800000000005</v>
      </c>
      <c r="S292" s="238">
        <v>0</v>
      </c>
      <c r="T292" s="239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0" t="s">
        <v>317</v>
      </c>
      <c r="AT292" s="240" t="s">
        <v>268</v>
      </c>
      <c r="AU292" s="240" t="s">
        <v>86</v>
      </c>
      <c r="AY292" s="17" t="s">
        <v>159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7" t="s">
        <v>84</v>
      </c>
      <c r="BK292" s="241">
        <f>ROUND(I292*H292,2)</f>
        <v>0</v>
      </c>
      <c r="BL292" s="17" t="s">
        <v>235</v>
      </c>
      <c r="BM292" s="240" t="s">
        <v>1451</v>
      </c>
    </row>
    <row r="293" s="13" customFormat="1">
      <c r="A293" s="13"/>
      <c r="B293" s="242"/>
      <c r="C293" s="243"/>
      <c r="D293" s="244" t="s">
        <v>193</v>
      </c>
      <c r="E293" s="243"/>
      <c r="F293" s="246" t="s">
        <v>1452</v>
      </c>
      <c r="G293" s="243"/>
      <c r="H293" s="247">
        <v>82.022000000000006</v>
      </c>
      <c r="I293" s="248"/>
      <c r="J293" s="243"/>
      <c r="K293" s="243"/>
      <c r="L293" s="249"/>
      <c r="M293" s="250"/>
      <c r="N293" s="251"/>
      <c r="O293" s="251"/>
      <c r="P293" s="251"/>
      <c r="Q293" s="251"/>
      <c r="R293" s="251"/>
      <c r="S293" s="251"/>
      <c r="T293" s="25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3" t="s">
        <v>193</v>
      </c>
      <c r="AU293" s="253" t="s">
        <v>86</v>
      </c>
      <c r="AV293" s="13" t="s">
        <v>86</v>
      </c>
      <c r="AW293" s="13" t="s">
        <v>4</v>
      </c>
      <c r="AX293" s="13" t="s">
        <v>84</v>
      </c>
      <c r="AY293" s="253" t="s">
        <v>159</v>
      </c>
    </row>
    <row r="294" s="2" customFormat="1" ht="16.5" customHeight="1">
      <c r="A294" s="38"/>
      <c r="B294" s="39"/>
      <c r="C294" s="228" t="s">
        <v>558</v>
      </c>
      <c r="D294" s="228" t="s">
        <v>162</v>
      </c>
      <c r="E294" s="229" t="s">
        <v>490</v>
      </c>
      <c r="F294" s="230" t="s">
        <v>491</v>
      </c>
      <c r="G294" s="231" t="s">
        <v>221</v>
      </c>
      <c r="H294" s="232">
        <v>26.739999999999998</v>
      </c>
      <c r="I294" s="233"/>
      <c r="J294" s="234">
        <f>ROUND(I294*H294,2)</f>
        <v>0</v>
      </c>
      <c r="K294" s="235"/>
      <c r="L294" s="44"/>
      <c r="M294" s="236" t="s">
        <v>1</v>
      </c>
      <c r="N294" s="237" t="s">
        <v>42</v>
      </c>
      <c r="O294" s="91"/>
      <c r="P294" s="238">
        <f>O294*H294</f>
        <v>0</v>
      </c>
      <c r="Q294" s="238">
        <v>0</v>
      </c>
      <c r="R294" s="238">
        <f>Q294*H294</f>
        <v>0</v>
      </c>
      <c r="S294" s="238">
        <v>0.035299999999999998</v>
      </c>
      <c r="T294" s="239">
        <f>S294*H294</f>
        <v>0.94392199999999993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40" t="s">
        <v>235</v>
      </c>
      <c r="AT294" s="240" t="s">
        <v>162</v>
      </c>
      <c r="AU294" s="240" t="s">
        <v>86</v>
      </c>
      <c r="AY294" s="17" t="s">
        <v>159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7" t="s">
        <v>84</v>
      </c>
      <c r="BK294" s="241">
        <f>ROUND(I294*H294,2)</f>
        <v>0</v>
      </c>
      <c r="BL294" s="17" t="s">
        <v>235</v>
      </c>
      <c r="BM294" s="240" t="s">
        <v>1453</v>
      </c>
    </row>
    <row r="295" s="13" customFormat="1">
      <c r="A295" s="13"/>
      <c r="B295" s="242"/>
      <c r="C295" s="243"/>
      <c r="D295" s="244" t="s">
        <v>193</v>
      </c>
      <c r="E295" s="245" t="s">
        <v>1</v>
      </c>
      <c r="F295" s="246" t="s">
        <v>1454</v>
      </c>
      <c r="G295" s="243"/>
      <c r="H295" s="247">
        <v>26.739999999999998</v>
      </c>
      <c r="I295" s="248"/>
      <c r="J295" s="243"/>
      <c r="K295" s="243"/>
      <c r="L295" s="249"/>
      <c r="M295" s="250"/>
      <c r="N295" s="251"/>
      <c r="O295" s="251"/>
      <c r="P295" s="251"/>
      <c r="Q295" s="251"/>
      <c r="R295" s="251"/>
      <c r="S295" s="251"/>
      <c r="T295" s="25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3" t="s">
        <v>193</v>
      </c>
      <c r="AU295" s="253" t="s">
        <v>86</v>
      </c>
      <c r="AV295" s="13" t="s">
        <v>86</v>
      </c>
      <c r="AW295" s="13" t="s">
        <v>33</v>
      </c>
      <c r="AX295" s="13" t="s">
        <v>84</v>
      </c>
      <c r="AY295" s="253" t="s">
        <v>159</v>
      </c>
    </row>
    <row r="296" s="2" customFormat="1" ht="37.8" customHeight="1">
      <c r="A296" s="38"/>
      <c r="B296" s="39"/>
      <c r="C296" s="228" t="s">
        <v>563</v>
      </c>
      <c r="D296" s="228" t="s">
        <v>162</v>
      </c>
      <c r="E296" s="229" t="s">
        <v>495</v>
      </c>
      <c r="F296" s="230" t="s">
        <v>496</v>
      </c>
      <c r="G296" s="231" t="s">
        <v>221</v>
      </c>
      <c r="H296" s="232">
        <v>46.689999999999998</v>
      </c>
      <c r="I296" s="233"/>
      <c r="J296" s="234">
        <f>ROUND(I296*H296,2)</f>
        <v>0</v>
      </c>
      <c r="K296" s="235"/>
      <c r="L296" s="44"/>
      <c r="M296" s="236" t="s">
        <v>1</v>
      </c>
      <c r="N296" s="237" t="s">
        <v>42</v>
      </c>
      <c r="O296" s="91"/>
      <c r="P296" s="238">
        <f>O296*H296</f>
        <v>0</v>
      </c>
      <c r="Q296" s="238">
        <v>0.0092200000000000008</v>
      </c>
      <c r="R296" s="238">
        <f>Q296*H296</f>
        <v>0.43048180000000003</v>
      </c>
      <c r="S296" s="238">
        <v>0</v>
      </c>
      <c r="T296" s="239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0" t="s">
        <v>235</v>
      </c>
      <c r="AT296" s="240" t="s">
        <v>162</v>
      </c>
      <c r="AU296" s="240" t="s">
        <v>86</v>
      </c>
      <c r="AY296" s="17" t="s">
        <v>159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7" t="s">
        <v>84</v>
      </c>
      <c r="BK296" s="241">
        <f>ROUND(I296*H296,2)</f>
        <v>0</v>
      </c>
      <c r="BL296" s="17" t="s">
        <v>235</v>
      </c>
      <c r="BM296" s="240" t="s">
        <v>1455</v>
      </c>
    </row>
    <row r="297" s="13" customFormat="1">
      <c r="A297" s="13"/>
      <c r="B297" s="242"/>
      <c r="C297" s="243"/>
      <c r="D297" s="244" t="s">
        <v>193</v>
      </c>
      <c r="E297" s="245" t="s">
        <v>1</v>
      </c>
      <c r="F297" s="246" t="s">
        <v>1456</v>
      </c>
      <c r="G297" s="243"/>
      <c r="H297" s="247">
        <v>46.689999999999998</v>
      </c>
      <c r="I297" s="248"/>
      <c r="J297" s="243"/>
      <c r="K297" s="243"/>
      <c r="L297" s="249"/>
      <c r="M297" s="250"/>
      <c r="N297" s="251"/>
      <c r="O297" s="251"/>
      <c r="P297" s="251"/>
      <c r="Q297" s="251"/>
      <c r="R297" s="251"/>
      <c r="S297" s="251"/>
      <c r="T297" s="25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3" t="s">
        <v>193</v>
      </c>
      <c r="AU297" s="253" t="s">
        <v>86</v>
      </c>
      <c r="AV297" s="13" t="s">
        <v>86</v>
      </c>
      <c r="AW297" s="13" t="s">
        <v>33</v>
      </c>
      <c r="AX297" s="13" t="s">
        <v>84</v>
      </c>
      <c r="AY297" s="253" t="s">
        <v>159</v>
      </c>
    </row>
    <row r="298" s="2" customFormat="1" ht="33" customHeight="1">
      <c r="A298" s="38"/>
      <c r="B298" s="39"/>
      <c r="C298" s="265" t="s">
        <v>568</v>
      </c>
      <c r="D298" s="265" t="s">
        <v>268</v>
      </c>
      <c r="E298" s="266" t="s">
        <v>499</v>
      </c>
      <c r="F298" s="267" t="s">
        <v>500</v>
      </c>
      <c r="G298" s="268" t="s">
        <v>221</v>
      </c>
      <c r="H298" s="269">
        <v>53.694000000000003</v>
      </c>
      <c r="I298" s="270"/>
      <c r="J298" s="271">
        <f>ROUND(I298*H298,2)</f>
        <v>0</v>
      </c>
      <c r="K298" s="272"/>
      <c r="L298" s="273"/>
      <c r="M298" s="274" t="s">
        <v>1</v>
      </c>
      <c r="N298" s="275" t="s">
        <v>42</v>
      </c>
      <c r="O298" s="91"/>
      <c r="P298" s="238">
        <f>O298*H298</f>
        <v>0</v>
      </c>
      <c r="Q298" s="238">
        <v>0.021999999999999999</v>
      </c>
      <c r="R298" s="238">
        <f>Q298*H298</f>
        <v>1.181268</v>
      </c>
      <c r="S298" s="238">
        <v>0</v>
      </c>
      <c r="T298" s="239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0" t="s">
        <v>317</v>
      </c>
      <c r="AT298" s="240" t="s">
        <v>268</v>
      </c>
      <c r="AU298" s="240" t="s">
        <v>86</v>
      </c>
      <c r="AY298" s="17" t="s">
        <v>159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7" t="s">
        <v>84</v>
      </c>
      <c r="BK298" s="241">
        <f>ROUND(I298*H298,2)</f>
        <v>0</v>
      </c>
      <c r="BL298" s="17" t="s">
        <v>235</v>
      </c>
      <c r="BM298" s="240" t="s">
        <v>1457</v>
      </c>
    </row>
    <row r="299" s="13" customFormat="1">
      <c r="A299" s="13"/>
      <c r="B299" s="242"/>
      <c r="C299" s="243"/>
      <c r="D299" s="244" t="s">
        <v>193</v>
      </c>
      <c r="E299" s="243"/>
      <c r="F299" s="246" t="s">
        <v>1458</v>
      </c>
      <c r="G299" s="243"/>
      <c r="H299" s="247">
        <v>53.694000000000003</v>
      </c>
      <c r="I299" s="248"/>
      <c r="J299" s="243"/>
      <c r="K299" s="243"/>
      <c r="L299" s="249"/>
      <c r="M299" s="250"/>
      <c r="N299" s="251"/>
      <c r="O299" s="251"/>
      <c r="P299" s="251"/>
      <c r="Q299" s="251"/>
      <c r="R299" s="251"/>
      <c r="S299" s="251"/>
      <c r="T299" s="25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3" t="s">
        <v>193</v>
      </c>
      <c r="AU299" s="253" t="s">
        <v>86</v>
      </c>
      <c r="AV299" s="13" t="s">
        <v>86</v>
      </c>
      <c r="AW299" s="13" t="s">
        <v>4</v>
      </c>
      <c r="AX299" s="13" t="s">
        <v>84</v>
      </c>
      <c r="AY299" s="253" t="s">
        <v>159</v>
      </c>
    </row>
    <row r="300" s="2" customFormat="1" ht="33" customHeight="1">
      <c r="A300" s="38"/>
      <c r="B300" s="39"/>
      <c r="C300" s="228" t="s">
        <v>573</v>
      </c>
      <c r="D300" s="228" t="s">
        <v>162</v>
      </c>
      <c r="E300" s="229" t="s">
        <v>504</v>
      </c>
      <c r="F300" s="230" t="s">
        <v>505</v>
      </c>
      <c r="G300" s="231" t="s">
        <v>221</v>
      </c>
      <c r="H300" s="232">
        <v>4.0300000000000002</v>
      </c>
      <c r="I300" s="233"/>
      <c r="J300" s="234">
        <f>ROUND(I300*H300,2)</f>
        <v>0</v>
      </c>
      <c r="K300" s="235"/>
      <c r="L300" s="44"/>
      <c r="M300" s="236" t="s">
        <v>1</v>
      </c>
      <c r="N300" s="237" t="s">
        <v>42</v>
      </c>
      <c r="O300" s="91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40" t="s">
        <v>235</v>
      </c>
      <c r="AT300" s="240" t="s">
        <v>162</v>
      </c>
      <c r="AU300" s="240" t="s">
        <v>86</v>
      </c>
      <c r="AY300" s="17" t="s">
        <v>159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7" t="s">
        <v>84</v>
      </c>
      <c r="BK300" s="241">
        <f>ROUND(I300*H300,2)</f>
        <v>0</v>
      </c>
      <c r="BL300" s="17" t="s">
        <v>235</v>
      </c>
      <c r="BM300" s="240" t="s">
        <v>1459</v>
      </c>
    </row>
    <row r="301" s="13" customFormat="1">
      <c r="A301" s="13"/>
      <c r="B301" s="242"/>
      <c r="C301" s="243"/>
      <c r="D301" s="244" t="s">
        <v>193</v>
      </c>
      <c r="E301" s="245" t="s">
        <v>1</v>
      </c>
      <c r="F301" s="246" t="s">
        <v>1460</v>
      </c>
      <c r="G301" s="243"/>
      <c r="H301" s="247">
        <v>4.0300000000000002</v>
      </c>
      <c r="I301" s="248"/>
      <c r="J301" s="243"/>
      <c r="K301" s="243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193</v>
      </c>
      <c r="AU301" s="253" t="s">
        <v>86</v>
      </c>
      <c r="AV301" s="13" t="s">
        <v>86</v>
      </c>
      <c r="AW301" s="13" t="s">
        <v>33</v>
      </c>
      <c r="AX301" s="13" t="s">
        <v>84</v>
      </c>
      <c r="AY301" s="253" t="s">
        <v>159</v>
      </c>
    </row>
    <row r="302" s="2" customFormat="1" ht="24.15" customHeight="1">
      <c r="A302" s="38"/>
      <c r="B302" s="39"/>
      <c r="C302" s="228" t="s">
        <v>578</v>
      </c>
      <c r="D302" s="228" t="s">
        <v>162</v>
      </c>
      <c r="E302" s="229" t="s">
        <v>510</v>
      </c>
      <c r="F302" s="230" t="s">
        <v>511</v>
      </c>
      <c r="G302" s="231" t="s">
        <v>221</v>
      </c>
      <c r="H302" s="232">
        <v>17.960000000000001</v>
      </c>
      <c r="I302" s="233"/>
      <c r="J302" s="234">
        <f>ROUND(I302*H302,2)</f>
        <v>0</v>
      </c>
      <c r="K302" s="235"/>
      <c r="L302" s="44"/>
      <c r="M302" s="236" t="s">
        <v>1</v>
      </c>
      <c r="N302" s="237" t="s">
        <v>42</v>
      </c>
      <c r="O302" s="91"/>
      <c r="P302" s="238">
        <f>O302*H302</f>
        <v>0</v>
      </c>
      <c r="Q302" s="238">
        <v>0.0015</v>
      </c>
      <c r="R302" s="238">
        <f>Q302*H302</f>
        <v>0.026940000000000002</v>
      </c>
      <c r="S302" s="238">
        <v>0</v>
      </c>
      <c r="T302" s="239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40" t="s">
        <v>235</v>
      </c>
      <c r="AT302" s="240" t="s">
        <v>162</v>
      </c>
      <c r="AU302" s="240" t="s">
        <v>86</v>
      </c>
      <c r="AY302" s="17" t="s">
        <v>159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7" t="s">
        <v>84</v>
      </c>
      <c r="BK302" s="241">
        <f>ROUND(I302*H302,2)</f>
        <v>0</v>
      </c>
      <c r="BL302" s="17" t="s">
        <v>235</v>
      </c>
      <c r="BM302" s="240" t="s">
        <v>1461</v>
      </c>
    </row>
    <row r="303" s="13" customFormat="1">
      <c r="A303" s="13"/>
      <c r="B303" s="242"/>
      <c r="C303" s="243"/>
      <c r="D303" s="244" t="s">
        <v>193</v>
      </c>
      <c r="E303" s="245" t="s">
        <v>1</v>
      </c>
      <c r="F303" s="246" t="s">
        <v>1462</v>
      </c>
      <c r="G303" s="243"/>
      <c r="H303" s="247">
        <v>17.960000000000001</v>
      </c>
      <c r="I303" s="248"/>
      <c r="J303" s="243"/>
      <c r="K303" s="243"/>
      <c r="L303" s="249"/>
      <c r="M303" s="250"/>
      <c r="N303" s="251"/>
      <c r="O303" s="251"/>
      <c r="P303" s="251"/>
      <c r="Q303" s="251"/>
      <c r="R303" s="251"/>
      <c r="S303" s="251"/>
      <c r="T303" s="25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3" t="s">
        <v>193</v>
      </c>
      <c r="AU303" s="253" t="s">
        <v>86</v>
      </c>
      <c r="AV303" s="13" t="s">
        <v>86</v>
      </c>
      <c r="AW303" s="13" t="s">
        <v>33</v>
      </c>
      <c r="AX303" s="13" t="s">
        <v>84</v>
      </c>
      <c r="AY303" s="253" t="s">
        <v>159</v>
      </c>
    </row>
    <row r="304" s="2" customFormat="1" ht="16.5" customHeight="1">
      <c r="A304" s="38"/>
      <c r="B304" s="39"/>
      <c r="C304" s="228" t="s">
        <v>584</v>
      </c>
      <c r="D304" s="228" t="s">
        <v>162</v>
      </c>
      <c r="E304" s="229" t="s">
        <v>514</v>
      </c>
      <c r="F304" s="230" t="s">
        <v>515</v>
      </c>
      <c r="G304" s="231" t="s">
        <v>264</v>
      </c>
      <c r="H304" s="232">
        <v>24.09</v>
      </c>
      <c r="I304" s="233"/>
      <c r="J304" s="234">
        <f>ROUND(I304*H304,2)</f>
        <v>0</v>
      </c>
      <c r="K304" s="235"/>
      <c r="L304" s="44"/>
      <c r="M304" s="236" t="s">
        <v>1</v>
      </c>
      <c r="N304" s="237" t="s">
        <v>42</v>
      </c>
      <c r="O304" s="91"/>
      <c r="P304" s="238">
        <f>O304*H304</f>
        <v>0</v>
      </c>
      <c r="Q304" s="238">
        <v>0.00032000000000000003</v>
      </c>
      <c r="R304" s="238">
        <f>Q304*H304</f>
        <v>0.0077088000000000009</v>
      </c>
      <c r="S304" s="238">
        <v>0</v>
      </c>
      <c r="T304" s="239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40" t="s">
        <v>235</v>
      </c>
      <c r="AT304" s="240" t="s">
        <v>162</v>
      </c>
      <c r="AU304" s="240" t="s">
        <v>86</v>
      </c>
      <c r="AY304" s="17" t="s">
        <v>159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7" t="s">
        <v>84</v>
      </c>
      <c r="BK304" s="241">
        <f>ROUND(I304*H304,2)</f>
        <v>0</v>
      </c>
      <c r="BL304" s="17" t="s">
        <v>235</v>
      </c>
      <c r="BM304" s="240" t="s">
        <v>1463</v>
      </c>
    </row>
    <row r="305" s="13" customFormat="1">
      <c r="A305" s="13"/>
      <c r="B305" s="242"/>
      <c r="C305" s="243"/>
      <c r="D305" s="244" t="s">
        <v>193</v>
      </c>
      <c r="E305" s="245" t="s">
        <v>1</v>
      </c>
      <c r="F305" s="246" t="s">
        <v>1464</v>
      </c>
      <c r="G305" s="243"/>
      <c r="H305" s="247">
        <v>24.09</v>
      </c>
      <c r="I305" s="248"/>
      <c r="J305" s="243"/>
      <c r="K305" s="243"/>
      <c r="L305" s="249"/>
      <c r="M305" s="250"/>
      <c r="N305" s="251"/>
      <c r="O305" s="251"/>
      <c r="P305" s="251"/>
      <c r="Q305" s="251"/>
      <c r="R305" s="251"/>
      <c r="S305" s="251"/>
      <c r="T305" s="25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3" t="s">
        <v>193</v>
      </c>
      <c r="AU305" s="253" t="s">
        <v>86</v>
      </c>
      <c r="AV305" s="13" t="s">
        <v>86</v>
      </c>
      <c r="AW305" s="13" t="s">
        <v>33</v>
      </c>
      <c r="AX305" s="13" t="s">
        <v>84</v>
      </c>
      <c r="AY305" s="253" t="s">
        <v>159</v>
      </c>
    </row>
    <row r="306" s="2" customFormat="1" ht="24.15" customHeight="1">
      <c r="A306" s="38"/>
      <c r="B306" s="39"/>
      <c r="C306" s="228" t="s">
        <v>587</v>
      </c>
      <c r="D306" s="228" t="s">
        <v>162</v>
      </c>
      <c r="E306" s="229" t="s">
        <v>519</v>
      </c>
      <c r="F306" s="230" t="s">
        <v>520</v>
      </c>
      <c r="G306" s="231" t="s">
        <v>206</v>
      </c>
      <c r="H306" s="232">
        <v>2.0990000000000002</v>
      </c>
      <c r="I306" s="233"/>
      <c r="J306" s="234">
        <f>ROUND(I306*H306,2)</f>
        <v>0</v>
      </c>
      <c r="K306" s="235"/>
      <c r="L306" s="44"/>
      <c r="M306" s="236" t="s">
        <v>1</v>
      </c>
      <c r="N306" s="237" t="s">
        <v>42</v>
      </c>
      <c r="O306" s="91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40" t="s">
        <v>235</v>
      </c>
      <c r="AT306" s="240" t="s">
        <v>162</v>
      </c>
      <c r="AU306" s="240" t="s">
        <v>86</v>
      </c>
      <c r="AY306" s="17" t="s">
        <v>159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7" t="s">
        <v>84</v>
      </c>
      <c r="BK306" s="241">
        <f>ROUND(I306*H306,2)</f>
        <v>0</v>
      </c>
      <c r="BL306" s="17" t="s">
        <v>235</v>
      </c>
      <c r="BM306" s="240" t="s">
        <v>1465</v>
      </c>
    </row>
    <row r="307" s="12" customFormat="1" ht="22.8" customHeight="1">
      <c r="A307" s="12"/>
      <c r="B307" s="213"/>
      <c r="C307" s="214"/>
      <c r="D307" s="215" t="s">
        <v>76</v>
      </c>
      <c r="E307" s="226" t="s">
        <v>522</v>
      </c>
      <c r="F307" s="226" t="s">
        <v>523</v>
      </c>
      <c r="G307" s="214"/>
      <c r="H307" s="214"/>
      <c r="I307" s="217"/>
      <c r="J307" s="227">
        <f>BK307</f>
        <v>0</v>
      </c>
      <c r="K307" s="214"/>
      <c r="L307" s="218"/>
      <c r="M307" s="219"/>
      <c r="N307" s="220"/>
      <c r="O307" s="220"/>
      <c r="P307" s="221">
        <f>SUM(P308:P331)</f>
        <v>0</v>
      </c>
      <c r="Q307" s="220"/>
      <c r="R307" s="221">
        <f>SUM(R308:R331)</f>
        <v>0.94249457999999986</v>
      </c>
      <c r="S307" s="220"/>
      <c r="T307" s="222">
        <f>SUM(T308:T331)</f>
        <v>0.31999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3" t="s">
        <v>86</v>
      </c>
      <c r="AT307" s="224" t="s">
        <v>76</v>
      </c>
      <c r="AU307" s="224" t="s">
        <v>84</v>
      </c>
      <c r="AY307" s="223" t="s">
        <v>159</v>
      </c>
      <c r="BK307" s="225">
        <f>SUM(BK308:BK331)</f>
        <v>0</v>
      </c>
    </row>
    <row r="308" s="2" customFormat="1" ht="24.15" customHeight="1">
      <c r="A308" s="38"/>
      <c r="B308" s="39"/>
      <c r="C308" s="228" t="s">
        <v>593</v>
      </c>
      <c r="D308" s="228" t="s">
        <v>162</v>
      </c>
      <c r="E308" s="229" t="s">
        <v>1466</v>
      </c>
      <c r="F308" s="230" t="s">
        <v>1467</v>
      </c>
      <c r="G308" s="231" t="s">
        <v>221</v>
      </c>
      <c r="H308" s="232">
        <v>99.239999999999995</v>
      </c>
      <c r="I308" s="233"/>
      <c r="J308" s="234">
        <f>ROUND(I308*H308,2)</f>
        <v>0</v>
      </c>
      <c r="K308" s="235"/>
      <c r="L308" s="44"/>
      <c r="M308" s="236" t="s">
        <v>1</v>
      </c>
      <c r="N308" s="237" t="s">
        <v>42</v>
      </c>
      <c r="O308" s="91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40" t="s">
        <v>235</v>
      </c>
      <c r="AT308" s="240" t="s">
        <v>162</v>
      </c>
      <c r="AU308" s="240" t="s">
        <v>86</v>
      </c>
      <c r="AY308" s="17" t="s">
        <v>159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7" t="s">
        <v>84</v>
      </c>
      <c r="BK308" s="241">
        <f>ROUND(I308*H308,2)</f>
        <v>0</v>
      </c>
      <c r="BL308" s="17" t="s">
        <v>235</v>
      </c>
      <c r="BM308" s="240" t="s">
        <v>1468</v>
      </c>
    </row>
    <row r="309" s="2" customFormat="1" ht="16.5" customHeight="1">
      <c r="A309" s="38"/>
      <c r="B309" s="39"/>
      <c r="C309" s="228" t="s">
        <v>599</v>
      </c>
      <c r="D309" s="228" t="s">
        <v>162</v>
      </c>
      <c r="E309" s="229" t="s">
        <v>1469</v>
      </c>
      <c r="F309" s="230" t="s">
        <v>1470</v>
      </c>
      <c r="G309" s="231" t="s">
        <v>221</v>
      </c>
      <c r="H309" s="232">
        <v>99.239999999999995</v>
      </c>
      <c r="I309" s="233"/>
      <c r="J309" s="234">
        <f>ROUND(I309*H309,2)</f>
        <v>0</v>
      </c>
      <c r="K309" s="235"/>
      <c r="L309" s="44"/>
      <c r="M309" s="236" t="s">
        <v>1</v>
      </c>
      <c r="N309" s="237" t="s">
        <v>42</v>
      </c>
      <c r="O309" s="91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0" t="s">
        <v>235</v>
      </c>
      <c r="AT309" s="240" t="s">
        <v>162</v>
      </c>
      <c r="AU309" s="240" t="s">
        <v>86</v>
      </c>
      <c r="AY309" s="17" t="s">
        <v>159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7" t="s">
        <v>84</v>
      </c>
      <c r="BK309" s="241">
        <f>ROUND(I309*H309,2)</f>
        <v>0</v>
      </c>
      <c r="BL309" s="17" t="s">
        <v>235</v>
      </c>
      <c r="BM309" s="240" t="s">
        <v>1471</v>
      </c>
    </row>
    <row r="310" s="2" customFormat="1" ht="24.15" customHeight="1">
      <c r="A310" s="38"/>
      <c r="B310" s="39"/>
      <c r="C310" s="228" t="s">
        <v>605</v>
      </c>
      <c r="D310" s="228" t="s">
        <v>162</v>
      </c>
      <c r="E310" s="229" t="s">
        <v>1472</v>
      </c>
      <c r="F310" s="230" t="s">
        <v>1473</v>
      </c>
      <c r="G310" s="231" t="s">
        <v>221</v>
      </c>
      <c r="H310" s="232">
        <v>99.239999999999995</v>
      </c>
      <c r="I310" s="233"/>
      <c r="J310" s="234">
        <f>ROUND(I310*H310,2)</f>
        <v>0</v>
      </c>
      <c r="K310" s="235"/>
      <c r="L310" s="44"/>
      <c r="M310" s="236" t="s">
        <v>1</v>
      </c>
      <c r="N310" s="237" t="s">
        <v>42</v>
      </c>
      <c r="O310" s="91"/>
      <c r="P310" s="238">
        <f>O310*H310</f>
        <v>0</v>
      </c>
      <c r="Q310" s="238">
        <v>3.0000000000000001E-05</v>
      </c>
      <c r="R310" s="238">
        <f>Q310*H310</f>
        <v>0.0029771999999999997</v>
      </c>
      <c r="S310" s="238">
        <v>0</v>
      </c>
      <c r="T310" s="239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40" t="s">
        <v>235</v>
      </c>
      <c r="AT310" s="240" t="s">
        <v>162</v>
      </c>
      <c r="AU310" s="240" t="s">
        <v>86</v>
      </c>
      <c r="AY310" s="17" t="s">
        <v>159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7" t="s">
        <v>84</v>
      </c>
      <c r="BK310" s="241">
        <f>ROUND(I310*H310,2)</f>
        <v>0</v>
      </c>
      <c r="BL310" s="17" t="s">
        <v>235</v>
      </c>
      <c r="BM310" s="240" t="s">
        <v>1474</v>
      </c>
    </row>
    <row r="311" s="2" customFormat="1" ht="33" customHeight="1">
      <c r="A311" s="38"/>
      <c r="B311" s="39"/>
      <c r="C311" s="228" t="s">
        <v>609</v>
      </c>
      <c r="D311" s="228" t="s">
        <v>162</v>
      </c>
      <c r="E311" s="229" t="s">
        <v>1475</v>
      </c>
      <c r="F311" s="230" t="s">
        <v>1476</v>
      </c>
      <c r="G311" s="231" t="s">
        <v>221</v>
      </c>
      <c r="H311" s="232">
        <v>99.239999999999995</v>
      </c>
      <c r="I311" s="233"/>
      <c r="J311" s="234">
        <f>ROUND(I311*H311,2)</f>
        <v>0</v>
      </c>
      <c r="K311" s="235"/>
      <c r="L311" s="44"/>
      <c r="M311" s="236" t="s">
        <v>1</v>
      </c>
      <c r="N311" s="237" t="s">
        <v>42</v>
      </c>
      <c r="O311" s="91"/>
      <c r="P311" s="238">
        <f>O311*H311</f>
        <v>0</v>
      </c>
      <c r="Q311" s="238">
        <v>0.0044999999999999997</v>
      </c>
      <c r="R311" s="238">
        <f>Q311*H311</f>
        <v>0.44657999999999992</v>
      </c>
      <c r="S311" s="238">
        <v>0</v>
      </c>
      <c r="T311" s="239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40" t="s">
        <v>235</v>
      </c>
      <c r="AT311" s="240" t="s">
        <v>162</v>
      </c>
      <c r="AU311" s="240" t="s">
        <v>86</v>
      </c>
      <c r="AY311" s="17" t="s">
        <v>159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7" t="s">
        <v>84</v>
      </c>
      <c r="BK311" s="241">
        <f>ROUND(I311*H311,2)</f>
        <v>0</v>
      </c>
      <c r="BL311" s="17" t="s">
        <v>235</v>
      </c>
      <c r="BM311" s="240" t="s">
        <v>1477</v>
      </c>
    </row>
    <row r="312" s="2" customFormat="1" ht="24.15" customHeight="1">
      <c r="A312" s="38"/>
      <c r="B312" s="39"/>
      <c r="C312" s="228" t="s">
        <v>613</v>
      </c>
      <c r="D312" s="228" t="s">
        <v>162</v>
      </c>
      <c r="E312" s="229" t="s">
        <v>525</v>
      </c>
      <c r="F312" s="230" t="s">
        <v>526</v>
      </c>
      <c r="G312" s="231" t="s">
        <v>221</v>
      </c>
      <c r="H312" s="232">
        <v>119.98</v>
      </c>
      <c r="I312" s="233"/>
      <c r="J312" s="234">
        <f>ROUND(I312*H312,2)</f>
        <v>0</v>
      </c>
      <c r="K312" s="235"/>
      <c r="L312" s="44"/>
      <c r="M312" s="236" t="s">
        <v>1</v>
      </c>
      <c r="N312" s="237" t="s">
        <v>42</v>
      </c>
      <c r="O312" s="91"/>
      <c r="P312" s="238">
        <f>O312*H312</f>
        <v>0</v>
      </c>
      <c r="Q312" s="238">
        <v>0</v>
      </c>
      <c r="R312" s="238">
        <f>Q312*H312</f>
        <v>0</v>
      </c>
      <c r="S312" s="238">
        <v>0.0025000000000000001</v>
      </c>
      <c r="T312" s="239">
        <f>S312*H312</f>
        <v>0.29994999999999999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40" t="s">
        <v>235</v>
      </c>
      <c r="AT312" s="240" t="s">
        <v>162</v>
      </c>
      <c r="AU312" s="240" t="s">
        <v>86</v>
      </c>
      <c r="AY312" s="17" t="s">
        <v>159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7" t="s">
        <v>84</v>
      </c>
      <c r="BK312" s="241">
        <f>ROUND(I312*H312,2)</f>
        <v>0</v>
      </c>
      <c r="BL312" s="17" t="s">
        <v>235</v>
      </c>
      <c r="BM312" s="240" t="s">
        <v>1478</v>
      </c>
    </row>
    <row r="313" s="13" customFormat="1">
      <c r="A313" s="13"/>
      <c r="B313" s="242"/>
      <c r="C313" s="243"/>
      <c r="D313" s="244" t="s">
        <v>193</v>
      </c>
      <c r="E313" s="245" t="s">
        <v>1</v>
      </c>
      <c r="F313" s="246" t="s">
        <v>1479</v>
      </c>
      <c r="G313" s="243"/>
      <c r="H313" s="247">
        <v>119.98</v>
      </c>
      <c r="I313" s="248"/>
      <c r="J313" s="243"/>
      <c r="K313" s="243"/>
      <c r="L313" s="249"/>
      <c r="M313" s="250"/>
      <c r="N313" s="251"/>
      <c r="O313" s="251"/>
      <c r="P313" s="251"/>
      <c r="Q313" s="251"/>
      <c r="R313" s="251"/>
      <c r="S313" s="251"/>
      <c r="T313" s="25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3" t="s">
        <v>193</v>
      </c>
      <c r="AU313" s="253" t="s">
        <v>86</v>
      </c>
      <c r="AV313" s="13" t="s">
        <v>86</v>
      </c>
      <c r="AW313" s="13" t="s">
        <v>33</v>
      </c>
      <c r="AX313" s="13" t="s">
        <v>84</v>
      </c>
      <c r="AY313" s="253" t="s">
        <v>159</v>
      </c>
    </row>
    <row r="314" s="2" customFormat="1" ht="16.5" customHeight="1">
      <c r="A314" s="38"/>
      <c r="B314" s="39"/>
      <c r="C314" s="228" t="s">
        <v>628</v>
      </c>
      <c r="D314" s="228" t="s">
        <v>162</v>
      </c>
      <c r="E314" s="229" t="s">
        <v>1480</v>
      </c>
      <c r="F314" s="230" t="s">
        <v>1481</v>
      </c>
      <c r="G314" s="231" t="s">
        <v>221</v>
      </c>
      <c r="H314" s="232">
        <v>99.239999999999995</v>
      </c>
      <c r="I314" s="233"/>
      <c r="J314" s="234">
        <f>ROUND(I314*H314,2)</f>
        <v>0</v>
      </c>
      <c r="K314" s="235"/>
      <c r="L314" s="44"/>
      <c r="M314" s="236" t="s">
        <v>1</v>
      </c>
      <c r="N314" s="237" t="s">
        <v>42</v>
      </c>
      <c r="O314" s="91"/>
      <c r="P314" s="238">
        <f>O314*H314</f>
        <v>0</v>
      </c>
      <c r="Q314" s="238">
        <v>0.00029999999999999997</v>
      </c>
      <c r="R314" s="238">
        <f>Q314*H314</f>
        <v>0.029771999999999996</v>
      </c>
      <c r="S314" s="238">
        <v>0</v>
      </c>
      <c r="T314" s="239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40" t="s">
        <v>235</v>
      </c>
      <c r="AT314" s="240" t="s">
        <v>162</v>
      </c>
      <c r="AU314" s="240" t="s">
        <v>86</v>
      </c>
      <c r="AY314" s="17" t="s">
        <v>159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7" t="s">
        <v>84</v>
      </c>
      <c r="BK314" s="241">
        <f>ROUND(I314*H314,2)</f>
        <v>0</v>
      </c>
      <c r="BL314" s="17" t="s">
        <v>235</v>
      </c>
      <c r="BM314" s="240" t="s">
        <v>1482</v>
      </c>
    </row>
    <row r="315" s="13" customFormat="1">
      <c r="A315" s="13"/>
      <c r="B315" s="242"/>
      <c r="C315" s="243"/>
      <c r="D315" s="244" t="s">
        <v>193</v>
      </c>
      <c r="E315" s="245" t="s">
        <v>1</v>
      </c>
      <c r="F315" s="246" t="s">
        <v>1483</v>
      </c>
      <c r="G315" s="243"/>
      <c r="H315" s="247">
        <v>99.239999999999995</v>
      </c>
      <c r="I315" s="248"/>
      <c r="J315" s="243"/>
      <c r="K315" s="243"/>
      <c r="L315" s="249"/>
      <c r="M315" s="250"/>
      <c r="N315" s="251"/>
      <c r="O315" s="251"/>
      <c r="P315" s="251"/>
      <c r="Q315" s="251"/>
      <c r="R315" s="251"/>
      <c r="S315" s="251"/>
      <c r="T315" s="25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3" t="s">
        <v>193</v>
      </c>
      <c r="AU315" s="253" t="s">
        <v>86</v>
      </c>
      <c r="AV315" s="13" t="s">
        <v>86</v>
      </c>
      <c r="AW315" s="13" t="s">
        <v>33</v>
      </c>
      <c r="AX315" s="13" t="s">
        <v>84</v>
      </c>
      <c r="AY315" s="253" t="s">
        <v>159</v>
      </c>
    </row>
    <row r="316" s="2" customFormat="1" ht="55.5" customHeight="1">
      <c r="A316" s="38"/>
      <c r="B316" s="39"/>
      <c r="C316" s="265" t="s">
        <v>632</v>
      </c>
      <c r="D316" s="265" t="s">
        <v>268</v>
      </c>
      <c r="E316" s="266" t="s">
        <v>1484</v>
      </c>
      <c r="F316" s="267" t="s">
        <v>1485</v>
      </c>
      <c r="G316" s="268" t="s">
        <v>221</v>
      </c>
      <c r="H316" s="269">
        <v>109.164</v>
      </c>
      <c r="I316" s="270"/>
      <c r="J316" s="271">
        <f>ROUND(I316*H316,2)</f>
        <v>0</v>
      </c>
      <c r="K316" s="272"/>
      <c r="L316" s="273"/>
      <c r="M316" s="274" t="s">
        <v>1</v>
      </c>
      <c r="N316" s="275" t="s">
        <v>42</v>
      </c>
      <c r="O316" s="91"/>
      <c r="P316" s="238">
        <f>O316*H316</f>
        <v>0</v>
      </c>
      <c r="Q316" s="238">
        <v>0.0038999999999999998</v>
      </c>
      <c r="R316" s="238">
        <f>Q316*H316</f>
        <v>0.4257396</v>
      </c>
      <c r="S316" s="238">
        <v>0</v>
      </c>
      <c r="T316" s="239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40" t="s">
        <v>317</v>
      </c>
      <c r="AT316" s="240" t="s">
        <v>268</v>
      </c>
      <c r="AU316" s="240" t="s">
        <v>86</v>
      </c>
      <c r="AY316" s="17" t="s">
        <v>159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7" t="s">
        <v>84</v>
      </c>
      <c r="BK316" s="241">
        <f>ROUND(I316*H316,2)</f>
        <v>0</v>
      </c>
      <c r="BL316" s="17" t="s">
        <v>235</v>
      </c>
      <c r="BM316" s="240" t="s">
        <v>1486</v>
      </c>
    </row>
    <row r="317" s="13" customFormat="1">
      <c r="A317" s="13"/>
      <c r="B317" s="242"/>
      <c r="C317" s="243"/>
      <c r="D317" s="244" t="s">
        <v>193</v>
      </c>
      <c r="E317" s="243"/>
      <c r="F317" s="246" t="s">
        <v>1487</v>
      </c>
      <c r="G317" s="243"/>
      <c r="H317" s="247">
        <v>109.164</v>
      </c>
      <c r="I317" s="248"/>
      <c r="J317" s="243"/>
      <c r="K317" s="243"/>
      <c r="L317" s="249"/>
      <c r="M317" s="250"/>
      <c r="N317" s="251"/>
      <c r="O317" s="251"/>
      <c r="P317" s="251"/>
      <c r="Q317" s="251"/>
      <c r="R317" s="251"/>
      <c r="S317" s="251"/>
      <c r="T317" s="25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3" t="s">
        <v>193</v>
      </c>
      <c r="AU317" s="253" t="s">
        <v>86</v>
      </c>
      <c r="AV317" s="13" t="s">
        <v>86</v>
      </c>
      <c r="AW317" s="13" t="s">
        <v>4</v>
      </c>
      <c r="AX317" s="13" t="s">
        <v>84</v>
      </c>
      <c r="AY317" s="253" t="s">
        <v>159</v>
      </c>
    </row>
    <row r="318" s="2" customFormat="1" ht="21.75" customHeight="1">
      <c r="A318" s="38"/>
      <c r="B318" s="39"/>
      <c r="C318" s="228" t="s">
        <v>637</v>
      </c>
      <c r="D318" s="228" t="s">
        <v>162</v>
      </c>
      <c r="E318" s="229" t="s">
        <v>530</v>
      </c>
      <c r="F318" s="230" t="s">
        <v>531</v>
      </c>
      <c r="G318" s="231" t="s">
        <v>264</v>
      </c>
      <c r="H318" s="232">
        <v>66.799999999999997</v>
      </c>
      <c r="I318" s="233"/>
      <c r="J318" s="234">
        <f>ROUND(I318*H318,2)</f>
        <v>0</v>
      </c>
      <c r="K318" s="235"/>
      <c r="L318" s="44"/>
      <c r="M318" s="236" t="s">
        <v>1</v>
      </c>
      <c r="N318" s="237" t="s">
        <v>42</v>
      </c>
      <c r="O318" s="91"/>
      <c r="P318" s="238">
        <f>O318*H318</f>
        <v>0</v>
      </c>
      <c r="Q318" s="238">
        <v>0</v>
      </c>
      <c r="R318" s="238">
        <f>Q318*H318</f>
        <v>0</v>
      </c>
      <c r="S318" s="238">
        <v>0.00029999999999999997</v>
      </c>
      <c r="T318" s="239">
        <f>S318*H318</f>
        <v>0.020039999999999999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0" t="s">
        <v>235</v>
      </c>
      <c r="AT318" s="240" t="s">
        <v>162</v>
      </c>
      <c r="AU318" s="240" t="s">
        <v>86</v>
      </c>
      <c r="AY318" s="17" t="s">
        <v>159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7" t="s">
        <v>84</v>
      </c>
      <c r="BK318" s="241">
        <f>ROUND(I318*H318,2)</f>
        <v>0</v>
      </c>
      <c r="BL318" s="17" t="s">
        <v>235</v>
      </c>
      <c r="BM318" s="240" t="s">
        <v>1488</v>
      </c>
    </row>
    <row r="319" s="13" customFormat="1">
      <c r="A319" s="13"/>
      <c r="B319" s="242"/>
      <c r="C319" s="243"/>
      <c r="D319" s="244" t="s">
        <v>193</v>
      </c>
      <c r="E319" s="245" t="s">
        <v>1</v>
      </c>
      <c r="F319" s="246" t="s">
        <v>1489</v>
      </c>
      <c r="G319" s="243"/>
      <c r="H319" s="247">
        <v>66.799999999999997</v>
      </c>
      <c r="I319" s="248"/>
      <c r="J319" s="243"/>
      <c r="K319" s="243"/>
      <c r="L319" s="249"/>
      <c r="M319" s="250"/>
      <c r="N319" s="251"/>
      <c r="O319" s="251"/>
      <c r="P319" s="251"/>
      <c r="Q319" s="251"/>
      <c r="R319" s="251"/>
      <c r="S319" s="251"/>
      <c r="T319" s="25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3" t="s">
        <v>193</v>
      </c>
      <c r="AU319" s="253" t="s">
        <v>86</v>
      </c>
      <c r="AV319" s="13" t="s">
        <v>86</v>
      </c>
      <c r="AW319" s="13" t="s">
        <v>33</v>
      </c>
      <c r="AX319" s="13" t="s">
        <v>84</v>
      </c>
      <c r="AY319" s="253" t="s">
        <v>159</v>
      </c>
    </row>
    <row r="320" s="2" customFormat="1" ht="16.5" customHeight="1">
      <c r="A320" s="38"/>
      <c r="B320" s="39"/>
      <c r="C320" s="228" t="s">
        <v>641</v>
      </c>
      <c r="D320" s="228" t="s">
        <v>162</v>
      </c>
      <c r="E320" s="229" t="s">
        <v>1490</v>
      </c>
      <c r="F320" s="230" t="s">
        <v>1491</v>
      </c>
      <c r="G320" s="231" t="s">
        <v>264</v>
      </c>
      <c r="H320" s="232">
        <v>56.939999999999998</v>
      </c>
      <c r="I320" s="233"/>
      <c r="J320" s="234">
        <f>ROUND(I320*H320,2)</f>
        <v>0</v>
      </c>
      <c r="K320" s="235"/>
      <c r="L320" s="44"/>
      <c r="M320" s="236" t="s">
        <v>1</v>
      </c>
      <c r="N320" s="237" t="s">
        <v>42</v>
      </c>
      <c r="O320" s="91"/>
      <c r="P320" s="238">
        <f>O320*H320</f>
        <v>0</v>
      </c>
      <c r="Q320" s="238">
        <v>1.0000000000000001E-05</v>
      </c>
      <c r="R320" s="238">
        <f>Q320*H320</f>
        <v>0.00056940000000000007</v>
      </c>
      <c r="S320" s="238">
        <v>0</v>
      </c>
      <c r="T320" s="239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40" t="s">
        <v>235</v>
      </c>
      <c r="AT320" s="240" t="s">
        <v>162</v>
      </c>
      <c r="AU320" s="240" t="s">
        <v>86</v>
      </c>
      <c r="AY320" s="17" t="s">
        <v>159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7" t="s">
        <v>84</v>
      </c>
      <c r="BK320" s="241">
        <f>ROUND(I320*H320,2)</f>
        <v>0</v>
      </c>
      <c r="BL320" s="17" t="s">
        <v>235</v>
      </c>
      <c r="BM320" s="240" t="s">
        <v>1492</v>
      </c>
    </row>
    <row r="321" s="13" customFormat="1">
      <c r="A321" s="13"/>
      <c r="B321" s="242"/>
      <c r="C321" s="243"/>
      <c r="D321" s="244" t="s">
        <v>193</v>
      </c>
      <c r="E321" s="245" t="s">
        <v>1</v>
      </c>
      <c r="F321" s="246" t="s">
        <v>1493</v>
      </c>
      <c r="G321" s="243"/>
      <c r="H321" s="247">
        <v>56.939999999999998</v>
      </c>
      <c r="I321" s="248"/>
      <c r="J321" s="243"/>
      <c r="K321" s="243"/>
      <c r="L321" s="249"/>
      <c r="M321" s="250"/>
      <c r="N321" s="251"/>
      <c r="O321" s="251"/>
      <c r="P321" s="251"/>
      <c r="Q321" s="251"/>
      <c r="R321" s="251"/>
      <c r="S321" s="251"/>
      <c r="T321" s="25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3" t="s">
        <v>193</v>
      </c>
      <c r="AU321" s="253" t="s">
        <v>86</v>
      </c>
      <c r="AV321" s="13" t="s">
        <v>86</v>
      </c>
      <c r="AW321" s="13" t="s">
        <v>33</v>
      </c>
      <c r="AX321" s="13" t="s">
        <v>84</v>
      </c>
      <c r="AY321" s="253" t="s">
        <v>159</v>
      </c>
    </row>
    <row r="322" s="2" customFormat="1" ht="16.5" customHeight="1">
      <c r="A322" s="38"/>
      <c r="B322" s="39"/>
      <c r="C322" s="265" t="s">
        <v>645</v>
      </c>
      <c r="D322" s="265" t="s">
        <v>268</v>
      </c>
      <c r="E322" s="266" t="s">
        <v>1494</v>
      </c>
      <c r="F322" s="267" t="s">
        <v>1495</v>
      </c>
      <c r="G322" s="268" t="s">
        <v>264</v>
      </c>
      <c r="H322" s="269">
        <v>59.786999999999999</v>
      </c>
      <c r="I322" s="270"/>
      <c r="J322" s="271">
        <f>ROUND(I322*H322,2)</f>
        <v>0</v>
      </c>
      <c r="K322" s="272"/>
      <c r="L322" s="273"/>
      <c r="M322" s="274" t="s">
        <v>1</v>
      </c>
      <c r="N322" s="275" t="s">
        <v>42</v>
      </c>
      <c r="O322" s="91"/>
      <c r="P322" s="238">
        <f>O322*H322</f>
        <v>0</v>
      </c>
      <c r="Q322" s="238">
        <v>0.00020000000000000001</v>
      </c>
      <c r="R322" s="238">
        <f>Q322*H322</f>
        <v>0.0119574</v>
      </c>
      <c r="S322" s="238">
        <v>0</v>
      </c>
      <c r="T322" s="239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40" t="s">
        <v>317</v>
      </c>
      <c r="AT322" s="240" t="s">
        <v>268</v>
      </c>
      <c r="AU322" s="240" t="s">
        <v>86</v>
      </c>
      <c r="AY322" s="17" t="s">
        <v>159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7" t="s">
        <v>84</v>
      </c>
      <c r="BK322" s="241">
        <f>ROUND(I322*H322,2)</f>
        <v>0</v>
      </c>
      <c r="BL322" s="17" t="s">
        <v>235</v>
      </c>
      <c r="BM322" s="240" t="s">
        <v>1496</v>
      </c>
    </row>
    <row r="323" s="13" customFormat="1">
      <c r="A323" s="13"/>
      <c r="B323" s="242"/>
      <c r="C323" s="243"/>
      <c r="D323" s="244" t="s">
        <v>193</v>
      </c>
      <c r="E323" s="243"/>
      <c r="F323" s="246" t="s">
        <v>1497</v>
      </c>
      <c r="G323" s="243"/>
      <c r="H323" s="247">
        <v>59.786999999999999</v>
      </c>
      <c r="I323" s="248"/>
      <c r="J323" s="243"/>
      <c r="K323" s="243"/>
      <c r="L323" s="249"/>
      <c r="M323" s="250"/>
      <c r="N323" s="251"/>
      <c r="O323" s="251"/>
      <c r="P323" s="251"/>
      <c r="Q323" s="251"/>
      <c r="R323" s="251"/>
      <c r="S323" s="251"/>
      <c r="T323" s="25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3" t="s">
        <v>193</v>
      </c>
      <c r="AU323" s="253" t="s">
        <v>86</v>
      </c>
      <c r="AV323" s="13" t="s">
        <v>86</v>
      </c>
      <c r="AW323" s="13" t="s">
        <v>4</v>
      </c>
      <c r="AX323" s="13" t="s">
        <v>84</v>
      </c>
      <c r="AY323" s="253" t="s">
        <v>159</v>
      </c>
    </row>
    <row r="324" s="2" customFormat="1" ht="16.5" customHeight="1">
      <c r="A324" s="38"/>
      <c r="B324" s="39"/>
      <c r="C324" s="228" t="s">
        <v>656</v>
      </c>
      <c r="D324" s="228" t="s">
        <v>162</v>
      </c>
      <c r="E324" s="229" t="s">
        <v>1498</v>
      </c>
      <c r="F324" s="230" t="s">
        <v>1499</v>
      </c>
      <c r="G324" s="231" t="s">
        <v>264</v>
      </c>
      <c r="H324" s="232">
        <v>2.8999999999999999</v>
      </c>
      <c r="I324" s="233"/>
      <c r="J324" s="234">
        <f>ROUND(I324*H324,2)</f>
        <v>0</v>
      </c>
      <c r="K324" s="235"/>
      <c r="L324" s="44"/>
      <c r="M324" s="236" t="s">
        <v>1</v>
      </c>
      <c r="N324" s="237" t="s">
        <v>42</v>
      </c>
      <c r="O324" s="91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40" t="s">
        <v>235</v>
      </c>
      <c r="AT324" s="240" t="s">
        <v>162</v>
      </c>
      <c r="AU324" s="240" t="s">
        <v>86</v>
      </c>
      <c r="AY324" s="17" t="s">
        <v>159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7" t="s">
        <v>84</v>
      </c>
      <c r="BK324" s="241">
        <f>ROUND(I324*H324,2)</f>
        <v>0</v>
      </c>
      <c r="BL324" s="17" t="s">
        <v>235</v>
      </c>
      <c r="BM324" s="240" t="s">
        <v>1500</v>
      </c>
    </row>
    <row r="325" s="13" customFormat="1">
      <c r="A325" s="13"/>
      <c r="B325" s="242"/>
      <c r="C325" s="243"/>
      <c r="D325" s="244" t="s">
        <v>193</v>
      </c>
      <c r="E325" s="245" t="s">
        <v>1</v>
      </c>
      <c r="F325" s="246" t="s">
        <v>1501</v>
      </c>
      <c r="G325" s="243"/>
      <c r="H325" s="247">
        <v>2.8999999999999999</v>
      </c>
      <c r="I325" s="248"/>
      <c r="J325" s="243"/>
      <c r="K325" s="243"/>
      <c r="L325" s="249"/>
      <c r="M325" s="250"/>
      <c r="N325" s="251"/>
      <c r="O325" s="251"/>
      <c r="P325" s="251"/>
      <c r="Q325" s="251"/>
      <c r="R325" s="251"/>
      <c r="S325" s="251"/>
      <c r="T325" s="25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3" t="s">
        <v>193</v>
      </c>
      <c r="AU325" s="253" t="s">
        <v>86</v>
      </c>
      <c r="AV325" s="13" t="s">
        <v>86</v>
      </c>
      <c r="AW325" s="13" t="s">
        <v>33</v>
      </c>
      <c r="AX325" s="13" t="s">
        <v>84</v>
      </c>
      <c r="AY325" s="253" t="s">
        <v>159</v>
      </c>
    </row>
    <row r="326" s="2" customFormat="1" ht="16.5" customHeight="1">
      <c r="A326" s="38"/>
      <c r="B326" s="39"/>
      <c r="C326" s="265" t="s">
        <v>663</v>
      </c>
      <c r="D326" s="265" t="s">
        <v>268</v>
      </c>
      <c r="E326" s="266" t="s">
        <v>1502</v>
      </c>
      <c r="F326" s="267" t="s">
        <v>1503</v>
      </c>
      <c r="G326" s="268" t="s">
        <v>264</v>
      </c>
      <c r="H326" s="269">
        <v>2.9580000000000002</v>
      </c>
      <c r="I326" s="270"/>
      <c r="J326" s="271">
        <f>ROUND(I326*H326,2)</f>
        <v>0</v>
      </c>
      <c r="K326" s="272"/>
      <c r="L326" s="273"/>
      <c r="M326" s="274" t="s">
        <v>1</v>
      </c>
      <c r="N326" s="275" t="s">
        <v>42</v>
      </c>
      <c r="O326" s="91"/>
      <c r="P326" s="238">
        <f>O326*H326</f>
        <v>0</v>
      </c>
      <c r="Q326" s="238">
        <v>0.00016000000000000001</v>
      </c>
      <c r="R326" s="238">
        <f>Q326*H326</f>
        <v>0.00047328000000000008</v>
      </c>
      <c r="S326" s="238">
        <v>0</v>
      </c>
      <c r="T326" s="239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40" t="s">
        <v>317</v>
      </c>
      <c r="AT326" s="240" t="s">
        <v>268</v>
      </c>
      <c r="AU326" s="240" t="s">
        <v>86</v>
      </c>
      <c r="AY326" s="17" t="s">
        <v>159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7" t="s">
        <v>84</v>
      </c>
      <c r="BK326" s="241">
        <f>ROUND(I326*H326,2)</f>
        <v>0</v>
      </c>
      <c r="BL326" s="17" t="s">
        <v>235</v>
      </c>
      <c r="BM326" s="240" t="s">
        <v>1504</v>
      </c>
    </row>
    <row r="327" s="13" customFormat="1">
      <c r="A327" s="13"/>
      <c r="B327" s="242"/>
      <c r="C327" s="243"/>
      <c r="D327" s="244" t="s">
        <v>193</v>
      </c>
      <c r="E327" s="243"/>
      <c r="F327" s="246" t="s">
        <v>1505</v>
      </c>
      <c r="G327" s="243"/>
      <c r="H327" s="247">
        <v>2.9580000000000002</v>
      </c>
      <c r="I327" s="248"/>
      <c r="J327" s="243"/>
      <c r="K327" s="243"/>
      <c r="L327" s="249"/>
      <c r="M327" s="250"/>
      <c r="N327" s="251"/>
      <c r="O327" s="251"/>
      <c r="P327" s="251"/>
      <c r="Q327" s="251"/>
      <c r="R327" s="251"/>
      <c r="S327" s="251"/>
      <c r="T327" s="25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3" t="s">
        <v>193</v>
      </c>
      <c r="AU327" s="253" t="s">
        <v>86</v>
      </c>
      <c r="AV327" s="13" t="s">
        <v>86</v>
      </c>
      <c r="AW327" s="13" t="s">
        <v>4</v>
      </c>
      <c r="AX327" s="13" t="s">
        <v>84</v>
      </c>
      <c r="AY327" s="253" t="s">
        <v>159</v>
      </c>
    </row>
    <row r="328" s="2" customFormat="1" ht="16.5" customHeight="1">
      <c r="A328" s="38"/>
      <c r="B328" s="39"/>
      <c r="C328" s="228" t="s">
        <v>667</v>
      </c>
      <c r="D328" s="228" t="s">
        <v>162</v>
      </c>
      <c r="E328" s="229" t="s">
        <v>1506</v>
      </c>
      <c r="F328" s="230" t="s">
        <v>1507</v>
      </c>
      <c r="G328" s="231" t="s">
        <v>264</v>
      </c>
      <c r="H328" s="232">
        <v>56.939999999999998</v>
      </c>
      <c r="I328" s="233"/>
      <c r="J328" s="234">
        <f>ROUND(I328*H328,2)</f>
        <v>0</v>
      </c>
      <c r="K328" s="235"/>
      <c r="L328" s="44"/>
      <c r="M328" s="236" t="s">
        <v>1</v>
      </c>
      <c r="N328" s="237" t="s">
        <v>42</v>
      </c>
      <c r="O328" s="91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40" t="s">
        <v>235</v>
      </c>
      <c r="AT328" s="240" t="s">
        <v>162</v>
      </c>
      <c r="AU328" s="240" t="s">
        <v>86</v>
      </c>
      <c r="AY328" s="17" t="s">
        <v>159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7" t="s">
        <v>84</v>
      </c>
      <c r="BK328" s="241">
        <f>ROUND(I328*H328,2)</f>
        <v>0</v>
      </c>
      <c r="BL328" s="17" t="s">
        <v>235</v>
      </c>
      <c r="BM328" s="240" t="s">
        <v>1508</v>
      </c>
    </row>
    <row r="329" s="2" customFormat="1" ht="55.5" customHeight="1">
      <c r="A329" s="38"/>
      <c r="B329" s="39"/>
      <c r="C329" s="265" t="s">
        <v>674</v>
      </c>
      <c r="D329" s="265" t="s">
        <v>268</v>
      </c>
      <c r="E329" s="266" t="s">
        <v>1484</v>
      </c>
      <c r="F329" s="267" t="s">
        <v>1485</v>
      </c>
      <c r="G329" s="268" t="s">
        <v>221</v>
      </c>
      <c r="H329" s="269">
        <v>6.2629999999999999</v>
      </c>
      <c r="I329" s="270"/>
      <c r="J329" s="271">
        <f>ROUND(I329*H329,2)</f>
        <v>0</v>
      </c>
      <c r="K329" s="272"/>
      <c r="L329" s="273"/>
      <c r="M329" s="274" t="s">
        <v>1</v>
      </c>
      <c r="N329" s="275" t="s">
        <v>42</v>
      </c>
      <c r="O329" s="91"/>
      <c r="P329" s="238">
        <f>O329*H329</f>
        <v>0</v>
      </c>
      <c r="Q329" s="238">
        <v>0.0038999999999999998</v>
      </c>
      <c r="R329" s="238">
        <f>Q329*H329</f>
        <v>0.024425699999999998</v>
      </c>
      <c r="S329" s="238">
        <v>0</v>
      </c>
      <c r="T329" s="239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40" t="s">
        <v>317</v>
      </c>
      <c r="AT329" s="240" t="s">
        <v>268</v>
      </c>
      <c r="AU329" s="240" t="s">
        <v>86</v>
      </c>
      <c r="AY329" s="17" t="s">
        <v>159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7" t="s">
        <v>84</v>
      </c>
      <c r="BK329" s="241">
        <f>ROUND(I329*H329,2)</f>
        <v>0</v>
      </c>
      <c r="BL329" s="17" t="s">
        <v>235</v>
      </c>
      <c r="BM329" s="240" t="s">
        <v>1509</v>
      </c>
    </row>
    <row r="330" s="13" customFormat="1">
      <c r="A330" s="13"/>
      <c r="B330" s="242"/>
      <c r="C330" s="243"/>
      <c r="D330" s="244" t="s">
        <v>193</v>
      </c>
      <c r="E330" s="243"/>
      <c r="F330" s="246" t="s">
        <v>1510</v>
      </c>
      <c r="G330" s="243"/>
      <c r="H330" s="247">
        <v>6.2629999999999999</v>
      </c>
      <c r="I330" s="248"/>
      <c r="J330" s="243"/>
      <c r="K330" s="243"/>
      <c r="L330" s="249"/>
      <c r="M330" s="250"/>
      <c r="N330" s="251"/>
      <c r="O330" s="251"/>
      <c r="P330" s="251"/>
      <c r="Q330" s="251"/>
      <c r="R330" s="251"/>
      <c r="S330" s="251"/>
      <c r="T330" s="25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3" t="s">
        <v>193</v>
      </c>
      <c r="AU330" s="253" t="s">
        <v>86</v>
      </c>
      <c r="AV330" s="13" t="s">
        <v>86</v>
      </c>
      <c r="AW330" s="13" t="s">
        <v>4</v>
      </c>
      <c r="AX330" s="13" t="s">
        <v>84</v>
      </c>
      <c r="AY330" s="253" t="s">
        <v>159</v>
      </c>
    </row>
    <row r="331" s="2" customFormat="1" ht="24.15" customHeight="1">
      <c r="A331" s="38"/>
      <c r="B331" s="39"/>
      <c r="C331" s="228" t="s">
        <v>678</v>
      </c>
      <c r="D331" s="228" t="s">
        <v>162</v>
      </c>
      <c r="E331" s="229" t="s">
        <v>1511</v>
      </c>
      <c r="F331" s="230" t="s">
        <v>1512</v>
      </c>
      <c r="G331" s="231" t="s">
        <v>206</v>
      </c>
      <c r="H331" s="232">
        <v>0.94199999999999995</v>
      </c>
      <c r="I331" s="233"/>
      <c r="J331" s="234">
        <f>ROUND(I331*H331,2)</f>
        <v>0</v>
      </c>
      <c r="K331" s="235"/>
      <c r="L331" s="44"/>
      <c r="M331" s="236" t="s">
        <v>1</v>
      </c>
      <c r="N331" s="237" t="s">
        <v>42</v>
      </c>
      <c r="O331" s="91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40" t="s">
        <v>235</v>
      </c>
      <c r="AT331" s="240" t="s">
        <v>162</v>
      </c>
      <c r="AU331" s="240" t="s">
        <v>86</v>
      </c>
      <c r="AY331" s="17" t="s">
        <v>159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7" t="s">
        <v>84</v>
      </c>
      <c r="BK331" s="241">
        <f>ROUND(I331*H331,2)</f>
        <v>0</v>
      </c>
      <c r="BL331" s="17" t="s">
        <v>235</v>
      </c>
      <c r="BM331" s="240" t="s">
        <v>1513</v>
      </c>
    </row>
    <row r="332" s="12" customFormat="1" ht="22.8" customHeight="1">
      <c r="A332" s="12"/>
      <c r="B332" s="213"/>
      <c r="C332" s="214"/>
      <c r="D332" s="215" t="s">
        <v>76</v>
      </c>
      <c r="E332" s="226" t="s">
        <v>534</v>
      </c>
      <c r="F332" s="226" t="s">
        <v>535</v>
      </c>
      <c r="G332" s="214"/>
      <c r="H332" s="214"/>
      <c r="I332" s="217"/>
      <c r="J332" s="227">
        <f>BK332</f>
        <v>0</v>
      </c>
      <c r="K332" s="214"/>
      <c r="L332" s="218"/>
      <c r="M332" s="219"/>
      <c r="N332" s="220"/>
      <c r="O332" s="220"/>
      <c r="P332" s="221">
        <f>SUM(P333:P361)</f>
        <v>0</v>
      </c>
      <c r="Q332" s="220"/>
      <c r="R332" s="221">
        <f>SUM(R333:R361)</f>
        <v>1.0795130000000002</v>
      </c>
      <c r="S332" s="220"/>
      <c r="T332" s="222">
        <f>SUM(T333:T361)</f>
        <v>0.86985599999999996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3" t="s">
        <v>86</v>
      </c>
      <c r="AT332" s="224" t="s">
        <v>76</v>
      </c>
      <c r="AU332" s="224" t="s">
        <v>84</v>
      </c>
      <c r="AY332" s="223" t="s">
        <v>159</v>
      </c>
      <c r="BK332" s="225">
        <f>SUM(BK333:BK361)</f>
        <v>0</v>
      </c>
    </row>
    <row r="333" s="2" customFormat="1" ht="16.5" customHeight="1">
      <c r="A333" s="38"/>
      <c r="B333" s="39"/>
      <c r="C333" s="228" t="s">
        <v>683</v>
      </c>
      <c r="D333" s="228" t="s">
        <v>162</v>
      </c>
      <c r="E333" s="229" t="s">
        <v>537</v>
      </c>
      <c r="F333" s="230" t="s">
        <v>538</v>
      </c>
      <c r="G333" s="231" t="s">
        <v>221</v>
      </c>
      <c r="H333" s="232">
        <v>48.674999999999997</v>
      </c>
      <c r="I333" s="233"/>
      <c r="J333" s="234">
        <f>ROUND(I333*H333,2)</f>
        <v>0</v>
      </c>
      <c r="K333" s="235"/>
      <c r="L333" s="44"/>
      <c r="M333" s="236" t="s">
        <v>1</v>
      </c>
      <c r="N333" s="237" t="s">
        <v>42</v>
      </c>
      <c r="O333" s="91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40" t="s">
        <v>235</v>
      </c>
      <c r="AT333" s="240" t="s">
        <v>162</v>
      </c>
      <c r="AU333" s="240" t="s">
        <v>86</v>
      </c>
      <c r="AY333" s="17" t="s">
        <v>159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7" t="s">
        <v>84</v>
      </c>
      <c r="BK333" s="241">
        <f>ROUND(I333*H333,2)</f>
        <v>0</v>
      </c>
      <c r="BL333" s="17" t="s">
        <v>235</v>
      </c>
      <c r="BM333" s="240" t="s">
        <v>1514</v>
      </c>
    </row>
    <row r="334" s="2" customFormat="1" ht="16.5" customHeight="1">
      <c r="A334" s="38"/>
      <c r="B334" s="39"/>
      <c r="C334" s="228" t="s">
        <v>688</v>
      </c>
      <c r="D334" s="228" t="s">
        <v>162</v>
      </c>
      <c r="E334" s="229" t="s">
        <v>541</v>
      </c>
      <c r="F334" s="230" t="s">
        <v>542</v>
      </c>
      <c r="G334" s="231" t="s">
        <v>221</v>
      </c>
      <c r="H334" s="232">
        <v>48.674999999999997</v>
      </c>
      <c r="I334" s="233"/>
      <c r="J334" s="234">
        <f>ROUND(I334*H334,2)</f>
        <v>0</v>
      </c>
      <c r="K334" s="235"/>
      <c r="L334" s="44"/>
      <c r="M334" s="236" t="s">
        <v>1</v>
      </c>
      <c r="N334" s="237" t="s">
        <v>42</v>
      </c>
      <c r="O334" s="91"/>
      <c r="P334" s="238">
        <f>O334*H334</f>
        <v>0</v>
      </c>
      <c r="Q334" s="238">
        <v>0.00029999999999999997</v>
      </c>
      <c r="R334" s="238">
        <f>Q334*H334</f>
        <v>0.014602499999999997</v>
      </c>
      <c r="S334" s="238">
        <v>0</v>
      </c>
      <c r="T334" s="239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40" t="s">
        <v>235</v>
      </c>
      <c r="AT334" s="240" t="s">
        <v>162</v>
      </c>
      <c r="AU334" s="240" t="s">
        <v>86</v>
      </c>
      <c r="AY334" s="17" t="s">
        <v>159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7" t="s">
        <v>84</v>
      </c>
      <c r="BK334" s="241">
        <f>ROUND(I334*H334,2)</f>
        <v>0</v>
      </c>
      <c r="BL334" s="17" t="s">
        <v>235</v>
      </c>
      <c r="BM334" s="240" t="s">
        <v>1515</v>
      </c>
    </row>
    <row r="335" s="2" customFormat="1" ht="24.15" customHeight="1">
      <c r="A335" s="38"/>
      <c r="B335" s="39"/>
      <c r="C335" s="228" t="s">
        <v>693</v>
      </c>
      <c r="D335" s="228" t="s">
        <v>162</v>
      </c>
      <c r="E335" s="229" t="s">
        <v>545</v>
      </c>
      <c r="F335" s="230" t="s">
        <v>546</v>
      </c>
      <c r="G335" s="231" t="s">
        <v>221</v>
      </c>
      <c r="H335" s="232">
        <v>22.870000000000001</v>
      </c>
      <c r="I335" s="233"/>
      <c r="J335" s="234">
        <f>ROUND(I335*H335,2)</f>
        <v>0</v>
      </c>
      <c r="K335" s="235"/>
      <c r="L335" s="44"/>
      <c r="M335" s="236" t="s">
        <v>1</v>
      </c>
      <c r="N335" s="237" t="s">
        <v>42</v>
      </c>
      <c r="O335" s="91"/>
      <c r="P335" s="238">
        <f>O335*H335</f>
        <v>0</v>
      </c>
      <c r="Q335" s="238">
        <v>0.0015</v>
      </c>
      <c r="R335" s="238">
        <f>Q335*H335</f>
        <v>0.034305000000000002</v>
      </c>
      <c r="S335" s="238">
        <v>0</v>
      </c>
      <c r="T335" s="239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40" t="s">
        <v>235</v>
      </c>
      <c r="AT335" s="240" t="s">
        <v>162</v>
      </c>
      <c r="AU335" s="240" t="s">
        <v>86</v>
      </c>
      <c r="AY335" s="17" t="s">
        <v>159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7" t="s">
        <v>84</v>
      </c>
      <c r="BK335" s="241">
        <f>ROUND(I335*H335,2)</f>
        <v>0</v>
      </c>
      <c r="BL335" s="17" t="s">
        <v>235</v>
      </c>
      <c r="BM335" s="240" t="s">
        <v>1516</v>
      </c>
    </row>
    <row r="336" s="13" customFormat="1">
      <c r="A336" s="13"/>
      <c r="B336" s="242"/>
      <c r="C336" s="243"/>
      <c r="D336" s="244" t="s">
        <v>193</v>
      </c>
      <c r="E336" s="245" t="s">
        <v>1</v>
      </c>
      <c r="F336" s="246" t="s">
        <v>1517</v>
      </c>
      <c r="G336" s="243"/>
      <c r="H336" s="247">
        <v>3.4049999999999998</v>
      </c>
      <c r="I336" s="248"/>
      <c r="J336" s="243"/>
      <c r="K336" s="243"/>
      <c r="L336" s="249"/>
      <c r="M336" s="250"/>
      <c r="N336" s="251"/>
      <c r="O336" s="251"/>
      <c r="P336" s="251"/>
      <c r="Q336" s="251"/>
      <c r="R336" s="251"/>
      <c r="S336" s="251"/>
      <c r="T336" s="25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3" t="s">
        <v>193</v>
      </c>
      <c r="AU336" s="253" t="s">
        <v>86</v>
      </c>
      <c r="AV336" s="13" t="s">
        <v>86</v>
      </c>
      <c r="AW336" s="13" t="s">
        <v>33</v>
      </c>
      <c r="AX336" s="13" t="s">
        <v>77</v>
      </c>
      <c r="AY336" s="253" t="s">
        <v>159</v>
      </c>
    </row>
    <row r="337" s="13" customFormat="1">
      <c r="A337" s="13"/>
      <c r="B337" s="242"/>
      <c r="C337" s="243"/>
      <c r="D337" s="244" t="s">
        <v>193</v>
      </c>
      <c r="E337" s="245" t="s">
        <v>1</v>
      </c>
      <c r="F337" s="246" t="s">
        <v>1518</v>
      </c>
      <c r="G337" s="243"/>
      <c r="H337" s="247">
        <v>9.4250000000000007</v>
      </c>
      <c r="I337" s="248"/>
      <c r="J337" s="243"/>
      <c r="K337" s="243"/>
      <c r="L337" s="249"/>
      <c r="M337" s="250"/>
      <c r="N337" s="251"/>
      <c r="O337" s="251"/>
      <c r="P337" s="251"/>
      <c r="Q337" s="251"/>
      <c r="R337" s="251"/>
      <c r="S337" s="251"/>
      <c r="T337" s="25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3" t="s">
        <v>193</v>
      </c>
      <c r="AU337" s="253" t="s">
        <v>86</v>
      </c>
      <c r="AV337" s="13" t="s">
        <v>86</v>
      </c>
      <c r="AW337" s="13" t="s">
        <v>33</v>
      </c>
      <c r="AX337" s="13" t="s">
        <v>77</v>
      </c>
      <c r="AY337" s="253" t="s">
        <v>159</v>
      </c>
    </row>
    <row r="338" s="13" customFormat="1">
      <c r="A338" s="13"/>
      <c r="B338" s="242"/>
      <c r="C338" s="243"/>
      <c r="D338" s="244" t="s">
        <v>193</v>
      </c>
      <c r="E338" s="245" t="s">
        <v>1</v>
      </c>
      <c r="F338" s="246" t="s">
        <v>1519</v>
      </c>
      <c r="G338" s="243"/>
      <c r="H338" s="247">
        <v>3.77</v>
      </c>
      <c r="I338" s="248"/>
      <c r="J338" s="243"/>
      <c r="K338" s="243"/>
      <c r="L338" s="249"/>
      <c r="M338" s="250"/>
      <c r="N338" s="251"/>
      <c r="O338" s="251"/>
      <c r="P338" s="251"/>
      <c r="Q338" s="251"/>
      <c r="R338" s="251"/>
      <c r="S338" s="251"/>
      <c r="T338" s="25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3" t="s">
        <v>193</v>
      </c>
      <c r="AU338" s="253" t="s">
        <v>86</v>
      </c>
      <c r="AV338" s="13" t="s">
        <v>86</v>
      </c>
      <c r="AW338" s="13" t="s">
        <v>33</v>
      </c>
      <c r="AX338" s="13" t="s">
        <v>77</v>
      </c>
      <c r="AY338" s="253" t="s">
        <v>159</v>
      </c>
    </row>
    <row r="339" s="13" customFormat="1">
      <c r="A339" s="13"/>
      <c r="B339" s="242"/>
      <c r="C339" s="243"/>
      <c r="D339" s="244" t="s">
        <v>193</v>
      </c>
      <c r="E339" s="245" t="s">
        <v>1</v>
      </c>
      <c r="F339" s="246" t="s">
        <v>1520</v>
      </c>
      <c r="G339" s="243"/>
      <c r="H339" s="247">
        <v>6.2699999999999996</v>
      </c>
      <c r="I339" s="248"/>
      <c r="J339" s="243"/>
      <c r="K339" s="243"/>
      <c r="L339" s="249"/>
      <c r="M339" s="250"/>
      <c r="N339" s="251"/>
      <c r="O339" s="251"/>
      <c r="P339" s="251"/>
      <c r="Q339" s="251"/>
      <c r="R339" s="251"/>
      <c r="S339" s="251"/>
      <c r="T339" s="25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3" t="s">
        <v>193</v>
      </c>
      <c r="AU339" s="253" t="s">
        <v>86</v>
      </c>
      <c r="AV339" s="13" t="s">
        <v>86</v>
      </c>
      <c r="AW339" s="13" t="s">
        <v>33</v>
      </c>
      <c r="AX339" s="13" t="s">
        <v>77</v>
      </c>
      <c r="AY339" s="253" t="s">
        <v>159</v>
      </c>
    </row>
    <row r="340" s="14" customFormat="1">
      <c r="A340" s="14"/>
      <c r="B340" s="254"/>
      <c r="C340" s="255"/>
      <c r="D340" s="244" t="s">
        <v>193</v>
      </c>
      <c r="E340" s="256" t="s">
        <v>1</v>
      </c>
      <c r="F340" s="257" t="s">
        <v>256</v>
      </c>
      <c r="G340" s="255"/>
      <c r="H340" s="258">
        <v>22.870000000000001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4" t="s">
        <v>193</v>
      </c>
      <c r="AU340" s="264" t="s">
        <v>86</v>
      </c>
      <c r="AV340" s="14" t="s">
        <v>166</v>
      </c>
      <c r="AW340" s="14" t="s">
        <v>33</v>
      </c>
      <c r="AX340" s="14" t="s">
        <v>84</v>
      </c>
      <c r="AY340" s="264" t="s">
        <v>159</v>
      </c>
    </row>
    <row r="341" s="2" customFormat="1" ht="24.15" customHeight="1">
      <c r="A341" s="38"/>
      <c r="B341" s="39"/>
      <c r="C341" s="228" t="s">
        <v>698</v>
      </c>
      <c r="D341" s="228" t="s">
        <v>162</v>
      </c>
      <c r="E341" s="229" t="s">
        <v>553</v>
      </c>
      <c r="F341" s="230" t="s">
        <v>554</v>
      </c>
      <c r="G341" s="231" t="s">
        <v>221</v>
      </c>
      <c r="H341" s="232">
        <v>31.98</v>
      </c>
      <c r="I341" s="233"/>
      <c r="J341" s="234">
        <f>ROUND(I341*H341,2)</f>
        <v>0</v>
      </c>
      <c r="K341" s="235"/>
      <c r="L341" s="44"/>
      <c r="M341" s="236" t="s">
        <v>1</v>
      </c>
      <c r="N341" s="237" t="s">
        <v>42</v>
      </c>
      <c r="O341" s="91"/>
      <c r="P341" s="238">
        <f>O341*H341</f>
        <v>0</v>
      </c>
      <c r="Q341" s="238">
        <v>0</v>
      </c>
      <c r="R341" s="238">
        <f>Q341*H341</f>
        <v>0</v>
      </c>
      <c r="S341" s="238">
        <v>0.027199999999999998</v>
      </c>
      <c r="T341" s="239">
        <f>S341*H341</f>
        <v>0.86985599999999996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40" t="s">
        <v>235</v>
      </c>
      <c r="AT341" s="240" t="s">
        <v>162</v>
      </c>
      <c r="AU341" s="240" t="s">
        <v>86</v>
      </c>
      <c r="AY341" s="17" t="s">
        <v>159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7" t="s">
        <v>84</v>
      </c>
      <c r="BK341" s="241">
        <f>ROUND(I341*H341,2)</f>
        <v>0</v>
      </c>
      <c r="BL341" s="17" t="s">
        <v>235</v>
      </c>
      <c r="BM341" s="240" t="s">
        <v>1521</v>
      </c>
    </row>
    <row r="342" s="13" customFormat="1">
      <c r="A342" s="13"/>
      <c r="B342" s="242"/>
      <c r="C342" s="243"/>
      <c r="D342" s="244" t="s">
        <v>193</v>
      </c>
      <c r="E342" s="245" t="s">
        <v>1</v>
      </c>
      <c r="F342" s="246" t="s">
        <v>1522</v>
      </c>
      <c r="G342" s="243"/>
      <c r="H342" s="247">
        <v>31.98</v>
      </c>
      <c r="I342" s="248"/>
      <c r="J342" s="243"/>
      <c r="K342" s="243"/>
      <c r="L342" s="249"/>
      <c r="M342" s="250"/>
      <c r="N342" s="251"/>
      <c r="O342" s="251"/>
      <c r="P342" s="251"/>
      <c r="Q342" s="251"/>
      <c r="R342" s="251"/>
      <c r="S342" s="251"/>
      <c r="T342" s="25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3" t="s">
        <v>193</v>
      </c>
      <c r="AU342" s="253" t="s">
        <v>86</v>
      </c>
      <c r="AV342" s="13" t="s">
        <v>86</v>
      </c>
      <c r="AW342" s="13" t="s">
        <v>33</v>
      </c>
      <c r="AX342" s="13" t="s">
        <v>84</v>
      </c>
      <c r="AY342" s="253" t="s">
        <v>159</v>
      </c>
    </row>
    <row r="343" s="2" customFormat="1" ht="33" customHeight="1">
      <c r="A343" s="38"/>
      <c r="B343" s="39"/>
      <c r="C343" s="228" t="s">
        <v>704</v>
      </c>
      <c r="D343" s="228" t="s">
        <v>162</v>
      </c>
      <c r="E343" s="229" t="s">
        <v>559</v>
      </c>
      <c r="F343" s="230" t="s">
        <v>560</v>
      </c>
      <c r="G343" s="231" t="s">
        <v>221</v>
      </c>
      <c r="H343" s="232">
        <v>48.674999999999997</v>
      </c>
      <c r="I343" s="233"/>
      <c r="J343" s="234">
        <f>ROUND(I343*H343,2)</f>
        <v>0</v>
      </c>
      <c r="K343" s="235"/>
      <c r="L343" s="44"/>
      <c r="M343" s="236" t="s">
        <v>1</v>
      </c>
      <c r="N343" s="237" t="s">
        <v>42</v>
      </c>
      <c r="O343" s="91"/>
      <c r="P343" s="238">
        <f>O343*H343</f>
        <v>0</v>
      </c>
      <c r="Q343" s="238">
        <v>0.00562</v>
      </c>
      <c r="R343" s="238">
        <f>Q343*H343</f>
        <v>0.2735535</v>
      </c>
      <c r="S343" s="238">
        <v>0</v>
      </c>
      <c r="T343" s="239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0" t="s">
        <v>235</v>
      </c>
      <c r="AT343" s="240" t="s">
        <v>162</v>
      </c>
      <c r="AU343" s="240" t="s">
        <v>86</v>
      </c>
      <c r="AY343" s="17" t="s">
        <v>159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7" t="s">
        <v>84</v>
      </c>
      <c r="BK343" s="241">
        <f>ROUND(I343*H343,2)</f>
        <v>0</v>
      </c>
      <c r="BL343" s="17" t="s">
        <v>235</v>
      </c>
      <c r="BM343" s="240" t="s">
        <v>1523</v>
      </c>
    </row>
    <row r="344" s="13" customFormat="1">
      <c r="A344" s="13"/>
      <c r="B344" s="242"/>
      <c r="C344" s="243"/>
      <c r="D344" s="244" t="s">
        <v>193</v>
      </c>
      <c r="E344" s="245" t="s">
        <v>1</v>
      </c>
      <c r="F344" s="246" t="s">
        <v>1524</v>
      </c>
      <c r="G344" s="243"/>
      <c r="H344" s="247">
        <v>21.109999999999999</v>
      </c>
      <c r="I344" s="248"/>
      <c r="J344" s="243"/>
      <c r="K344" s="243"/>
      <c r="L344" s="249"/>
      <c r="M344" s="250"/>
      <c r="N344" s="251"/>
      <c r="O344" s="251"/>
      <c r="P344" s="251"/>
      <c r="Q344" s="251"/>
      <c r="R344" s="251"/>
      <c r="S344" s="251"/>
      <c r="T344" s="25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3" t="s">
        <v>193</v>
      </c>
      <c r="AU344" s="253" t="s">
        <v>86</v>
      </c>
      <c r="AV344" s="13" t="s">
        <v>86</v>
      </c>
      <c r="AW344" s="13" t="s">
        <v>33</v>
      </c>
      <c r="AX344" s="13" t="s">
        <v>77</v>
      </c>
      <c r="AY344" s="253" t="s">
        <v>159</v>
      </c>
    </row>
    <row r="345" s="13" customFormat="1">
      <c r="A345" s="13"/>
      <c r="B345" s="242"/>
      <c r="C345" s="243"/>
      <c r="D345" s="244" t="s">
        <v>193</v>
      </c>
      <c r="E345" s="245" t="s">
        <v>1</v>
      </c>
      <c r="F345" s="246" t="s">
        <v>1525</v>
      </c>
      <c r="G345" s="243"/>
      <c r="H345" s="247">
        <v>26.364999999999998</v>
      </c>
      <c r="I345" s="248"/>
      <c r="J345" s="243"/>
      <c r="K345" s="243"/>
      <c r="L345" s="249"/>
      <c r="M345" s="250"/>
      <c r="N345" s="251"/>
      <c r="O345" s="251"/>
      <c r="P345" s="251"/>
      <c r="Q345" s="251"/>
      <c r="R345" s="251"/>
      <c r="S345" s="251"/>
      <c r="T345" s="25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3" t="s">
        <v>193</v>
      </c>
      <c r="AU345" s="253" t="s">
        <v>86</v>
      </c>
      <c r="AV345" s="13" t="s">
        <v>86</v>
      </c>
      <c r="AW345" s="13" t="s">
        <v>33</v>
      </c>
      <c r="AX345" s="13" t="s">
        <v>77</v>
      </c>
      <c r="AY345" s="253" t="s">
        <v>159</v>
      </c>
    </row>
    <row r="346" s="13" customFormat="1">
      <c r="A346" s="13"/>
      <c r="B346" s="242"/>
      <c r="C346" s="243"/>
      <c r="D346" s="244" t="s">
        <v>193</v>
      </c>
      <c r="E346" s="245" t="s">
        <v>1</v>
      </c>
      <c r="F346" s="246" t="s">
        <v>1526</v>
      </c>
      <c r="G346" s="243"/>
      <c r="H346" s="247">
        <v>1.2</v>
      </c>
      <c r="I346" s="248"/>
      <c r="J346" s="243"/>
      <c r="K346" s="243"/>
      <c r="L346" s="249"/>
      <c r="M346" s="250"/>
      <c r="N346" s="251"/>
      <c r="O346" s="251"/>
      <c r="P346" s="251"/>
      <c r="Q346" s="251"/>
      <c r="R346" s="251"/>
      <c r="S346" s="251"/>
      <c r="T346" s="25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3" t="s">
        <v>193</v>
      </c>
      <c r="AU346" s="253" t="s">
        <v>86</v>
      </c>
      <c r="AV346" s="13" t="s">
        <v>86</v>
      </c>
      <c r="AW346" s="13" t="s">
        <v>33</v>
      </c>
      <c r="AX346" s="13" t="s">
        <v>77</v>
      </c>
      <c r="AY346" s="253" t="s">
        <v>159</v>
      </c>
    </row>
    <row r="347" s="14" customFormat="1">
      <c r="A347" s="14"/>
      <c r="B347" s="254"/>
      <c r="C347" s="255"/>
      <c r="D347" s="244" t="s">
        <v>193</v>
      </c>
      <c r="E347" s="256" t="s">
        <v>1</v>
      </c>
      <c r="F347" s="257" t="s">
        <v>256</v>
      </c>
      <c r="G347" s="255"/>
      <c r="H347" s="258">
        <v>48.674999999999997</v>
      </c>
      <c r="I347" s="259"/>
      <c r="J347" s="255"/>
      <c r="K347" s="255"/>
      <c r="L347" s="260"/>
      <c r="M347" s="261"/>
      <c r="N347" s="262"/>
      <c r="O347" s="262"/>
      <c r="P347" s="262"/>
      <c r="Q347" s="262"/>
      <c r="R347" s="262"/>
      <c r="S347" s="262"/>
      <c r="T347" s="26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4" t="s">
        <v>193</v>
      </c>
      <c r="AU347" s="264" t="s">
        <v>86</v>
      </c>
      <c r="AV347" s="14" t="s">
        <v>166</v>
      </c>
      <c r="AW347" s="14" t="s">
        <v>33</v>
      </c>
      <c r="AX347" s="14" t="s">
        <v>84</v>
      </c>
      <c r="AY347" s="264" t="s">
        <v>159</v>
      </c>
    </row>
    <row r="348" s="2" customFormat="1" ht="16.5" customHeight="1">
      <c r="A348" s="38"/>
      <c r="B348" s="39"/>
      <c r="C348" s="265" t="s">
        <v>709</v>
      </c>
      <c r="D348" s="265" t="s">
        <v>268</v>
      </c>
      <c r="E348" s="266" t="s">
        <v>564</v>
      </c>
      <c r="F348" s="267" t="s">
        <v>565</v>
      </c>
      <c r="G348" s="268" t="s">
        <v>221</v>
      </c>
      <c r="H348" s="269">
        <v>53.542999999999999</v>
      </c>
      <c r="I348" s="270"/>
      <c r="J348" s="271">
        <f>ROUND(I348*H348,2)</f>
        <v>0</v>
      </c>
      <c r="K348" s="272"/>
      <c r="L348" s="273"/>
      <c r="M348" s="274" t="s">
        <v>1</v>
      </c>
      <c r="N348" s="275" t="s">
        <v>42</v>
      </c>
      <c r="O348" s="91"/>
      <c r="P348" s="238">
        <f>O348*H348</f>
        <v>0</v>
      </c>
      <c r="Q348" s="238">
        <v>0.01</v>
      </c>
      <c r="R348" s="238">
        <f>Q348*H348</f>
        <v>0.53542999999999996</v>
      </c>
      <c r="S348" s="238">
        <v>0</v>
      </c>
      <c r="T348" s="239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40" t="s">
        <v>317</v>
      </c>
      <c r="AT348" s="240" t="s">
        <v>268</v>
      </c>
      <c r="AU348" s="240" t="s">
        <v>86</v>
      </c>
      <c r="AY348" s="17" t="s">
        <v>159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7" t="s">
        <v>84</v>
      </c>
      <c r="BK348" s="241">
        <f>ROUND(I348*H348,2)</f>
        <v>0</v>
      </c>
      <c r="BL348" s="17" t="s">
        <v>235</v>
      </c>
      <c r="BM348" s="240" t="s">
        <v>1527</v>
      </c>
    </row>
    <row r="349" s="13" customFormat="1">
      <c r="A349" s="13"/>
      <c r="B349" s="242"/>
      <c r="C349" s="243"/>
      <c r="D349" s="244" t="s">
        <v>193</v>
      </c>
      <c r="E349" s="243"/>
      <c r="F349" s="246" t="s">
        <v>1528</v>
      </c>
      <c r="G349" s="243"/>
      <c r="H349" s="247">
        <v>53.542999999999999</v>
      </c>
      <c r="I349" s="248"/>
      <c r="J349" s="243"/>
      <c r="K349" s="243"/>
      <c r="L349" s="249"/>
      <c r="M349" s="250"/>
      <c r="N349" s="251"/>
      <c r="O349" s="251"/>
      <c r="P349" s="251"/>
      <c r="Q349" s="251"/>
      <c r="R349" s="251"/>
      <c r="S349" s="251"/>
      <c r="T349" s="25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3" t="s">
        <v>193</v>
      </c>
      <c r="AU349" s="253" t="s">
        <v>86</v>
      </c>
      <c r="AV349" s="13" t="s">
        <v>86</v>
      </c>
      <c r="AW349" s="13" t="s">
        <v>4</v>
      </c>
      <c r="AX349" s="13" t="s">
        <v>84</v>
      </c>
      <c r="AY349" s="253" t="s">
        <v>159</v>
      </c>
    </row>
    <row r="350" s="2" customFormat="1" ht="24.15" customHeight="1">
      <c r="A350" s="38"/>
      <c r="B350" s="39"/>
      <c r="C350" s="228" t="s">
        <v>714</v>
      </c>
      <c r="D350" s="228" t="s">
        <v>162</v>
      </c>
      <c r="E350" s="229" t="s">
        <v>569</v>
      </c>
      <c r="F350" s="230" t="s">
        <v>570</v>
      </c>
      <c r="G350" s="231" t="s">
        <v>264</v>
      </c>
      <c r="H350" s="232">
        <v>8.4000000000000004</v>
      </c>
      <c r="I350" s="233"/>
      <c r="J350" s="234">
        <f>ROUND(I350*H350,2)</f>
        <v>0</v>
      </c>
      <c r="K350" s="235"/>
      <c r="L350" s="44"/>
      <c r="M350" s="236" t="s">
        <v>1</v>
      </c>
      <c r="N350" s="237" t="s">
        <v>42</v>
      </c>
      <c r="O350" s="91"/>
      <c r="P350" s="238">
        <f>O350*H350</f>
        <v>0</v>
      </c>
      <c r="Q350" s="238">
        <v>0.00020000000000000001</v>
      </c>
      <c r="R350" s="238">
        <f>Q350*H350</f>
        <v>0.0016800000000000001</v>
      </c>
      <c r="S350" s="238">
        <v>0</v>
      </c>
      <c r="T350" s="239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40" t="s">
        <v>235</v>
      </c>
      <c r="AT350" s="240" t="s">
        <v>162</v>
      </c>
      <c r="AU350" s="240" t="s">
        <v>86</v>
      </c>
      <c r="AY350" s="17" t="s">
        <v>159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7" t="s">
        <v>84</v>
      </c>
      <c r="BK350" s="241">
        <f>ROUND(I350*H350,2)</f>
        <v>0</v>
      </c>
      <c r="BL350" s="17" t="s">
        <v>235</v>
      </c>
      <c r="BM350" s="240" t="s">
        <v>1529</v>
      </c>
    </row>
    <row r="351" s="13" customFormat="1">
      <c r="A351" s="13"/>
      <c r="B351" s="242"/>
      <c r="C351" s="243"/>
      <c r="D351" s="244" t="s">
        <v>193</v>
      </c>
      <c r="E351" s="245" t="s">
        <v>1</v>
      </c>
      <c r="F351" s="246" t="s">
        <v>1530</v>
      </c>
      <c r="G351" s="243"/>
      <c r="H351" s="247">
        <v>8.4000000000000004</v>
      </c>
      <c r="I351" s="248"/>
      <c r="J351" s="243"/>
      <c r="K351" s="243"/>
      <c r="L351" s="249"/>
      <c r="M351" s="250"/>
      <c r="N351" s="251"/>
      <c r="O351" s="251"/>
      <c r="P351" s="251"/>
      <c r="Q351" s="251"/>
      <c r="R351" s="251"/>
      <c r="S351" s="251"/>
      <c r="T351" s="25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3" t="s">
        <v>193</v>
      </c>
      <c r="AU351" s="253" t="s">
        <v>86</v>
      </c>
      <c r="AV351" s="13" t="s">
        <v>86</v>
      </c>
      <c r="AW351" s="13" t="s">
        <v>33</v>
      </c>
      <c r="AX351" s="13" t="s">
        <v>84</v>
      </c>
      <c r="AY351" s="253" t="s">
        <v>159</v>
      </c>
    </row>
    <row r="352" s="2" customFormat="1" ht="16.5" customHeight="1">
      <c r="A352" s="38"/>
      <c r="B352" s="39"/>
      <c r="C352" s="265" t="s">
        <v>720</v>
      </c>
      <c r="D352" s="265" t="s">
        <v>268</v>
      </c>
      <c r="E352" s="266" t="s">
        <v>574</v>
      </c>
      <c r="F352" s="267" t="s">
        <v>575</v>
      </c>
      <c r="G352" s="268" t="s">
        <v>264</v>
      </c>
      <c r="H352" s="269">
        <v>8.8200000000000003</v>
      </c>
      <c r="I352" s="270"/>
      <c r="J352" s="271">
        <f>ROUND(I352*H352,2)</f>
        <v>0</v>
      </c>
      <c r="K352" s="272"/>
      <c r="L352" s="273"/>
      <c r="M352" s="274" t="s">
        <v>1</v>
      </c>
      <c r="N352" s="275" t="s">
        <v>42</v>
      </c>
      <c r="O352" s="91"/>
      <c r="P352" s="238">
        <f>O352*H352</f>
        <v>0</v>
      </c>
      <c r="Q352" s="238">
        <v>0.00012</v>
      </c>
      <c r="R352" s="238">
        <f>Q352*H352</f>
        <v>0.0010584000000000001</v>
      </c>
      <c r="S352" s="238">
        <v>0</v>
      </c>
      <c r="T352" s="239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40" t="s">
        <v>317</v>
      </c>
      <c r="AT352" s="240" t="s">
        <v>268</v>
      </c>
      <c r="AU352" s="240" t="s">
        <v>86</v>
      </c>
      <c r="AY352" s="17" t="s">
        <v>159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7" t="s">
        <v>84</v>
      </c>
      <c r="BK352" s="241">
        <f>ROUND(I352*H352,2)</f>
        <v>0</v>
      </c>
      <c r="BL352" s="17" t="s">
        <v>235</v>
      </c>
      <c r="BM352" s="240" t="s">
        <v>1531</v>
      </c>
    </row>
    <row r="353" s="13" customFormat="1">
      <c r="A353" s="13"/>
      <c r="B353" s="242"/>
      <c r="C353" s="243"/>
      <c r="D353" s="244" t="s">
        <v>193</v>
      </c>
      <c r="E353" s="243"/>
      <c r="F353" s="246" t="s">
        <v>1532</v>
      </c>
      <c r="G353" s="243"/>
      <c r="H353" s="247">
        <v>8.8200000000000003</v>
      </c>
      <c r="I353" s="248"/>
      <c r="J353" s="243"/>
      <c r="K353" s="243"/>
      <c r="L353" s="249"/>
      <c r="M353" s="250"/>
      <c r="N353" s="251"/>
      <c r="O353" s="251"/>
      <c r="P353" s="251"/>
      <c r="Q353" s="251"/>
      <c r="R353" s="251"/>
      <c r="S353" s="251"/>
      <c r="T353" s="25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3" t="s">
        <v>193</v>
      </c>
      <c r="AU353" s="253" t="s">
        <v>86</v>
      </c>
      <c r="AV353" s="13" t="s">
        <v>86</v>
      </c>
      <c r="AW353" s="13" t="s">
        <v>4</v>
      </c>
      <c r="AX353" s="13" t="s">
        <v>84</v>
      </c>
      <c r="AY353" s="253" t="s">
        <v>159</v>
      </c>
    </row>
    <row r="354" s="2" customFormat="1" ht="16.5" customHeight="1">
      <c r="A354" s="38"/>
      <c r="B354" s="39"/>
      <c r="C354" s="228" t="s">
        <v>725</v>
      </c>
      <c r="D354" s="228" t="s">
        <v>162</v>
      </c>
      <c r="E354" s="229" t="s">
        <v>1533</v>
      </c>
      <c r="F354" s="230" t="s">
        <v>1534</v>
      </c>
      <c r="G354" s="231" t="s">
        <v>264</v>
      </c>
      <c r="H354" s="232">
        <v>35.100000000000001</v>
      </c>
      <c r="I354" s="233"/>
      <c r="J354" s="234">
        <f>ROUND(I354*H354,2)</f>
        <v>0</v>
      </c>
      <c r="K354" s="235"/>
      <c r="L354" s="44"/>
      <c r="M354" s="236" t="s">
        <v>1</v>
      </c>
      <c r="N354" s="237" t="s">
        <v>42</v>
      </c>
      <c r="O354" s="91"/>
      <c r="P354" s="238">
        <f>O354*H354</f>
        <v>0</v>
      </c>
      <c r="Q354" s="238">
        <v>0.00611</v>
      </c>
      <c r="R354" s="238">
        <f>Q354*H354</f>
        <v>0.21446100000000001</v>
      </c>
      <c r="S354" s="238">
        <v>0</v>
      </c>
      <c r="T354" s="239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40" t="s">
        <v>235</v>
      </c>
      <c r="AT354" s="240" t="s">
        <v>162</v>
      </c>
      <c r="AU354" s="240" t="s">
        <v>86</v>
      </c>
      <c r="AY354" s="17" t="s">
        <v>159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7" t="s">
        <v>84</v>
      </c>
      <c r="BK354" s="241">
        <f>ROUND(I354*H354,2)</f>
        <v>0</v>
      </c>
      <c r="BL354" s="17" t="s">
        <v>235</v>
      </c>
      <c r="BM354" s="240" t="s">
        <v>1535</v>
      </c>
    </row>
    <row r="355" s="13" customFormat="1">
      <c r="A355" s="13"/>
      <c r="B355" s="242"/>
      <c r="C355" s="243"/>
      <c r="D355" s="244" t="s">
        <v>193</v>
      </c>
      <c r="E355" s="245" t="s">
        <v>1</v>
      </c>
      <c r="F355" s="246" t="s">
        <v>1536</v>
      </c>
      <c r="G355" s="243"/>
      <c r="H355" s="247">
        <v>8.5999999999999996</v>
      </c>
      <c r="I355" s="248"/>
      <c r="J355" s="243"/>
      <c r="K355" s="243"/>
      <c r="L355" s="249"/>
      <c r="M355" s="250"/>
      <c r="N355" s="251"/>
      <c r="O355" s="251"/>
      <c r="P355" s="251"/>
      <c r="Q355" s="251"/>
      <c r="R355" s="251"/>
      <c r="S355" s="251"/>
      <c r="T355" s="25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3" t="s">
        <v>193</v>
      </c>
      <c r="AU355" s="253" t="s">
        <v>86</v>
      </c>
      <c r="AV355" s="13" t="s">
        <v>86</v>
      </c>
      <c r="AW355" s="13" t="s">
        <v>33</v>
      </c>
      <c r="AX355" s="13" t="s">
        <v>77</v>
      </c>
      <c r="AY355" s="253" t="s">
        <v>159</v>
      </c>
    </row>
    <row r="356" s="13" customFormat="1">
      <c r="A356" s="13"/>
      <c r="B356" s="242"/>
      <c r="C356" s="243"/>
      <c r="D356" s="244" t="s">
        <v>193</v>
      </c>
      <c r="E356" s="245" t="s">
        <v>1</v>
      </c>
      <c r="F356" s="246" t="s">
        <v>1537</v>
      </c>
      <c r="G356" s="243"/>
      <c r="H356" s="247">
        <v>22.699999999999999</v>
      </c>
      <c r="I356" s="248"/>
      <c r="J356" s="243"/>
      <c r="K356" s="243"/>
      <c r="L356" s="249"/>
      <c r="M356" s="250"/>
      <c r="N356" s="251"/>
      <c r="O356" s="251"/>
      <c r="P356" s="251"/>
      <c r="Q356" s="251"/>
      <c r="R356" s="251"/>
      <c r="S356" s="251"/>
      <c r="T356" s="25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3" t="s">
        <v>193</v>
      </c>
      <c r="AU356" s="253" t="s">
        <v>86</v>
      </c>
      <c r="AV356" s="13" t="s">
        <v>86</v>
      </c>
      <c r="AW356" s="13" t="s">
        <v>33</v>
      </c>
      <c r="AX356" s="13" t="s">
        <v>77</v>
      </c>
      <c r="AY356" s="253" t="s">
        <v>159</v>
      </c>
    </row>
    <row r="357" s="13" customFormat="1">
      <c r="A357" s="13"/>
      <c r="B357" s="242"/>
      <c r="C357" s="243"/>
      <c r="D357" s="244" t="s">
        <v>193</v>
      </c>
      <c r="E357" s="245" t="s">
        <v>1</v>
      </c>
      <c r="F357" s="246" t="s">
        <v>1538</v>
      </c>
      <c r="G357" s="243"/>
      <c r="H357" s="247">
        <v>3.7999999999999998</v>
      </c>
      <c r="I357" s="248"/>
      <c r="J357" s="243"/>
      <c r="K357" s="243"/>
      <c r="L357" s="249"/>
      <c r="M357" s="250"/>
      <c r="N357" s="251"/>
      <c r="O357" s="251"/>
      <c r="P357" s="251"/>
      <c r="Q357" s="251"/>
      <c r="R357" s="251"/>
      <c r="S357" s="251"/>
      <c r="T357" s="25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3" t="s">
        <v>193</v>
      </c>
      <c r="AU357" s="253" t="s">
        <v>86</v>
      </c>
      <c r="AV357" s="13" t="s">
        <v>86</v>
      </c>
      <c r="AW357" s="13" t="s">
        <v>33</v>
      </c>
      <c r="AX357" s="13" t="s">
        <v>77</v>
      </c>
      <c r="AY357" s="253" t="s">
        <v>159</v>
      </c>
    </row>
    <row r="358" s="14" customFormat="1">
      <c r="A358" s="14"/>
      <c r="B358" s="254"/>
      <c r="C358" s="255"/>
      <c r="D358" s="244" t="s">
        <v>193</v>
      </c>
      <c r="E358" s="256" t="s">
        <v>1</v>
      </c>
      <c r="F358" s="257" t="s">
        <v>256</v>
      </c>
      <c r="G358" s="255"/>
      <c r="H358" s="258">
        <v>35.099999999999994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4" t="s">
        <v>193</v>
      </c>
      <c r="AU358" s="264" t="s">
        <v>86</v>
      </c>
      <c r="AV358" s="14" t="s">
        <v>166</v>
      </c>
      <c r="AW358" s="14" t="s">
        <v>33</v>
      </c>
      <c r="AX358" s="14" t="s">
        <v>84</v>
      </c>
      <c r="AY358" s="264" t="s">
        <v>159</v>
      </c>
    </row>
    <row r="359" s="2" customFormat="1" ht="16.5" customHeight="1">
      <c r="A359" s="38"/>
      <c r="B359" s="39"/>
      <c r="C359" s="265" t="s">
        <v>730</v>
      </c>
      <c r="D359" s="265" t="s">
        <v>268</v>
      </c>
      <c r="E359" s="266" t="s">
        <v>574</v>
      </c>
      <c r="F359" s="267" t="s">
        <v>575</v>
      </c>
      <c r="G359" s="268" t="s">
        <v>264</v>
      </c>
      <c r="H359" s="269">
        <v>36.854999999999997</v>
      </c>
      <c r="I359" s="270"/>
      <c r="J359" s="271">
        <f>ROUND(I359*H359,2)</f>
        <v>0</v>
      </c>
      <c r="K359" s="272"/>
      <c r="L359" s="273"/>
      <c r="M359" s="274" t="s">
        <v>1</v>
      </c>
      <c r="N359" s="275" t="s">
        <v>42</v>
      </c>
      <c r="O359" s="91"/>
      <c r="P359" s="238">
        <f>O359*H359</f>
        <v>0</v>
      </c>
      <c r="Q359" s="238">
        <v>0.00012</v>
      </c>
      <c r="R359" s="238">
        <f>Q359*H359</f>
        <v>0.0044225999999999996</v>
      </c>
      <c r="S359" s="238">
        <v>0</v>
      </c>
      <c r="T359" s="239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40" t="s">
        <v>317</v>
      </c>
      <c r="AT359" s="240" t="s">
        <v>268</v>
      </c>
      <c r="AU359" s="240" t="s">
        <v>86</v>
      </c>
      <c r="AY359" s="17" t="s">
        <v>159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7" t="s">
        <v>84</v>
      </c>
      <c r="BK359" s="241">
        <f>ROUND(I359*H359,2)</f>
        <v>0</v>
      </c>
      <c r="BL359" s="17" t="s">
        <v>235</v>
      </c>
      <c r="BM359" s="240" t="s">
        <v>1539</v>
      </c>
    </row>
    <row r="360" s="13" customFormat="1">
      <c r="A360" s="13"/>
      <c r="B360" s="242"/>
      <c r="C360" s="243"/>
      <c r="D360" s="244" t="s">
        <v>193</v>
      </c>
      <c r="E360" s="243"/>
      <c r="F360" s="246" t="s">
        <v>1540</v>
      </c>
      <c r="G360" s="243"/>
      <c r="H360" s="247">
        <v>36.854999999999997</v>
      </c>
      <c r="I360" s="248"/>
      <c r="J360" s="243"/>
      <c r="K360" s="243"/>
      <c r="L360" s="249"/>
      <c r="M360" s="250"/>
      <c r="N360" s="251"/>
      <c r="O360" s="251"/>
      <c r="P360" s="251"/>
      <c r="Q360" s="251"/>
      <c r="R360" s="251"/>
      <c r="S360" s="251"/>
      <c r="T360" s="25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3" t="s">
        <v>193</v>
      </c>
      <c r="AU360" s="253" t="s">
        <v>86</v>
      </c>
      <c r="AV360" s="13" t="s">
        <v>86</v>
      </c>
      <c r="AW360" s="13" t="s">
        <v>4</v>
      </c>
      <c r="AX360" s="13" t="s">
        <v>84</v>
      </c>
      <c r="AY360" s="253" t="s">
        <v>159</v>
      </c>
    </row>
    <row r="361" s="2" customFormat="1" ht="24.15" customHeight="1">
      <c r="A361" s="38"/>
      <c r="B361" s="39"/>
      <c r="C361" s="228" t="s">
        <v>734</v>
      </c>
      <c r="D361" s="228" t="s">
        <v>162</v>
      </c>
      <c r="E361" s="229" t="s">
        <v>588</v>
      </c>
      <c r="F361" s="230" t="s">
        <v>589</v>
      </c>
      <c r="G361" s="231" t="s">
        <v>206</v>
      </c>
      <c r="H361" s="232">
        <v>1.0800000000000001</v>
      </c>
      <c r="I361" s="233"/>
      <c r="J361" s="234">
        <f>ROUND(I361*H361,2)</f>
        <v>0</v>
      </c>
      <c r="K361" s="235"/>
      <c r="L361" s="44"/>
      <c r="M361" s="236" t="s">
        <v>1</v>
      </c>
      <c r="N361" s="237" t="s">
        <v>42</v>
      </c>
      <c r="O361" s="91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40" t="s">
        <v>235</v>
      </c>
      <c r="AT361" s="240" t="s">
        <v>162</v>
      </c>
      <c r="AU361" s="240" t="s">
        <v>86</v>
      </c>
      <c r="AY361" s="17" t="s">
        <v>159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7" t="s">
        <v>84</v>
      </c>
      <c r="BK361" s="241">
        <f>ROUND(I361*H361,2)</f>
        <v>0</v>
      </c>
      <c r="BL361" s="17" t="s">
        <v>235</v>
      </c>
      <c r="BM361" s="240" t="s">
        <v>1541</v>
      </c>
    </row>
    <row r="362" s="12" customFormat="1" ht="22.8" customHeight="1">
      <c r="A362" s="12"/>
      <c r="B362" s="213"/>
      <c r="C362" s="214"/>
      <c r="D362" s="215" t="s">
        <v>76</v>
      </c>
      <c r="E362" s="226" t="s">
        <v>591</v>
      </c>
      <c r="F362" s="226" t="s">
        <v>592</v>
      </c>
      <c r="G362" s="214"/>
      <c r="H362" s="214"/>
      <c r="I362" s="217"/>
      <c r="J362" s="227">
        <f>BK362</f>
        <v>0</v>
      </c>
      <c r="K362" s="214"/>
      <c r="L362" s="218"/>
      <c r="M362" s="219"/>
      <c r="N362" s="220"/>
      <c r="O362" s="220"/>
      <c r="P362" s="221">
        <f>SUM(P363:P369)</f>
        <v>0</v>
      </c>
      <c r="Q362" s="220"/>
      <c r="R362" s="221">
        <f>SUM(R363:R369)</f>
        <v>0.0011942400000000001</v>
      </c>
      <c r="S362" s="220"/>
      <c r="T362" s="222">
        <f>SUM(T363:T369)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3" t="s">
        <v>86</v>
      </c>
      <c r="AT362" s="224" t="s">
        <v>76</v>
      </c>
      <c r="AU362" s="224" t="s">
        <v>84</v>
      </c>
      <c r="AY362" s="223" t="s">
        <v>159</v>
      </c>
      <c r="BK362" s="225">
        <f>SUM(BK363:BK369)</f>
        <v>0</v>
      </c>
    </row>
    <row r="363" s="2" customFormat="1" ht="24.15" customHeight="1">
      <c r="A363" s="38"/>
      <c r="B363" s="39"/>
      <c r="C363" s="228" t="s">
        <v>738</v>
      </c>
      <c r="D363" s="228" t="s">
        <v>162</v>
      </c>
      <c r="E363" s="229" t="s">
        <v>646</v>
      </c>
      <c r="F363" s="230" t="s">
        <v>647</v>
      </c>
      <c r="G363" s="231" t="s">
        <v>221</v>
      </c>
      <c r="H363" s="232">
        <v>3.7320000000000002</v>
      </c>
      <c r="I363" s="233"/>
      <c r="J363" s="234">
        <f>ROUND(I363*H363,2)</f>
        <v>0</v>
      </c>
      <c r="K363" s="235"/>
      <c r="L363" s="44"/>
      <c r="M363" s="236" t="s">
        <v>1</v>
      </c>
      <c r="N363" s="237" t="s">
        <v>42</v>
      </c>
      <c r="O363" s="91"/>
      <c r="P363" s="238">
        <f>O363*H363</f>
        <v>0</v>
      </c>
      <c r="Q363" s="238">
        <v>0.00013999999999999999</v>
      </c>
      <c r="R363" s="238">
        <f>Q363*H363</f>
        <v>0.00052247999999999997</v>
      </c>
      <c r="S363" s="238">
        <v>0</v>
      </c>
      <c r="T363" s="239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40" t="s">
        <v>235</v>
      </c>
      <c r="AT363" s="240" t="s">
        <v>162</v>
      </c>
      <c r="AU363" s="240" t="s">
        <v>86</v>
      </c>
      <c r="AY363" s="17" t="s">
        <v>159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7" t="s">
        <v>84</v>
      </c>
      <c r="BK363" s="241">
        <f>ROUND(I363*H363,2)</f>
        <v>0</v>
      </c>
      <c r="BL363" s="17" t="s">
        <v>235</v>
      </c>
      <c r="BM363" s="240" t="s">
        <v>1542</v>
      </c>
    </row>
    <row r="364" s="13" customFormat="1">
      <c r="A364" s="13"/>
      <c r="B364" s="242"/>
      <c r="C364" s="243"/>
      <c r="D364" s="244" t="s">
        <v>193</v>
      </c>
      <c r="E364" s="245" t="s">
        <v>1</v>
      </c>
      <c r="F364" s="246" t="s">
        <v>1543</v>
      </c>
      <c r="G364" s="243"/>
      <c r="H364" s="247">
        <v>0.94799999999999995</v>
      </c>
      <c r="I364" s="248"/>
      <c r="J364" s="243"/>
      <c r="K364" s="243"/>
      <c r="L364" s="249"/>
      <c r="M364" s="250"/>
      <c r="N364" s="251"/>
      <c r="O364" s="251"/>
      <c r="P364" s="251"/>
      <c r="Q364" s="251"/>
      <c r="R364" s="251"/>
      <c r="S364" s="251"/>
      <c r="T364" s="25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3" t="s">
        <v>193</v>
      </c>
      <c r="AU364" s="253" t="s">
        <v>86</v>
      </c>
      <c r="AV364" s="13" t="s">
        <v>86</v>
      </c>
      <c r="AW364" s="13" t="s">
        <v>33</v>
      </c>
      <c r="AX364" s="13" t="s">
        <v>77</v>
      </c>
      <c r="AY364" s="253" t="s">
        <v>159</v>
      </c>
    </row>
    <row r="365" s="13" customFormat="1">
      <c r="A365" s="13"/>
      <c r="B365" s="242"/>
      <c r="C365" s="243"/>
      <c r="D365" s="244" t="s">
        <v>193</v>
      </c>
      <c r="E365" s="245" t="s">
        <v>1</v>
      </c>
      <c r="F365" s="246" t="s">
        <v>654</v>
      </c>
      <c r="G365" s="243"/>
      <c r="H365" s="247">
        <v>2.7839999999999998</v>
      </c>
      <c r="I365" s="248"/>
      <c r="J365" s="243"/>
      <c r="K365" s="243"/>
      <c r="L365" s="249"/>
      <c r="M365" s="250"/>
      <c r="N365" s="251"/>
      <c r="O365" s="251"/>
      <c r="P365" s="251"/>
      <c r="Q365" s="251"/>
      <c r="R365" s="251"/>
      <c r="S365" s="251"/>
      <c r="T365" s="25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3" t="s">
        <v>193</v>
      </c>
      <c r="AU365" s="253" t="s">
        <v>86</v>
      </c>
      <c r="AV365" s="13" t="s">
        <v>86</v>
      </c>
      <c r="AW365" s="13" t="s">
        <v>33</v>
      </c>
      <c r="AX365" s="13" t="s">
        <v>77</v>
      </c>
      <c r="AY365" s="253" t="s">
        <v>159</v>
      </c>
    </row>
    <row r="366" s="15" customFormat="1">
      <c r="A366" s="15"/>
      <c r="B366" s="280"/>
      <c r="C366" s="281"/>
      <c r="D366" s="244" t="s">
        <v>193</v>
      </c>
      <c r="E366" s="282" t="s">
        <v>1</v>
      </c>
      <c r="F366" s="283" t="s">
        <v>655</v>
      </c>
      <c r="G366" s="281"/>
      <c r="H366" s="284">
        <v>3.7320000000000002</v>
      </c>
      <c r="I366" s="285"/>
      <c r="J366" s="281"/>
      <c r="K366" s="281"/>
      <c r="L366" s="286"/>
      <c r="M366" s="287"/>
      <c r="N366" s="288"/>
      <c r="O366" s="288"/>
      <c r="P366" s="288"/>
      <c r="Q366" s="288"/>
      <c r="R366" s="288"/>
      <c r="S366" s="288"/>
      <c r="T366" s="289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90" t="s">
        <v>193</v>
      </c>
      <c r="AU366" s="290" t="s">
        <v>86</v>
      </c>
      <c r="AV366" s="15" t="s">
        <v>171</v>
      </c>
      <c r="AW366" s="15" t="s">
        <v>33</v>
      </c>
      <c r="AX366" s="15" t="s">
        <v>77</v>
      </c>
      <c r="AY366" s="290" t="s">
        <v>159</v>
      </c>
    </row>
    <row r="367" s="14" customFormat="1">
      <c r="A367" s="14"/>
      <c r="B367" s="254"/>
      <c r="C367" s="255"/>
      <c r="D367" s="244" t="s">
        <v>193</v>
      </c>
      <c r="E367" s="256" t="s">
        <v>1</v>
      </c>
      <c r="F367" s="257" t="s">
        <v>256</v>
      </c>
      <c r="G367" s="255"/>
      <c r="H367" s="258">
        <v>3.7320000000000002</v>
      </c>
      <c r="I367" s="259"/>
      <c r="J367" s="255"/>
      <c r="K367" s="255"/>
      <c r="L367" s="260"/>
      <c r="M367" s="261"/>
      <c r="N367" s="262"/>
      <c r="O367" s="262"/>
      <c r="P367" s="262"/>
      <c r="Q367" s="262"/>
      <c r="R367" s="262"/>
      <c r="S367" s="262"/>
      <c r="T367" s="26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4" t="s">
        <v>193</v>
      </c>
      <c r="AU367" s="264" t="s">
        <v>86</v>
      </c>
      <c r="AV367" s="14" t="s">
        <v>166</v>
      </c>
      <c r="AW367" s="14" t="s">
        <v>33</v>
      </c>
      <c r="AX367" s="14" t="s">
        <v>84</v>
      </c>
      <c r="AY367" s="264" t="s">
        <v>159</v>
      </c>
    </row>
    <row r="368" s="2" customFormat="1" ht="24.15" customHeight="1">
      <c r="A368" s="38"/>
      <c r="B368" s="39"/>
      <c r="C368" s="228" t="s">
        <v>1544</v>
      </c>
      <c r="D368" s="228" t="s">
        <v>162</v>
      </c>
      <c r="E368" s="229" t="s">
        <v>657</v>
      </c>
      <c r="F368" s="230" t="s">
        <v>658</v>
      </c>
      <c r="G368" s="231" t="s">
        <v>221</v>
      </c>
      <c r="H368" s="232">
        <v>7.4640000000000004</v>
      </c>
      <c r="I368" s="233"/>
      <c r="J368" s="234">
        <f>ROUND(I368*H368,2)</f>
        <v>0</v>
      </c>
      <c r="K368" s="235"/>
      <c r="L368" s="44"/>
      <c r="M368" s="236" t="s">
        <v>1</v>
      </c>
      <c r="N368" s="237" t="s">
        <v>42</v>
      </c>
      <c r="O368" s="91"/>
      <c r="P368" s="238">
        <f>O368*H368</f>
        <v>0</v>
      </c>
      <c r="Q368" s="238">
        <v>9.0000000000000006E-05</v>
      </c>
      <c r="R368" s="238">
        <f>Q368*H368</f>
        <v>0.00067176000000000009</v>
      </c>
      <c r="S368" s="238">
        <v>0</v>
      </c>
      <c r="T368" s="239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40" t="s">
        <v>235</v>
      </c>
      <c r="AT368" s="240" t="s">
        <v>162</v>
      </c>
      <c r="AU368" s="240" t="s">
        <v>86</v>
      </c>
      <c r="AY368" s="17" t="s">
        <v>159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7" t="s">
        <v>84</v>
      </c>
      <c r="BK368" s="241">
        <f>ROUND(I368*H368,2)</f>
        <v>0</v>
      </c>
      <c r="BL368" s="17" t="s">
        <v>235</v>
      </c>
      <c r="BM368" s="240" t="s">
        <v>1545</v>
      </c>
    </row>
    <row r="369" s="13" customFormat="1">
      <c r="A369" s="13"/>
      <c r="B369" s="242"/>
      <c r="C369" s="243"/>
      <c r="D369" s="244" t="s">
        <v>193</v>
      </c>
      <c r="E369" s="243"/>
      <c r="F369" s="246" t="s">
        <v>1546</v>
      </c>
      <c r="G369" s="243"/>
      <c r="H369" s="247">
        <v>7.4640000000000004</v>
      </c>
      <c r="I369" s="248"/>
      <c r="J369" s="243"/>
      <c r="K369" s="243"/>
      <c r="L369" s="249"/>
      <c r="M369" s="250"/>
      <c r="N369" s="251"/>
      <c r="O369" s="251"/>
      <c r="P369" s="251"/>
      <c r="Q369" s="251"/>
      <c r="R369" s="251"/>
      <c r="S369" s="251"/>
      <c r="T369" s="25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3" t="s">
        <v>193</v>
      </c>
      <c r="AU369" s="253" t="s">
        <v>86</v>
      </c>
      <c r="AV369" s="13" t="s">
        <v>86</v>
      </c>
      <c r="AW369" s="13" t="s">
        <v>4</v>
      </c>
      <c r="AX369" s="13" t="s">
        <v>84</v>
      </c>
      <c r="AY369" s="253" t="s">
        <v>159</v>
      </c>
    </row>
    <row r="370" s="12" customFormat="1" ht="22.8" customHeight="1">
      <c r="A370" s="12"/>
      <c r="B370" s="213"/>
      <c r="C370" s="214"/>
      <c r="D370" s="215" t="s">
        <v>76</v>
      </c>
      <c r="E370" s="226" t="s">
        <v>661</v>
      </c>
      <c r="F370" s="226" t="s">
        <v>662</v>
      </c>
      <c r="G370" s="214"/>
      <c r="H370" s="214"/>
      <c r="I370" s="217"/>
      <c r="J370" s="227">
        <f>BK370</f>
        <v>0</v>
      </c>
      <c r="K370" s="214"/>
      <c r="L370" s="218"/>
      <c r="M370" s="219"/>
      <c r="N370" s="220"/>
      <c r="O370" s="220"/>
      <c r="P370" s="221">
        <f>SUM(P371:P391)</f>
        <v>0</v>
      </c>
      <c r="Q370" s="220"/>
      <c r="R370" s="221">
        <f>SUM(R371:R391)</f>
        <v>0.68913794999999989</v>
      </c>
      <c r="S370" s="220"/>
      <c r="T370" s="222">
        <f>SUM(T371:T391)</f>
        <v>0.14253099999999999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23" t="s">
        <v>86</v>
      </c>
      <c r="AT370" s="224" t="s">
        <v>76</v>
      </c>
      <c r="AU370" s="224" t="s">
        <v>84</v>
      </c>
      <c r="AY370" s="223" t="s">
        <v>159</v>
      </c>
      <c r="BK370" s="225">
        <f>SUM(BK371:BK391)</f>
        <v>0</v>
      </c>
    </row>
    <row r="371" s="2" customFormat="1" ht="16.5" customHeight="1">
      <c r="A371" s="38"/>
      <c r="B371" s="39"/>
      <c r="C371" s="228" t="s">
        <v>1190</v>
      </c>
      <c r="D371" s="228" t="s">
        <v>162</v>
      </c>
      <c r="E371" s="229" t="s">
        <v>664</v>
      </c>
      <c r="F371" s="230" t="s">
        <v>665</v>
      </c>
      <c r="G371" s="231" t="s">
        <v>221</v>
      </c>
      <c r="H371" s="232">
        <v>512.255</v>
      </c>
      <c r="I371" s="233"/>
      <c r="J371" s="234">
        <f>ROUND(I371*H371,2)</f>
        <v>0</v>
      </c>
      <c r="K371" s="235"/>
      <c r="L371" s="44"/>
      <c r="M371" s="236" t="s">
        <v>1</v>
      </c>
      <c r="N371" s="237" t="s">
        <v>42</v>
      </c>
      <c r="O371" s="91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40" t="s">
        <v>235</v>
      </c>
      <c r="AT371" s="240" t="s">
        <v>162</v>
      </c>
      <c r="AU371" s="240" t="s">
        <v>86</v>
      </c>
      <c r="AY371" s="17" t="s">
        <v>159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7" t="s">
        <v>84</v>
      </c>
      <c r="BK371" s="241">
        <f>ROUND(I371*H371,2)</f>
        <v>0</v>
      </c>
      <c r="BL371" s="17" t="s">
        <v>235</v>
      </c>
      <c r="BM371" s="240" t="s">
        <v>1547</v>
      </c>
    </row>
    <row r="372" s="2" customFormat="1" ht="16.5" customHeight="1">
      <c r="A372" s="38"/>
      <c r="B372" s="39"/>
      <c r="C372" s="228" t="s">
        <v>1548</v>
      </c>
      <c r="D372" s="228" t="s">
        <v>162</v>
      </c>
      <c r="E372" s="229" t="s">
        <v>668</v>
      </c>
      <c r="F372" s="230" t="s">
        <v>669</v>
      </c>
      <c r="G372" s="231" t="s">
        <v>221</v>
      </c>
      <c r="H372" s="232">
        <v>438.13299999999998</v>
      </c>
      <c r="I372" s="233"/>
      <c r="J372" s="234">
        <f>ROUND(I372*H372,2)</f>
        <v>0</v>
      </c>
      <c r="K372" s="235"/>
      <c r="L372" s="44"/>
      <c r="M372" s="236" t="s">
        <v>1</v>
      </c>
      <c r="N372" s="237" t="s">
        <v>42</v>
      </c>
      <c r="O372" s="91"/>
      <c r="P372" s="238">
        <f>O372*H372</f>
        <v>0</v>
      </c>
      <c r="Q372" s="238">
        <v>0.001</v>
      </c>
      <c r="R372" s="238">
        <f>Q372*H372</f>
        <v>0.43813299999999999</v>
      </c>
      <c r="S372" s="238">
        <v>0.00031</v>
      </c>
      <c r="T372" s="239">
        <f>S372*H372</f>
        <v>0.13582122999999999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40" t="s">
        <v>235</v>
      </c>
      <c r="AT372" s="240" t="s">
        <v>162</v>
      </c>
      <c r="AU372" s="240" t="s">
        <v>86</v>
      </c>
      <c r="AY372" s="17" t="s">
        <v>159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7" t="s">
        <v>84</v>
      </c>
      <c r="BK372" s="241">
        <f>ROUND(I372*H372,2)</f>
        <v>0</v>
      </c>
      <c r="BL372" s="17" t="s">
        <v>235</v>
      </c>
      <c r="BM372" s="240" t="s">
        <v>1549</v>
      </c>
    </row>
    <row r="373" s="13" customFormat="1">
      <c r="A373" s="13"/>
      <c r="B373" s="242"/>
      <c r="C373" s="243"/>
      <c r="D373" s="244" t="s">
        <v>193</v>
      </c>
      <c r="E373" s="245" t="s">
        <v>1</v>
      </c>
      <c r="F373" s="246" t="s">
        <v>1550</v>
      </c>
      <c r="G373" s="243"/>
      <c r="H373" s="247">
        <v>152.19</v>
      </c>
      <c r="I373" s="248"/>
      <c r="J373" s="243"/>
      <c r="K373" s="243"/>
      <c r="L373" s="249"/>
      <c r="M373" s="250"/>
      <c r="N373" s="251"/>
      <c r="O373" s="251"/>
      <c r="P373" s="251"/>
      <c r="Q373" s="251"/>
      <c r="R373" s="251"/>
      <c r="S373" s="251"/>
      <c r="T373" s="25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3" t="s">
        <v>193</v>
      </c>
      <c r="AU373" s="253" t="s">
        <v>86</v>
      </c>
      <c r="AV373" s="13" t="s">
        <v>86</v>
      </c>
      <c r="AW373" s="13" t="s">
        <v>33</v>
      </c>
      <c r="AX373" s="13" t="s">
        <v>77</v>
      </c>
      <c r="AY373" s="253" t="s">
        <v>159</v>
      </c>
    </row>
    <row r="374" s="13" customFormat="1">
      <c r="A374" s="13"/>
      <c r="B374" s="242"/>
      <c r="C374" s="243"/>
      <c r="D374" s="244" t="s">
        <v>193</v>
      </c>
      <c r="E374" s="245" t="s">
        <v>1</v>
      </c>
      <c r="F374" s="246" t="s">
        <v>1551</v>
      </c>
      <c r="G374" s="243"/>
      <c r="H374" s="247">
        <v>285.94299999999998</v>
      </c>
      <c r="I374" s="248"/>
      <c r="J374" s="243"/>
      <c r="K374" s="243"/>
      <c r="L374" s="249"/>
      <c r="M374" s="250"/>
      <c r="N374" s="251"/>
      <c r="O374" s="251"/>
      <c r="P374" s="251"/>
      <c r="Q374" s="251"/>
      <c r="R374" s="251"/>
      <c r="S374" s="251"/>
      <c r="T374" s="25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3" t="s">
        <v>193</v>
      </c>
      <c r="AU374" s="253" t="s">
        <v>86</v>
      </c>
      <c r="AV374" s="13" t="s">
        <v>86</v>
      </c>
      <c r="AW374" s="13" t="s">
        <v>33</v>
      </c>
      <c r="AX374" s="13" t="s">
        <v>77</v>
      </c>
      <c r="AY374" s="253" t="s">
        <v>159</v>
      </c>
    </row>
    <row r="375" s="14" customFormat="1">
      <c r="A375" s="14"/>
      <c r="B375" s="254"/>
      <c r="C375" s="255"/>
      <c r="D375" s="244" t="s">
        <v>193</v>
      </c>
      <c r="E375" s="256" t="s">
        <v>1</v>
      </c>
      <c r="F375" s="257" t="s">
        <v>256</v>
      </c>
      <c r="G375" s="255"/>
      <c r="H375" s="258">
        <v>438.13299999999998</v>
      </c>
      <c r="I375" s="259"/>
      <c r="J375" s="255"/>
      <c r="K375" s="255"/>
      <c r="L375" s="260"/>
      <c r="M375" s="261"/>
      <c r="N375" s="262"/>
      <c r="O375" s="262"/>
      <c r="P375" s="262"/>
      <c r="Q375" s="262"/>
      <c r="R375" s="262"/>
      <c r="S375" s="262"/>
      <c r="T375" s="26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4" t="s">
        <v>193</v>
      </c>
      <c r="AU375" s="264" t="s">
        <v>86</v>
      </c>
      <c r="AV375" s="14" t="s">
        <v>166</v>
      </c>
      <c r="AW375" s="14" t="s">
        <v>33</v>
      </c>
      <c r="AX375" s="14" t="s">
        <v>84</v>
      </c>
      <c r="AY375" s="264" t="s">
        <v>159</v>
      </c>
    </row>
    <row r="376" s="2" customFormat="1" ht="16.5" customHeight="1">
      <c r="A376" s="38"/>
      <c r="B376" s="39"/>
      <c r="C376" s="228" t="s">
        <v>1193</v>
      </c>
      <c r="D376" s="228" t="s">
        <v>162</v>
      </c>
      <c r="E376" s="229" t="s">
        <v>675</v>
      </c>
      <c r="F376" s="230" t="s">
        <v>676</v>
      </c>
      <c r="G376" s="231" t="s">
        <v>221</v>
      </c>
      <c r="H376" s="232">
        <v>152.19</v>
      </c>
      <c r="I376" s="233"/>
      <c r="J376" s="234">
        <f>ROUND(I376*H376,2)</f>
        <v>0</v>
      </c>
      <c r="K376" s="235"/>
      <c r="L376" s="44"/>
      <c r="M376" s="236" t="s">
        <v>1</v>
      </c>
      <c r="N376" s="237" t="s">
        <v>42</v>
      </c>
      <c r="O376" s="91"/>
      <c r="P376" s="238">
        <f>O376*H376</f>
        <v>0</v>
      </c>
      <c r="Q376" s="238">
        <v>0</v>
      </c>
      <c r="R376" s="238">
        <f>Q376*H376</f>
        <v>0</v>
      </c>
      <c r="S376" s="238">
        <v>3.0000000000000001E-05</v>
      </c>
      <c r="T376" s="239">
        <f>S376*H376</f>
        <v>0.0045656999999999998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40" t="s">
        <v>235</v>
      </c>
      <c r="AT376" s="240" t="s">
        <v>162</v>
      </c>
      <c r="AU376" s="240" t="s">
        <v>86</v>
      </c>
      <c r="AY376" s="17" t="s">
        <v>159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7" t="s">
        <v>84</v>
      </c>
      <c r="BK376" s="241">
        <f>ROUND(I376*H376,2)</f>
        <v>0</v>
      </c>
      <c r="BL376" s="17" t="s">
        <v>235</v>
      </c>
      <c r="BM376" s="240" t="s">
        <v>1552</v>
      </c>
    </row>
    <row r="377" s="2" customFormat="1" ht="16.5" customHeight="1">
      <c r="A377" s="38"/>
      <c r="B377" s="39"/>
      <c r="C377" s="265" t="s">
        <v>1553</v>
      </c>
      <c r="D377" s="265" t="s">
        <v>268</v>
      </c>
      <c r="E377" s="266" t="s">
        <v>679</v>
      </c>
      <c r="F377" s="267" t="s">
        <v>680</v>
      </c>
      <c r="G377" s="268" t="s">
        <v>221</v>
      </c>
      <c r="H377" s="269">
        <v>159.80000000000001</v>
      </c>
      <c r="I377" s="270"/>
      <c r="J377" s="271">
        <f>ROUND(I377*H377,2)</f>
        <v>0</v>
      </c>
      <c r="K377" s="272"/>
      <c r="L377" s="273"/>
      <c r="M377" s="274" t="s">
        <v>1</v>
      </c>
      <c r="N377" s="275" t="s">
        <v>42</v>
      </c>
      <c r="O377" s="91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40" t="s">
        <v>317</v>
      </c>
      <c r="AT377" s="240" t="s">
        <v>268</v>
      </c>
      <c r="AU377" s="240" t="s">
        <v>86</v>
      </c>
      <c r="AY377" s="17" t="s">
        <v>159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7" t="s">
        <v>84</v>
      </c>
      <c r="BK377" s="241">
        <f>ROUND(I377*H377,2)</f>
        <v>0</v>
      </c>
      <c r="BL377" s="17" t="s">
        <v>235</v>
      </c>
      <c r="BM377" s="240" t="s">
        <v>1554</v>
      </c>
    </row>
    <row r="378" s="13" customFormat="1">
      <c r="A378" s="13"/>
      <c r="B378" s="242"/>
      <c r="C378" s="243"/>
      <c r="D378" s="244" t="s">
        <v>193</v>
      </c>
      <c r="E378" s="243"/>
      <c r="F378" s="246" t="s">
        <v>1555</v>
      </c>
      <c r="G378" s="243"/>
      <c r="H378" s="247">
        <v>159.80000000000001</v>
      </c>
      <c r="I378" s="248"/>
      <c r="J378" s="243"/>
      <c r="K378" s="243"/>
      <c r="L378" s="249"/>
      <c r="M378" s="250"/>
      <c r="N378" s="251"/>
      <c r="O378" s="251"/>
      <c r="P378" s="251"/>
      <c r="Q378" s="251"/>
      <c r="R378" s="251"/>
      <c r="S378" s="251"/>
      <c r="T378" s="25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3" t="s">
        <v>193</v>
      </c>
      <c r="AU378" s="253" t="s">
        <v>86</v>
      </c>
      <c r="AV378" s="13" t="s">
        <v>86</v>
      </c>
      <c r="AW378" s="13" t="s">
        <v>4</v>
      </c>
      <c r="AX378" s="13" t="s">
        <v>84</v>
      </c>
      <c r="AY378" s="253" t="s">
        <v>159</v>
      </c>
    </row>
    <row r="379" s="2" customFormat="1" ht="21.75" customHeight="1">
      <c r="A379" s="38"/>
      <c r="B379" s="39"/>
      <c r="C379" s="228" t="s">
        <v>1196</v>
      </c>
      <c r="D379" s="228" t="s">
        <v>162</v>
      </c>
      <c r="E379" s="229" t="s">
        <v>684</v>
      </c>
      <c r="F379" s="230" t="s">
        <v>685</v>
      </c>
      <c r="G379" s="231" t="s">
        <v>221</v>
      </c>
      <c r="H379" s="232">
        <v>71.468999999999994</v>
      </c>
      <c r="I379" s="233"/>
      <c r="J379" s="234">
        <f>ROUND(I379*H379,2)</f>
        <v>0</v>
      </c>
      <c r="K379" s="235"/>
      <c r="L379" s="44"/>
      <c r="M379" s="236" t="s">
        <v>1</v>
      </c>
      <c r="N379" s="237" t="s">
        <v>42</v>
      </c>
      <c r="O379" s="91"/>
      <c r="P379" s="238">
        <f>O379*H379</f>
        <v>0</v>
      </c>
      <c r="Q379" s="238">
        <v>0</v>
      </c>
      <c r="R379" s="238">
        <f>Q379*H379</f>
        <v>0</v>
      </c>
      <c r="S379" s="238">
        <v>3.0000000000000001E-05</v>
      </c>
      <c r="T379" s="239">
        <f>S379*H379</f>
        <v>0.0021440700000000001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40" t="s">
        <v>235</v>
      </c>
      <c r="AT379" s="240" t="s">
        <v>162</v>
      </c>
      <c r="AU379" s="240" t="s">
        <v>86</v>
      </c>
      <c r="AY379" s="17" t="s">
        <v>159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7" t="s">
        <v>84</v>
      </c>
      <c r="BK379" s="241">
        <f>ROUND(I379*H379,2)</f>
        <v>0</v>
      </c>
      <c r="BL379" s="17" t="s">
        <v>235</v>
      </c>
      <c r="BM379" s="240" t="s">
        <v>1556</v>
      </c>
    </row>
    <row r="380" s="13" customFormat="1">
      <c r="A380" s="13"/>
      <c r="B380" s="242"/>
      <c r="C380" s="243"/>
      <c r="D380" s="244" t="s">
        <v>193</v>
      </c>
      <c r="E380" s="245" t="s">
        <v>1</v>
      </c>
      <c r="F380" s="246" t="s">
        <v>1557</v>
      </c>
      <c r="G380" s="243"/>
      <c r="H380" s="247">
        <v>38.738999999999997</v>
      </c>
      <c r="I380" s="248"/>
      <c r="J380" s="243"/>
      <c r="K380" s="243"/>
      <c r="L380" s="249"/>
      <c r="M380" s="250"/>
      <c r="N380" s="251"/>
      <c r="O380" s="251"/>
      <c r="P380" s="251"/>
      <c r="Q380" s="251"/>
      <c r="R380" s="251"/>
      <c r="S380" s="251"/>
      <c r="T380" s="25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3" t="s">
        <v>193</v>
      </c>
      <c r="AU380" s="253" t="s">
        <v>86</v>
      </c>
      <c r="AV380" s="13" t="s">
        <v>86</v>
      </c>
      <c r="AW380" s="13" t="s">
        <v>33</v>
      </c>
      <c r="AX380" s="13" t="s">
        <v>77</v>
      </c>
      <c r="AY380" s="253" t="s">
        <v>159</v>
      </c>
    </row>
    <row r="381" s="13" customFormat="1">
      <c r="A381" s="13"/>
      <c r="B381" s="242"/>
      <c r="C381" s="243"/>
      <c r="D381" s="244" t="s">
        <v>193</v>
      </c>
      <c r="E381" s="245" t="s">
        <v>1</v>
      </c>
      <c r="F381" s="246" t="s">
        <v>1558</v>
      </c>
      <c r="G381" s="243"/>
      <c r="H381" s="247">
        <v>32.729999999999997</v>
      </c>
      <c r="I381" s="248"/>
      <c r="J381" s="243"/>
      <c r="K381" s="243"/>
      <c r="L381" s="249"/>
      <c r="M381" s="250"/>
      <c r="N381" s="251"/>
      <c r="O381" s="251"/>
      <c r="P381" s="251"/>
      <c r="Q381" s="251"/>
      <c r="R381" s="251"/>
      <c r="S381" s="251"/>
      <c r="T381" s="25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3" t="s">
        <v>193</v>
      </c>
      <c r="AU381" s="253" t="s">
        <v>86</v>
      </c>
      <c r="AV381" s="13" t="s">
        <v>86</v>
      </c>
      <c r="AW381" s="13" t="s">
        <v>33</v>
      </c>
      <c r="AX381" s="13" t="s">
        <v>77</v>
      </c>
      <c r="AY381" s="253" t="s">
        <v>159</v>
      </c>
    </row>
    <row r="382" s="14" customFormat="1">
      <c r="A382" s="14"/>
      <c r="B382" s="254"/>
      <c r="C382" s="255"/>
      <c r="D382" s="244" t="s">
        <v>193</v>
      </c>
      <c r="E382" s="256" t="s">
        <v>1</v>
      </c>
      <c r="F382" s="257" t="s">
        <v>256</v>
      </c>
      <c r="G382" s="255"/>
      <c r="H382" s="258">
        <v>71.468999999999994</v>
      </c>
      <c r="I382" s="259"/>
      <c r="J382" s="255"/>
      <c r="K382" s="255"/>
      <c r="L382" s="260"/>
      <c r="M382" s="261"/>
      <c r="N382" s="262"/>
      <c r="O382" s="262"/>
      <c r="P382" s="262"/>
      <c r="Q382" s="262"/>
      <c r="R382" s="262"/>
      <c r="S382" s="262"/>
      <c r="T382" s="26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4" t="s">
        <v>193</v>
      </c>
      <c r="AU382" s="264" t="s">
        <v>86</v>
      </c>
      <c r="AV382" s="14" t="s">
        <v>166</v>
      </c>
      <c r="AW382" s="14" t="s">
        <v>33</v>
      </c>
      <c r="AX382" s="14" t="s">
        <v>84</v>
      </c>
      <c r="AY382" s="264" t="s">
        <v>159</v>
      </c>
    </row>
    <row r="383" s="2" customFormat="1" ht="16.5" customHeight="1">
      <c r="A383" s="38"/>
      <c r="B383" s="39"/>
      <c r="C383" s="265" t="s">
        <v>1559</v>
      </c>
      <c r="D383" s="265" t="s">
        <v>268</v>
      </c>
      <c r="E383" s="266" t="s">
        <v>689</v>
      </c>
      <c r="F383" s="267" t="s">
        <v>690</v>
      </c>
      <c r="G383" s="268" t="s">
        <v>221</v>
      </c>
      <c r="H383" s="269">
        <v>75.042000000000002</v>
      </c>
      <c r="I383" s="270"/>
      <c r="J383" s="271">
        <f>ROUND(I383*H383,2)</f>
        <v>0</v>
      </c>
      <c r="K383" s="272"/>
      <c r="L383" s="273"/>
      <c r="M383" s="274" t="s">
        <v>1</v>
      </c>
      <c r="N383" s="275" t="s">
        <v>42</v>
      </c>
      <c r="O383" s="91"/>
      <c r="P383" s="238">
        <f>O383*H383</f>
        <v>0</v>
      </c>
      <c r="Q383" s="238">
        <v>0</v>
      </c>
      <c r="R383" s="238">
        <f>Q383*H383</f>
        <v>0</v>
      </c>
      <c r="S383" s="238">
        <v>0</v>
      </c>
      <c r="T383" s="239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40" t="s">
        <v>317</v>
      </c>
      <c r="AT383" s="240" t="s">
        <v>268</v>
      </c>
      <c r="AU383" s="240" t="s">
        <v>86</v>
      </c>
      <c r="AY383" s="17" t="s">
        <v>159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7" t="s">
        <v>84</v>
      </c>
      <c r="BK383" s="241">
        <f>ROUND(I383*H383,2)</f>
        <v>0</v>
      </c>
      <c r="BL383" s="17" t="s">
        <v>235</v>
      </c>
      <c r="BM383" s="240" t="s">
        <v>1560</v>
      </c>
    </row>
    <row r="384" s="13" customFormat="1">
      <c r="A384" s="13"/>
      <c r="B384" s="242"/>
      <c r="C384" s="243"/>
      <c r="D384" s="244" t="s">
        <v>193</v>
      </c>
      <c r="E384" s="243"/>
      <c r="F384" s="246" t="s">
        <v>1561</v>
      </c>
      <c r="G384" s="243"/>
      <c r="H384" s="247">
        <v>75.042000000000002</v>
      </c>
      <c r="I384" s="248"/>
      <c r="J384" s="243"/>
      <c r="K384" s="243"/>
      <c r="L384" s="249"/>
      <c r="M384" s="250"/>
      <c r="N384" s="251"/>
      <c r="O384" s="251"/>
      <c r="P384" s="251"/>
      <c r="Q384" s="251"/>
      <c r="R384" s="251"/>
      <c r="S384" s="251"/>
      <c r="T384" s="25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3" t="s">
        <v>193</v>
      </c>
      <c r="AU384" s="253" t="s">
        <v>86</v>
      </c>
      <c r="AV384" s="13" t="s">
        <v>86</v>
      </c>
      <c r="AW384" s="13" t="s">
        <v>4</v>
      </c>
      <c r="AX384" s="13" t="s">
        <v>84</v>
      </c>
      <c r="AY384" s="253" t="s">
        <v>159</v>
      </c>
    </row>
    <row r="385" s="2" customFormat="1" ht="24.15" customHeight="1">
      <c r="A385" s="38"/>
      <c r="B385" s="39"/>
      <c r="C385" s="228" t="s">
        <v>1199</v>
      </c>
      <c r="D385" s="228" t="s">
        <v>162</v>
      </c>
      <c r="E385" s="229" t="s">
        <v>694</v>
      </c>
      <c r="F385" s="230" t="s">
        <v>695</v>
      </c>
      <c r="G385" s="231" t="s">
        <v>221</v>
      </c>
      <c r="H385" s="232">
        <v>512.255</v>
      </c>
      <c r="I385" s="233"/>
      <c r="J385" s="234">
        <f>ROUND(I385*H385,2)</f>
        <v>0</v>
      </c>
      <c r="K385" s="235"/>
      <c r="L385" s="44"/>
      <c r="M385" s="236" t="s">
        <v>1</v>
      </c>
      <c r="N385" s="237" t="s">
        <v>42</v>
      </c>
      <c r="O385" s="91"/>
      <c r="P385" s="238">
        <f>O385*H385</f>
        <v>0</v>
      </c>
      <c r="Q385" s="238">
        <v>0.00020000000000000001</v>
      </c>
      <c r="R385" s="238">
        <f>Q385*H385</f>
        <v>0.102451</v>
      </c>
      <c r="S385" s="238">
        <v>0</v>
      </c>
      <c r="T385" s="239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40" t="s">
        <v>235</v>
      </c>
      <c r="AT385" s="240" t="s">
        <v>162</v>
      </c>
      <c r="AU385" s="240" t="s">
        <v>86</v>
      </c>
      <c r="AY385" s="17" t="s">
        <v>159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7" t="s">
        <v>84</v>
      </c>
      <c r="BK385" s="241">
        <f>ROUND(I385*H385,2)</f>
        <v>0</v>
      </c>
      <c r="BL385" s="17" t="s">
        <v>235</v>
      </c>
      <c r="BM385" s="240" t="s">
        <v>1562</v>
      </c>
    </row>
    <row r="386" s="13" customFormat="1">
      <c r="A386" s="13"/>
      <c r="B386" s="242"/>
      <c r="C386" s="243"/>
      <c r="D386" s="244" t="s">
        <v>193</v>
      </c>
      <c r="E386" s="245" t="s">
        <v>1</v>
      </c>
      <c r="F386" s="246" t="s">
        <v>1563</v>
      </c>
      <c r="G386" s="243"/>
      <c r="H386" s="247">
        <v>152.19</v>
      </c>
      <c r="I386" s="248"/>
      <c r="J386" s="243"/>
      <c r="K386" s="243"/>
      <c r="L386" s="249"/>
      <c r="M386" s="250"/>
      <c r="N386" s="251"/>
      <c r="O386" s="251"/>
      <c r="P386" s="251"/>
      <c r="Q386" s="251"/>
      <c r="R386" s="251"/>
      <c r="S386" s="251"/>
      <c r="T386" s="25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3" t="s">
        <v>193</v>
      </c>
      <c r="AU386" s="253" t="s">
        <v>86</v>
      </c>
      <c r="AV386" s="13" t="s">
        <v>86</v>
      </c>
      <c r="AW386" s="13" t="s">
        <v>33</v>
      </c>
      <c r="AX386" s="13" t="s">
        <v>77</v>
      </c>
      <c r="AY386" s="253" t="s">
        <v>159</v>
      </c>
    </row>
    <row r="387" s="13" customFormat="1">
      <c r="A387" s="13"/>
      <c r="B387" s="242"/>
      <c r="C387" s="243"/>
      <c r="D387" s="244" t="s">
        <v>193</v>
      </c>
      <c r="E387" s="245" t="s">
        <v>1</v>
      </c>
      <c r="F387" s="246" t="s">
        <v>1564</v>
      </c>
      <c r="G387" s="243"/>
      <c r="H387" s="247">
        <v>45.340000000000003</v>
      </c>
      <c r="I387" s="248"/>
      <c r="J387" s="243"/>
      <c r="K387" s="243"/>
      <c r="L387" s="249"/>
      <c r="M387" s="250"/>
      <c r="N387" s="251"/>
      <c r="O387" s="251"/>
      <c r="P387" s="251"/>
      <c r="Q387" s="251"/>
      <c r="R387" s="251"/>
      <c r="S387" s="251"/>
      <c r="T387" s="25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3" t="s">
        <v>193</v>
      </c>
      <c r="AU387" s="253" t="s">
        <v>86</v>
      </c>
      <c r="AV387" s="13" t="s">
        <v>86</v>
      </c>
      <c r="AW387" s="13" t="s">
        <v>33</v>
      </c>
      <c r="AX387" s="13" t="s">
        <v>77</v>
      </c>
      <c r="AY387" s="253" t="s">
        <v>159</v>
      </c>
    </row>
    <row r="388" s="13" customFormat="1">
      <c r="A388" s="13"/>
      <c r="B388" s="242"/>
      <c r="C388" s="243"/>
      <c r="D388" s="244" t="s">
        <v>193</v>
      </c>
      <c r="E388" s="245" t="s">
        <v>1</v>
      </c>
      <c r="F388" s="246" t="s">
        <v>1565</v>
      </c>
      <c r="G388" s="243"/>
      <c r="H388" s="247">
        <v>285.94299999999998</v>
      </c>
      <c r="I388" s="248"/>
      <c r="J388" s="243"/>
      <c r="K388" s="243"/>
      <c r="L388" s="249"/>
      <c r="M388" s="250"/>
      <c r="N388" s="251"/>
      <c r="O388" s="251"/>
      <c r="P388" s="251"/>
      <c r="Q388" s="251"/>
      <c r="R388" s="251"/>
      <c r="S388" s="251"/>
      <c r="T388" s="25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3" t="s">
        <v>193</v>
      </c>
      <c r="AU388" s="253" t="s">
        <v>86</v>
      </c>
      <c r="AV388" s="13" t="s">
        <v>86</v>
      </c>
      <c r="AW388" s="13" t="s">
        <v>33</v>
      </c>
      <c r="AX388" s="13" t="s">
        <v>77</v>
      </c>
      <c r="AY388" s="253" t="s">
        <v>159</v>
      </c>
    </row>
    <row r="389" s="13" customFormat="1">
      <c r="A389" s="13"/>
      <c r="B389" s="242"/>
      <c r="C389" s="243"/>
      <c r="D389" s="244" t="s">
        <v>193</v>
      </c>
      <c r="E389" s="245" t="s">
        <v>1</v>
      </c>
      <c r="F389" s="246" t="s">
        <v>1566</v>
      </c>
      <c r="G389" s="243"/>
      <c r="H389" s="247">
        <v>28.782</v>
      </c>
      <c r="I389" s="248"/>
      <c r="J389" s="243"/>
      <c r="K389" s="243"/>
      <c r="L389" s="249"/>
      <c r="M389" s="250"/>
      <c r="N389" s="251"/>
      <c r="O389" s="251"/>
      <c r="P389" s="251"/>
      <c r="Q389" s="251"/>
      <c r="R389" s="251"/>
      <c r="S389" s="251"/>
      <c r="T389" s="25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3" t="s">
        <v>193</v>
      </c>
      <c r="AU389" s="253" t="s">
        <v>86</v>
      </c>
      <c r="AV389" s="13" t="s">
        <v>86</v>
      </c>
      <c r="AW389" s="13" t="s">
        <v>33</v>
      </c>
      <c r="AX389" s="13" t="s">
        <v>77</v>
      </c>
      <c r="AY389" s="253" t="s">
        <v>159</v>
      </c>
    </row>
    <row r="390" s="14" customFormat="1">
      <c r="A390" s="14"/>
      <c r="B390" s="254"/>
      <c r="C390" s="255"/>
      <c r="D390" s="244" t="s">
        <v>193</v>
      </c>
      <c r="E390" s="256" t="s">
        <v>1</v>
      </c>
      <c r="F390" s="257" t="s">
        <v>256</v>
      </c>
      <c r="G390" s="255"/>
      <c r="H390" s="258">
        <v>512.255</v>
      </c>
      <c r="I390" s="259"/>
      <c r="J390" s="255"/>
      <c r="K390" s="255"/>
      <c r="L390" s="260"/>
      <c r="M390" s="261"/>
      <c r="N390" s="262"/>
      <c r="O390" s="262"/>
      <c r="P390" s="262"/>
      <c r="Q390" s="262"/>
      <c r="R390" s="262"/>
      <c r="S390" s="262"/>
      <c r="T390" s="26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4" t="s">
        <v>193</v>
      </c>
      <c r="AU390" s="264" t="s">
        <v>86</v>
      </c>
      <c r="AV390" s="14" t="s">
        <v>166</v>
      </c>
      <c r="AW390" s="14" t="s">
        <v>33</v>
      </c>
      <c r="AX390" s="14" t="s">
        <v>84</v>
      </c>
      <c r="AY390" s="264" t="s">
        <v>159</v>
      </c>
    </row>
    <row r="391" s="2" customFormat="1" ht="24.15" customHeight="1">
      <c r="A391" s="38"/>
      <c r="B391" s="39"/>
      <c r="C391" s="228" t="s">
        <v>1567</v>
      </c>
      <c r="D391" s="228" t="s">
        <v>162</v>
      </c>
      <c r="E391" s="229" t="s">
        <v>699</v>
      </c>
      <c r="F391" s="230" t="s">
        <v>700</v>
      </c>
      <c r="G391" s="231" t="s">
        <v>221</v>
      </c>
      <c r="H391" s="232">
        <v>512.255</v>
      </c>
      <c r="I391" s="233"/>
      <c r="J391" s="234">
        <f>ROUND(I391*H391,2)</f>
        <v>0</v>
      </c>
      <c r="K391" s="235"/>
      <c r="L391" s="44"/>
      <c r="M391" s="236" t="s">
        <v>1</v>
      </c>
      <c r="N391" s="237" t="s">
        <v>42</v>
      </c>
      <c r="O391" s="91"/>
      <c r="P391" s="238">
        <f>O391*H391</f>
        <v>0</v>
      </c>
      <c r="Q391" s="238">
        <v>0.00029</v>
      </c>
      <c r="R391" s="238">
        <f>Q391*H391</f>
        <v>0.14855394999999999</v>
      </c>
      <c r="S391" s="238">
        <v>0</v>
      </c>
      <c r="T391" s="239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40" t="s">
        <v>235</v>
      </c>
      <c r="AT391" s="240" t="s">
        <v>162</v>
      </c>
      <c r="AU391" s="240" t="s">
        <v>86</v>
      </c>
      <c r="AY391" s="17" t="s">
        <v>159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7" t="s">
        <v>84</v>
      </c>
      <c r="BK391" s="241">
        <f>ROUND(I391*H391,2)</f>
        <v>0</v>
      </c>
      <c r="BL391" s="17" t="s">
        <v>235</v>
      </c>
      <c r="BM391" s="240" t="s">
        <v>1568</v>
      </c>
    </row>
    <row r="392" s="12" customFormat="1" ht="25.92" customHeight="1">
      <c r="A392" s="12"/>
      <c r="B392" s="213"/>
      <c r="C392" s="214"/>
      <c r="D392" s="215" t="s">
        <v>76</v>
      </c>
      <c r="E392" s="216" t="s">
        <v>718</v>
      </c>
      <c r="F392" s="216" t="s">
        <v>719</v>
      </c>
      <c r="G392" s="214"/>
      <c r="H392" s="214"/>
      <c r="I392" s="217"/>
      <c r="J392" s="200">
        <f>BK392</f>
        <v>0</v>
      </c>
      <c r="K392" s="214"/>
      <c r="L392" s="218"/>
      <c r="M392" s="219"/>
      <c r="N392" s="220"/>
      <c r="O392" s="220"/>
      <c r="P392" s="221">
        <f>SUM(P393:P397)</f>
        <v>0</v>
      </c>
      <c r="Q392" s="220"/>
      <c r="R392" s="221">
        <f>SUM(R393:R397)</f>
        <v>0</v>
      </c>
      <c r="S392" s="220"/>
      <c r="T392" s="222">
        <f>SUM(T393:T397)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23" t="s">
        <v>178</v>
      </c>
      <c r="AT392" s="224" t="s">
        <v>76</v>
      </c>
      <c r="AU392" s="224" t="s">
        <v>77</v>
      </c>
      <c r="AY392" s="223" t="s">
        <v>159</v>
      </c>
      <c r="BK392" s="225">
        <f>SUM(BK393:BK397)</f>
        <v>0</v>
      </c>
    </row>
    <row r="393" s="2" customFormat="1" ht="16.5" customHeight="1">
      <c r="A393" s="38"/>
      <c r="B393" s="39"/>
      <c r="C393" s="228" t="s">
        <v>1201</v>
      </c>
      <c r="D393" s="228" t="s">
        <v>162</v>
      </c>
      <c r="E393" s="229" t="s">
        <v>721</v>
      </c>
      <c r="F393" s="230" t="s">
        <v>722</v>
      </c>
      <c r="G393" s="231" t="s">
        <v>165</v>
      </c>
      <c r="H393" s="232">
        <v>1</v>
      </c>
      <c r="I393" s="233"/>
      <c r="J393" s="234">
        <f>ROUND(I393*H393,2)</f>
        <v>0</v>
      </c>
      <c r="K393" s="235"/>
      <c r="L393" s="44"/>
      <c r="M393" s="236" t="s">
        <v>1</v>
      </c>
      <c r="N393" s="237" t="s">
        <v>42</v>
      </c>
      <c r="O393" s="91"/>
      <c r="P393" s="238">
        <f>O393*H393</f>
        <v>0</v>
      </c>
      <c r="Q393" s="238">
        <v>0</v>
      </c>
      <c r="R393" s="238">
        <f>Q393*H393</f>
        <v>0</v>
      </c>
      <c r="S393" s="238">
        <v>0</v>
      </c>
      <c r="T393" s="239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40" t="s">
        <v>723</v>
      </c>
      <c r="AT393" s="240" t="s">
        <v>162</v>
      </c>
      <c r="AU393" s="240" t="s">
        <v>84</v>
      </c>
      <c r="AY393" s="17" t="s">
        <v>159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7" t="s">
        <v>84</v>
      </c>
      <c r="BK393" s="241">
        <f>ROUND(I393*H393,2)</f>
        <v>0</v>
      </c>
      <c r="BL393" s="17" t="s">
        <v>723</v>
      </c>
      <c r="BM393" s="240" t="s">
        <v>1569</v>
      </c>
    </row>
    <row r="394" s="2" customFormat="1" ht="16.5" customHeight="1">
      <c r="A394" s="38"/>
      <c r="B394" s="39"/>
      <c r="C394" s="228" t="s">
        <v>1570</v>
      </c>
      <c r="D394" s="228" t="s">
        <v>162</v>
      </c>
      <c r="E394" s="229" t="s">
        <v>726</v>
      </c>
      <c r="F394" s="230" t="s">
        <v>727</v>
      </c>
      <c r="G394" s="231" t="s">
        <v>728</v>
      </c>
      <c r="H394" s="291"/>
      <c r="I394" s="233"/>
      <c r="J394" s="234">
        <f>ROUND(I394*H394,2)</f>
        <v>0</v>
      </c>
      <c r="K394" s="235"/>
      <c r="L394" s="44"/>
      <c r="M394" s="236" t="s">
        <v>1</v>
      </c>
      <c r="N394" s="237" t="s">
        <v>42</v>
      </c>
      <c r="O394" s="91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40" t="s">
        <v>723</v>
      </c>
      <c r="AT394" s="240" t="s">
        <v>162</v>
      </c>
      <c r="AU394" s="240" t="s">
        <v>84</v>
      </c>
      <c r="AY394" s="17" t="s">
        <v>159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7" t="s">
        <v>84</v>
      </c>
      <c r="BK394" s="241">
        <f>ROUND(I394*H394,2)</f>
        <v>0</v>
      </c>
      <c r="BL394" s="17" t="s">
        <v>723</v>
      </c>
      <c r="BM394" s="240" t="s">
        <v>1571</v>
      </c>
    </row>
    <row r="395" s="2" customFormat="1" ht="21.75" customHeight="1">
      <c r="A395" s="38"/>
      <c r="B395" s="39"/>
      <c r="C395" s="228" t="s">
        <v>1206</v>
      </c>
      <c r="D395" s="228" t="s">
        <v>162</v>
      </c>
      <c r="E395" s="229" t="s">
        <v>731</v>
      </c>
      <c r="F395" s="230" t="s">
        <v>732</v>
      </c>
      <c r="G395" s="231" t="s">
        <v>165</v>
      </c>
      <c r="H395" s="232">
        <v>1</v>
      </c>
      <c r="I395" s="233"/>
      <c r="J395" s="234">
        <f>ROUND(I395*H395,2)</f>
        <v>0</v>
      </c>
      <c r="K395" s="235"/>
      <c r="L395" s="44"/>
      <c r="M395" s="236" t="s">
        <v>1</v>
      </c>
      <c r="N395" s="237" t="s">
        <v>42</v>
      </c>
      <c r="O395" s="91"/>
      <c r="P395" s="238">
        <f>O395*H395</f>
        <v>0</v>
      </c>
      <c r="Q395" s="238">
        <v>0</v>
      </c>
      <c r="R395" s="238">
        <f>Q395*H395</f>
        <v>0</v>
      </c>
      <c r="S395" s="238">
        <v>0</v>
      </c>
      <c r="T395" s="239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40" t="s">
        <v>723</v>
      </c>
      <c r="AT395" s="240" t="s">
        <v>162</v>
      </c>
      <c r="AU395" s="240" t="s">
        <v>84</v>
      </c>
      <c r="AY395" s="17" t="s">
        <v>159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7" t="s">
        <v>84</v>
      </c>
      <c r="BK395" s="241">
        <f>ROUND(I395*H395,2)</f>
        <v>0</v>
      </c>
      <c r="BL395" s="17" t="s">
        <v>723</v>
      </c>
      <c r="BM395" s="240" t="s">
        <v>1572</v>
      </c>
    </row>
    <row r="396" s="2" customFormat="1" ht="16.5" customHeight="1">
      <c r="A396" s="38"/>
      <c r="B396" s="39"/>
      <c r="C396" s="228" t="s">
        <v>1573</v>
      </c>
      <c r="D396" s="228" t="s">
        <v>162</v>
      </c>
      <c r="E396" s="229" t="s">
        <v>735</v>
      </c>
      <c r="F396" s="230" t="s">
        <v>736</v>
      </c>
      <c r="G396" s="231" t="s">
        <v>728</v>
      </c>
      <c r="H396" s="291"/>
      <c r="I396" s="233"/>
      <c r="J396" s="234">
        <f>ROUND(I396*H396,2)</f>
        <v>0</v>
      </c>
      <c r="K396" s="235"/>
      <c r="L396" s="44"/>
      <c r="M396" s="236" t="s">
        <v>1</v>
      </c>
      <c r="N396" s="237" t="s">
        <v>42</v>
      </c>
      <c r="O396" s="91"/>
      <c r="P396" s="238">
        <f>O396*H396</f>
        <v>0</v>
      </c>
      <c r="Q396" s="238">
        <v>0</v>
      </c>
      <c r="R396" s="238">
        <f>Q396*H396</f>
        <v>0</v>
      </c>
      <c r="S396" s="238">
        <v>0</v>
      </c>
      <c r="T396" s="239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40" t="s">
        <v>723</v>
      </c>
      <c r="AT396" s="240" t="s">
        <v>162</v>
      </c>
      <c r="AU396" s="240" t="s">
        <v>84</v>
      </c>
      <c r="AY396" s="17" t="s">
        <v>159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7" t="s">
        <v>84</v>
      </c>
      <c r="BK396" s="241">
        <f>ROUND(I396*H396,2)</f>
        <v>0</v>
      </c>
      <c r="BL396" s="17" t="s">
        <v>723</v>
      </c>
      <c r="BM396" s="240" t="s">
        <v>1574</v>
      </c>
    </row>
    <row r="397" s="2" customFormat="1" ht="16.5" customHeight="1">
      <c r="A397" s="38"/>
      <c r="B397" s="39"/>
      <c r="C397" s="228" t="s">
        <v>1209</v>
      </c>
      <c r="D397" s="228" t="s">
        <v>162</v>
      </c>
      <c r="E397" s="229" t="s">
        <v>739</v>
      </c>
      <c r="F397" s="230" t="s">
        <v>740</v>
      </c>
      <c r="G397" s="231" t="s">
        <v>728</v>
      </c>
      <c r="H397" s="291"/>
      <c r="I397" s="233"/>
      <c r="J397" s="234">
        <f>ROUND(I397*H397,2)</f>
        <v>0</v>
      </c>
      <c r="K397" s="235"/>
      <c r="L397" s="44"/>
      <c r="M397" s="236" t="s">
        <v>1</v>
      </c>
      <c r="N397" s="237" t="s">
        <v>42</v>
      </c>
      <c r="O397" s="91"/>
      <c r="P397" s="238">
        <f>O397*H397</f>
        <v>0</v>
      </c>
      <c r="Q397" s="238">
        <v>0</v>
      </c>
      <c r="R397" s="238">
        <f>Q397*H397</f>
        <v>0</v>
      </c>
      <c r="S397" s="238">
        <v>0</v>
      </c>
      <c r="T397" s="239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40" t="s">
        <v>723</v>
      </c>
      <c r="AT397" s="240" t="s">
        <v>162</v>
      </c>
      <c r="AU397" s="240" t="s">
        <v>84</v>
      </c>
      <c r="AY397" s="17" t="s">
        <v>159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7" t="s">
        <v>84</v>
      </c>
      <c r="BK397" s="241">
        <f>ROUND(I397*H397,2)</f>
        <v>0</v>
      </c>
      <c r="BL397" s="17" t="s">
        <v>723</v>
      </c>
      <c r="BM397" s="240" t="s">
        <v>1575</v>
      </c>
    </row>
    <row r="398" s="2" customFormat="1" ht="49.92" customHeight="1">
      <c r="A398" s="38"/>
      <c r="B398" s="39"/>
      <c r="C398" s="40"/>
      <c r="D398" s="40"/>
      <c r="E398" s="216" t="s">
        <v>742</v>
      </c>
      <c r="F398" s="216" t="s">
        <v>743</v>
      </c>
      <c r="G398" s="40"/>
      <c r="H398" s="40"/>
      <c r="I398" s="40"/>
      <c r="J398" s="200">
        <f>BK398</f>
        <v>0</v>
      </c>
      <c r="K398" s="40"/>
      <c r="L398" s="44"/>
      <c r="M398" s="278"/>
      <c r="N398" s="279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76</v>
      </c>
      <c r="AU398" s="17" t="s">
        <v>77</v>
      </c>
      <c r="AY398" s="17" t="s">
        <v>744</v>
      </c>
      <c r="BK398" s="241">
        <f>SUM(BK399:BK403)</f>
        <v>0</v>
      </c>
    </row>
    <row r="399" s="2" customFormat="1" ht="16.32" customHeight="1">
      <c r="A399" s="38"/>
      <c r="B399" s="39"/>
      <c r="C399" s="292" t="s">
        <v>1</v>
      </c>
      <c r="D399" s="292" t="s">
        <v>162</v>
      </c>
      <c r="E399" s="293" t="s">
        <v>1</v>
      </c>
      <c r="F399" s="294" t="s">
        <v>1</v>
      </c>
      <c r="G399" s="295" t="s">
        <v>1</v>
      </c>
      <c r="H399" s="296"/>
      <c r="I399" s="297"/>
      <c r="J399" s="298">
        <f>BK399</f>
        <v>0</v>
      </c>
      <c r="K399" s="235"/>
      <c r="L399" s="44"/>
      <c r="M399" s="299" t="s">
        <v>1</v>
      </c>
      <c r="N399" s="300" t="s">
        <v>42</v>
      </c>
      <c r="O399" s="91"/>
      <c r="P399" s="91"/>
      <c r="Q399" s="91"/>
      <c r="R399" s="91"/>
      <c r="S399" s="91"/>
      <c r="T399" s="92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744</v>
      </c>
      <c r="AU399" s="17" t="s">
        <v>84</v>
      </c>
      <c r="AY399" s="17" t="s">
        <v>744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7" t="s">
        <v>84</v>
      </c>
      <c r="BK399" s="241">
        <f>I399*H399</f>
        <v>0</v>
      </c>
    </row>
    <row r="400" s="2" customFormat="1" ht="16.32" customHeight="1">
      <c r="A400" s="38"/>
      <c r="B400" s="39"/>
      <c r="C400" s="292" t="s">
        <v>1</v>
      </c>
      <c r="D400" s="292" t="s">
        <v>162</v>
      </c>
      <c r="E400" s="293" t="s">
        <v>1</v>
      </c>
      <c r="F400" s="294" t="s">
        <v>1</v>
      </c>
      <c r="G400" s="295" t="s">
        <v>1</v>
      </c>
      <c r="H400" s="296"/>
      <c r="I400" s="297"/>
      <c r="J400" s="298">
        <f>BK400</f>
        <v>0</v>
      </c>
      <c r="K400" s="235"/>
      <c r="L400" s="44"/>
      <c r="M400" s="299" t="s">
        <v>1</v>
      </c>
      <c r="N400" s="300" t="s">
        <v>42</v>
      </c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744</v>
      </c>
      <c r="AU400" s="17" t="s">
        <v>84</v>
      </c>
      <c r="AY400" s="17" t="s">
        <v>744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7" t="s">
        <v>84</v>
      </c>
      <c r="BK400" s="241">
        <f>I400*H400</f>
        <v>0</v>
      </c>
    </row>
    <row r="401" s="2" customFormat="1" ht="16.32" customHeight="1">
      <c r="A401" s="38"/>
      <c r="B401" s="39"/>
      <c r="C401" s="292" t="s">
        <v>1</v>
      </c>
      <c r="D401" s="292" t="s">
        <v>162</v>
      </c>
      <c r="E401" s="293" t="s">
        <v>1</v>
      </c>
      <c r="F401" s="294" t="s">
        <v>1</v>
      </c>
      <c r="G401" s="295" t="s">
        <v>1</v>
      </c>
      <c r="H401" s="296"/>
      <c r="I401" s="297"/>
      <c r="J401" s="298">
        <f>BK401</f>
        <v>0</v>
      </c>
      <c r="K401" s="235"/>
      <c r="L401" s="44"/>
      <c r="M401" s="299" t="s">
        <v>1</v>
      </c>
      <c r="N401" s="300" t="s">
        <v>42</v>
      </c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744</v>
      </c>
      <c r="AU401" s="17" t="s">
        <v>84</v>
      </c>
      <c r="AY401" s="17" t="s">
        <v>744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7" t="s">
        <v>84</v>
      </c>
      <c r="BK401" s="241">
        <f>I401*H401</f>
        <v>0</v>
      </c>
    </row>
    <row r="402" s="2" customFormat="1" ht="16.32" customHeight="1">
      <c r="A402" s="38"/>
      <c r="B402" s="39"/>
      <c r="C402" s="292" t="s">
        <v>1</v>
      </c>
      <c r="D402" s="292" t="s">
        <v>162</v>
      </c>
      <c r="E402" s="293" t="s">
        <v>1</v>
      </c>
      <c r="F402" s="294" t="s">
        <v>1</v>
      </c>
      <c r="G402" s="295" t="s">
        <v>1</v>
      </c>
      <c r="H402" s="296"/>
      <c r="I402" s="297"/>
      <c r="J402" s="298">
        <f>BK402</f>
        <v>0</v>
      </c>
      <c r="K402" s="235"/>
      <c r="L402" s="44"/>
      <c r="M402" s="299" t="s">
        <v>1</v>
      </c>
      <c r="N402" s="300" t="s">
        <v>42</v>
      </c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744</v>
      </c>
      <c r="AU402" s="17" t="s">
        <v>84</v>
      </c>
      <c r="AY402" s="17" t="s">
        <v>744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7" t="s">
        <v>84</v>
      </c>
      <c r="BK402" s="241">
        <f>I402*H402</f>
        <v>0</v>
      </c>
    </row>
    <row r="403" s="2" customFormat="1" ht="16.32" customHeight="1">
      <c r="A403" s="38"/>
      <c r="B403" s="39"/>
      <c r="C403" s="292" t="s">
        <v>1</v>
      </c>
      <c r="D403" s="292" t="s">
        <v>162</v>
      </c>
      <c r="E403" s="293" t="s">
        <v>1</v>
      </c>
      <c r="F403" s="294" t="s">
        <v>1</v>
      </c>
      <c r="G403" s="295" t="s">
        <v>1</v>
      </c>
      <c r="H403" s="296"/>
      <c r="I403" s="297"/>
      <c r="J403" s="298">
        <f>BK403</f>
        <v>0</v>
      </c>
      <c r="K403" s="235"/>
      <c r="L403" s="44"/>
      <c r="M403" s="299" t="s">
        <v>1</v>
      </c>
      <c r="N403" s="300" t="s">
        <v>42</v>
      </c>
      <c r="O403" s="301"/>
      <c r="P403" s="301"/>
      <c r="Q403" s="301"/>
      <c r="R403" s="301"/>
      <c r="S403" s="301"/>
      <c r="T403" s="30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744</v>
      </c>
      <c r="AU403" s="17" t="s">
        <v>84</v>
      </c>
      <c r="AY403" s="17" t="s">
        <v>744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7" t="s">
        <v>84</v>
      </c>
      <c r="BK403" s="241">
        <f>I403*H403</f>
        <v>0</v>
      </c>
    </row>
    <row r="404" s="2" customFormat="1" ht="6.96" customHeight="1">
      <c r="A404" s="38"/>
      <c r="B404" s="66"/>
      <c r="C404" s="67"/>
      <c r="D404" s="67"/>
      <c r="E404" s="67"/>
      <c r="F404" s="67"/>
      <c r="G404" s="67"/>
      <c r="H404" s="67"/>
      <c r="I404" s="67"/>
      <c r="J404" s="67"/>
      <c r="K404" s="67"/>
      <c r="L404" s="44"/>
      <c r="M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</row>
  </sheetData>
  <sheetProtection sheet="1" autoFilter="0" formatColumns="0" formatRows="0" objects="1" scenarios="1" spinCount="100000" saltValue="o3bnZci26Z525XGHJ9OjL4J5upENnl9Jx069wM1QGCoMVjYH82WQOZyxRA+hKl2xT1l3CG8HWTEnW718gtXVew==" hashValue="cjk0EDfrObieNr/CgcxupIwi5i6/0bq7HmM5jfpm6KcCd78yiHTES2xWVwj8XzTV2rWHR26wWVrxp1qRcZvb8A==" algorithmName="SHA-512" password="CC35"/>
  <autoFilter ref="C135:K403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dataValidations count="2">
    <dataValidation type="list" allowBlank="1" showInputMessage="1" showErrorMessage="1" error="Povoleny jsou hodnoty K, M." sqref="D399:D404">
      <formula1>"K, M"</formula1>
    </dataValidation>
    <dataValidation type="list" allowBlank="1" showInputMessage="1" showErrorMessage="1" error="Povoleny jsou hodnoty základní, snížená, zákl. přenesená, sníž. přenesená, nulová." sqref="N399:N404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114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Stavební úpravy školských objektů a zahrady ZŠ Nepomucká</v>
      </c>
      <c r="F7" s="150"/>
      <c r="G7" s="150"/>
      <c r="H7" s="150"/>
      <c r="L7" s="20"/>
    </row>
    <row r="8" s="1" customFormat="1" ht="12" customHeight="1">
      <c r="B8" s="20"/>
      <c r="D8" s="150" t="s">
        <v>115</v>
      </c>
      <c r="L8" s="20"/>
    </row>
    <row r="9" s="2" customFormat="1" ht="16.5" customHeight="1">
      <c r="A9" s="38"/>
      <c r="B9" s="44"/>
      <c r="C9" s="38"/>
      <c r="D9" s="38"/>
      <c r="E9" s="151" t="s">
        <v>1233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745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1576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12. 11. 2024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">
        <v>30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26</v>
      </c>
      <c r="J23" s="141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34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37</v>
      </c>
      <c r="E32" s="38"/>
      <c r="F32" s="38"/>
      <c r="G32" s="38"/>
      <c r="H32" s="38"/>
      <c r="I32" s="38"/>
      <c r="J32" s="160">
        <f>ROUND(J132,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39</v>
      </c>
      <c r="G34" s="38"/>
      <c r="H34" s="38"/>
      <c r="I34" s="161" t="s">
        <v>38</v>
      </c>
      <c r="J34" s="161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41</v>
      </c>
      <c r="E35" s="150" t="s">
        <v>42</v>
      </c>
      <c r="F35" s="163">
        <f>ROUND((ROUND((SUM(BE132:BE212)),  2) + SUM(BE214:BE218)), 2)</f>
        <v>0</v>
      </c>
      <c r="G35" s="38"/>
      <c r="H35" s="38"/>
      <c r="I35" s="164">
        <v>0.20999999999999999</v>
      </c>
      <c r="J35" s="163">
        <f>ROUND((ROUND(((SUM(BE132:BE212))*I35),  2) + (SUM(BE214:BE218)*I35)),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43</v>
      </c>
      <c r="F36" s="163">
        <f>ROUND((ROUND((SUM(BF132:BF212)),  2) + SUM(BF214:BF218)), 2)</f>
        <v>0</v>
      </c>
      <c r="G36" s="38"/>
      <c r="H36" s="38"/>
      <c r="I36" s="164">
        <v>0.12</v>
      </c>
      <c r="J36" s="163">
        <f>ROUND((ROUND(((SUM(BF132:BF212))*I36),  2) + (SUM(BF214:BF218)*I36)),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44</v>
      </c>
      <c r="F37" s="163">
        <f>ROUND((ROUND((SUM(BG132:BG212)),  2) + SUM(BG214:BG218)),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45</v>
      </c>
      <c r="F38" s="163">
        <f>ROUND((ROUND((SUM(BH132:BH212)),  2) + SUM(BH214:BH218)),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46</v>
      </c>
      <c r="F39" s="163">
        <f>ROUND((ROUND((SUM(BI132:BI212)),  2) + SUM(BI214:BI218)),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47</v>
      </c>
      <c r="E41" s="167"/>
      <c r="F41" s="167"/>
      <c r="G41" s="168" t="s">
        <v>48</v>
      </c>
      <c r="H41" s="169" t="s">
        <v>49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Stavební úpravy školských objektů a zahrady ZŠ Nepomucká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1233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745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SO-02 ZTI - Zdravotechnika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12. 11. 2024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>ABCD studio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34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118</v>
      </c>
      <c r="D96" s="185"/>
      <c r="E96" s="185"/>
      <c r="F96" s="185"/>
      <c r="G96" s="185"/>
      <c r="H96" s="185"/>
      <c r="I96" s="185"/>
      <c r="J96" s="186" t="s">
        <v>119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120</v>
      </c>
      <c r="D98" s="40"/>
      <c r="E98" s="40"/>
      <c r="F98" s="40"/>
      <c r="G98" s="40"/>
      <c r="H98" s="40"/>
      <c r="I98" s="40"/>
      <c r="J98" s="110">
        <f>J132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121</v>
      </c>
    </row>
    <row r="99" s="9" customFormat="1" ht="24.96" customHeight="1">
      <c r="A99" s="9"/>
      <c r="B99" s="188"/>
      <c r="C99" s="189"/>
      <c r="D99" s="190" t="s">
        <v>122</v>
      </c>
      <c r="E99" s="191"/>
      <c r="F99" s="191"/>
      <c r="G99" s="191"/>
      <c r="H99" s="191"/>
      <c r="I99" s="191"/>
      <c r="J99" s="192">
        <f>J133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124</v>
      </c>
      <c r="E100" s="196"/>
      <c r="F100" s="196"/>
      <c r="G100" s="196"/>
      <c r="H100" s="196"/>
      <c r="I100" s="196"/>
      <c r="J100" s="197">
        <f>J134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1577</v>
      </c>
      <c r="E101" s="196"/>
      <c r="F101" s="196"/>
      <c r="G101" s="196"/>
      <c r="H101" s="196"/>
      <c r="I101" s="196"/>
      <c r="J101" s="197">
        <f>J146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127</v>
      </c>
      <c r="E102" s="196"/>
      <c r="F102" s="196"/>
      <c r="G102" s="196"/>
      <c r="H102" s="196"/>
      <c r="I102" s="196"/>
      <c r="J102" s="197">
        <f>J148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128</v>
      </c>
      <c r="E103" s="196"/>
      <c r="F103" s="196"/>
      <c r="G103" s="196"/>
      <c r="H103" s="196"/>
      <c r="I103" s="196"/>
      <c r="J103" s="197">
        <f>J150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129</v>
      </c>
      <c r="E104" s="196"/>
      <c r="F104" s="196"/>
      <c r="G104" s="196"/>
      <c r="H104" s="196"/>
      <c r="I104" s="196"/>
      <c r="J104" s="197">
        <f>J154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130</v>
      </c>
      <c r="E105" s="196"/>
      <c r="F105" s="196"/>
      <c r="G105" s="196"/>
      <c r="H105" s="196"/>
      <c r="I105" s="196"/>
      <c r="J105" s="197">
        <f>J161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8"/>
      <c r="C106" s="189"/>
      <c r="D106" s="190" t="s">
        <v>131</v>
      </c>
      <c r="E106" s="191"/>
      <c r="F106" s="191"/>
      <c r="G106" s="191"/>
      <c r="H106" s="191"/>
      <c r="I106" s="191"/>
      <c r="J106" s="192">
        <f>J163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4"/>
      <c r="C107" s="133"/>
      <c r="D107" s="195" t="s">
        <v>747</v>
      </c>
      <c r="E107" s="196"/>
      <c r="F107" s="196"/>
      <c r="G107" s="196"/>
      <c r="H107" s="196"/>
      <c r="I107" s="196"/>
      <c r="J107" s="197">
        <f>J164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748</v>
      </c>
      <c r="E108" s="196"/>
      <c r="F108" s="196"/>
      <c r="G108" s="196"/>
      <c r="H108" s="196"/>
      <c r="I108" s="196"/>
      <c r="J108" s="197">
        <f>J181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132</v>
      </c>
      <c r="E109" s="196"/>
      <c r="F109" s="196"/>
      <c r="G109" s="196"/>
      <c r="H109" s="196"/>
      <c r="I109" s="196"/>
      <c r="J109" s="197">
        <f>J202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1.84" customHeight="1">
      <c r="A110" s="9"/>
      <c r="B110" s="188"/>
      <c r="C110" s="189"/>
      <c r="D110" s="199" t="s">
        <v>143</v>
      </c>
      <c r="E110" s="189"/>
      <c r="F110" s="189"/>
      <c r="G110" s="189"/>
      <c r="H110" s="189"/>
      <c r="I110" s="189"/>
      <c r="J110" s="200">
        <f>J213</f>
        <v>0</v>
      </c>
      <c r="K110" s="189"/>
      <c r="L110" s="19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144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83" t="str">
        <f>E7</f>
        <v>Stavební úpravy školských objektů a zahrady ZŠ Nepomucká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2" t="s">
        <v>115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183" t="s">
        <v>1233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745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E11</f>
        <v>SO-02 ZTI - Zdravotechnika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F14</f>
        <v xml:space="preserve"> </v>
      </c>
      <c r="G126" s="40"/>
      <c r="H126" s="40"/>
      <c r="I126" s="32" t="s">
        <v>22</v>
      </c>
      <c r="J126" s="79" t="str">
        <f>IF(J14="","",J14)</f>
        <v>12. 11. 2024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E17</f>
        <v xml:space="preserve"> </v>
      </c>
      <c r="G128" s="40"/>
      <c r="H128" s="40"/>
      <c r="I128" s="32" t="s">
        <v>29</v>
      </c>
      <c r="J128" s="36" t="str">
        <f>E23</f>
        <v>ABCD studio s.r.o.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27</v>
      </c>
      <c r="D129" s="40"/>
      <c r="E129" s="40"/>
      <c r="F129" s="27" t="str">
        <f>IF(E20="","",E20)</f>
        <v>Vyplň údaj</v>
      </c>
      <c r="G129" s="40"/>
      <c r="H129" s="40"/>
      <c r="I129" s="32" t="s">
        <v>34</v>
      </c>
      <c r="J129" s="36" t="str">
        <f>E26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01"/>
      <c r="B131" s="202"/>
      <c r="C131" s="203" t="s">
        <v>145</v>
      </c>
      <c r="D131" s="204" t="s">
        <v>62</v>
      </c>
      <c r="E131" s="204" t="s">
        <v>58</v>
      </c>
      <c r="F131" s="204" t="s">
        <v>59</v>
      </c>
      <c r="G131" s="204" t="s">
        <v>146</v>
      </c>
      <c r="H131" s="204" t="s">
        <v>147</v>
      </c>
      <c r="I131" s="204" t="s">
        <v>148</v>
      </c>
      <c r="J131" s="205" t="s">
        <v>119</v>
      </c>
      <c r="K131" s="206" t="s">
        <v>149</v>
      </c>
      <c r="L131" s="207"/>
      <c r="M131" s="100" t="s">
        <v>1</v>
      </c>
      <c r="N131" s="101" t="s">
        <v>41</v>
      </c>
      <c r="O131" s="101" t="s">
        <v>150</v>
      </c>
      <c r="P131" s="101" t="s">
        <v>151</v>
      </c>
      <c r="Q131" s="101" t="s">
        <v>152</v>
      </c>
      <c r="R131" s="101" t="s">
        <v>153</v>
      </c>
      <c r="S131" s="101" t="s">
        <v>154</v>
      </c>
      <c r="T131" s="102" t="s">
        <v>155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8"/>
      <c r="B132" s="39"/>
      <c r="C132" s="107" t="s">
        <v>156</v>
      </c>
      <c r="D132" s="40"/>
      <c r="E132" s="40"/>
      <c r="F132" s="40"/>
      <c r="G132" s="40"/>
      <c r="H132" s="40"/>
      <c r="I132" s="40"/>
      <c r="J132" s="208">
        <f>BK132</f>
        <v>0</v>
      </c>
      <c r="K132" s="40"/>
      <c r="L132" s="44"/>
      <c r="M132" s="103"/>
      <c r="N132" s="209"/>
      <c r="O132" s="104"/>
      <c r="P132" s="210">
        <f>P133+P163+P213</f>
        <v>0</v>
      </c>
      <c r="Q132" s="104"/>
      <c r="R132" s="210">
        <f>R133+R163+R213</f>
        <v>7.5213051499999999</v>
      </c>
      <c r="S132" s="104"/>
      <c r="T132" s="211">
        <f>T133+T163+T213</f>
        <v>0.27761999999999998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76</v>
      </c>
      <c r="AU132" s="17" t="s">
        <v>121</v>
      </c>
      <c r="BK132" s="212">
        <f>BK133+BK163+BK213</f>
        <v>0</v>
      </c>
    </row>
    <row r="133" s="12" customFormat="1" ht="25.92" customHeight="1">
      <c r="A133" s="12"/>
      <c r="B133" s="213"/>
      <c r="C133" s="214"/>
      <c r="D133" s="215" t="s">
        <v>76</v>
      </c>
      <c r="E133" s="216" t="s">
        <v>157</v>
      </c>
      <c r="F133" s="216" t="s">
        <v>158</v>
      </c>
      <c r="G133" s="214"/>
      <c r="H133" s="214"/>
      <c r="I133" s="217"/>
      <c r="J133" s="200">
        <f>BK133</f>
        <v>0</v>
      </c>
      <c r="K133" s="214"/>
      <c r="L133" s="218"/>
      <c r="M133" s="219"/>
      <c r="N133" s="220"/>
      <c r="O133" s="220"/>
      <c r="P133" s="221">
        <f>P134+P146+P148+P150+P154+P161</f>
        <v>0</v>
      </c>
      <c r="Q133" s="220"/>
      <c r="R133" s="221">
        <f>R134+R146+R148+R150+R154+R161</f>
        <v>7.0626160000000002</v>
      </c>
      <c r="S133" s="220"/>
      <c r="T133" s="222">
        <f>T134+T146+T148+T150+T154+T161</f>
        <v>0.19500000000000001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84</v>
      </c>
      <c r="AT133" s="224" t="s">
        <v>76</v>
      </c>
      <c r="AU133" s="224" t="s">
        <v>77</v>
      </c>
      <c r="AY133" s="223" t="s">
        <v>159</v>
      </c>
      <c r="BK133" s="225">
        <f>BK134+BK146+BK148+BK150+BK154+BK161</f>
        <v>0</v>
      </c>
    </row>
    <row r="134" s="12" customFormat="1" ht="22.8" customHeight="1">
      <c r="A134" s="12"/>
      <c r="B134" s="213"/>
      <c r="C134" s="214"/>
      <c r="D134" s="215" t="s">
        <v>76</v>
      </c>
      <c r="E134" s="226" t="s">
        <v>84</v>
      </c>
      <c r="F134" s="226" t="s">
        <v>187</v>
      </c>
      <c r="G134" s="214"/>
      <c r="H134" s="214"/>
      <c r="I134" s="217"/>
      <c r="J134" s="227">
        <f>BK134</f>
        <v>0</v>
      </c>
      <c r="K134" s="214"/>
      <c r="L134" s="218"/>
      <c r="M134" s="219"/>
      <c r="N134" s="220"/>
      <c r="O134" s="220"/>
      <c r="P134" s="221">
        <f>SUM(P135:P145)</f>
        <v>0</v>
      </c>
      <c r="Q134" s="220"/>
      <c r="R134" s="221">
        <f>SUM(R135:R145)</f>
        <v>5.2000000000000002</v>
      </c>
      <c r="S134" s="220"/>
      <c r="T134" s="222">
        <f>SUM(T135:T145)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84</v>
      </c>
      <c r="AT134" s="224" t="s">
        <v>76</v>
      </c>
      <c r="AU134" s="224" t="s">
        <v>84</v>
      </c>
      <c r="AY134" s="223" t="s">
        <v>159</v>
      </c>
      <c r="BK134" s="225">
        <f>SUM(BK135:BK145)</f>
        <v>0</v>
      </c>
    </row>
    <row r="135" s="2" customFormat="1" ht="33" customHeight="1">
      <c r="A135" s="38"/>
      <c r="B135" s="39"/>
      <c r="C135" s="228" t="s">
        <v>84</v>
      </c>
      <c r="D135" s="228" t="s">
        <v>162</v>
      </c>
      <c r="E135" s="229" t="s">
        <v>1578</v>
      </c>
      <c r="F135" s="230" t="s">
        <v>1579</v>
      </c>
      <c r="G135" s="231" t="s">
        <v>191</v>
      </c>
      <c r="H135" s="232">
        <v>8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42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166</v>
      </c>
      <c r="AT135" s="240" t="s">
        <v>162</v>
      </c>
      <c r="AU135" s="240" t="s">
        <v>86</v>
      </c>
      <c r="AY135" s="17" t="s">
        <v>159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84</v>
      </c>
      <c r="BK135" s="241">
        <f>ROUND(I135*H135,2)</f>
        <v>0</v>
      </c>
      <c r="BL135" s="17" t="s">
        <v>166</v>
      </c>
      <c r="BM135" s="240" t="s">
        <v>1580</v>
      </c>
    </row>
    <row r="136" s="2" customFormat="1" ht="33" customHeight="1">
      <c r="A136" s="38"/>
      <c r="B136" s="39"/>
      <c r="C136" s="228" t="s">
        <v>86</v>
      </c>
      <c r="D136" s="228" t="s">
        <v>162</v>
      </c>
      <c r="E136" s="229" t="s">
        <v>1581</v>
      </c>
      <c r="F136" s="230" t="s">
        <v>1582</v>
      </c>
      <c r="G136" s="231" t="s">
        <v>191</v>
      </c>
      <c r="H136" s="232">
        <v>4.5999999999999996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42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166</v>
      </c>
      <c r="AT136" s="240" t="s">
        <v>162</v>
      </c>
      <c r="AU136" s="240" t="s">
        <v>86</v>
      </c>
      <c r="AY136" s="17" t="s">
        <v>159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84</v>
      </c>
      <c r="BK136" s="241">
        <f>ROUND(I136*H136,2)</f>
        <v>0</v>
      </c>
      <c r="BL136" s="17" t="s">
        <v>166</v>
      </c>
      <c r="BM136" s="240" t="s">
        <v>1583</v>
      </c>
    </row>
    <row r="137" s="2" customFormat="1" ht="37.8" customHeight="1">
      <c r="A137" s="38"/>
      <c r="B137" s="39"/>
      <c r="C137" s="228" t="s">
        <v>171</v>
      </c>
      <c r="D137" s="228" t="s">
        <v>162</v>
      </c>
      <c r="E137" s="229" t="s">
        <v>1584</v>
      </c>
      <c r="F137" s="230" t="s">
        <v>1585</v>
      </c>
      <c r="G137" s="231" t="s">
        <v>191</v>
      </c>
      <c r="H137" s="232">
        <v>3.3999999999999999</v>
      </c>
      <c r="I137" s="233"/>
      <c r="J137" s="234">
        <f>ROUND(I137*H137,2)</f>
        <v>0</v>
      </c>
      <c r="K137" s="235"/>
      <c r="L137" s="44"/>
      <c r="M137" s="236" t="s">
        <v>1</v>
      </c>
      <c r="N137" s="237" t="s">
        <v>42</v>
      </c>
      <c r="O137" s="91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166</v>
      </c>
      <c r="AT137" s="240" t="s">
        <v>162</v>
      </c>
      <c r="AU137" s="240" t="s">
        <v>86</v>
      </c>
      <c r="AY137" s="17" t="s">
        <v>159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84</v>
      </c>
      <c r="BK137" s="241">
        <f>ROUND(I137*H137,2)</f>
        <v>0</v>
      </c>
      <c r="BL137" s="17" t="s">
        <v>166</v>
      </c>
      <c r="BM137" s="240" t="s">
        <v>1586</v>
      </c>
    </row>
    <row r="138" s="2" customFormat="1" ht="37.8" customHeight="1">
      <c r="A138" s="38"/>
      <c r="B138" s="39"/>
      <c r="C138" s="228" t="s">
        <v>166</v>
      </c>
      <c r="D138" s="228" t="s">
        <v>162</v>
      </c>
      <c r="E138" s="229" t="s">
        <v>1587</v>
      </c>
      <c r="F138" s="230" t="s">
        <v>1588</v>
      </c>
      <c r="G138" s="231" t="s">
        <v>191</v>
      </c>
      <c r="H138" s="232">
        <v>34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42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166</v>
      </c>
      <c r="AT138" s="240" t="s">
        <v>162</v>
      </c>
      <c r="AU138" s="240" t="s">
        <v>86</v>
      </c>
      <c r="AY138" s="17" t="s">
        <v>159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84</v>
      </c>
      <c r="BK138" s="241">
        <f>ROUND(I138*H138,2)</f>
        <v>0</v>
      </c>
      <c r="BL138" s="17" t="s">
        <v>166</v>
      </c>
      <c r="BM138" s="240" t="s">
        <v>1589</v>
      </c>
    </row>
    <row r="139" s="13" customFormat="1">
      <c r="A139" s="13"/>
      <c r="B139" s="242"/>
      <c r="C139" s="243"/>
      <c r="D139" s="244" t="s">
        <v>193</v>
      </c>
      <c r="E139" s="243"/>
      <c r="F139" s="246" t="s">
        <v>1590</v>
      </c>
      <c r="G139" s="243"/>
      <c r="H139" s="247">
        <v>34</v>
      </c>
      <c r="I139" s="248"/>
      <c r="J139" s="243"/>
      <c r="K139" s="243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193</v>
      </c>
      <c r="AU139" s="253" t="s">
        <v>86</v>
      </c>
      <c r="AV139" s="13" t="s">
        <v>86</v>
      </c>
      <c r="AW139" s="13" t="s">
        <v>4</v>
      </c>
      <c r="AX139" s="13" t="s">
        <v>84</v>
      </c>
      <c r="AY139" s="253" t="s">
        <v>159</v>
      </c>
    </row>
    <row r="140" s="2" customFormat="1" ht="24.15" customHeight="1">
      <c r="A140" s="38"/>
      <c r="B140" s="39"/>
      <c r="C140" s="228" t="s">
        <v>178</v>
      </c>
      <c r="D140" s="228" t="s">
        <v>162</v>
      </c>
      <c r="E140" s="229" t="s">
        <v>1591</v>
      </c>
      <c r="F140" s="230" t="s">
        <v>1592</v>
      </c>
      <c r="G140" s="231" t="s">
        <v>206</v>
      </c>
      <c r="H140" s="232">
        <v>9.0779999999999994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42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166</v>
      </c>
      <c r="AT140" s="240" t="s">
        <v>162</v>
      </c>
      <c r="AU140" s="240" t="s">
        <v>86</v>
      </c>
      <c r="AY140" s="17" t="s">
        <v>159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84</v>
      </c>
      <c r="BK140" s="241">
        <f>ROUND(I140*H140,2)</f>
        <v>0</v>
      </c>
      <c r="BL140" s="17" t="s">
        <v>166</v>
      </c>
      <c r="BM140" s="240" t="s">
        <v>1593</v>
      </c>
    </row>
    <row r="141" s="13" customFormat="1">
      <c r="A141" s="13"/>
      <c r="B141" s="242"/>
      <c r="C141" s="243"/>
      <c r="D141" s="244" t="s">
        <v>193</v>
      </c>
      <c r="E141" s="243"/>
      <c r="F141" s="246" t="s">
        <v>1594</v>
      </c>
      <c r="G141" s="243"/>
      <c r="H141" s="247">
        <v>9.0779999999999994</v>
      </c>
      <c r="I141" s="248"/>
      <c r="J141" s="243"/>
      <c r="K141" s="243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193</v>
      </c>
      <c r="AU141" s="253" t="s">
        <v>86</v>
      </c>
      <c r="AV141" s="13" t="s">
        <v>86</v>
      </c>
      <c r="AW141" s="13" t="s">
        <v>4</v>
      </c>
      <c r="AX141" s="13" t="s">
        <v>84</v>
      </c>
      <c r="AY141" s="253" t="s">
        <v>159</v>
      </c>
    </row>
    <row r="142" s="2" customFormat="1" ht="24.15" customHeight="1">
      <c r="A142" s="38"/>
      <c r="B142" s="39"/>
      <c r="C142" s="228" t="s">
        <v>182</v>
      </c>
      <c r="D142" s="228" t="s">
        <v>162</v>
      </c>
      <c r="E142" s="229" t="s">
        <v>1595</v>
      </c>
      <c r="F142" s="230" t="s">
        <v>1596</v>
      </c>
      <c r="G142" s="231" t="s">
        <v>191</v>
      </c>
      <c r="H142" s="232">
        <v>4.5999999999999996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166</v>
      </c>
      <c r="AT142" s="240" t="s">
        <v>162</v>
      </c>
      <c r="AU142" s="240" t="s">
        <v>86</v>
      </c>
      <c r="AY142" s="17" t="s">
        <v>159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84</v>
      </c>
      <c r="BK142" s="241">
        <f>ROUND(I142*H142,2)</f>
        <v>0</v>
      </c>
      <c r="BL142" s="17" t="s">
        <v>166</v>
      </c>
      <c r="BM142" s="240" t="s">
        <v>1597</v>
      </c>
    </row>
    <row r="143" s="2" customFormat="1" ht="24.15" customHeight="1">
      <c r="A143" s="38"/>
      <c r="B143" s="39"/>
      <c r="C143" s="228" t="s">
        <v>188</v>
      </c>
      <c r="D143" s="228" t="s">
        <v>162</v>
      </c>
      <c r="E143" s="229" t="s">
        <v>1598</v>
      </c>
      <c r="F143" s="230" t="s">
        <v>1599</v>
      </c>
      <c r="G143" s="231" t="s">
        <v>191</v>
      </c>
      <c r="H143" s="232">
        <v>2.6000000000000001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166</v>
      </c>
      <c r="AT143" s="240" t="s">
        <v>162</v>
      </c>
      <c r="AU143" s="240" t="s">
        <v>86</v>
      </c>
      <c r="AY143" s="17" t="s">
        <v>159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84</v>
      </c>
      <c r="BK143" s="241">
        <f>ROUND(I143*H143,2)</f>
        <v>0</v>
      </c>
      <c r="BL143" s="17" t="s">
        <v>166</v>
      </c>
      <c r="BM143" s="240" t="s">
        <v>1600</v>
      </c>
    </row>
    <row r="144" s="2" customFormat="1" ht="16.5" customHeight="1">
      <c r="A144" s="38"/>
      <c r="B144" s="39"/>
      <c r="C144" s="265" t="s">
        <v>195</v>
      </c>
      <c r="D144" s="265" t="s">
        <v>268</v>
      </c>
      <c r="E144" s="266" t="s">
        <v>1601</v>
      </c>
      <c r="F144" s="267" t="s">
        <v>1602</v>
      </c>
      <c r="G144" s="268" t="s">
        <v>206</v>
      </c>
      <c r="H144" s="269">
        <v>5.2000000000000002</v>
      </c>
      <c r="I144" s="270"/>
      <c r="J144" s="271">
        <f>ROUND(I144*H144,2)</f>
        <v>0</v>
      </c>
      <c r="K144" s="272"/>
      <c r="L144" s="273"/>
      <c r="M144" s="274" t="s">
        <v>1</v>
      </c>
      <c r="N144" s="275" t="s">
        <v>42</v>
      </c>
      <c r="O144" s="91"/>
      <c r="P144" s="238">
        <f>O144*H144</f>
        <v>0</v>
      </c>
      <c r="Q144" s="238">
        <v>1</v>
      </c>
      <c r="R144" s="238">
        <f>Q144*H144</f>
        <v>5.2000000000000002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195</v>
      </c>
      <c r="AT144" s="240" t="s">
        <v>268</v>
      </c>
      <c r="AU144" s="240" t="s">
        <v>86</v>
      </c>
      <c r="AY144" s="17" t="s">
        <v>159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84</v>
      </c>
      <c r="BK144" s="241">
        <f>ROUND(I144*H144,2)</f>
        <v>0</v>
      </c>
      <c r="BL144" s="17" t="s">
        <v>166</v>
      </c>
      <c r="BM144" s="240" t="s">
        <v>1603</v>
      </c>
    </row>
    <row r="145" s="13" customFormat="1">
      <c r="A145" s="13"/>
      <c r="B145" s="242"/>
      <c r="C145" s="243"/>
      <c r="D145" s="244" t="s">
        <v>193</v>
      </c>
      <c r="E145" s="243"/>
      <c r="F145" s="246" t="s">
        <v>1604</v>
      </c>
      <c r="G145" s="243"/>
      <c r="H145" s="247">
        <v>5.2000000000000002</v>
      </c>
      <c r="I145" s="248"/>
      <c r="J145" s="243"/>
      <c r="K145" s="243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193</v>
      </c>
      <c r="AU145" s="253" t="s">
        <v>86</v>
      </c>
      <c r="AV145" s="13" t="s">
        <v>86</v>
      </c>
      <c r="AW145" s="13" t="s">
        <v>4</v>
      </c>
      <c r="AX145" s="13" t="s">
        <v>84</v>
      </c>
      <c r="AY145" s="253" t="s">
        <v>159</v>
      </c>
    </row>
    <row r="146" s="12" customFormat="1" ht="22.8" customHeight="1">
      <c r="A146" s="12"/>
      <c r="B146" s="213"/>
      <c r="C146" s="214"/>
      <c r="D146" s="215" t="s">
        <v>76</v>
      </c>
      <c r="E146" s="226" t="s">
        <v>166</v>
      </c>
      <c r="F146" s="226" t="s">
        <v>1605</v>
      </c>
      <c r="G146" s="214"/>
      <c r="H146" s="214"/>
      <c r="I146" s="217"/>
      <c r="J146" s="227">
        <f>BK146</f>
        <v>0</v>
      </c>
      <c r="K146" s="214"/>
      <c r="L146" s="218"/>
      <c r="M146" s="219"/>
      <c r="N146" s="220"/>
      <c r="O146" s="220"/>
      <c r="P146" s="221">
        <f>P147</f>
        <v>0</v>
      </c>
      <c r="Q146" s="220"/>
      <c r="R146" s="221">
        <f>R147</f>
        <v>1.5126160000000002</v>
      </c>
      <c r="S146" s="220"/>
      <c r="T146" s="222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84</v>
      </c>
      <c r="AT146" s="224" t="s">
        <v>76</v>
      </c>
      <c r="AU146" s="224" t="s">
        <v>84</v>
      </c>
      <c r="AY146" s="223" t="s">
        <v>159</v>
      </c>
      <c r="BK146" s="225">
        <f>BK147</f>
        <v>0</v>
      </c>
    </row>
    <row r="147" s="2" customFormat="1" ht="16.5" customHeight="1">
      <c r="A147" s="38"/>
      <c r="B147" s="39"/>
      <c r="C147" s="228" t="s">
        <v>199</v>
      </c>
      <c r="D147" s="228" t="s">
        <v>162</v>
      </c>
      <c r="E147" s="229" t="s">
        <v>1606</v>
      </c>
      <c r="F147" s="230" t="s">
        <v>1607</v>
      </c>
      <c r="G147" s="231" t="s">
        <v>191</v>
      </c>
      <c r="H147" s="232">
        <v>0.80000000000000004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42</v>
      </c>
      <c r="O147" s="91"/>
      <c r="P147" s="238">
        <f>O147*H147</f>
        <v>0</v>
      </c>
      <c r="Q147" s="238">
        <v>1.8907700000000001</v>
      </c>
      <c r="R147" s="238">
        <f>Q147*H147</f>
        <v>1.5126160000000002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166</v>
      </c>
      <c r="AT147" s="240" t="s">
        <v>162</v>
      </c>
      <c r="AU147" s="240" t="s">
        <v>86</v>
      </c>
      <c r="AY147" s="17" t="s">
        <v>159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84</v>
      </c>
      <c r="BK147" s="241">
        <f>ROUND(I147*H147,2)</f>
        <v>0</v>
      </c>
      <c r="BL147" s="17" t="s">
        <v>166</v>
      </c>
      <c r="BM147" s="240" t="s">
        <v>1608</v>
      </c>
    </row>
    <row r="148" s="12" customFormat="1" ht="22.8" customHeight="1">
      <c r="A148" s="12"/>
      <c r="B148" s="213"/>
      <c r="C148" s="214"/>
      <c r="D148" s="215" t="s">
        <v>76</v>
      </c>
      <c r="E148" s="226" t="s">
        <v>182</v>
      </c>
      <c r="F148" s="226" t="s">
        <v>229</v>
      </c>
      <c r="G148" s="214"/>
      <c r="H148" s="214"/>
      <c r="I148" s="217"/>
      <c r="J148" s="227">
        <f>BK148</f>
        <v>0</v>
      </c>
      <c r="K148" s="214"/>
      <c r="L148" s="218"/>
      <c r="M148" s="219"/>
      <c r="N148" s="220"/>
      <c r="O148" s="220"/>
      <c r="P148" s="221">
        <f>P149</f>
        <v>0</v>
      </c>
      <c r="Q148" s="220"/>
      <c r="R148" s="221">
        <f>R149</f>
        <v>0.35000000000000003</v>
      </c>
      <c r="S148" s="220"/>
      <c r="T148" s="222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84</v>
      </c>
      <c r="AT148" s="224" t="s">
        <v>76</v>
      </c>
      <c r="AU148" s="224" t="s">
        <v>84</v>
      </c>
      <c r="AY148" s="223" t="s">
        <v>159</v>
      </c>
      <c r="BK148" s="225">
        <f>BK149</f>
        <v>0</v>
      </c>
    </row>
    <row r="149" s="2" customFormat="1" ht="21.75" customHeight="1">
      <c r="A149" s="38"/>
      <c r="B149" s="39"/>
      <c r="C149" s="228" t="s">
        <v>203</v>
      </c>
      <c r="D149" s="228" t="s">
        <v>162</v>
      </c>
      <c r="E149" s="229" t="s">
        <v>749</v>
      </c>
      <c r="F149" s="230" t="s">
        <v>750</v>
      </c>
      <c r="G149" s="231" t="s">
        <v>221</v>
      </c>
      <c r="H149" s="232">
        <v>6.25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42</v>
      </c>
      <c r="O149" s="91"/>
      <c r="P149" s="238">
        <f>O149*H149</f>
        <v>0</v>
      </c>
      <c r="Q149" s="238">
        <v>0.056000000000000001</v>
      </c>
      <c r="R149" s="238">
        <f>Q149*H149</f>
        <v>0.35000000000000003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166</v>
      </c>
      <c r="AT149" s="240" t="s">
        <v>162</v>
      </c>
      <c r="AU149" s="240" t="s">
        <v>86</v>
      </c>
      <c r="AY149" s="17" t="s">
        <v>159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84</v>
      </c>
      <c r="BK149" s="241">
        <f>ROUND(I149*H149,2)</f>
        <v>0</v>
      </c>
      <c r="BL149" s="17" t="s">
        <v>166</v>
      </c>
      <c r="BM149" s="240" t="s">
        <v>1609</v>
      </c>
    </row>
    <row r="150" s="12" customFormat="1" ht="22.8" customHeight="1">
      <c r="A150" s="12"/>
      <c r="B150" s="213"/>
      <c r="C150" s="214"/>
      <c r="D150" s="215" t="s">
        <v>76</v>
      </c>
      <c r="E150" s="226" t="s">
        <v>199</v>
      </c>
      <c r="F150" s="226" t="s">
        <v>294</v>
      </c>
      <c r="G150" s="214"/>
      <c r="H150" s="214"/>
      <c r="I150" s="217"/>
      <c r="J150" s="227">
        <f>BK150</f>
        <v>0</v>
      </c>
      <c r="K150" s="214"/>
      <c r="L150" s="218"/>
      <c r="M150" s="219"/>
      <c r="N150" s="220"/>
      <c r="O150" s="220"/>
      <c r="P150" s="221">
        <f>SUM(P151:P153)</f>
        <v>0</v>
      </c>
      <c r="Q150" s="220"/>
      <c r="R150" s="221">
        <f>SUM(R151:R153)</f>
        <v>0</v>
      </c>
      <c r="S150" s="220"/>
      <c r="T150" s="222">
        <f>SUM(T151:T153)</f>
        <v>0.19500000000000001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84</v>
      </c>
      <c r="AT150" s="224" t="s">
        <v>76</v>
      </c>
      <c r="AU150" s="224" t="s">
        <v>84</v>
      </c>
      <c r="AY150" s="223" t="s">
        <v>159</v>
      </c>
      <c r="BK150" s="225">
        <f>SUM(BK151:BK153)</f>
        <v>0</v>
      </c>
    </row>
    <row r="151" s="2" customFormat="1" ht="24.15" customHeight="1">
      <c r="A151" s="38"/>
      <c r="B151" s="39"/>
      <c r="C151" s="228" t="s">
        <v>160</v>
      </c>
      <c r="D151" s="228" t="s">
        <v>162</v>
      </c>
      <c r="E151" s="229" t="s">
        <v>752</v>
      </c>
      <c r="F151" s="230" t="s">
        <v>753</v>
      </c>
      <c r="G151" s="231" t="s">
        <v>264</v>
      </c>
      <c r="H151" s="232">
        <v>19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0.0060000000000000001</v>
      </c>
      <c r="T151" s="239">
        <f>S151*H151</f>
        <v>0.114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166</v>
      </c>
      <c r="AT151" s="240" t="s">
        <v>162</v>
      </c>
      <c r="AU151" s="240" t="s">
        <v>86</v>
      </c>
      <c r="AY151" s="17" t="s">
        <v>159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84</v>
      </c>
      <c r="BK151" s="241">
        <f>ROUND(I151*H151,2)</f>
        <v>0</v>
      </c>
      <c r="BL151" s="17" t="s">
        <v>166</v>
      </c>
      <c r="BM151" s="240" t="s">
        <v>1610</v>
      </c>
    </row>
    <row r="152" s="2" customFormat="1" ht="24.15" customHeight="1">
      <c r="A152" s="38"/>
      <c r="B152" s="39"/>
      <c r="C152" s="228" t="s">
        <v>8</v>
      </c>
      <c r="D152" s="228" t="s">
        <v>162</v>
      </c>
      <c r="E152" s="229" t="s">
        <v>755</v>
      </c>
      <c r="F152" s="230" t="s">
        <v>756</v>
      </c>
      <c r="G152" s="231" t="s">
        <v>264</v>
      </c>
      <c r="H152" s="232">
        <v>3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0.0089999999999999993</v>
      </c>
      <c r="T152" s="239">
        <f>S152*H152</f>
        <v>0.026999999999999996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166</v>
      </c>
      <c r="AT152" s="240" t="s">
        <v>162</v>
      </c>
      <c r="AU152" s="240" t="s">
        <v>86</v>
      </c>
      <c r="AY152" s="17" t="s">
        <v>159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84</v>
      </c>
      <c r="BK152" s="241">
        <f>ROUND(I152*H152,2)</f>
        <v>0</v>
      </c>
      <c r="BL152" s="17" t="s">
        <v>166</v>
      </c>
      <c r="BM152" s="240" t="s">
        <v>1611</v>
      </c>
    </row>
    <row r="153" s="2" customFormat="1" ht="24.15" customHeight="1">
      <c r="A153" s="38"/>
      <c r="B153" s="39"/>
      <c r="C153" s="228" t="s">
        <v>218</v>
      </c>
      <c r="D153" s="228" t="s">
        <v>162</v>
      </c>
      <c r="E153" s="229" t="s">
        <v>758</v>
      </c>
      <c r="F153" s="230" t="s">
        <v>759</v>
      </c>
      <c r="G153" s="231" t="s">
        <v>264</v>
      </c>
      <c r="H153" s="232">
        <v>3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0.017999999999999999</v>
      </c>
      <c r="T153" s="239">
        <f>S153*H153</f>
        <v>0.053999999999999992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166</v>
      </c>
      <c r="AT153" s="240" t="s">
        <v>162</v>
      </c>
      <c r="AU153" s="240" t="s">
        <v>86</v>
      </c>
      <c r="AY153" s="17" t="s">
        <v>159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84</v>
      </c>
      <c r="BK153" s="241">
        <f>ROUND(I153*H153,2)</f>
        <v>0</v>
      </c>
      <c r="BL153" s="17" t="s">
        <v>166</v>
      </c>
      <c r="BM153" s="240" t="s">
        <v>1612</v>
      </c>
    </row>
    <row r="154" s="12" customFormat="1" ht="22.8" customHeight="1">
      <c r="A154" s="12"/>
      <c r="B154" s="213"/>
      <c r="C154" s="214"/>
      <c r="D154" s="215" t="s">
        <v>76</v>
      </c>
      <c r="E154" s="226" t="s">
        <v>315</v>
      </c>
      <c r="F154" s="226" t="s">
        <v>316</v>
      </c>
      <c r="G154" s="214"/>
      <c r="H154" s="214"/>
      <c r="I154" s="217"/>
      <c r="J154" s="227">
        <f>BK154</f>
        <v>0</v>
      </c>
      <c r="K154" s="214"/>
      <c r="L154" s="218"/>
      <c r="M154" s="219"/>
      <c r="N154" s="220"/>
      <c r="O154" s="220"/>
      <c r="P154" s="221">
        <f>SUM(P155:P160)</f>
        <v>0</v>
      </c>
      <c r="Q154" s="220"/>
      <c r="R154" s="221">
        <f>SUM(R155:R160)</f>
        <v>0</v>
      </c>
      <c r="S154" s="220"/>
      <c r="T154" s="222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84</v>
      </c>
      <c r="AT154" s="224" t="s">
        <v>76</v>
      </c>
      <c r="AU154" s="224" t="s">
        <v>84</v>
      </c>
      <c r="AY154" s="223" t="s">
        <v>159</v>
      </c>
      <c r="BK154" s="225">
        <f>SUM(BK155:BK160)</f>
        <v>0</v>
      </c>
    </row>
    <row r="155" s="2" customFormat="1" ht="24.15" customHeight="1">
      <c r="A155" s="38"/>
      <c r="B155" s="39"/>
      <c r="C155" s="228" t="s">
        <v>224</v>
      </c>
      <c r="D155" s="228" t="s">
        <v>162</v>
      </c>
      <c r="E155" s="229" t="s">
        <v>318</v>
      </c>
      <c r="F155" s="230" t="s">
        <v>319</v>
      </c>
      <c r="G155" s="231" t="s">
        <v>206</v>
      </c>
      <c r="H155" s="232">
        <v>0.27800000000000002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166</v>
      </c>
      <c r="AT155" s="240" t="s">
        <v>162</v>
      </c>
      <c r="AU155" s="240" t="s">
        <v>86</v>
      </c>
      <c r="AY155" s="17" t="s">
        <v>159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84</v>
      </c>
      <c r="BK155" s="241">
        <f>ROUND(I155*H155,2)</f>
        <v>0</v>
      </c>
      <c r="BL155" s="17" t="s">
        <v>166</v>
      </c>
      <c r="BM155" s="240" t="s">
        <v>1613</v>
      </c>
    </row>
    <row r="156" s="2" customFormat="1" ht="24.15" customHeight="1">
      <c r="A156" s="38"/>
      <c r="B156" s="39"/>
      <c r="C156" s="228" t="s">
        <v>230</v>
      </c>
      <c r="D156" s="228" t="s">
        <v>162</v>
      </c>
      <c r="E156" s="229" t="s">
        <v>322</v>
      </c>
      <c r="F156" s="230" t="s">
        <v>323</v>
      </c>
      <c r="G156" s="231" t="s">
        <v>206</v>
      </c>
      <c r="H156" s="232">
        <v>0.27800000000000002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235</v>
      </c>
      <c r="AT156" s="240" t="s">
        <v>162</v>
      </c>
      <c r="AU156" s="240" t="s">
        <v>86</v>
      </c>
      <c r="AY156" s="17" t="s">
        <v>159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84</v>
      </c>
      <c r="BK156" s="241">
        <f>ROUND(I156*H156,2)</f>
        <v>0</v>
      </c>
      <c r="BL156" s="17" t="s">
        <v>235</v>
      </c>
      <c r="BM156" s="240" t="s">
        <v>1614</v>
      </c>
    </row>
    <row r="157" s="2" customFormat="1" ht="24.15" customHeight="1">
      <c r="A157" s="38"/>
      <c r="B157" s="39"/>
      <c r="C157" s="228" t="s">
        <v>235</v>
      </c>
      <c r="D157" s="228" t="s">
        <v>162</v>
      </c>
      <c r="E157" s="229" t="s">
        <v>326</v>
      </c>
      <c r="F157" s="230" t="s">
        <v>327</v>
      </c>
      <c r="G157" s="231" t="s">
        <v>206</v>
      </c>
      <c r="H157" s="232">
        <v>2.7799999999999998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166</v>
      </c>
      <c r="AT157" s="240" t="s">
        <v>162</v>
      </c>
      <c r="AU157" s="240" t="s">
        <v>86</v>
      </c>
      <c r="AY157" s="17" t="s">
        <v>159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84</v>
      </c>
      <c r="BK157" s="241">
        <f>ROUND(I157*H157,2)</f>
        <v>0</v>
      </c>
      <c r="BL157" s="17" t="s">
        <v>166</v>
      </c>
      <c r="BM157" s="240" t="s">
        <v>1615</v>
      </c>
    </row>
    <row r="158" s="13" customFormat="1">
      <c r="A158" s="13"/>
      <c r="B158" s="242"/>
      <c r="C158" s="243"/>
      <c r="D158" s="244" t="s">
        <v>193</v>
      </c>
      <c r="E158" s="243"/>
      <c r="F158" s="246" t="s">
        <v>1616</v>
      </c>
      <c r="G158" s="243"/>
      <c r="H158" s="247">
        <v>2.7799999999999998</v>
      </c>
      <c r="I158" s="248"/>
      <c r="J158" s="243"/>
      <c r="K158" s="243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193</v>
      </c>
      <c r="AU158" s="253" t="s">
        <v>86</v>
      </c>
      <c r="AV158" s="13" t="s">
        <v>86</v>
      </c>
      <c r="AW158" s="13" t="s">
        <v>4</v>
      </c>
      <c r="AX158" s="13" t="s">
        <v>84</v>
      </c>
      <c r="AY158" s="253" t="s">
        <v>159</v>
      </c>
    </row>
    <row r="159" s="2" customFormat="1" ht="33" customHeight="1">
      <c r="A159" s="38"/>
      <c r="B159" s="39"/>
      <c r="C159" s="228" t="s">
        <v>240</v>
      </c>
      <c r="D159" s="228" t="s">
        <v>162</v>
      </c>
      <c r="E159" s="229" t="s">
        <v>765</v>
      </c>
      <c r="F159" s="230" t="s">
        <v>766</v>
      </c>
      <c r="G159" s="231" t="s">
        <v>206</v>
      </c>
      <c r="H159" s="232">
        <v>0.27800000000000002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166</v>
      </c>
      <c r="AT159" s="240" t="s">
        <v>162</v>
      </c>
      <c r="AU159" s="240" t="s">
        <v>86</v>
      </c>
      <c r="AY159" s="17" t="s">
        <v>159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84</v>
      </c>
      <c r="BK159" s="241">
        <f>ROUND(I159*H159,2)</f>
        <v>0</v>
      </c>
      <c r="BL159" s="17" t="s">
        <v>166</v>
      </c>
      <c r="BM159" s="240" t="s">
        <v>1617</v>
      </c>
    </row>
    <row r="160" s="2" customFormat="1" ht="24.15" customHeight="1">
      <c r="A160" s="38"/>
      <c r="B160" s="39"/>
      <c r="C160" s="228" t="s">
        <v>245</v>
      </c>
      <c r="D160" s="228" t="s">
        <v>162</v>
      </c>
      <c r="E160" s="229" t="s">
        <v>768</v>
      </c>
      <c r="F160" s="230" t="s">
        <v>769</v>
      </c>
      <c r="G160" s="231" t="s">
        <v>206</v>
      </c>
      <c r="H160" s="232">
        <v>0.27800000000000002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166</v>
      </c>
      <c r="AT160" s="240" t="s">
        <v>162</v>
      </c>
      <c r="AU160" s="240" t="s">
        <v>86</v>
      </c>
      <c r="AY160" s="17" t="s">
        <v>159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84</v>
      </c>
      <c r="BK160" s="241">
        <f>ROUND(I160*H160,2)</f>
        <v>0</v>
      </c>
      <c r="BL160" s="17" t="s">
        <v>166</v>
      </c>
      <c r="BM160" s="240" t="s">
        <v>1618</v>
      </c>
    </row>
    <row r="161" s="12" customFormat="1" ht="22.8" customHeight="1">
      <c r="A161" s="12"/>
      <c r="B161" s="213"/>
      <c r="C161" s="214"/>
      <c r="D161" s="215" t="s">
        <v>76</v>
      </c>
      <c r="E161" s="226" t="s">
        <v>334</v>
      </c>
      <c r="F161" s="226" t="s">
        <v>335</v>
      </c>
      <c r="G161" s="214"/>
      <c r="H161" s="214"/>
      <c r="I161" s="217"/>
      <c r="J161" s="227">
        <f>BK161</f>
        <v>0</v>
      </c>
      <c r="K161" s="214"/>
      <c r="L161" s="218"/>
      <c r="M161" s="219"/>
      <c r="N161" s="220"/>
      <c r="O161" s="220"/>
      <c r="P161" s="221">
        <f>P162</f>
        <v>0</v>
      </c>
      <c r="Q161" s="220"/>
      <c r="R161" s="221">
        <f>R162</f>
        <v>0</v>
      </c>
      <c r="S161" s="220"/>
      <c r="T161" s="222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84</v>
      </c>
      <c r="AT161" s="224" t="s">
        <v>76</v>
      </c>
      <c r="AU161" s="224" t="s">
        <v>84</v>
      </c>
      <c r="AY161" s="223" t="s">
        <v>159</v>
      </c>
      <c r="BK161" s="225">
        <f>BK162</f>
        <v>0</v>
      </c>
    </row>
    <row r="162" s="2" customFormat="1" ht="16.5" customHeight="1">
      <c r="A162" s="38"/>
      <c r="B162" s="39"/>
      <c r="C162" s="228" t="s">
        <v>250</v>
      </c>
      <c r="D162" s="228" t="s">
        <v>162</v>
      </c>
      <c r="E162" s="229" t="s">
        <v>337</v>
      </c>
      <c r="F162" s="230" t="s">
        <v>338</v>
      </c>
      <c r="G162" s="231" t="s">
        <v>206</v>
      </c>
      <c r="H162" s="232">
        <v>7.0629999999999997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42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166</v>
      </c>
      <c r="AT162" s="240" t="s">
        <v>162</v>
      </c>
      <c r="AU162" s="240" t="s">
        <v>86</v>
      </c>
      <c r="AY162" s="17" t="s">
        <v>159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84</v>
      </c>
      <c r="BK162" s="241">
        <f>ROUND(I162*H162,2)</f>
        <v>0</v>
      </c>
      <c r="BL162" s="17" t="s">
        <v>166</v>
      </c>
      <c r="BM162" s="240" t="s">
        <v>1619</v>
      </c>
    </row>
    <row r="163" s="12" customFormat="1" ht="25.92" customHeight="1">
      <c r="A163" s="12"/>
      <c r="B163" s="213"/>
      <c r="C163" s="214"/>
      <c r="D163" s="215" t="s">
        <v>76</v>
      </c>
      <c r="E163" s="216" t="s">
        <v>340</v>
      </c>
      <c r="F163" s="216" t="s">
        <v>341</v>
      </c>
      <c r="G163" s="214"/>
      <c r="H163" s="214"/>
      <c r="I163" s="217"/>
      <c r="J163" s="200">
        <f>BK163</f>
        <v>0</v>
      </c>
      <c r="K163" s="214"/>
      <c r="L163" s="218"/>
      <c r="M163" s="219"/>
      <c r="N163" s="220"/>
      <c r="O163" s="220"/>
      <c r="P163" s="221">
        <f>P164+P181+P202</f>
        <v>0</v>
      </c>
      <c r="Q163" s="220"/>
      <c r="R163" s="221">
        <f>R164+R181+R202</f>
        <v>0.45868914999999999</v>
      </c>
      <c r="S163" s="220"/>
      <c r="T163" s="222">
        <f>T164+T181+T202</f>
        <v>0.082619999999999999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86</v>
      </c>
      <c r="AT163" s="224" t="s">
        <v>76</v>
      </c>
      <c r="AU163" s="224" t="s">
        <v>77</v>
      </c>
      <c r="AY163" s="223" t="s">
        <v>159</v>
      </c>
      <c r="BK163" s="225">
        <f>BK164+BK181+BK202</f>
        <v>0</v>
      </c>
    </row>
    <row r="164" s="12" customFormat="1" ht="22.8" customHeight="1">
      <c r="A164" s="12"/>
      <c r="B164" s="213"/>
      <c r="C164" s="214"/>
      <c r="D164" s="215" t="s">
        <v>76</v>
      </c>
      <c r="E164" s="226" t="s">
        <v>772</v>
      </c>
      <c r="F164" s="226" t="s">
        <v>773</v>
      </c>
      <c r="G164" s="214"/>
      <c r="H164" s="214"/>
      <c r="I164" s="217"/>
      <c r="J164" s="227">
        <f>BK164</f>
        <v>0</v>
      </c>
      <c r="K164" s="214"/>
      <c r="L164" s="218"/>
      <c r="M164" s="219"/>
      <c r="N164" s="220"/>
      <c r="O164" s="220"/>
      <c r="P164" s="221">
        <f>SUM(P165:P180)</f>
        <v>0</v>
      </c>
      <c r="Q164" s="220"/>
      <c r="R164" s="221">
        <f>SUM(R165:R180)</f>
        <v>0.047039999999999998</v>
      </c>
      <c r="S164" s="220"/>
      <c r="T164" s="222">
        <f>SUM(T165:T180)</f>
        <v>0.063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86</v>
      </c>
      <c r="AT164" s="224" t="s">
        <v>76</v>
      </c>
      <c r="AU164" s="224" t="s">
        <v>84</v>
      </c>
      <c r="AY164" s="223" t="s">
        <v>159</v>
      </c>
      <c r="BK164" s="225">
        <f>SUM(BK165:BK180)</f>
        <v>0</v>
      </c>
    </row>
    <row r="165" s="2" customFormat="1" ht="16.5" customHeight="1">
      <c r="A165" s="38"/>
      <c r="B165" s="39"/>
      <c r="C165" s="228" t="s">
        <v>257</v>
      </c>
      <c r="D165" s="228" t="s">
        <v>162</v>
      </c>
      <c r="E165" s="229" t="s">
        <v>774</v>
      </c>
      <c r="F165" s="230" t="s">
        <v>775</v>
      </c>
      <c r="G165" s="231" t="s">
        <v>264</v>
      </c>
      <c r="H165" s="232">
        <v>30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0.0020999999999999999</v>
      </c>
      <c r="T165" s="239">
        <f>S165*H165</f>
        <v>0.063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235</v>
      </c>
      <c r="AT165" s="240" t="s">
        <v>162</v>
      </c>
      <c r="AU165" s="240" t="s">
        <v>86</v>
      </c>
      <c r="AY165" s="17" t="s">
        <v>159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84</v>
      </c>
      <c r="BK165" s="241">
        <f>ROUND(I165*H165,2)</f>
        <v>0</v>
      </c>
      <c r="BL165" s="17" t="s">
        <v>235</v>
      </c>
      <c r="BM165" s="240" t="s">
        <v>1620</v>
      </c>
    </row>
    <row r="166" s="2" customFormat="1" ht="16.5" customHeight="1">
      <c r="A166" s="38"/>
      <c r="B166" s="39"/>
      <c r="C166" s="228" t="s">
        <v>7</v>
      </c>
      <c r="D166" s="228" t="s">
        <v>162</v>
      </c>
      <c r="E166" s="229" t="s">
        <v>1621</v>
      </c>
      <c r="F166" s="230" t="s">
        <v>1622</v>
      </c>
      <c r="G166" s="231" t="s">
        <v>367</v>
      </c>
      <c r="H166" s="232">
        <v>2</v>
      </c>
      <c r="I166" s="233"/>
      <c r="J166" s="234">
        <f>ROUND(I166*H166,2)</f>
        <v>0</v>
      </c>
      <c r="K166" s="235"/>
      <c r="L166" s="44"/>
      <c r="M166" s="236" t="s">
        <v>1</v>
      </c>
      <c r="N166" s="237" t="s">
        <v>42</v>
      </c>
      <c r="O166" s="91"/>
      <c r="P166" s="238">
        <f>O166*H166</f>
        <v>0</v>
      </c>
      <c r="Q166" s="238">
        <v>0.0017899999999999999</v>
      </c>
      <c r="R166" s="238">
        <f>Q166*H166</f>
        <v>0.0035799999999999998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235</v>
      </c>
      <c r="AT166" s="240" t="s">
        <v>162</v>
      </c>
      <c r="AU166" s="240" t="s">
        <v>86</v>
      </c>
      <c r="AY166" s="17" t="s">
        <v>159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84</v>
      </c>
      <c r="BK166" s="241">
        <f>ROUND(I166*H166,2)</f>
        <v>0</v>
      </c>
      <c r="BL166" s="17" t="s">
        <v>235</v>
      </c>
      <c r="BM166" s="240" t="s">
        <v>1623</v>
      </c>
    </row>
    <row r="167" s="2" customFormat="1" ht="21.75" customHeight="1">
      <c r="A167" s="38"/>
      <c r="B167" s="39"/>
      <c r="C167" s="228" t="s">
        <v>267</v>
      </c>
      <c r="D167" s="228" t="s">
        <v>162</v>
      </c>
      <c r="E167" s="229" t="s">
        <v>1624</v>
      </c>
      <c r="F167" s="230" t="s">
        <v>1625</v>
      </c>
      <c r="G167" s="231" t="s">
        <v>264</v>
      </c>
      <c r="H167" s="232">
        <v>9</v>
      </c>
      <c r="I167" s="233"/>
      <c r="J167" s="234">
        <f>ROUND(I167*H167,2)</f>
        <v>0</v>
      </c>
      <c r="K167" s="235"/>
      <c r="L167" s="44"/>
      <c r="M167" s="236" t="s">
        <v>1</v>
      </c>
      <c r="N167" s="237" t="s">
        <v>42</v>
      </c>
      <c r="O167" s="91"/>
      <c r="P167" s="238">
        <f>O167*H167</f>
        <v>0</v>
      </c>
      <c r="Q167" s="238">
        <v>0.00142</v>
      </c>
      <c r="R167" s="238">
        <f>Q167*H167</f>
        <v>0.01278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235</v>
      </c>
      <c r="AT167" s="240" t="s">
        <v>162</v>
      </c>
      <c r="AU167" s="240" t="s">
        <v>86</v>
      </c>
      <c r="AY167" s="17" t="s">
        <v>159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84</v>
      </c>
      <c r="BK167" s="241">
        <f>ROUND(I167*H167,2)</f>
        <v>0</v>
      </c>
      <c r="BL167" s="17" t="s">
        <v>235</v>
      </c>
      <c r="BM167" s="240" t="s">
        <v>1626</v>
      </c>
    </row>
    <row r="168" s="2" customFormat="1" ht="21.75" customHeight="1">
      <c r="A168" s="38"/>
      <c r="B168" s="39"/>
      <c r="C168" s="228" t="s">
        <v>273</v>
      </c>
      <c r="D168" s="228" t="s">
        <v>162</v>
      </c>
      <c r="E168" s="229" t="s">
        <v>1627</v>
      </c>
      <c r="F168" s="230" t="s">
        <v>1628</v>
      </c>
      <c r="G168" s="231" t="s">
        <v>264</v>
      </c>
      <c r="H168" s="232">
        <v>3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42</v>
      </c>
      <c r="O168" s="91"/>
      <c r="P168" s="238">
        <f>O168*H168</f>
        <v>0</v>
      </c>
      <c r="Q168" s="238">
        <v>0.00197</v>
      </c>
      <c r="R168" s="238">
        <f>Q168*H168</f>
        <v>0.0059100000000000003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235</v>
      </c>
      <c r="AT168" s="240" t="s">
        <v>162</v>
      </c>
      <c r="AU168" s="240" t="s">
        <v>86</v>
      </c>
      <c r="AY168" s="17" t="s">
        <v>159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84</v>
      </c>
      <c r="BK168" s="241">
        <f>ROUND(I168*H168,2)</f>
        <v>0</v>
      </c>
      <c r="BL168" s="17" t="s">
        <v>235</v>
      </c>
      <c r="BM168" s="240" t="s">
        <v>1629</v>
      </c>
    </row>
    <row r="169" s="2" customFormat="1" ht="16.5" customHeight="1">
      <c r="A169" s="38"/>
      <c r="B169" s="39"/>
      <c r="C169" s="228" t="s">
        <v>278</v>
      </c>
      <c r="D169" s="228" t="s">
        <v>162</v>
      </c>
      <c r="E169" s="229" t="s">
        <v>1630</v>
      </c>
      <c r="F169" s="230" t="s">
        <v>1631</v>
      </c>
      <c r="G169" s="231" t="s">
        <v>264</v>
      </c>
      <c r="H169" s="232">
        <v>3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42</v>
      </c>
      <c r="O169" s="91"/>
      <c r="P169" s="238">
        <f>O169*H169</f>
        <v>0</v>
      </c>
      <c r="Q169" s="238">
        <v>0.00059000000000000003</v>
      </c>
      <c r="R169" s="238">
        <f>Q169*H169</f>
        <v>0.0017700000000000001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235</v>
      </c>
      <c r="AT169" s="240" t="s">
        <v>162</v>
      </c>
      <c r="AU169" s="240" t="s">
        <v>86</v>
      </c>
      <c r="AY169" s="17" t="s">
        <v>159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84</v>
      </c>
      <c r="BK169" s="241">
        <f>ROUND(I169*H169,2)</f>
        <v>0</v>
      </c>
      <c r="BL169" s="17" t="s">
        <v>235</v>
      </c>
      <c r="BM169" s="240" t="s">
        <v>1632</v>
      </c>
    </row>
    <row r="170" s="2" customFormat="1" ht="21.75" customHeight="1">
      <c r="A170" s="38"/>
      <c r="B170" s="39"/>
      <c r="C170" s="265" t="s">
        <v>282</v>
      </c>
      <c r="D170" s="265" t="s">
        <v>268</v>
      </c>
      <c r="E170" s="266" t="s">
        <v>1633</v>
      </c>
      <c r="F170" s="267" t="s">
        <v>1634</v>
      </c>
      <c r="G170" s="268" t="s">
        <v>367</v>
      </c>
      <c r="H170" s="269">
        <v>6</v>
      </c>
      <c r="I170" s="270"/>
      <c r="J170" s="271">
        <f>ROUND(I170*H170,2)</f>
        <v>0</v>
      </c>
      <c r="K170" s="272"/>
      <c r="L170" s="273"/>
      <c r="M170" s="274" t="s">
        <v>1</v>
      </c>
      <c r="N170" s="275" t="s">
        <v>42</v>
      </c>
      <c r="O170" s="91"/>
      <c r="P170" s="238">
        <f>O170*H170</f>
        <v>0</v>
      </c>
      <c r="Q170" s="238">
        <v>0.00014999999999999999</v>
      </c>
      <c r="R170" s="238">
        <f>Q170*H170</f>
        <v>0.00089999999999999998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317</v>
      </c>
      <c r="AT170" s="240" t="s">
        <v>268</v>
      </c>
      <c r="AU170" s="240" t="s">
        <v>86</v>
      </c>
      <c r="AY170" s="17" t="s">
        <v>159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84</v>
      </c>
      <c r="BK170" s="241">
        <f>ROUND(I170*H170,2)</f>
        <v>0</v>
      </c>
      <c r="BL170" s="17" t="s">
        <v>235</v>
      </c>
      <c r="BM170" s="240" t="s">
        <v>1635</v>
      </c>
    </row>
    <row r="171" s="2" customFormat="1" ht="16.5" customHeight="1">
      <c r="A171" s="38"/>
      <c r="B171" s="39"/>
      <c r="C171" s="228" t="s">
        <v>286</v>
      </c>
      <c r="D171" s="228" t="s">
        <v>162</v>
      </c>
      <c r="E171" s="229" t="s">
        <v>1636</v>
      </c>
      <c r="F171" s="230" t="s">
        <v>1637</v>
      </c>
      <c r="G171" s="231" t="s">
        <v>264</v>
      </c>
      <c r="H171" s="232">
        <v>2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42</v>
      </c>
      <c r="O171" s="91"/>
      <c r="P171" s="238">
        <f>O171*H171</f>
        <v>0</v>
      </c>
      <c r="Q171" s="238">
        <v>0.0020100000000000001</v>
      </c>
      <c r="R171" s="238">
        <f>Q171*H171</f>
        <v>0.0040200000000000001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235</v>
      </c>
      <c r="AT171" s="240" t="s">
        <v>162</v>
      </c>
      <c r="AU171" s="240" t="s">
        <v>86</v>
      </c>
      <c r="AY171" s="17" t="s">
        <v>159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84</v>
      </c>
      <c r="BK171" s="241">
        <f>ROUND(I171*H171,2)</f>
        <v>0</v>
      </c>
      <c r="BL171" s="17" t="s">
        <v>235</v>
      </c>
      <c r="BM171" s="240" t="s">
        <v>1638</v>
      </c>
    </row>
    <row r="172" s="2" customFormat="1" ht="21.75" customHeight="1">
      <c r="A172" s="38"/>
      <c r="B172" s="39"/>
      <c r="C172" s="265" t="s">
        <v>290</v>
      </c>
      <c r="D172" s="265" t="s">
        <v>268</v>
      </c>
      <c r="E172" s="266" t="s">
        <v>792</v>
      </c>
      <c r="F172" s="267" t="s">
        <v>793</v>
      </c>
      <c r="G172" s="268" t="s">
        <v>367</v>
      </c>
      <c r="H172" s="269">
        <v>4</v>
      </c>
      <c r="I172" s="270"/>
      <c r="J172" s="271">
        <f>ROUND(I172*H172,2)</f>
        <v>0</v>
      </c>
      <c r="K172" s="272"/>
      <c r="L172" s="273"/>
      <c r="M172" s="274" t="s">
        <v>1</v>
      </c>
      <c r="N172" s="275" t="s">
        <v>42</v>
      </c>
      <c r="O172" s="91"/>
      <c r="P172" s="238">
        <f>O172*H172</f>
        <v>0</v>
      </c>
      <c r="Q172" s="238">
        <v>0.00027</v>
      </c>
      <c r="R172" s="238">
        <f>Q172*H172</f>
        <v>0.00108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317</v>
      </c>
      <c r="AT172" s="240" t="s">
        <v>268</v>
      </c>
      <c r="AU172" s="240" t="s">
        <v>86</v>
      </c>
      <c r="AY172" s="17" t="s">
        <v>159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84</v>
      </c>
      <c r="BK172" s="241">
        <f>ROUND(I172*H172,2)</f>
        <v>0</v>
      </c>
      <c r="BL172" s="17" t="s">
        <v>235</v>
      </c>
      <c r="BM172" s="240" t="s">
        <v>1639</v>
      </c>
    </row>
    <row r="173" s="2" customFormat="1" ht="16.5" customHeight="1">
      <c r="A173" s="38"/>
      <c r="B173" s="39"/>
      <c r="C173" s="228" t="s">
        <v>295</v>
      </c>
      <c r="D173" s="228" t="s">
        <v>162</v>
      </c>
      <c r="E173" s="229" t="s">
        <v>783</v>
      </c>
      <c r="F173" s="230" t="s">
        <v>784</v>
      </c>
      <c r="G173" s="231" t="s">
        <v>264</v>
      </c>
      <c r="H173" s="232">
        <v>5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0.00048000000000000001</v>
      </c>
      <c r="R173" s="238">
        <f>Q173*H173</f>
        <v>0.0024000000000000002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235</v>
      </c>
      <c r="AT173" s="240" t="s">
        <v>162</v>
      </c>
      <c r="AU173" s="240" t="s">
        <v>86</v>
      </c>
      <c r="AY173" s="17" t="s">
        <v>159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84</v>
      </c>
      <c r="BK173" s="241">
        <f>ROUND(I173*H173,2)</f>
        <v>0</v>
      </c>
      <c r="BL173" s="17" t="s">
        <v>235</v>
      </c>
      <c r="BM173" s="240" t="s">
        <v>1640</v>
      </c>
    </row>
    <row r="174" s="2" customFormat="1" ht="21.75" customHeight="1">
      <c r="A174" s="38"/>
      <c r="B174" s="39"/>
      <c r="C174" s="265" t="s">
        <v>300</v>
      </c>
      <c r="D174" s="265" t="s">
        <v>268</v>
      </c>
      <c r="E174" s="266" t="s">
        <v>786</v>
      </c>
      <c r="F174" s="267" t="s">
        <v>787</v>
      </c>
      <c r="G174" s="268" t="s">
        <v>367</v>
      </c>
      <c r="H174" s="269">
        <v>10</v>
      </c>
      <c r="I174" s="270"/>
      <c r="J174" s="271">
        <f>ROUND(I174*H174,2)</f>
        <v>0</v>
      </c>
      <c r="K174" s="272"/>
      <c r="L174" s="273"/>
      <c r="M174" s="274" t="s">
        <v>1</v>
      </c>
      <c r="N174" s="275" t="s">
        <v>42</v>
      </c>
      <c r="O174" s="91"/>
      <c r="P174" s="238">
        <f>O174*H174</f>
        <v>0</v>
      </c>
      <c r="Q174" s="238">
        <v>6.9999999999999994E-05</v>
      </c>
      <c r="R174" s="238">
        <f>Q174*H174</f>
        <v>0.00069999999999999988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317</v>
      </c>
      <c r="AT174" s="240" t="s">
        <v>268</v>
      </c>
      <c r="AU174" s="240" t="s">
        <v>86</v>
      </c>
      <c r="AY174" s="17" t="s">
        <v>159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84</v>
      </c>
      <c r="BK174" s="241">
        <f>ROUND(I174*H174,2)</f>
        <v>0</v>
      </c>
      <c r="BL174" s="17" t="s">
        <v>235</v>
      </c>
      <c r="BM174" s="240" t="s">
        <v>1641</v>
      </c>
    </row>
    <row r="175" s="2" customFormat="1" ht="16.5" customHeight="1">
      <c r="A175" s="38"/>
      <c r="B175" s="39"/>
      <c r="C175" s="228" t="s">
        <v>305</v>
      </c>
      <c r="D175" s="228" t="s">
        <v>162</v>
      </c>
      <c r="E175" s="229" t="s">
        <v>789</v>
      </c>
      <c r="F175" s="230" t="s">
        <v>790</v>
      </c>
      <c r="G175" s="231" t="s">
        <v>264</v>
      </c>
      <c r="H175" s="232">
        <v>5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0.0022399999999999998</v>
      </c>
      <c r="R175" s="238">
        <f>Q175*H175</f>
        <v>0.011199999999999998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235</v>
      </c>
      <c r="AT175" s="240" t="s">
        <v>162</v>
      </c>
      <c r="AU175" s="240" t="s">
        <v>86</v>
      </c>
      <c r="AY175" s="17" t="s">
        <v>159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84</v>
      </c>
      <c r="BK175" s="241">
        <f>ROUND(I175*H175,2)</f>
        <v>0</v>
      </c>
      <c r="BL175" s="17" t="s">
        <v>235</v>
      </c>
      <c r="BM175" s="240" t="s">
        <v>1642</v>
      </c>
    </row>
    <row r="176" s="2" customFormat="1" ht="21.75" customHeight="1">
      <c r="A176" s="38"/>
      <c r="B176" s="39"/>
      <c r="C176" s="265" t="s">
        <v>310</v>
      </c>
      <c r="D176" s="265" t="s">
        <v>268</v>
      </c>
      <c r="E176" s="266" t="s">
        <v>792</v>
      </c>
      <c r="F176" s="267" t="s">
        <v>793</v>
      </c>
      <c r="G176" s="268" t="s">
        <v>367</v>
      </c>
      <c r="H176" s="269">
        <v>10</v>
      </c>
      <c r="I176" s="270"/>
      <c r="J176" s="271">
        <f>ROUND(I176*H176,2)</f>
        <v>0</v>
      </c>
      <c r="K176" s="272"/>
      <c r="L176" s="273"/>
      <c r="M176" s="274" t="s">
        <v>1</v>
      </c>
      <c r="N176" s="275" t="s">
        <v>42</v>
      </c>
      <c r="O176" s="91"/>
      <c r="P176" s="238">
        <f>O176*H176</f>
        <v>0</v>
      </c>
      <c r="Q176" s="238">
        <v>0.00027</v>
      </c>
      <c r="R176" s="238">
        <f>Q176*H176</f>
        <v>0.0027000000000000001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317</v>
      </c>
      <c r="AT176" s="240" t="s">
        <v>268</v>
      </c>
      <c r="AU176" s="240" t="s">
        <v>86</v>
      </c>
      <c r="AY176" s="17" t="s">
        <v>159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84</v>
      </c>
      <c r="BK176" s="241">
        <f>ROUND(I176*H176,2)</f>
        <v>0</v>
      </c>
      <c r="BL176" s="17" t="s">
        <v>235</v>
      </c>
      <c r="BM176" s="240" t="s">
        <v>1643</v>
      </c>
    </row>
    <row r="177" s="2" customFormat="1" ht="16.5" customHeight="1">
      <c r="A177" s="38"/>
      <c r="B177" s="39"/>
      <c r="C177" s="228" t="s">
        <v>317</v>
      </c>
      <c r="D177" s="228" t="s">
        <v>162</v>
      </c>
      <c r="E177" s="229" t="s">
        <v>795</v>
      </c>
      <c r="F177" s="230" t="s">
        <v>796</v>
      </c>
      <c r="G177" s="231" t="s">
        <v>367</v>
      </c>
      <c r="H177" s="232">
        <v>6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42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235</v>
      </c>
      <c r="AT177" s="240" t="s">
        <v>162</v>
      </c>
      <c r="AU177" s="240" t="s">
        <v>86</v>
      </c>
      <c r="AY177" s="17" t="s">
        <v>159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84</v>
      </c>
      <c r="BK177" s="241">
        <f>ROUND(I177*H177,2)</f>
        <v>0</v>
      </c>
      <c r="BL177" s="17" t="s">
        <v>235</v>
      </c>
      <c r="BM177" s="240" t="s">
        <v>1644</v>
      </c>
    </row>
    <row r="178" s="2" customFormat="1" ht="21.75" customHeight="1">
      <c r="A178" s="38"/>
      <c r="B178" s="39"/>
      <c r="C178" s="228" t="s">
        <v>321</v>
      </c>
      <c r="D178" s="228" t="s">
        <v>162</v>
      </c>
      <c r="E178" s="229" t="s">
        <v>798</v>
      </c>
      <c r="F178" s="230" t="s">
        <v>799</v>
      </c>
      <c r="G178" s="231" t="s">
        <v>367</v>
      </c>
      <c r="H178" s="232">
        <v>4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42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235</v>
      </c>
      <c r="AT178" s="240" t="s">
        <v>162</v>
      </c>
      <c r="AU178" s="240" t="s">
        <v>86</v>
      </c>
      <c r="AY178" s="17" t="s">
        <v>159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84</v>
      </c>
      <c r="BK178" s="241">
        <f>ROUND(I178*H178,2)</f>
        <v>0</v>
      </c>
      <c r="BL178" s="17" t="s">
        <v>235</v>
      </c>
      <c r="BM178" s="240" t="s">
        <v>1645</v>
      </c>
    </row>
    <row r="179" s="2" customFormat="1" ht="21.75" customHeight="1">
      <c r="A179" s="38"/>
      <c r="B179" s="39"/>
      <c r="C179" s="228" t="s">
        <v>325</v>
      </c>
      <c r="D179" s="228" t="s">
        <v>162</v>
      </c>
      <c r="E179" s="229" t="s">
        <v>801</v>
      </c>
      <c r="F179" s="230" t="s">
        <v>802</v>
      </c>
      <c r="G179" s="231" t="s">
        <v>264</v>
      </c>
      <c r="H179" s="232">
        <v>27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42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235</v>
      </c>
      <c r="AT179" s="240" t="s">
        <v>162</v>
      </c>
      <c r="AU179" s="240" t="s">
        <v>86</v>
      </c>
      <c r="AY179" s="17" t="s">
        <v>159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84</v>
      </c>
      <c r="BK179" s="241">
        <f>ROUND(I179*H179,2)</f>
        <v>0</v>
      </c>
      <c r="BL179" s="17" t="s">
        <v>235</v>
      </c>
      <c r="BM179" s="240" t="s">
        <v>1646</v>
      </c>
    </row>
    <row r="180" s="2" customFormat="1" ht="24.15" customHeight="1">
      <c r="A180" s="38"/>
      <c r="B180" s="39"/>
      <c r="C180" s="228" t="s">
        <v>330</v>
      </c>
      <c r="D180" s="228" t="s">
        <v>162</v>
      </c>
      <c r="E180" s="229" t="s">
        <v>804</v>
      </c>
      <c r="F180" s="230" t="s">
        <v>805</v>
      </c>
      <c r="G180" s="231" t="s">
        <v>206</v>
      </c>
      <c r="H180" s="232">
        <v>0.047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235</v>
      </c>
      <c r="AT180" s="240" t="s">
        <v>162</v>
      </c>
      <c r="AU180" s="240" t="s">
        <v>86</v>
      </c>
      <c r="AY180" s="17" t="s">
        <v>159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84</v>
      </c>
      <c r="BK180" s="241">
        <f>ROUND(I180*H180,2)</f>
        <v>0</v>
      </c>
      <c r="BL180" s="17" t="s">
        <v>235</v>
      </c>
      <c r="BM180" s="240" t="s">
        <v>1647</v>
      </c>
    </row>
    <row r="181" s="12" customFormat="1" ht="22.8" customHeight="1">
      <c r="A181" s="12"/>
      <c r="B181" s="213"/>
      <c r="C181" s="214"/>
      <c r="D181" s="215" t="s">
        <v>76</v>
      </c>
      <c r="E181" s="226" t="s">
        <v>807</v>
      </c>
      <c r="F181" s="226" t="s">
        <v>808</v>
      </c>
      <c r="G181" s="214"/>
      <c r="H181" s="214"/>
      <c r="I181" s="217"/>
      <c r="J181" s="227">
        <f>BK181</f>
        <v>0</v>
      </c>
      <c r="K181" s="214"/>
      <c r="L181" s="218"/>
      <c r="M181" s="219"/>
      <c r="N181" s="220"/>
      <c r="O181" s="220"/>
      <c r="P181" s="221">
        <f>SUM(P182:P201)</f>
        <v>0</v>
      </c>
      <c r="Q181" s="220"/>
      <c r="R181" s="221">
        <f>SUM(R182:R201)</f>
        <v>0.20387915000000004</v>
      </c>
      <c r="S181" s="220"/>
      <c r="T181" s="222">
        <f>SUM(T182:T201)</f>
        <v>0.019619999999999999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86</v>
      </c>
      <c r="AT181" s="224" t="s">
        <v>76</v>
      </c>
      <c r="AU181" s="224" t="s">
        <v>84</v>
      </c>
      <c r="AY181" s="223" t="s">
        <v>159</v>
      </c>
      <c r="BK181" s="225">
        <f>SUM(BK182:BK201)</f>
        <v>0</v>
      </c>
    </row>
    <row r="182" s="2" customFormat="1" ht="21.75" customHeight="1">
      <c r="A182" s="38"/>
      <c r="B182" s="39"/>
      <c r="C182" s="228" t="s">
        <v>336</v>
      </c>
      <c r="D182" s="228" t="s">
        <v>162</v>
      </c>
      <c r="E182" s="229" t="s">
        <v>809</v>
      </c>
      <c r="F182" s="230" t="s">
        <v>810</v>
      </c>
      <c r="G182" s="231" t="s">
        <v>264</v>
      </c>
      <c r="H182" s="232">
        <v>60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0.00029</v>
      </c>
      <c r="T182" s="239">
        <f>S182*H182</f>
        <v>0.017399999999999999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235</v>
      </c>
      <c r="AT182" s="240" t="s">
        <v>162</v>
      </c>
      <c r="AU182" s="240" t="s">
        <v>86</v>
      </c>
      <c r="AY182" s="17" t="s">
        <v>159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84</v>
      </c>
      <c r="BK182" s="241">
        <f>ROUND(I182*H182,2)</f>
        <v>0</v>
      </c>
      <c r="BL182" s="17" t="s">
        <v>235</v>
      </c>
      <c r="BM182" s="240" t="s">
        <v>1648</v>
      </c>
    </row>
    <row r="183" s="2" customFormat="1" ht="24.15" customHeight="1">
      <c r="A183" s="38"/>
      <c r="B183" s="39"/>
      <c r="C183" s="228" t="s">
        <v>344</v>
      </c>
      <c r="D183" s="228" t="s">
        <v>162</v>
      </c>
      <c r="E183" s="229" t="s">
        <v>812</v>
      </c>
      <c r="F183" s="230" t="s">
        <v>813</v>
      </c>
      <c r="G183" s="231" t="s">
        <v>367</v>
      </c>
      <c r="H183" s="232">
        <v>3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5.0000000000000002E-05</v>
      </c>
      <c r="R183" s="238">
        <f>Q183*H183</f>
        <v>0.00015000000000000001</v>
      </c>
      <c r="S183" s="238">
        <v>0.00051999999999999995</v>
      </c>
      <c r="T183" s="239">
        <f>S183*H183</f>
        <v>0.0015599999999999998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235</v>
      </c>
      <c r="AT183" s="240" t="s">
        <v>162</v>
      </c>
      <c r="AU183" s="240" t="s">
        <v>86</v>
      </c>
      <c r="AY183" s="17" t="s">
        <v>159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84</v>
      </c>
      <c r="BK183" s="241">
        <f>ROUND(I183*H183,2)</f>
        <v>0</v>
      </c>
      <c r="BL183" s="17" t="s">
        <v>235</v>
      </c>
      <c r="BM183" s="240" t="s">
        <v>1649</v>
      </c>
    </row>
    <row r="184" s="2" customFormat="1" ht="21.75" customHeight="1">
      <c r="A184" s="38"/>
      <c r="B184" s="39"/>
      <c r="C184" s="265" t="s">
        <v>348</v>
      </c>
      <c r="D184" s="265" t="s">
        <v>268</v>
      </c>
      <c r="E184" s="266" t="s">
        <v>815</v>
      </c>
      <c r="F184" s="267" t="s">
        <v>816</v>
      </c>
      <c r="G184" s="268" t="s">
        <v>264</v>
      </c>
      <c r="H184" s="269">
        <v>1.5</v>
      </c>
      <c r="I184" s="270"/>
      <c r="J184" s="271">
        <f>ROUND(I184*H184,2)</f>
        <v>0</v>
      </c>
      <c r="K184" s="272"/>
      <c r="L184" s="273"/>
      <c r="M184" s="274" t="s">
        <v>1</v>
      </c>
      <c r="N184" s="275" t="s">
        <v>42</v>
      </c>
      <c r="O184" s="91"/>
      <c r="P184" s="238">
        <f>O184*H184</f>
        <v>0</v>
      </c>
      <c r="Q184" s="238">
        <v>0.00046999999999999999</v>
      </c>
      <c r="R184" s="238">
        <f>Q184*H184</f>
        <v>0.00070500000000000001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317</v>
      </c>
      <c r="AT184" s="240" t="s">
        <v>268</v>
      </c>
      <c r="AU184" s="240" t="s">
        <v>86</v>
      </c>
      <c r="AY184" s="17" t="s">
        <v>159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84</v>
      </c>
      <c r="BK184" s="241">
        <f>ROUND(I184*H184,2)</f>
        <v>0</v>
      </c>
      <c r="BL184" s="17" t="s">
        <v>235</v>
      </c>
      <c r="BM184" s="240" t="s">
        <v>1650</v>
      </c>
    </row>
    <row r="185" s="13" customFormat="1">
      <c r="A185" s="13"/>
      <c r="B185" s="242"/>
      <c r="C185" s="243"/>
      <c r="D185" s="244" t="s">
        <v>193</v>
      </c>
      <c r="E185" s="243"/>
      <c r="F185" s="246" t="s">
        <v>1651</v>
      </c>
      <c r="G185" s="243"/>
      <c r="H185" s="247">
        <v>1.5</v>
      </c>
      <c r="I185" s="248"/>
      <c r="J185" s="243"/>
      <c r="K185" s="243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193</v>
      </c>
      <c r="AU185" s="253" t="s">
        <v>86</v>
      </c>
      <c r="AV185" s="13" t="s">
        <v>86</v>
      </c>
      <c r="AW185" s="13" t="s">
        <v>4</v>
      </c>
      <c r="AX185" s="13" t="s">
        <v>84</v>
      </c>
      <c r="AY185" s="253" t="s">
        <v>159</v>
      </c>
    </row>
    <row r="186" s="2" customFormat="1" ht="24.15" customHeight="1">
      <c r="A186" s="38"/>
      <c r="B186" s="39"/>
      <c r="C186" s="228" t="s">
        <v>352</v>
      </c>
      <c r="D186" s="228" t="s">
        <v>162</v>
      </c>
      <c r="E186" s="229" t="s">
        <v>819</v>
      </c>
      <c r="F186" s="230" t="s">
        <v>820</v>
      </c>
      <c r="G186" s="231" t="s">
        <v>367</v>
      </c>
      <c r="H186" s="232">
        <v>1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42</v>
      </c>
      <c r="O186" s="91"/>
      <c r="P186" s="238">
        <f>O186*H186</f>
        <v>0</v>
      </c>
      <c r="Q186" s="238">
        <v>5.0000000000000002E-05</v>
      </c>
      <c r="R186" s="238">
        <f>Q186*H186</f>
        <v>5.0000000000000002E-05</v>
      </c>
      <c r="S186" s="238">
        <v>0.00066</v>
      </c>
      <c r="T186" s="239">
        <f>S186*H186</f>
        <v>0.00066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235</v>
      </c>
      <c r="AT186" s="240" t="s">
        <v>162</v>
      </c>
      <c r="AU186" s="240" t="s">
        <v>86</v>
      </c>
      <c r="AY186" s="17" t="s">
        <v>159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84</v>
      </c>
      <c r="BK186" s="241">
        <f>ROUND(I186*H186,2)</f>
        <v>0</v>
      </c>
      <c r="BL186" s="17" t="s">
        <v>235</v>
      </c>
      <c r="BM186" s="240" t="s">
        <v>1652</v>
      </c>
    </row>
    <row r="187" s="2" customFormat="1" ht="21.75" customHeight="1">
      <c r="A187" s="38"/>
      <c r="B187" s="39"/>
      <c r="C187" s="265" t="s">
        <v>356</v>
      </c>
      <c r="D187" s="265" t="s">
        <v>268</v>
      </c>
      <c r="E187" s="266" t="s">
        <v>822</v>
      </c>
      <c r="F187" s="267" t="s">
        <v>823</v>
      </c>
      <c r="G187" s="268" t="s">
        <v>264</v>
      </c>
      <c r="H187" s="269">
        <v>0.51500000000000001</v>
      </c>
      <c r="I187" s="270"/>
      <c r="J187" s="271">
        <f>ROUND(I187*H187,2)</f>
        <v>0</v>
      </c>
      <c r="K187" s="272"/>
      <c r="L187" s="273"/>
      <c r="M187" s="274" t="s">
        <v>1</v>
      </c>
      <c r="N187" s="275" t="s">
        <v>42</v>
      </c>
      <c r="O187" s="91"/>
      <c r="P187" s="238">
        <f>O187*H187</f>
        <v>0</v>
      </c>
      <c r="Q187" s="238">
        <v>0.00060999999999999997</v>
      </c>
      <c r="R187" s="238">
        <f>Q187*H187</f>
        <v>0.00031415000000000002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317</v>
      </c>
      <c r="AT187" s="240" t="s">
        <v>268</v>
      </c>
      <c r="AU187" s="240" t="s">
        <v>86</v>
      </c>
      <c r="AY187" s="17" t="s">
        <v>159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84</v>
      </c>
      <c r="BK187" s="241">
        <f>ROUND(I187*H187,2)</f>
        <v>0</v>
      </c>
      <c r="BL187" s="17" t="s">
        <v>235</v>
      </c>
      <c r="BM187" s="240" t="s">
        <v>1653</v>
      </c>
    </row>
    <row r="188" s="13" customFormat="1">
      <c r="A188" s="13"/>
      <c r="B188" s="242"/>
      <c r="C188" s="243"/>
      <c r="D188" s="244" t="s">
        <v>193</v>
      </c>
      <c r="E188" s="243"/>
      <c r="F188" s="246" t="s">
        <v>1654</v>
      </c>
      <c r="G188" s="243"/>
      <c r="H188" s="247">
        <v>0.51500000000000001</v>
      </c>
      <c r="I188" s="248"/>
      <c r="J188" s="243"/>
      <c r="K188" s="243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193</v>
      </c>
      <c r="AU188" s="253" t="s">
        <v>86</v>
      </c>
      <c r="AV188" s="13" t="s">
        <v>86</v>
      </c>
      <c r="AW188" s="13" t="s">
        <v>4</v>
      </c>
      <c r="AX188" s="13" t="s">
        <v>84</v>
      </c>
      <c r="AY188" s="253" t="s">
        <v>159</v>
      </c>
    </row>
    <row r="189" s="2" customFormat="1" ht="24.15" customHeight="1">
      <c r="A189" s="38"/>
      <c r="B189" s="39"/>
      <c r="C189" s="228" t="s">
        <v>360</v>
      </c>
      <c r="D189" s="228" t="s">
        <v>162</v>
      </c>
      <c r="E189" s="229" t="s">
        <v>826</v>
      </c>
      <c r="F189" s="230" t="s">
        <v>827</v>
      </c>
      <c r="G189" s="231" t="s">
        <v>264</v>
      </c>
      <c r="H189" s="232">
        <v>74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42</v>
      </c>
      <c r="O189" s="91"/>
      <c r="P189" s="238">
        <f>O189*H189</f>
        <v>0</v>
      </c>
      <c r="Q189" s="238">
        <v>0.00084000000000000003</v>
      </c>
      <c r="R189" s="238">
        <f>Q189*H189</f>
        <v>0.06216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235</v>
      </c>
      <c r="AT189" s="240" t="s">
        <v>162</v>
      </c>
      <c r="AU189" s="240" t="s">
        <v>86</v>
      </c>
      <c r="AY189" s="17" t="s">
        <v>159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84</v>
      </c>
      <c r="BK189" s="241">
        <f>ROUND(I189*H189,2)</f>
        <v>0</v>
      </c>
      <c r="BL189" s="17" t="s">
        <v>235</v>
      </c>
      <c r="BM189" s="240" t="s">
        <v>1655</v>
      </c>
    </row>
    <row r="190" s="2" customFormat="1" ht="16.5" customHeight="1">
      <c r="A190" s="38"/>
      <c r="B190" s="39"/>
      <c r="C190" s="265" t="s">
        <v>364</v>
      </c>
      <c r="D190" s="265" t="s">
        <v>268</v>
      </c>
      <c r="E190" s="266" t="s">
        <v>829</v>
      </c>
      <c r="F190" s="267" t="s">
        <v>830</v>
      </c>
      <c r="G190" s="268" t="s">
        <v>367</v>
      </c>
      <c r="H190" s="269">
        <v>148</v>
      </c>
      <c r="I190" s="270"/>
      <c r="J190" s="271">
        <f>ROUND(I190*H190,2)</f>
        <v>0</v>
      </c>
      <c r="K190" s="272"/>
      <c r="L190" s="273"/>
      <c r="M190" s="274" t="s">
        <v>1</v>
      </c>
      <c r="N190" s="275" t="s">
        <v>42</v>
      </c>
      <c r="O190" s="91"/>
      <c r="P190" s="238">
        <f>O190*H190</f>
        <v>0</v>
      </c>
      <c r="Q190" s="238">
        <v>0.00068000000000000005</v>
      </c>
      <c r="R190" s="238">
        <f>Q190*H190</f>
        <v>0.10064000000000001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317</v>
      </c>
      <c r="AT190" s="240" t="s">
        <v>268</v>
      </c>
      <c r="AU190" s="240" t="s">
        <v>86</v>
      </c>
      <c r="AY190" s="17" t="s">
        <v>159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84</v>
      </c>
      <c r="BK190" s="241">
        <f>ROUND(I190*H190,2)</f>
        <v>0</v>
      </c>
      <c r="BL190" s="17" t="s">
        <v>235</v>
      </c>
      <c r="BM190" s="240" t="s">
        <v>1656</v>
      </c>
    </row>
    <row r="191" s="2" customFormat="1" ht="24.15" customHeight="1">
      <c r="A191" s="38"/>
      <c r="B191" s="39"/>
      <c r="C191" s="228" t="s">
        <v>371</v>
      </c>
      <c r="D191" s="228" t="s">
        <v>162</v>
      </c>
      <c r="E191" s="229" t="s">
        <v>832</v>
      </c>
      <c r="F191" s="230" t="s">
        <v>833</v>
      </c>
      <c r="G191" s="231" t="s">
        <v>264</v>
      </c>
      <c r="H191" s="232">
        <v>10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0.00116</v>
      </c>
      <c r="R191" s="238">
        <f>Q191*H191</f>
        <v>0.011599999999999999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235</v>
      </c>
      <c r="AT191" s="240" t="s">
        <v>162</v>
      </c>
      <c r="AU191" s="240" t="s">
        <v>86</v>
      </c>
      <c r="AY191" s="17" t="s">
        <v>159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84</v>
      </c>
      <c r="BK191" s="241">
        <f>ROUND(I191*H191,2)</f>
        <v>0</v>
      </c>
      <c r="BL191" s="17" t="s">
        <v>235</v>
      </c>
      <c r="BM191" s="240" t="s">
        <v>1657</v>
      </c>
    </row>
    <row r="192" s="2" customFormat="1" ht="16.5" customHeight="1">
      <c r="A192" s="38"/>
      <c r="B192" s="39"/>
      <c r="C192" s="265" t="s">
        <v>376</v>
      </c>
      <c r="D192" s="265" t="s">
        <v>268</v>
      </c>
      <c r="E192" s="266" t="s">
        <v>835</v>
      </c>
      <c r="F192" s="267" t="s">
        <v>836</v>
      </c>
      <c r="G192" s="268" t="s">
        <v>367</v>
      </c>
      <c r="H192" s="269">
        <v>8</v>
      </c>
      <c r="I192" s="270"/>
      <c r="J192" s="271">
        <f>ROUND(I192*H192,2)</f>
        <v>0</v>
      </c>
      <c r="K192" s="272"/>
      <c r="L192" s="273"/>
      <c r="M192" s="274" t="s">
        <v>1</v>
      </c>
      <c r="N192" s="275" t="s">
        <v>42</v>
      </c>
      <c r="O192" s="91"/>
      <c r="P192" s="238">
        <f>O192*H192</f>
        <v>0</v>
      </c>
      <c r="Q192" s="238">
        <v>6.9999999999999994E-05</v>
      </c>
      <c r="R192" s="238">
        <f>Q192*H192</f>
        <v>0.00055999999999999995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317</v>
      </c>
      <c r="AT192" s="240" t="s">
        <v>268</v>
      </c>
      <c r="AU192" s="240" t="s">
        <v>86</v>
      </c>
      <c r="AY192" s="17" t="s">
        <v>159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84</v>
      </c>
      <c r="BK192" s="241">
        <f>ROUND(I192*H192,2)</f>
        <v>0</v>
      </c>
      <c r="BL192" s="17" t="s">
        <v>235</v>
      </c>
      <c r="BM192" s="240" t="s">
        <v>1658</v>
      </c>
    </row>
    <row r="193" s="2" customFormat="1" ht="16.5" customHeight="1">
      <c r="A193" s="38"/>
      <c r="B193" s="39"/>
      <c r="C193" s="265" t="s">
        <v>381</v>
      </c>
      <c r="D193" s="265" t="s">
        <v>268</v>
      </c>
      <c r="E193" s="266" t="s">
        <v>838</v>
      </c>
      <c r="F193" s="267" t="s">
        <v>839</v>
      </c>
      <c r="G193" s="268" t="s">
        <v>367</v>
      </c>
      <c r="H193" s="269">
        <v>12</v>
      </c>
      <c r="I193" s="270"/>
      <c r="J193" s="271">
        <f>ROUND(I193*H193,2)</f>
        <v>0</v>
      </c>
      <c r="K193" s="272"/>
      <c r="L193" s="273"/>
      <c r="M193" s="274" t="s">
        <v>1</v>
      </c>
      <c r="N193" s="275" t="s">
        <v>42</v>
      </c>
      <c r="O193" s="91"/>
      <c r="P193" s="238">
        <f>O193*H193</f>
        <v>0</v>
      </c>
      <c r="Q193" s="238">
        <v>9.0000000000000006E-05</v>
      </c>
      <c r="R193" s="238">
        <f>Q193*H193</f>
        <v>0.00108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317</v>
      </c>
      <c r="AT193" s="240" t="s">
        <v>268</v>
      </c>
      <c r="AU193" s="240" t="s">
        <v>86</v>
      </c>
      <c r="AY193" s="17" t="s">
        <v>159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84</v>
      </c>
      <c r="BK193" s="241">
        <f>ROUND(I193*H193,2)</f>
        <v>0</v>
      </c>
      <c r="BL193" s="17" t="s">
        <v>235</v>
      </c>
      <c r="BM193" s="240" t="s">
        <v>1659</v>
      </c>
    </row>
    <row r="194" s="2" customFormat="1" ht="24.15" customHeight="1">
      <c r="A194" s="38"/>
      <c r="B194" s="39"/>
      <c r="C194" s="228" t="s">
        <v>385</v>
      </c>
      <c r="D194" s="228" t="s">
        <v>162</v>
      </c>
      <c r="E194" s="229" t="s">
        <v>841</v>
      </c>
      <c r="F194" s="230" t="s">
        <v>842</v>
      </c>
      <c r="G194" s="231" t="s">
        <v>264</v>
      </c>
      <c r="H194" s="232">
        <v>2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0.0014400000000000001</v>
      </c>
      <c r="R194" s="238">
        <f>Q194*H194</f>
        <v>0.0028800000000000002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235</v>
      </c>
      <c r="AT194" s="240" t="s">
        <v>162</v>
      </c>
      <c r="AU194" s="240" t="s">
        <v>86</v>
      </c>
      <c r="AY194" s="17" t="s">
        <v>159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84</v>
      </c>
      <c r="BK194" s="241">
        <f>ROUND(I194*H194,2)</f>
        <v>0</v>
      </c>
      <c r="BL194" s="17" t="s">
        <v>235</v>
      </c>
      <c r="BM194" s="240" t="s">
        <v>1660</v>
      </c>
    </row>
    <row r="195" s="2" customFormat="1" ht="16.5" customHeight="1">
      <c r="A195" s="38"/>
      <c r="B195" s="39"/>
      <c r="C195" s="265" t="s">
        <v>391</v>
      </c>
      <c r="D195" s="265" t="s">
        <v>268</v>
      </c>
      <c r="E195" s="266" t="s">
        <v>844</v>
      </c>
      <c r="F195" s="267" t="s">
        <v>845</v>
      </c>
      <c r="G195" s="268" t="s">
        <v>367</v>
      </c>
      <c r="H195" s="269">
        <v>4</v>
      </c>
      <c r="I195" s="270"/>
      <c r="J195" s="271">
        <f>ROUND(I195*H195,2)</f>
        <v>0</v>
      </c>
      <c r="K195" s="272"/>
      <c r="L195" s="273"/>
      <c r="M195" s="274" t="s">
        <v>1</v>
      </c>
      <c r="N195" s="275" t="s">
        <v>42</v>
      </c>
      <c r="O195" s="91"/>
      <c r="P195" s="238">
        <f>O195*H195</f>
        <v>0</v>
      </c>
      <c r="Q195" s="238">
        <v>0.00010000000000000001</v>
      </c>
      <c r="R195" s="238">
        <f>Q195*H195</f>
        <v>0.00040000000000000002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317</v>
      </c>
      <c r="AT195" s="240" t="s">
        <v>268</v>
      </c>
      <c r="AU195" s="240" t="s">
        <v>86</v>
      </c>
      <c r="AY195" s="17" t="s">
        <v>159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84</v>
      </c>
      <c r="BK195" s="241">
        <f>ROUND(I195*H195,2)</f>
        <v>0</v>
      </c>
      <c r="BL195" s="17" t="s">
        <v>235</v>
      </c>
      <c r="BM195" s="240" t="s">
        <v>1661</v>
      </c>
    </row>
    <row r="196" s="2" customFormat="1" ht="37.8" customHeight="1">
      <c r="A196" s="38"/>
      <c r="B196" s="39"/>
      <c r="C196" s="228" t="s">
        <v>395</v>
      </c>
      <c r="D196" s="228" t="s">
        <v>162</v>
      </c>
      <c r="E196" s="229" t="s">
        <v>847</v>
      </c>
      <c r="F196" s="230" t="s">
        <v>848</v>
      </c>
      <c r="G196" s="231" t="s">
        <v>264</v>
      </c>
      <c r="H196" s="232">
        <v>80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42</v>
      </c>
      <c r="O196" s="91"/>
      <c r="P196" s="238">
        <f>O196*H196</f>
        <v>0</v>
      </c>
      <c r="Q196" s="238">
        <v>6.9999999999999994E-05</v>
      </c>
      <c r="R196" s="238">
        <f>Q196*H196</f>
        <v>0.0055999999999999991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235</v>
      </c>
      <c r="AT196" s="240" t="s">
        <v>162</v>
      </c>
      <c r="AU196" s="240" t="s">
        <v>86</v>
      </c>
      <c r="AY196" s="17" t="s">
        <v>159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84</v>
      </c>
      <c r="BK196" s="241">
        <f>ROUND(I196*H196,2)</f>
        <v>0</v>
      </c>
      <c r="BL196" s="17" t="s">
        <v>235</v>
      </c>
      <c r="BM196" s="240" t="s">
        <v>1662</v>
      </c>
    </row>
    <row r="197" s="2" customFormat="1" ht="37.8" customHeight="1">
      <c r="A197" s="38"/>
      <c r="B197" s="39"/>
      <c r="C197" s="228" t="s">
        <v>399</v>
      </c>
      <c r="D197" s="228" t="s">
        <v>162</v>
      </c>
      <c r="E197" s="229" t="s">
        <v>850</v>
      </c>
      <c r="F197" s="230" t="s">
        <v>851</v>
      </c>
      <c r="G197" s="231" t="s">
        <v>264</v>
      </c>
      <c r="H197" s="232">
        <v>6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42</v>
      </c>
      <c r="O197" s="91"/>
      <c r="P197" s="238">
        <f>O197*H197</f>
        <v>0</v>
      </c>
      <c r="Q197" s="238">
        <v>9.0000000000000006E-05</v>
      </c>
      <c r="R197" s="238">
        <f>Q197*H197</f>
        <v>0.00054000000000000001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235</v>
      </c>
      <c r="AT197" s="240" t="s">
        <v>162</v>
      </c>
      <c r="AU197" s="240" t="s">
        <v>86</v>
      </c>
      <c r="AY197" s="17" t="s">
        <v>159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84</v>
      </c>
      <c r="BK197" s="241">
        <f>ROUND(I197*H197,2)</f>
        <v>0</v>
      </c>
      <c r="BL197" s="17" t="s">
        <v>235</v>
      </c>
      <c r="BM197" s="240" t="s">
        <v>1663</v>
      </c>
    </row>
    <row r="198" s="2" customFormat="1" ht="16.5" customHeight="1">
      <c r="A198" s="38"/>
      <c r="B198" s="39"/>
      <c r="C198" s="228" t="s">
        <v>405</v>
      </c>
      <c r="D198" s="228" t="s">
        <v>162</v>
      </c>
      <c r="E198" s="229" t="s">
        <v>853</v>
      </c>
      <c r="F198" s="230" t="s">
        <v>854</v>
      </c>
      <c r="G198" s="231" t="s">
        <v>367</v>
      </c>
      <c r="H198" s="232">
        <v>15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42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235</v>
      </c>
      <c r="AT198" s="240" t="s">
        <v>162</v>
      </c>
      <c r="AU198" s="240" t="s">
        <v>86</v>
      </c>
      <c r="AY198" s="17" t="s">
        <v>159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84</v>
      </c>
      <c r="BK198" s="241">
        <f>ROUND(I198*H198,2)</f>
        <v>0</v>
      </c>
      <c r="BL198" s="17" t="s">
        <v>235</v>
      </c>
      <c r="BM198" s="240" t="s">
        <v>1664</v>
      </c>
    </row>
    <row r="199" s="2" customFormat="1" ht="24.15" customHeight="1">
      <c r="A199" s="38"/>
      <c r="B199" s="39"/>
      <c r="C199" s="228" t="s">
        <v>410</v>
      </c>
      <c r="D199" s="228" t="s">
        <v>162</v>
      </c>
      <c r="E199" s="229" t="s">
        <v>856</v>
      </c>
      <c r="F199" s="230" t="s">
        <v>857</v>
      </c>
      <c r="G199" s="231" t="s">
        <v>264</v>
      </c>
      <c r="H199" s="232">
        <v>86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42</v>
      </c>
      <c r="O199" s="91"/>
      <c r="P199" s="238">
        <f>O199*H199</f>
        <v>0</v>
      </c>
      <c r="Q199" s="238">
        <v>0.00019000000000000001</v>
      </c>
      <c r="R199" s="238">
        <f>Q199*H199</f>
        <v>0.01634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235</v>
      </c>
      <c r="AT199" s="240" t="s">
        <v>162</v>
      </c>
      <c r="AU199" s="240" t="s">
        <v>86</v>
      </c>
      <c r="AY199" s="17" t="s">
        <v>159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84</v>
      </c>
      <c r="BK199" s="241">
        <f>ROUND(I199*H199,2)</f>
        <v>0</v>
      </c>
      <c r="BL199" s="17" t="s">
        <v>235</v>
      </c>
      <c r="BM199" s="240" t="s">
        <v>1665</v>
      </c>
    </row>
    <row r="200" s="2" customFormat="1" ht="21.75" customHeight="1">
      <c r="A200" s="38"/>
      <c r="B200" s="39"/>
      <c r="C200" s="228" t="s">
        <v>416</v>
      </c>
      <c r="D200" s="228" t="s">
        <v>162</v>
      </c>
      <c r="E200" s="229" t="s">
        <v>859</v>
      </c>
      <c r="F200" s="230" t="s">
        <v>860</v>
      </c>
      <c r="G200" s="231" t="s">
        <v>264</v>
      </c>
      <c r="H200" s="232">
        <v>86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42</v>
      </c>
      <c r="O200" s="91"/>
      <c r="P200" s="238">
        <f>O200*H200</f>
        <v>0</v>
      </c>
      <c r="Q200" s="238">
        <v>1.0000000000000001E-05</v>
      </c>
      <c r="R200" s="238">
        <f>Q200*H200</f>
        <v>0.00086000000000000009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235</v>
      </c>
      <c r="AT200" s="240" t="s">
        <v>162</v>
      </c>
      <c r="AU200" s="240" t="s">
        <v>86</v>
      </c>
      <c r="AY200" s="17" t="s">
        <v>159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84</v>
      </c>
      <c r="BK200" s="241">
        <f>ROUND(I200*H200,2)</f>
        <v>0</v>
      </c>
      <c r="BL200" s="17" t="s">
        <v>235</v>
      </c>
      <c r="BM200" s="240" t="s">
        <v>1666</v>
      </c>
    </row>
    <row r="201" s="2" customFormat="1" ht="24.15" customHeight="1">
      <c r="A201" s="38"/>
      <c r="B201" s="39"/>
      <c r="C201" s="228" t="s">
        <v>421</v>
      </c>
      <c r="D201" s="228" t="s">
        <v>162</v>
      </c>
      <c r="E201" s="229" t="s">
        <v>862</v>
      </c>
      <c r="F201" s="230" t="s">
        <v>863</v>
      </c>
      <c r="G201" s="231" t="s">
        <v>206</v>
      </c>
      <c r="H201" s="232">
        <v>0.20399999999999999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42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235</v>
      </c>
      <c r="AT201" s="240" t="s">
        <v>162</v>
      </c>
      <c r="AU201" s="240" t="s">
        <v>86</v>
      </c>
      <c r="AY201" s="17" t="s">
        <v>159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84</v>
      </c>
      <c r="BK201" s="241">
        <f>ROUND(I201*H201,2)</f>
        <v>0</v>
      </c>
      <c r="BL201" s="17" t="s">
        <v>235</v>
      </c>
      <c r="BM201" s="240" t="s">
        <v>1667</v>
      </c>
    </row>
    <row r="202" s="12" customFormat="1" ht="22.8" customHeight="1">
      <c r="A202" s="12"/>
      <c r="B202" s="213"/>
      <c r="C202" s="214"/>
      <c r="D202" s="215" t="s">
        <v>76</v>
      </c>
      <c r="E202" s="226" t="s">
        <v>342</v>
      </c>
      <c r="F202" s="226" t="s">
        <v>343</v>
      </c>
      <c r="G202" s="214"/>
      <c r="H202" s="214"/>
      <c r="I202" s="217"/>
      <c r="J202" s="227">
        <f>BK202</f>
        <v>0</v>
      </c>
      <c r="K202" s="214"/>
      <c r="L202" s="218"/>
      <c r="M202" s="219"/>
      <c r="N202" s="220"/>
      <c r="O202" s="220"/>
      <c r="P202" s="221">
        <f>SUM(P203:P212)</f>
        <v>0</v>
      </c>
      <c r="Q202" s="220"/>
      <c r="R202" s="221">
        <f>SUM(R203:R212)</f>
        <v>0.20776999999999998</v>
      </c>
      <c r="S202" s="220"/>
      <c r="T202" s="222">
        <f>SUM(T203:T212)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3" t="s">
        <v>86</v>
      </c>
      <c r="AT202" s="224" t="s">
        <v>76</v>
      </c>
      <c r="AU202" s="224" t="s">
        <v>84</v>
      </c>
      <c r="AY202" s="223" t="s">
        <v>159</v>
      </c>
      <c r="BK202" s="225">
        <f>SUM(BK203:BK212)</f>
        <v>0</v>
      </c>
    </row>
    <row r="203" s="2" customFormat="1" ht="21.75" customHeight="1">
      <c r="A203" s="38"/>
      <c r="B203" s="39"/>
      <c r="C203" s="228" t="s">
        <v>425</v>
      </c>
      <c r="D203" s="228" t="s">
        <v>162</v>
      </c>
      <c r="E203" s="229" t="s">
        <v>868</v>
      </c>
      <c r="F203" s="230" t="s">
        <v>869</v>
      </c>
      <c r="G203" s="231" t="s">
        <v>367</v>
      </c>
      <c r="H203" s="232">
        <v>4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42</v>
      </c>
      <c r="O203" s="91"/>
      <c r="P203" s="238">
        <f>O203*H203</f>
        <v>0</v>
      </c>
      <c r="Q203" s="238">
        <v>0.0011900000000000001</v>
      </c>
      <c r="R203" s="238">
        <f>Q203*H203</f>
        <v>0.0047600000000000003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235</v>
      </c>
      <c r="AT203" s="240" t="s">
        <v>162</v>
      </c>
      <c r="AU203" s="240" t="s">
        <v>86</v>
      </c>
      <c r="AY203" s="17" t="s">
        <v>159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84</v>
      </c>
      <c r="BK203" s="241">
        <f>ROUND(I203*H203,2)</f>
        <v>0</v>
      </c>
      <c r="BL203" s="17" t="s">
        <v>235</v>
      </c>
      <c r="BM203" s="240" t="s">
        <v>1668</v>
      </c>
    </row>
    <row r="204" s="2" customFormat="1" ht="24.15" customHeight="1">
      <c r="A204" s="38"/>
      <c r="B204" s="39"/>
      <c r="C204" s="265" t="s">
        <v>429</v>
      </c>
      <c r="D204" s="265" t="s">
        <v>268</v>
      </c>
      <c r="E204" s="266" t="s">
        <v>871</v>
      </c>
      <c r="F204" s="267" t="s">
        <v>872</v>
      </c>
      <c r="G204" s="268" t="s">
        <v>367</v>
      </c>
      <c r="H204" s="269">
        <v>4</v>
      </c>
      <c r="I204" s="270"/>
      <c r="J204" s="271">
        <f>ROUND(I204*H204,2)</f>
        <v>0</v>
      </c>
      <c r="K204" s="272"/>
      <c r="L204" s="273"/>
      <c r="M204" s="274" t="s">
        <v>1</v>
      </c>
      <c r="N204" s="275" t="s">
        <v>42</v>
      </c>
      <c r="O204" s="91"/>
      <c r="P204" s="238">
        <f>O204*H204</f>
        <v>0</v>
      </c>
      <c r="Q204" s="238">
        <v>0.014500000000000001</v>
      </c>
      <c r="R204" s="238">
        <f>Q204*H204</f>
        <v>0.058000000000000003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317</v>
      </c>
      <c r="AT204" s="240" t="s">
        <v>268</v>
      </c>
      <c r="AU204" s="240" t="s">
        <v>86</v>
      </c>
      <c r="AY204" s="17" t="s">
        <v>159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84</v>
      </c>
      <c r="BK204" s="241">
        <f>ROUND(I204*H204,2)</f>
        <v>0</v>
      </c>
      <c r="BL204" s="17" t="s">
        <v>235</v>
      </c>
      <c r="BM204" s="240" t="s">
        <v>1669</v>
      </c>
    </row>
    <row r="205" s="2" customFormat="1" ht="24.15" customHeight="1">
      <c r="A205" s="38"/>
      <c r="B205" s="39"/>
      <c r="C205" s="228" t="s">
        <v>433</v>
      </c>
      <c r="D205" s="228" t="s">
        <v>162</v>
      </c>
      <c r="E205" s="229" t="s">
        <v>874</v>
      </c>
      <c r="F205" s="230" t="s">
        <v>875</v>
      </c>
      <c r="G205" s="231" t="s">
        <v>165</v>
      </c>
      <c r="H205" s="232">
        <v>1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42</v>
      </c>
      <c r="O205" s="91"/>
      <c r="P205" s="238">
        <f>O205*H205</f>
        <v>0</v>
      </c>
      <c r="Q205" s="238">
        <v>0.01908</v>
      </c>
      <c r="R205" s="238">
        <f>Q205*H205</f>
        <v>0.01908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235</v>
      </c>
      <c r="AT205" s="240" t="s">
        <v>162</v>
      </c>
      <c r="AU205" s="240" t="s">
        <v>86</v>
      </c>
      <c r="AY205" s="17" t="s">
        <v>159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84</v>
      </c>
      <c r="BK205" s="241">
        <f>ROUND(I205*H205,2)</f>
        <v>0</v>
      </c>
      <c r="BL205" s="17" t="s">
        <v>235</v>
      </c>
      <c r="BM205" s="240" t="s">
        <v>1670</v>
      </c>
    </row>
    <row r="206" s="2" customFormat="1" ht="24.15" customHeight="1">
      <c r="A206" s="38"/>
      <c r="B206" s="39"/>
      <c r="C206" s="228" t="s">
        <v>437</v>
      </c>
      <c r="D206" s="228" t="s">
        <v>162</v>
      </c>
      <c r="E206" s="229" t="s">
        <v>877</v>
      </c>
      <c r="F206" s="230" t="s">
        <v>878</v>
      </c>
      <c r="G206" s="231" t="s">
        <v>165</v>
      </c>
      <c r="H206" s="232">
        <v>5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42</v>
      </c>
      <c r="O206" s="91"/>
      <c r="P206" s="238">
        <f>O206*H206</f>
        <v>0</v>
      </c>
      <c r="Q206" s="238">
        <v>0.014970000000000001</v>
      </c>
      <c r="R206" s="238">
        <f>Q206*H206</f>
        <v>0.07485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235</v>
      </c>
      <c r="AT206" s="240" t="s">
        <v>162</v>
      </c>
      <c r="AU206" s="240" t="s">
        <v>86</v>
      </c>
      <c r="AY206" s="17" t="s">
        <v>159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84</v>
      </c>
      <c r="BK206" s="241">
        <f>ROUND(I206*H206,2)</f>
        <v>0</v>
      </c>
      <c r="BL206" s="17" t="s">
        <v>235</v>
      </c>
      <c r="BM206" s="240" t="s">
        <v>1671</v>
      </c>
    </row>
    <row r="207" s="2" customFormat="1" ht="24.15" customHeight="1">
      <c r="A207" s="38"/>
      <c r="B207" s="39"/>
      <c r="C207" s="228" t="s">
        <v>441</v>
      </c>
      <c r="D207" s="228" t="s">
        <v>162</v>
      </c>
      <c r="E207" s="229" t="s">
        <v>892</v>
      </c>
      <c r="F207" s="230" t="s">
        <v>893</v>
      </c>
      <c r="G207" s="231" t="s">
        <v>165</v>
      </c>
      <c r="H207" s="232">
        <v>15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42</v>
      </c>
      <c r="O207" s="91"/>
      <c r="P207" s="238">
        <f>O207*H207</f>
        <v>0</v>
      </c>
      <c r="Q207" s="238">
        <v>0.00024000000000000001</v>
      </c>
      <c r="R207" s="238">
        <f>Q207*H207</f>
        <v>0.0035999999999999999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235</v>
      </c>
      <c r="AT207" s="240" t="s">
        <v>162</v>
      </c>
      <c r="AU207" s="240" t="s">
        <v>86</v>
      </c>
      <c r="AY207" s="17" t="s">
        <v>159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84</v>
      </c>
      <c r="BK207" s="241">
        <f>ROUND(I207*H207,2)</f>
        <v>0</v>
      </c>
      <c r="BL207" s="17" t="s">
        <v>235</v>
      </c>
      <c r="BM207" s="240" t="s">
        <v>1672</v>
      </c>
    </row>
    <row r="208" s="2" customFormat="1" ht="16.5" customHeight="1">
      <c r="A208" s="38"/>
      <c r="B208" s="39"/>
      <c r="C208" s="228" t="s">
        <v>445</v>
      </c>
      <c r="D208" s="228" t="s">
        <v>162</v>
      </c>
      <c r="E208" s="229" t="s">
        <v>898</v>
      </c>
      <c r="F208" s="230" t="s">
        <v>899</v>
      </c>
      <c r="G208" s="231" t="s">
        <v>165</v>
      </c>
      <c r="H208" s="232">
        <v>5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42</v>
      </c>
      <c r="O208" s="91"/>
      <c r="P208" s="238">
        <f>O208*H208</f>
        <v>0</v>
      </c>
      <c r="Q208" s="238">
        <v>0.0018400000000000001</v>
      </c>
      <c r="R208" s="238">
        <f>Q208*H208</f>
        <v>0.0091999999999999998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235</v>
      </c>
      <c r="AT208" s="240" t="s">
        <v>162</v>
      </c>
      <c r="AU208" s="240" t="s">
        <v>86</v>
      </c>
      <c r="AY208" s="17" t="s">
        <v>159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84</v>
      </c>
      <c r="BK208" s="241">
        <f>ROUND(I208*H208,2)</f>
        <v>0</v>
      </c>
      <c r="BL208" s="17" t="s">
        <v>235</v>
      </c>
      <c r="BM208" s="240" t="s">
        <v>1673</v>
      </c>
    </row>
    <row r="209" s="2" customFormat="1" ht="16.5" customHeight="1">
      <c r="A209" s="38"/>
      <c r="B209" s="39"/>
      <c r="C209" s="228" t="s">
        <v>450</v>
      </c>
      <c r="D209" s="228" t="s">
        <v>162</v>
      </c>
      <c r="E209" s="229" t="s">
        <v>904</v>
      </c>
      <c r="F209" s="230" t="s">
        <v>905</v>
      </c>
      <c r="G209" s="231" t="s">
        <v>367</v>
      </c>
      <c r="H209" s="232">
        <v>5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42</v>
      </c>
      <c r="O209" s="91"/>
      <c r="P209" s="238">
        <f>O209*H209</f>
        <v>0</v>
      </c>
      <c r="Q209" s="238">
        <v>0.00024000000000000001</v>
      </c>
      <c r="R209" s="238">
        <f>Q209*H209</f>
        <v>0.0012000000000000001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235</v>
      </c>
      <c r="AT209" s="240" t="s">
        <v>162</v>
      </c>
      <c r="AU209" s="240" t="s">
        <v>86</v>
      </c>
      <c r="AY209" s="17" t="s">
        <v>159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84</v>
      </c>
      <c r="BK209" s="241">
        <f>ROUND(I209*H209,2)</f>
        <v>0</v>
      </c>
      <c r="BL209" s="17" t="s">
        <v>235</v>
      </c>
      <c r="BM209" s="240" t="s">
        <v>1674</v>
      </c>
    </row>
    <row r="210" s="2" customFormat="1" ht="16.5" customHeight="1">
      <c r="A210" s="38"/>
      <c r="B210" s="39"/>
      <c r="C210" s="228" t="s">
        <v>455</v>
      </c>
      <c r="D210" s="228" t="s">
        <v>162</v>
      </c>
      <c r="E210" s="229" t="s">
        <v>910</v>
      </c>
      <c r="F210" s="230" t="s">
        <v>911</v>
      </c>
      <c r="G210" s="231" t="s">
        <v>367</v>
      </c>
      <c r="H210" s="232">
        <v>1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42</v>
      </c>
      <c r="O210" s="91"/>
      <c r="P210" s="238">
        <f>O210*H210</f>
        <v>0</v>
      </c>
      <c r="Q210" s="238">
        <v>0.00027999999999999998</v>
      </c>
      <c r="R210" s="238">
        <f>Q210*H210</f>
        <v>0.00027999999999999998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235</v>
      </c>
      <c r="AT210" s="240" t="s">
        <v>162</v>
      </c>
      <c r="AU210" s="240" t="s">
        <v>86</v>
      </c>
      <c r="AY210" s="17" t="s">
        <v>159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84</v>
      </c>
      <c r="BK210" s="241">
        <f>ROUND(I210*H210,2)</f>
        <v>0</v>
      </c>
      <c r="BL210" s="17" t="s">
        <v>235</v>
      </c>
      <c r="BM210" s="240" t="s">
        <v>1675</v>
      </c>
    </row>
    <row r="211" s="2" customFormat="1" ht="33" customHeight="1">
      <c r="A211" s="38"/>
      <c r="B211" s="39"/>
      <c r="C211" s="228" t="s">
        <v>459</v>
      </c>
      <c r="D211" s="228" t="s">
        <v>162</v>
      </c>
      <c r="E211" s="229" t="s">
        <v>913</v>
      </c>
      <c r="F211" s="230" t="s">
        <v>914</v>
      </c>
      <c r="G211" s="231" t="s">
        <v>165</v>
      </c>
      <c r="H211" s="232">
        <v>4</v>
      </c>
      <c r="I211" s="233"/>
      <c r="J211" s="234">
        <f>ROUND(I211*H211,2)</f>
        <v>0</v>
      </c>
      <c r="K211" s="235"/>
      <c r="L211" s="44"/>
      <c r="M211" s="236" t="s">
        <v>1</v>
      </c>
      <c r="N211" s="237" t="s">
        <v>42</v>
      </c>
      <c r="O211" s="91"/>
      <c r="P211" s="238">
        <f>O211*H211</f>
        <v>0</v>
      </c>
      <c r="Q211" s="238">
        <v>0.0091999999999999998</v>
      </c>
      <c r="R211" s="238">
        <f>Q211*H211</f>
        <v>0.036799999999999999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235</v>
      </c>
      <c r="AT211" s="240" t="s">
        <v>162</v>
      </c>
      <c r="AU211" s="240" t="s">
        <v>86</v>
      </c>
      <c r="AY211" s="17" t="s">
        <v>159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84</v>
      </c>
      <c r="BK211" s="241">
        <f>ROUND(I211*H211,2)</f>
        <v>0</v>
      </c>
      <c r="BL211" s="17" t="s">
        <v>235</v>
      </c>
      <c r="BM211" s="240" t="s">
        <v>1676</v>
      </c>
    </row>
    <row r="212" s="2" customFormat="1" ht="24.15" customHeight="1">
      <c r="A212" s="38"/>
      <c r="B212" s="39"/>
      <c r="C212" s="228" t="s">
        <v>465</v>
      </c>
      <c r="D212" s="228" t="s">
        <v>162</v>
      </c>
      <c r="E212" s="229" t="s">
        <v>916</v>
      </c>
      <c r="F212" s="230" t="s">
        <v>917</v>
      </c>
      <c r="G212" s="231" t="s">
        <v>206</v>
      </c>
      <c r="H212" s="232">
        <v>0.20799999999999999</v>
      </c>
      <c r="I212" s="233"/>
      <c r="J212" s="234">
        <f>ROUND(I212*H212,2)</f>
        <v>0</v>
      </c>
      <c r="K212" s="235"/>
      <c r="L212" s="44"/>
      <c r="M212" s="236" t="s">
        <v>1</v>
      </c>
      <c r="N212" s="237" t="s">
        <v>42</v>
      </c>
      <c r="O212" s="91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235</v>
      </c>
      <c r="AT212" s="240" t="s">
        <v>162</v>
      </c>
      <c r="AU212" s="240" t="s">
        <v>86</v>
      </c>
      <c r="AY212" s="17" t="s">
        <v>159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84</v>
      </c>
      <c r="BK212" s="241">
        <f>ROUND(I212*H212,2)</f>
        <v>0</v>
      </c>
      <c r="BL212" s="17" t="s">
        <v>235</v>
      </c>
      <c r="BM212" s="240" t="s">
        <v>1677</v>
      </c>
    </row>
    <row r="213" s="2" customFormat="1" ht="49.92" customHeight="1">
      <c r="A213" s="38"/>
      <c r="B213" s="39"/>
      <c r="C213" s="40"/>
      <c r="D213" s="40"/>
      <c r="E213" s="216" t="s">
        <v>742</v>
      </c>
      <c r="F213" s="216" t="s">
        <v>743</v>
      </c>
      <c r="G213" s="40"/>
      <c r="H213" s="40"/>
      <c r="I213" s="40"/>
      <c r="J213" s="200">
        <f>BK213</f>
        <v>0</v>
      </c>
      <c r="K213" s="40"/>
      <c r="L213" s="44"/>
      <c r="M213" s="278"/>
      <c r="N213" s="279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76</v>
      </c>
      <c r="AU213" s="17" t="s">
        <v>77</v>
      </c>
      <c r="AY213" s="17" t="s">
        <v>744</v>
      </c>
      <c r="BK213" s="241">
        <f>SUM(BK214:BK218)</f>
        <v>0</v>
      </c>
    </row>
    <row r="214" s="2" customFormat="1" ht="16.32" customHeight="1">
      <c r="A214" s="38"/>
      <c r="B214" s="39"/>
      <c r="C214" s="292" t="s">
        <v>1</v>
      </c>
      <c r="D214" s="292" t="s">
        <v>162</v>
      </c>
      <c r="E214" s="293" t="s">
        <v>1</v>
      </c>
      <c r="F214" s="294" t="s">
        <v>1</v>
      </c>
      <c r="G214" s="295" t="s">
        <v>1</v>
      </c>
      <c r="H214" s="296"/>
      <c r="I214" s="297"/>
      <c r="J214" s="298">
        <f>BK214</f>
        <v>0</v>
      </c>
      <c r="K214" s="235"/>
      <c r="L214" s="44"/>
      <c r="M214" s="299" t="s">
        <v>1</v>
      </c>
      <c r="N214" s="300" t="s">
        <v>42</v>
      </c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744</v>
      </c>
      <c r="AU214" s="17" t="s">
        <v>84</v>
      </c>
      <c r="AY214" s="17" t="s">
        <v>744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7" t="s">
        <v>84</v>
      </c>
      <c r="BK214" s="241">
        <f>I214*H214</f>
        <v>0</v>
      </c>
    </row>
    <row r="215" s="2" customFormat="1" ht="16.32" customHeight="1">
      <c r="A215" s="38"/>
      <c r="B215" s="39"/>
      <c r="C215" s="292" t="s">
        <v>1</v>
      </c>
      <c r="D215" s="292" t="s">
        <v>162</v>
      </c>
      <c r="E215" s="293" t="s">
        <v>1</v>
      </c>
      <c r="F215" s="294" t="s">
        <v>1</v>
      </c>
      <c r="G215" s="295" t="s">
        <v>1</v>
      </c>
      <c r="H215" s="296"/>
      <c r="I215" s="297"/>
      <c r="J215" s="298">
        <f>BK215</f>
        <v>0</v>
      </c>
      <c r="K215" s="235"/>
      <c r="L215" s="44"/>
      <c r="M215" s="299" t="s">
        <v>1</v>
      </c>
      <c r="N215" s="300" t="s">
        <v>42</v>
      </c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744</v>
      </c>
      <c r="AU215" s="17" t="s">
        <v>84</v>
      </c>
      <c r="AY215" s="17" t="s">
        <v>744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84</v>
      </c>
      <c r="BK215" s="241">
        <f>I215*H215</f>
        <v>0</v>
      </c>
    </row>
    <row r="216" s="2" customFormat="1" ht="16.32" customHeight="1">
      <c r="A216" s="38"/>
      <c r="B216" s="39"/>
      <c r="C216" s="292" t="s">
        <v>1</v>
      </c>
      <c r="D216" s="292" t="s">
        <v>162</v>
      </c>
      <c r="E216" s="293" t="s">
        <v>1</v>
      </c>
      <c r="F216" s="294" t="s">
        <v>1</v>
      </c>
      <c r="G216" s="295" t="s">
        <v>1</v>
      </c>
      <c r="H216" s="296"/>
      <c r="I216" s="297"/>
      <c r="J216" s="298">
        <f>BK216</f>
        <v>0</v>
      </c>
      <c r="K216" s="235"/>
      <c r="L216" s="44"/>
      <c r="M216" s="299" t="s">
        <v>1</v>
      </c>
      <c r="N216" s="300" t="s">
        <v>42</v>
      </c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744</v>
      </c>
      <c r="AU216" s="17" t="s">
        <v>84</v>
      </c>
      <c r="AY216" s="17" t="s">
        <v>744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7" t="s">
        <v>84</v>
      </c>
      <c r="BK216" s="241">
        <f>I216*H216</f>
        <v>0</v>
      </c>
    </row>
    <row r="217" s="2" customFormat="1" ht="16.32" customHeight="1">
      <c r="A217" s="38"/>
      <c r="B217" s="39"/>
      <c r="C217" s="292" t="s">
        <v>1</v>
      </c>
      <c r="D217" s="292" t="s">
        <v>162</v>
      </c>
      <c r="E217" s="293" t="s">
        <v>1</v>
      </c>
      <c r="F217" s="294" t="s">
        <v>1</v>
      </c>
      <c r="G217" s="295" t="s">
        <v>1</v>
      </c>
      <c r="H217" s="296"/>
      <c r="I217" s="297"/>
      <c r="J217" s="298">
        <f>BK217</f>
        <v>0</v>
      </c>
      <c r="K217" s="235"/>
      <c r="L217" s="44"/>
      <c r="M217" s="299" t="s">
        <v>1</v>
      </c>
      <c r="N217" s="300" t="s">
        <v>42</v>
      </c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744</v>
      </c>
      <c r="AU217" s="17" t="s">
        <v>84</v>
      </c>
      <c r="AY217" s="17" t="s">
        <v>744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7" t="s">
        <v>84</v>
      </c>
      <c r="BK217" s="241">
        <f>I217*H217</f>
        <v>0</v>
      </c>
    </row>
    <row r="218" s="2" customFormat="1" ht="16.32" customHeight="1">
      <c r="A218" s="38"/>
      <c r="B218" s="39"/>
      <c r="C218" s="292" t="s">
        <v>1</v>
      </c>
      <c r="D218" s="292" t="s">
        <v>162</v>
      </c>
      <c r="E218" s="293" t="s">
        <v>1</v>
      </c>
      <c r="F218" s="294" t="s">
        <v>1</v>
      </c>
      <c r="G218" s="295" t="s">
        <v>1</v>
      </c>
      <c r="H218" s="296"/>
      <c r="I218" s="297"/>
      <c r="J218" s="298">
        <f>BK218</f>
        <v>0</v>
      </c>
      <c r="K218" s="235"/>
      <c r="L218" s="44"/>
      <c r="M218" s="299" t="s">
        <v>1</v>
      </c>
      <c r="N218" s="300" t="s">
        <v>42</v>
      </c>
      <c r="O218" s="301"/>
      <c r="P218" s="301"/>
      <c r="Q218" s="301"/>
      <c r="R218" s="301"/>
      <c r="S218" s="301"/>
      <c r="T218" s="30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744</v>
      </c>
      <c r="AU218" s="17" t="s">
        <v>84</v>
      </c>
      <c r="AY218" s="17" t="s">
        <v>744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7" t="s">
        <v>84</v>
      </c>
      <c r="BK218" s="241">
        <f>I218*H218</f>
        <v>0</v>
      </c>
    </row>
    <row r="219" s="2" customFormat="1" ht="6.96" customHeight="1">
      <c r="A219" s="38"/>
      <c r="B219" s="66"/>
      <c r="C219" s="67"/>
      <c r="D219" s="67"/>
      <c r="E219" s="67"/>
      <c r="F219" s="67"/>
      <c r="G219" s="67"/>
      <c r="H219" s="67"/>
      <c r="I219" s="67"/>
      <c r="J219" s="67"/>
      <c r="K219" s="67"/>
      <c r="L219" s="44"/>
      <c r="M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</row>
  </sheetData>
  <sheetProtection sheet="1" autoFilter="0" formatColumns="0" formatRows="0" objects="1" scenarios="1" spinCount="100000" saltValue="F/EuzF9WQoyD9jmzQi8B378cED0EvNbASoGLI0Egc27++rXIEYhAKLoPr/fvgVb2YIsu5OKjihQsKLy1t2v2vg==" hashValue="QbjRDWjc7E7+wtNBT/xM/iVIUpsYwA9ClcE464qnBKiMGBGRp7jf+IdGwmLHGqSpiqohSn5JZEMzGk9YTKgA7Q==" algorithmName="SHA-512" password="CC35"/>
  <autoFilter ref="C131:K21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dataValidations count="2">
    <dataValidation type="list" allowBlank="1" showInputMessage="1" showErrorMessage="1" error="Povoleny jsou hodnoty K, M." sqref="D214:D219">
      <formula1>"K, M"</formula1>
    </dataValidation>
    <dataValidation type="list" allowBlank="1" showInputMessage="1" showErrorMessage="1" error="Povoleny jsou hodnoty základní, snížená, zákl. přenesená, sníž. přenesená, nulová." sqref="N214:N219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114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Stavební úpravy školských objektů a zahrady ZŠ Nepomucká</v>
      </c>
      <c r="F7" s="150"/>
      <c r="G7" s="150"/>
      <c r="H7" s="150"/>
      <c r="L7" s="20"/>
    </row>
    <row r="8" s="1" customFormat="1" ht="12" customHeight="1">
      <c r="B8" s="20"/>
      <c r="D8" s="150" t="s">
        <v>115</v>
      </c>
      <c r="L8" s="20"/>
    </row>
    <row r="9" s="2" customFormat="1" ht="16.5" customHeight="1">
      <c r="A9" s="38"/>
      <c r="B9" s="44"/>
      <c r="C9" s="38"/>
      <c r="D9" s="38"/>
      <c r="E9" s="151" t="s">
        <v>1233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745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1678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12. 11. 2024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">
        <v>30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26</v>
      </c>
      <c r="J23" s="141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34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37</v>
      </c>
      <c r="E32" s="38"/>
      <c r="F32" s="38"/>
      <c r="G32" s="38"/>
      <c r="H32" s="38"/>
      <c r="I32" s="38"/>
      <c r="J32" s="160">
        <f>ROUND(J129,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39</v>
      </c>
      <c r="G34" s="38"/>
      <c r="H34" s="38"/>
      <c r="I34" s="161" t="s">
        <v>38</v>
      </c>
      <c r="J34" s="161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41</v>
      </c>
      <c r="E35" s="150" t="s">
        <v>42</v>
      </c>
      <c r="F35" s="163">
        <f>ROUND((ROUND((SUM(BE129:BE158)),  2) + SUM(BE160:BE164)), 2)</f>
        <v>0</v>
      </c>
      <c r="G35" s="38"/>
      <c r="H35" s="38"/>
      <c r="I35" s="164">
        <v>0.20999999999999999</v>
      </c>
      <c r="J35" s="163">
        <f>ROUND((ROUND(((SUM(BE129:BE158))*I35),  2) + (SUM(BE160:BE164)*I35)),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43</v>
      </c>
      <c r="F36" s="163">
        <f>ROUND((ROUND((SUM(BF129:BF158)),  2) + SUM(BF160:BF164)), 2)</f>
        <v>0</v>
      </c>
      <c r="G36" s="38"/>
      <c r="H36" s="38"/>
      <c r="I36" s="164">
        <v>0.12</v>
      </c>
      <c r="J36" s="163">
        <f>ROUND((ROUND(((SUM(BF129:BF158))*I36),  2) + (SUM(BF160:BF164)*I36)),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44</v>
      </c>
      <c r="F37" s="163">
        <f>ROUND((ROUND((SUM(BG129:BG158)),  2) + SUM(BG160:BG164)),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45</v>
      </c>
      <c r="F38" s="163">
        <f>ROUND((ROUND((SUM(BH129:BH158)),  2) + SUM(BH160:BH164)),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46</v>
      </c>
      <c r="F39" s="163">
        <f>ROUND((ROUND((SUM(BI129:BI158)),  2) + SUM(BI160:BI164)),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47</v>
      </c>
      <c r="E41" s="167"/>
      <c r="F41" s="167"/>
      <c r="G41" s="168" t="s">
        <v>48</v>
      </c>
      <c r="H41" s="169" t="s">
        <v>49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Stavební úpravy školských objektů a zahrady ZŠ Nepomucká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1233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745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SO-02 VYT - Vytápění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12. 11. 2024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>ABCD studio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34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118</v>
      </c>
      <c r="D96" s="185"/>
      <c r="E96" s="185"/>
      <c r="F96" s="185"/>
      <c r="G96" s="185"/>
      <c r="H96" s="185"/>
      <c r="I96" s="185"/>
      <c r="J96" s="186" t="s">
        <v>119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120</v>
      </c>
      <c r="D98" s="40"/>
      <c r="E98" s="40"/>
      <c r="F98" s="40"/>
      <c r="G98" s="40"/>
      <c r="H98" s="40"/>
      <c r="I98" s="40"/>
      <c r="J98" s="110">
        <f>J129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121</v>
      </c>
    </row>
    <row r="99" s="9" customFormat="1" ht="24.96" customHeight="1">
      <c r="A99" s="9"/>
      <c r="B99" s="188"/>
      <c r="C99" s="189"/>
      <c r="D99" s="190" t="s">
        <v>122</v>
      </c>
      <c r="E99" s="191"/>
      <c r="F99" s="191"/>
      <c r="G99" s="191"/>
      <c r="H99" s="191"/>
      <c r="I99" s="191"/>
      <c r="J99" s="192">
        <f>J130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127</v>
      </c>
      <c r="E100" s="196"/>
      <c r="F100" s="196"/>
      <c r="G100" s="196"/>
      <c r="H100" s="196"/>
      <c r="I100" s="196"/>
      <c r="J100" s="197">
        <f>J131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128</v>
      </c>
      <c r="E101" s="196"/>
      <c r="F101" s="196"/>
      <c r="G101" s="196"/>
      <c r="H101" s="196"/>
      <c r="I101" s="196"/>
      <c r="J101" s="197">
        <f>J133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129</v>
      </c>
      <c r="E102" s="196"/>
      <c r="F102" s="196"/>
      <c r="G102" s="196"/>
      <c r="H102" s="196"/>
      <c r="I102" s="196"/>
      <c r="J102" s="197">
        <f>J135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130</v>
      </c>
      <c r="E103" s="196"/>
      <c r="F103" s="196"/>
      <c r="G103" s="196"/>
      <c r="H103" s="196"/>
      <c r="I103" s="196"/>
      <c r="J103" s="197">
        <f>J144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131</v>
      </c>
      <c r="E104" s="191"/>
      <c r="F104" s="191"/>
      <c r="G104" s="191"/>
      <c r="H104" s="191"/>
      <c r="I104" s="191"/>
      <c r="J104" s="192">
        <f>J146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4"/>
      <c r="C105" s="133"/>
      <c r="D105" s="195" t="s">
        <v>983</v>
      </c>
      <c r="E105" s="196"/>
      <c r="F105" s="196"/>
      <c r="G105" s="196"/>
      <c r="H105" s="196"/>
      <c r="I105" s="196"/>
      <c r="J105" s="197">
        <f>J147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985</v>
      </c>
      <c r="E106" s="196"/>
      <c r="F106" s="196"/>
      <c r="G106" s="196"/>
      <c r="H106" s="196"/>
      <c r="I106" s="196"/>
      <c r="J106" s="197">
        <f>J155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1.84" customHeight="1">
      <c r="A107" s="9"/>
      <c r="B107" s="188"/>
      <c r="C107" s="189"/>
      <c r="D107" s="199" t="s">
        <v>143</v>
      </c>
      <c r="E107" s="189"/>
      <c r="F107" s="189"/>
      <c r="G107" s="189"/>
      <c r="H107" s="189"/>
      <c r="I107" s="189"/>
      <c r="J107" s="200">
        <f>J159</f>
        <v>0</v>
      </c>
      <c r="K107" s="189"/>
      <c r="L107" s="19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144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3" t="str">
        <f>E7</f>
        <v>Stavební úpravy školských objektů a zahrady ZŠ Nepomucká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1"/>
      <c r="C118" s="32" t="s">
        <v>115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="2" customFormat="1" ht="16.5" customHeight="1">
      <c r="A119" s="38"/>
      <c r="B119" s="39"/>
      <c r="C119" s="40"/>
      <c r="D119" s="40"/>
      <c r="E119" s="183" t="s">
        <v>1233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745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E11</f>
        <v>SO-02 VYT - Vytápění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F14</f>
        <v xml:space="preserve"> </v>
      </c>
      <c r="G123" s="40"/>
      <c r="H123" s="40"/>
      <c r="I123" s="32" t="s">
        <v>22</v>
      </c>
      <c r="J123" s="79" t="str">
        <f>IF(J14="","",J14)</f>
        <v>12. 11. 2024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E17</f>
        <v xml:space="preserve"> </v>
      </c>
      <c r="G125" s="40"/>
      <c r="H125" s="40"/>
      <c r="I125" s="32" t="s">
        <v>29</v>
      </c>
      <c r="J125" s="36" t="str">
        <f>E23</f>
        <v>ABCD studio s.r.o.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27</v>
      </c>
      <c r="D126" s="40"/>
      <c r="E126" s="40"/>
      <c r="F126" s="27" t="str">
        <f>IF(E20="","",E20)</f>
        <v>Vyplň údaj</v>
      </c>
      <c r="G126" s="40"/>
      <c r="H126" s="40"/>
      <c r="I126" s="32" t="s">
        <v>34</v>
      </c>
      <c r="J126" s="36" t="str">
        <f>E26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201"/>
      <c r="B128" s="202"/>
      <c r="C128" s="203" t="s">
        <v>145</v>
      </c>
      <c r="D128" s="204" t="s">
        <v>62</v>
      </c>
      <c r="E128" s="204" t="s">
        <v>58</v>
      </c>
      <c r="F128" s="204" t="s">
        <v>59</v>
      </c>
      <c r="G128" s="204" t="s">
        <v>146</v>
      </c>
      <c r="H128" s="204" t="s">
        <v>147</v>
      </c>
      <c r="I128" s="204" t="s">
        <v>148</v>
      </c>
      <c r="J128" s="205" t="s">
        <v>119</v>
      </c>
      <c r="K128" s="206" t="s">
        <v>149</v>
      </c>
      <c r="L128" s="207"/>
      <c r="M128" s="100" t="s">
        <v>1</v>
      </c>
      <c r="N128" s="101" t="s">
        <v>41</v>
      </c>
      <c r="O128" s="101" t="s">
        <v>150</v>
      </c>
      <c r="P128" s="101" t="s">
        <v>151</v>
      </c>
      <c r="Q128" s="101" t="s">
        <v>152</v>
      </c>
      <c r="R128" s="101" t="s">
        <v>153</v>
      </c>
      <c r="S128" s="101" t="s">
        <v>154</v>
      </c>
      <c r="T128" s="102" t="s">
        <v>155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8"/>
      <c r="B129" s="39"/>
      <c r="C129" s="107" t="s">
        <v>156</v>
      </c>
      <c r="D129" s="40"/>
      <c r="E129" s="40"/>
      <c r="F129" s="40"/>
      <c r="G129" s="40"/>
      <c r="H129" s="40"/>
      <c r="I129" s="40"/>
      <c r="J129" s="208">
        <f>BK129</f>
        <v>0</v>
      </c>
      <c r="K129" s="40"/>
      <c r="L129" s="44"/>
      <c r="M129" s="103"/>
      <c r="N129" s="209"/>
      <c r="O129" s="104"/>
      <c r="P129" s="210">
        <f>P130+P146+P159</f>
        <v>0</v>
      </c>
      <c r="Q129" s="104"/>
      <c r="R129" s="210">
        <f>R130+R146+R159</f>
        <v>1.1565699999999999</v>
      </c>
      <c r="S129" s="104"/>
      <c r="T129" s="211">
        <f>T130+T146+T159</f>
        <v>0.061289999999999997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76</v>
      </c>
      <c r="AU129" s="17" t="s">
        <v>121</v>
      </c>
      <c r="BK129" s="212">
        <f>BK130+BK146+BK159</f>
        <v>0</v>
      </c>
    </row>
    <row r="130" s="12" customFormat="1" ht="25.92" customHeight="1">
      <c r="A130" s="12"/>
      <c r="B130" s="213"/>
      <c r="C130" s="214"/>
      <c r="D130" s="215" t="s">
        <v>76</v>
      </c>
      <c r="E130" s="216" t="s">
        <v>157</v>
      </c>
      <c r="F130" s="216" t="s">
        <v>158</v>
      </c>
      <c r="G130" s="214"/>
      <c r="H130" s="214"/>
      <c r="I130" s="217"/>
      <c r="J130" s="200">
        <f>BK130</f>
        <v>0</v>
      </c>
      <c r="K130" s="214"/>
      <c r="L130" s="218"/>
      <c r="M130" s="219"/>
      <c r="N130" s="220"/>
      <c r="O130" s="220"/>
      <c r="P130" s="221">
        <f>P131+P133+P135+P144</f>
        <v>0</v>
      </c>
      <c r="Q130" s="220"/>
      <c r="R130" s="221">
        <f>R131+R133+R135+R144</f>
        <v>1.1505099999999999</v>
      </c>
      <c r="S130" s="220"/>
      <c r="T130" s="222">
        <f>T131+T133+T135+T144</f>
        <v>0.012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84</v>
      </c>
      <c r="AT130" s="224" t="s">
        <v>76</v>
      </c>
      <c r="AU130" s="224" t="s">
        <v>77</v>
      </c>
      <c r="AY130" s="223" t="s">
        <v>159</v>
      </c>
      <c r="BK130" s="225">
        <f>BK131+BK133+BK135+BK144</f>
        <v>0</v>
      </c>
    </row>
    <row r="131" s="12" customFormat="1" ht="22.8" customHeight="1">
      <c r="A131" s="12"/>
      <c r="B131" s="213"/>
      <c r="C131" s="214"/>
      <c r="D131" s="215" t="s">
        <v>76</v>
      </c>
      <c r="E131" s="226" t="s">
        <v>182</v>
      </c>
      <c r="F131" s="226" t="s">
        <v>229</v>
      </c>
      <c r="G131" s="214"/>
      <c r="H131" s="214"/>
      <c r="I131" s="217"/>
      <c r="J131" s="227">
        <f>BK131</f>
        <v>0</v>
      </c>
      <c r="K131" s="214"/>
      <c r="L131" s="218"/>
      <c r="M131" s="219"/>
      <c r="N131" s="220"/>
      <c r="O131" s="220"/>
      <c r="P131" s="221">
        <f>P132</f>
        <v>0</v>
      </c>
      <c r="Q131" s="220"/>
      <c r="R131" s="221">
        <f>R132</f>
        <v>1.1505099999999999</v>
      </c>
      <c r="S131" s="220"/>
      <c r="T131" s="222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84</v>
      </c>
      <c r="AT131" s="224" t="s">
        <v>76</v>
      </c>
      <c r="AU131" s="224" t="s">
        <v>84</v>
      </c>
      <c r="AY131" s="223" t="s">
        <v>159</v>
      </c>
      <c r="BK131" s="225">
        <f>BK132</f>
        <v>0</v>
      </c>
    </row>
    <row r="132" s="2" customFormat="1" ht="24.15" customHeight="1">
      <c r="A132" s="38"/>
      <c r="B132" s="39"/>
      <c r="C132" s="228" t="s">
        <v>84</v>
      </c>
      <c r="D132" s="228" t="s">
        <v>162</v>
      </c>
      <c r="E132" s="229" t="s">
        <v>986</v>
      </c>
      <c r="F132" s="230" t="s">
        <v>987</v>
      </c>
      <c r="G132" s="231" t="s">
        <v>191</v>
      </c>
      <c r="H132" s="232">
        <v>0.5</v>
      </c>
      <c r="I132" s="233"/>
      <c r="J132" s="234">
        <f>ROUND(I132*H132,2)</f>
        <v>0</v>
      </c>
      <c r="K132" s="235"/>
      <c r="L132" s="44"/>
      <c r="M132" s="236" t="s">
        <v>1</v>
      </c>
      <c r="N132" s="237" t="s">
        <v>42</v>
      </c>
      <c r="O132" s="91"/>
      <c r="P132" s="238">
        <f>O132*H132</f>
        <v>0</v>
      </c>
      <c r="Q132" s="238">
        <v>2.3010199999999998</v>
      </c>
      <c r="R132" s="238">
        <f>Q132*H132</f>
        <v>1.1505099999999999</v>
      </c>
      <c r="S132" s="238">
        <v>0</v>
      </c>
      <c r="T132" s="23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0" t="s">
        <v>166</v>
      </c>
      <c r="AT132" s="240" t="s">
        <v>162</v>
      </c>
      <c r="AU132" s="240" t="s">
        <v>86</v>
      </c>
      <c r="AY132" s="17" t="s">
        <v>159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7" t="s">
        <v>84</v>
      </c>
      <c r="BK132" s="241">
        <f>ROUND(I132*H132,2)</f>
        <v>0</v>
      </c>
      <c r="BL132" s="17" t="s">
        <v>166</v>
      </c>
      <c r="BM132" s="240" t="s">
        <v>1679</v>
      </c>
    </row>
    <row r="133" s="12" customFormat="1" ht="22.8" customHeight="1">
      <c r="A133" s="12"/>
      <c r="B133" s="213"/>
      <c r="C133" s="214"/>
      <c r="D133" s="215" t="s">
        <v>76</v>
      </c>
      <c r="E133" s="226" t="s">
        <v>199</v>
      </c>
      <c r="F133" s="226" t="s">
        <v>294</v>
      </c>
      <c r="G133" s="214"/>
      <c r="H133" s="214"/>
      <c r="I133" s="217"/>
      <c r="J133" s="227">
        <f>BK133</f>
        <v>0</v>
      </c>
      <c r="K133" s="214"/>
      <c r="L133" s="218"/>
      <c r="M133" s="219"/>
      <c r="N133" s="220"/>
      <c r="O133" s="220"/>
      <c r="P133" s="221">
        <f>P134</f>
        <v>0</v>
      </c>
      <c r="Q133" s="220"/>
      <c r="R133" s="221">
        <f>R134</f>
        <v>0</v>
      </c>
      <c r="S133" s="220"/>
      <c r="T133" s="222">
        <f>T134</f>
        <v>0.012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84</v>
      </c>
      <c r="AT133" s="224" t="s">
        <v>76</v>
      </c>
      <c r="AU133" s="224" t="s">
        <v>84</v>
      </c>
      <c r="AY133" s="223" t="s">
        <v>159</v>
      </c>
      <c r="BK133" s="225">
        <f>BK134</f>
        <v>0</v>
      </c>
    </row>
    <row r="134" s="2" customFormat="1" ht="24.15" customHeight="1">
      <c r="A134" s="38"/>
      <c r="B134" s="39"/>
      <c r="C134" s="228" t="s">
        <v>86</v>
      </c>
      <c r="D134" s="228" t="s">
        <v>162</v>
      </c>
      <c r="E134" s="229" t="s">
        <v>752</v>
      </c>
      <c r="F134" s="230" t="s">
        <v>753</v>
      </c>
      <c r="G134" s="231" t="s">
        <v>264</v>
      </c>
      <c r="H134" s="232">
        <v>2</v>
      </c>
      <c r="I134" s="233"/>
      <c r="J134" s="234">
        <f>ROUND(I134*H134,2)</f>
        <v>0</v>
      </c>
      <c r="K134" s="235"/>
      <c r="L134" s="44"/>
      <c r="M134" s="236" t="s">
        <v>1</v>
      </c>
      <c r="N134" s="237" t="s">
        <v>42</v>
      </c>
      <c r="O134" s="91"/>
      <c r="P134" s="238">
        <f>O134*H134</f>
        <v>0</v>
      </c>
      <c r="Q134" s="238">
        <v>0</v>
      </c>
      <c r="R134" s="238">
        <f>Q134*H134</f>
        <v>0</v>
      </c>
      <c r="S134" s="238">
        <v>0.0060000000000000001</v>
      </c>
      <c r="T134" s="239">
        <f>S134*H134</f>
        <v>0.012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166</v>
      </c>
      <c r="AT134" s="240" t="s">
        <v>162</v>
      </c>
      <c r="AU134" s="240" t="s">
        <v>86</v>
      </c>
      <c r="AY134" s="17" t="s">
        <v>159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84</v>
      </c>
      <c r="BK134" s="241">
        <f>ROUND(I134*H134,2)</f>
        <v>0</v>
      </c>
      <c r="BL134" s="17" t="s">
        <v>166</v>
      </c>
      <c r="BM134" s="240" t="s">
        <v>1680</v>
      </c>
    </row>
    <row r="135" s="12" customFormat="1" ht="22.8" customHeight="1">
      <c r="A135" s="12"/>
      <c r="B135" s="213"/>
      <c r="C135" s="214"/>
      <c r="D135" s="215" t="s">
        <v>76</v>
      </c>
      <c r="E135" s="226" t="s">
        <v>315</v>
      </c>
      <c r="F135" s="226" t="s">
        <v>316</v>
      </c>
      <c r="G135" s="214"/>
      <c r="H135" s="214"/>
      <c r="I135" s="217"/>
      <c r="J135" s="227">
        <f>BK135</f>
        <v>0</v>
      </c>
      <c r="K135" s="214"/>
      <c r="L135" s="218"/>
      <c r="M135" s="219"/>
      <c r="N135" s="220"/>
      <c r="O135" s="220"/>
      <c r="P135" s="221">
        <f>SUM(P136:P143)</f>
        <v>0</v>
      </c>
      <c r="Q135" s="220"/>
      <c r="R135" s="221">
        <f>SUM(R136:R143)</f>
        <v>0</v>
      </c>
      <c r="S135" s="220"/>
      <c r="T135" s="222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84</v>
      </c>
      <c r="AT135" s="224" t="s">
        <v>76</v>
      </c>
      <c r="AU135" s="224" t="s">
        <v>84</v>
      </c>
      <c r="AY135" s="223" t="s">
        <v>159</v>
      </c>
      <c r="BK135" s="225">
        <f>SUM(BK136:BK143)</f>
        <v>0</v>
      </c>
    </row>
    <row r="136" s="2" customFormat="1" ht="24.15" customHeight="1">
      <c r="A136" s="38"/>
      <c r="B136" s="39"/>
      <c r="C136" s="228" t="s">
        <v>171</v>
      </c>
      <c r="D136" s="228" t="s">
        <v>162</v>
      </c>
      <c r="E136" s="229" t="s">
        <v>318</v>
      </c>
      <c r="F136" s="230" t="s">
        <v>319</v>
      </c>
      <c r="G136" s="231" t="s">
        <v>206</v>
      </c>
      <c r="H136" s="232">
        <v>0.060999999999999999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42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166</v>
      </c>
      <c r="AT136" s="240" t="s">
        <v>162</v>
      </c>
      <c r="AU136" s="240" t="s">
        <v>86</v>
      </c>
      <c r="AY136" s="17" t="s">
        <v>159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84</v>
      </c>
      <c r="BK136" s="241">
        <f>ROUND(I136*H136,2)</f>
        <v>0</v>
      </c>
      <c r="BL136" s="17" t="s">
        <v>166</v>
      </c>
      <c r="BM136" s="240" t="s">
        <v>1681</v>
      </c>
    </row>
    <row r="137" s="2" customFormat="1" ht="24.15" customHeight="1">
      <c r="A137" s="38"/>
      <c r="B137" s="39"/>
      <c r="C137" s="228" t="s">
        <v>166</v>
      </c>
      <c r="D137" s="228" t="s">
        <v>162</v>
      </c>
      <c r="E137" s="229" t="s">
        <v>322</v>
      </c>
      <c r="F137" s="230" t="s">
        <v>323</v>
      </c>
      <c r="G137" s="231" t="s">
        <v>206</v>
      </c>
      <c r="H137" s="232">
        <v>0.060999999999999999</v>
      </c>
      <c r="I137" s="233"/>
      <c r="J137" s="234">
        <f>ROUND(I137*H137,2)</f>
        <v>0</v>
      </c>
      <c r="K137" s="235"/>
      <c r="L137" s="44"/>
      <c r="M137" s="236" t="s">
        <v>1</v>
      </c>
      <c r="N137" s="237" t="s">
        <v>42</v>
      </c>
      <c r="O137" s="91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166</v>
      </c>
      <c r="AT137" s="240" t="s">
        <v>162</v>
      </c>
      <c r="AU137" s="240" t="s">
        <v>86</v>
      </c>
      <c r="AY137" s="17" t="s">
        <v>159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84</v>
      </c>
      <c r="BK137" s="241">
        <f>ROUND(I137*H137,2)</f>
        <v>0</v>
      </c>
      <c r="BL137" s="17" t="s">
        <v>166</v>
      </c>
      <c r="BM137" s="240" t="s">
        <v>1682</v>
      </c>
    </row>
    <row r="138" s="2" customFormat="1" ht="24.15" customHeight="1">
      <c r="A138" s="38"/>
      <c r="B138" s="39"/>
      <c r="C138" s="228" t="s">
        <v>178</v>
      </c>
      <c r="D138" s="228" t="s">
        <v>162</v>
      </c>
      <c r="E138" s="229" t="s">
        <v>326</v>
      </c>
      <c r="F138" s="230" t="s">
        <v>327</v>
      </c>
      <c r="G138" s="231" t="s">
        <v>206</v>
      </c>
      <c r="H138" s="232">
        <v>0.60999999999999999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42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166</v>
      </c>
      <c r="AT138" s="240" t="s">
        <v>162</v>
      </c>
      <c r="AU138" s="240" t="s">
        <v>86</v>
      </c>
      <c r="AY138" s="17" t="s">
        <v>159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84</v>
      </c>
      <c r="BK138" s="241">
        <f>ROUND(I138*H138,2)</f>
        <v>0</v>
      </c>
      <c r="BL138" s="17" t="s">
        <v>166</v>
      </c>
      <c r="BM138" s="240" t="s">
        <v>1683</v>
      </c>
    </row>
    <row r="139" s="13" customFormat="1">
      <c r="A139" s="13"/>
      <c r="B139" s="242"/>
      <c r="C139" s="243"/>
      <c r="D139" s="244" t="s">
        <v>193</v>
      </c>
      <c r="E139" s="243"/>
      <c r="F139" s="246" t="s">
        <v>1684</v>
      </c>
      <c r="G139" s="243"/>
      <c r="H139" s="247">
        <v>0.60999999999999999</v>
      </c>
      <c r="I139" s="248"/>
      <c r="J139" s="243"/>
      <c r="K139" s="243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193</v>
      </c>
      <c r="AU139" s="253" t="s">
        <v>86</v>
      </c>
      <c r="AV139" s="13" t="s">
        <v>86</v>
      </c>
      <c r="AW139" s="13" t="s">
        <v>4</v>
      </c>
      <c r="AX139" s="13" t="s">
        <v>84</v>
      </c>
      <c r="AY139" s="253" t="s">
        <v>159</v>
      </c>
    </row>
    <row r="140" s="2" customFormat="1" ht="33" customHeight="1">
      <c r="A140" s="38"/>
      <c r="B140" s="39"/>
      <c r="C140" s="228" t="s">
        <v>182</v>
      </c>
      <c r="D140" s="228" t="s">
        <v>162</v>
      </c>
      <c r="E140" s="229" t="s">
        <v>994</v>
      </c>
      <c r="F140" s="230" t="s">
        <v>995</v>
      </c>
      <c r="G140" s="231" t="s">
        <v>206</v>
      </c>
      <c r="H140" s="232">
        <v>0.060999999999999999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42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166</v>
      </c>
      <c r="AT140" s="240" t="s">
        <v>162</v>
      </c>
      <c r="AU140" s="240" t="s">
        <v>86</v>
      </c>
      <c r="AY140" s="17" t="s">
        <v>159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84</v>
      </c>
      <c r="BK140" s="241">
        <f>ROUND(I140*H140,2)</f>
        <v>0</v>
      </c>
      <c r="BL140" s="17" t="s">
        <v>166</v>
      </c>
      <c r="BM140" s="240" t="s">
        <v>1685</v>
      </c>
    </row>
    <row r="141" s="2" customFormat="1" ht="16.5" customHeight="1">
      <c r="A141" s="38"/>
      <c r="B141" s="39"/>
      <c r="C141" s="228" t="s">
        <v>188</v>
      </c>
      <c r="D141" s="228" t="s">
        <v>162</v>
      </c>
      <c r="E141" s="229" t="s">
        <v>997</v>
      </c>
      <c r="F141" s="230" t="s">
        <v>998</v>
      </c>
      <c r="G141" s="231" t="s">
        <v>206</v>
      </c>
      <c r="H141" s="232">
        <v>0.060999999999999999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42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166</v>
      </c>
      <c r="AT141" s="240" t="s">
        <v>162</v>
      </c>
      <c r="AU141" s="240" t="s">
        <v>86</v>
      </c>
      <c r="AY141" s="17" t="s">
        <v>159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84</v>
      </c>
      <c r="BK141" s="241">
        <f>ROUND(I141*H141,2)</f>
        <v>0</v>
      </c>
      <c r="BL141" s="17" t="s">
        <v>166</v>
      </c>
      <c r="BM141" s="240" t="s">
        <v>1686</v>
      </c>
    </row>
    <row r="142" s="2" customFormat="1" ht="24.15" customHeight="1">
      <c r="A142" s="38"/>
      <c r="B142" s="39"/>
      <c r="C142" s="228" t="s">
        <v>195</v>
      </c>
      <c r="D142" s="228" t="s">
        <v>162</v>
      </c>
      <c r="E142" s="229" t="s">
        <v>1000</v>
      </c>
      <c r="F142" s="230" t="s">
        <v>1001</v>
      </c>
      <c r="G142" s="231" t="s">
        <v>206</v>
      </c>
      <c r="H142" s="232">
        <v>0.060999999999999999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166</v>
      </c>
      <c r="AT142" s="240" t="s">
        <v>162</v>
      </c>
      <c r="AU142" s="240" t="s">
        <v>86</v>
      </c>
      <c r="AY142" s="17" t="s">
        <v>159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84</v>
      </c>
      <c r="BK142" s="241">
        <f>ROUND(I142*H142,2)</f>
        <v>0</v>
      </c>
      <c r="BL142" s="17" t="s">
        <v>166</v>
      </c>
      <c r="BM142" s="240" t="s">
        <v>1687</v>
      </c>
    </row>
    <row r="143" s="2" customFormat="1" ht="24.15" customHeight="1">
      <c r="A143" s="38"/>
      <c r="B143" s="39"/>
      <c r="C143" s="228" t="s">
        <v>199</v>
      </c>
      <c r="D143" s="228" t="s">
        <v>162</v>
      </c>
      <c r="E143" s="229" t="s">
        <v>768</v>
      </c>
      <c r="F143" s="230" t="s">
        <v>769</v>
      </c>
      <c r="G143" s="231" t="s">
        <v>206</v>
      </c>
      <c r="H143" s="232">
        <v>0.060999999999999999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166</v>
      </c>
      <c r="AT143" s="240" t="s">
        <v>162</v>
      </c>
      <c r="AU143" s="240" t="s">
        <v>86</v>
      </c>
      <c r="AY143" s="17" t="s">
        <v>159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84</v>
      </c>
      <c r="BK143" s="241">
        <f>ROUND(I143*H143,2)</f>
        <v>0</v>
      </c>
      <c r="BL143" s="17" t="s">
        <v>166</v>
      </c>
      <c r="BM143" s="240" t="s">
        <v>1688</v>
      </c>
    </row>
    <row r="144" s="12" customFormat="1" ht="22.8" customHeight="1">
      <c r="A144" s="12"/>
      <c r="B144" s="213"/>
      <c r="C144" s="214"/>
      <c r="D144" s="215" t="s">
        <v>76</v>
      </c>
      <c r="E144" s="226" t="s">
        <v>334</v>
      </c>
      <c r="F144" s="226" t="s">
        <v>335</v>
      </c>
      <c r="G144" s="214"/>
      <c r="H144" s="214"/>
      <c r="I144" s="217"/>
      <c r="J144" s="227">
        <f>BK144</f>
        <v>0</v>
      </c>
      <c r="K144" s="214"/>
      <c r="L144" s="218"/>
      <c r="M144" s="219"/>
      <c r="N144" s="220"/>
      <c r="O144" s="220"/>
      <c r="P144" s="221">
        <f>P145</f>
        <v>0</v>
      </c>
      <c r="Q144" s="220"/>
      <c r="R144" s="221">
        <f>R145</f>
        <v>0</v>
      </c>
      <c r="S144" s="220"/>
      <c r="T144" s="222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84</v>
      </c>
      <c r="AT144" s="224" t="s">
        <v>76</v>
      </c>
      <c r="AU144" s="224" t="s">
        <v>84</v>
      </c>
      <c r="AY144" s="223" t="s">
        <v>159</v>
      </c>
      <c r="BK144" s="225">
        <f>BK145</f>
        <v>0</v>
      </c>
    </row>
    <row r="145" s="2" customFormat="1" ht="16.5" customHeight="1">
      <c r="A145" s="38"/>
      <c r="B145" s="39"/>
      <c r="C145" s="228" t="s">
        <v>203</v>
      </c>
      <c r="D145" s="228" t="s">
        <v>162</v>
      </c>
      <c r="E145" s="229" t="s">
        <v>337</v>
      </c>
      <c r="F145" s="230" t="s">
        <v>338</v>
      </c>
      <c r="G145" s="231" t="s">
        <v>206</v>
      </c>
      <c r="H145" s="232">
        <v>1.151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166</v>
      </c>
      <c r="AT145" s="240" t="s">
        <v>162</v>
      </c>
      <c r="AU145" s="240" t="s">
        <v>86</v>
      </c>
      <c r="AY145" s="17" t="s">
        <v>159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84</v>
      </c>
      <c r="BK145" s="241">
        <f>ROUND(I145*H145,2)</f>
        <v>0</v>
      </c>
      <c r="BL145" s="17" t="s">
        <v>166</v>
      </c>
      <c r="BM145" s="240" t="s">
        <v>1689</v>
      </c>
    </row>
    <row r="146" s="12" customFormat="1" ht="25.92" customHeight="1">
      <c r="A146" s="12"/>
      <c r="B146" s="213"/>
      <c r="C146" s="214"/>
      <c r="D146" s="215" t="s">
        <v>76</v>
      </c>
      <c r="E146" s="216" t="s">
        <v>340</v>
      </c>
      <c r="F146" s="216" t="s">
        <v>341</v>
      </c>
      <c r="G146" s="214"/>
      <c r="H146" s="214"/>
      <c r="I146" s="217"/>
      <c r="J146" s="200">
        <f>BK146</f>
        <v>0</v>
      </c>
      <c r="K146" s="214"/>
      <c r="L146" s="218"/>
      <c r="M146" s="219"/>
      <c r="N146" s="220"/>
      <c r="O146" s="220"/>
      <c r="P146" s="221">
        <f>P147+P155</f>
        <v>0</v>
      </c>
      <c r="Q146" s="220"/>
      <c r="R146" s="221">
        <f>R147+R155</f>
        <v>0.0060600000000000011</v>
      </c>
      <c r="S146" s="220"/>
      <c r="T146" s="222">
        <f>T147+T155</f>
        <v>0.04929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86</v>
      </c>
      <c r="AT146" s="224" t="s">
        <v>76</v>
      </c>
      <c r="AU146" s="224" t="s">
        <v>77</v>
      </c>
      <c r="AY146" s="223" t="s">
        <v>159</v>
      </c>
      <c r="BK146" s="225">
        <f>BK147+BK155</f>
        <v>0</v>
      </c>
    </row>
    <row r="147" s="12" customFormat="1" ht="22.8" customHeight="1">
      <c r="A147" s="12"/>
      <c r="B147" s="213"/>
      <c r="C147" s="214"/>
      <c r="D147" s="215" t="s">
        <v>76</v>
      </c>
      <c r="E147" s="226" t="s">
        <v>1005</v>
      </c>
      <c r="F147" s="226" t="s">
        <v>1006</v>
      </c>
      <c r="G147" s="214"/>
      <c r="H147" s="214"/>
      <c r="I147" s="217"/>
      <c r="J147" s="227">
        <f>BK147</f>
        <v>0</v>
      </c>
      <c r="K147" s="214"/>
      <c r="L147" s="218"/>
      <c r="M147" s="219"/>
      <c r="N147" s="220"/>
      <c r="O147" s="220"/>
      <c r="P147" s="221">
        <f>SUM(P148:P154)</f>
        <v>0</v>
      </c>
      <c r="Q147" s="220"/>
      <c r="R147" s="221">
        <f>SUM(R148:R154)</f>
        <v>0.0059600000000000009</v>
      </c>
      <c r="S147" s="220"/>
      <c r="T147" s="222">
        <f>SUM(T148:T154)</f>
        <v>0.0025400000000000002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86</v>
      </c>
      <c r="AT147" s="224" t="s">
        <v>76</v>
      </c>
      <c r="AU147" s="224" t="s">
        <v>84</v>
      </c>
      <c r="AY147" s="223" t="s">
        <v>159</v>
      </c>
      <c r="BK147" s="225">
        <f>SUM(BK148:BK154)</f>
        <v>0</v>
      </c>
    </row>
    <row r="148" s="2" customFormat="1" ht="24.15" customHeight="1">
      <c r="A148" s="38"/>
      <c r="B148" s="39"/>
      <c r="C148" s="228" t="s">
        <v>160</v>
      </c>
      <c r="D148" s="228" t="s">
        <v>162</v>
      </c>
      <c r="E148" s="229" t="s">
        <v>1007</v>
      </c>
      <c r="F148" s="230" t="s">
        <v>1008</v>
      </c>
      <c r="G148" s="231" t="s">
        <v>264</v>
      </c>
      <c r="H148" s="232">
        <v>2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0.00148</v>
      </c>
      <c r="R148" s="238">
        <f>Q148*H148</f>
        <v>0.00296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235</v>
      </c>
      <c r="AT148" s="240" t="s">
        <v>162</v>
      </c>
      <c r="AU148" s="240" t="s">
        <v>86</v>
      </c>
      <c r="AY148" s="17" t="s">
        <v>159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84</v>
      </c>
      <c r="BK148" s="241">
        <f>ROUND(I148*H148,2)</f>
        <v>0</v>
      </c>
      <c r="BL148" s="17" t="s">
        <v>235</v>
      </c>
      <c r="BM148" s="240" t="s">
        <v>1690</v>
      </c>
    </row>
    <row r="149" s="2" customFormat="1" ht="16.5" customHeight="1">
      <c r="A149" s="38"/>
      <c r="B149" s="39"/>
      <c r="C149" s="228" t="s">
        <v>8</v>
      </c>
      <c r="D149" s="228" t="s">
        <v>162</v>
      </c>
      <c r="E149" s="229" t="s">
        <v>1010</v>
      </c>
      <c r="F149" s="230" t="s">
        <v>1011</v>
      </c>
      <c r="G149" s="231" t="s">
        <v>264</v>
      </c>
      <c r="H149" s="232">
        <v>1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42</v>
      </c>
      <c r="O149" s="91"/>
      <c r="P149" s="238">
        <f>O149*H149</f>
        <v>0</v>
      </c>
      <c r="Q149" s="238">
        <v>4.0000000000000003E-05</v>
      </c>
      <c r="R149" s="238">
        <f>Q149*H149</f>
        <v>4.0000000000000003E-05</v>
      </c>
      <c r="S149" s="238">
        <v>0.0025400000000000002</v>
      </c>
      <c r="T149" s="239">
        <f>S149*H149</f>
        <v>0.0025400000000000002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235</v>
      </c>
      <c r="AT149" s="240" t="s">
        <v>162</v>
      </c>
      <c r="AU149" s="240" t="s">
        <v>86</v>
      </c>
      <c r="AY149" s="17" t="s">
        <v>159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84</v>
      </c>
      <c r="BK149" s="241">
        <f>ROUND(I149*H149,2)</f>
        <v>0</v>
      </c>
      <c r="BL149" s="17" t="s">
        <v>235</v>
      </c>
      <c r="BM149" s="240" t="s">
        <v>1691</v>
      </c>
    </row>
    <row r="150" s="2" customFormat="1" ht="21.75" customHeight="1">
      <c r="A150" s="38"/>
      <c r="B150" s="39"/>
      <c r="C150" s="228" t="s">
        <v>218</v>
      </c>
      <c r="D150" s="228" t="s">
        <v>162</v>
      </c>
      <c r="E150" s="229" t="s">
        <v>1013</v>
      </c>
      <c r="F150" s="230" t="s">
        <v>1014</v>
      </c>
      <c r="G150" s="231" t="s">
        <v>264</v>
      </c>
      <c r="H150" s="232">
        <v>2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235</v>
      </c>
      <c r="AT150" s="240" t="s">
        <v>162</v>
      </c>
      <c r="AU150" s="240" t="s">
        <v>86</v>
      </c>
      <c r="AY150" s="17" t="s">
        <v>159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84</v>
      </c>
      <c r="BK150" s="241">
        <f>ROUND(I150*H150,2)</f>
        <v>0</v>
      </c>
      <c r="BL150" s="17" t="s">
        <v>235</v>
      </c>
      <c r="BM150" s="240" t="s">
        <v>1692</v>
      </c>
    </row>
    <row r="151" s="2" customFormat="1" ht="21.75" customHeight="1">
      <c r="A151" s="38"/>
      <c r="B151" s="39"/>
      <c r="C151" s="228" t="s">
        <v>224</v>
      </c>
      <c r="D151" s="228" t="s">
        <v>162</v>
      </c>
      <c r="E151" s="229" t="s">
        <v>1016</v>
      </c>
      <c r="F151" s="230" t="s">
        <v>1017</v>
      </c>
      <c r="G151" s="231" t="s">
        <v>367</v>
      </c>
      <c r="H151" s="232">
        <v>2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42</v>
      </c>
      <c r="O151" s="91"/>
      <c r="P151" s="238">
        <f>O151*H151</f>
        <v>0</v>
      </c>
      <c r="Q151" s="238">
        <v>0.00054000000000000001</v>
      </c>
      <c r="R151" s="238">
        <f>Q151*H151</f>
        <v>0.00108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235</v>
      </c>
      <c r="AT151" s="240" t="s">
        <v>162</v>
      </c>
      <c r="AU151" s="240" t="s">
        <v>86</v>
      </c>
      <c r="AY151" s="17" t="s">
        <v>159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84</v>
      </c>
      <c r="BK151" s="241">
        <f>ROUND(I151*H151,2)</f>
        <v>0</v>
      </c>
      <c r="BL151" s="17" t="s">
        <v>235</v>
      </c>
      <c r="BM151" s="240" t="s">
        <v>1693</v>
      </c>
    </row>
    <row r="152" s="2" customFormat="1" ht="24.15" customHeight="1">
      <c r="A152" s="38"/>
      <c r="B152" s="39"/>
      <c r="C152" s="228" t="s">
        <v>230</v>
      </c>
      <c r="D152" s="228" t="s">
        <v>162</v>
      </c>
      <c r="E152" s="229" t="s">
        <v>1019</v>
      </c>
      <c r="F152" s="230" t="s">
        <v>1008</v>
      </c>
      <c r="G152" s="231" t="s">
        <v>165</v>
      </c>
      <c r="H152" s="232">
        <v>1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0.00148</v>
      </c>
      <c r="R152" s="238">
        <f>Q152*H152</f>
        <v>0.00148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235</v>
      </c>
      <c r="AT152" s="240" t="s">
        <v>162</v>
      </c>
      <c r="AU152" s="240" t="s">
        <v>86</v>
      </c>
      <c r="AY152" s="17" t="s">
        <v>159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84</v>
      </c>
      <c r="BK152" s="241">
        <f>ROUND(I152*H152,2)</f>
        <v>0</v>
      </c>
      <c r="BL152" s="17" t="s">
        <v>235</v>
      </c>
      <c r="BM152" s="240" t="s">
        <v>1694</v>
      </c>
    </row>
    <row r="153" s="2" customFormat="1" ht="33" customHeight="1">
      <c r="A153" s="38"/>
      <c r="B153" s="39"/>
      <c r="C153" s="228" t="s">
        <v>235</v>
      </c>
      <c r="D153" s="228" t="s">
        <v>162</v>
      </c>
      <c r="E153" s="229" t="s">
        <v>1021</v>
      </c>
      <c r="F153" s="230" t="s">
        <v>1022</v>
      </c>
      <c r="G153" s="231" t="s">
        <v>264</v>
      </c>
      <c r="H153" s="232">
        <v>2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0.00020000000000000001</v>
      </c>
      <c r="R153" s="238">
        <f>Q153*H153</f>
        <v>0.00040000000000000002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235</v>
      </c>
      <c r="AT153" s="240" t="s">
        <v>162</v>
      </c>
      <c r="AU153" s="240" t="s">
        <v>86</v>
      </c>
      <c r="AY153" s="17" t="s">
        <v>159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84</v>
      </c>
      <c r="BK153" s="241">
        <f>ROUND(I153*H153,2)</f>
        <v>0</v>
      </c>
      <c r="BL153" s="17" t="s">
        <v>235</v>
      </c>
      <c r="BM153" s="240" t="s">
        <v>1695</v>
      </c>
    </row>
    <row r="154" s="2" customFormat="1" ht="24.15" customHeight="1">
      <c r="A154" s="38"/>
      <c r="B154" s="39"/>
      <c r="C154" s="228" t="s">
        <v>240</v>
      </c>
      <c r="D154" s="228" t="s">
        <v>162</v>
      </c>
      <c r="E154" s="229" t="s">
        <v>1696</v>
      </c>
      <c r="F154" s="230" t="s">
        <v>1697</v>
      </c>
      <c r="G154" s="231" t="s">
        <v>206</v>
      </c>
      <c r="H154" s="232">
        <v>0.0060000000000000001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235</v>
      </c>
      <c r="AT154" s="240" t="s">
        <v>162</v>
      </c>
      <c r="AU154" s="240" t="s">
        <v>86</v>
      </c>
      <c r="AY154" s="17" t="s">
        <v>159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84</v>
      </c>
      <c r="BK154" s="241">
        <f>ROUND(I154*H154,2)</f>
        <v>0</v>
      </c>
      <c r="BL154" s="17" t="s">
        <v>235</v>
      </c>
      <c r="BM154" s="240" t="s">
        <v>1698</v>
      </c>
    </row>
    <row r="155" s="12" customFormat="1" ht="22.8" customHeight="1">
      <c r="A155" s="12"/>
      <c r="B155" s="213"/>
      <c r="C155" s="214"/>
      <c r="D155" s="215" t="s">
        <v>76</v>
      </c>
      <c r="E155" s="226" t="s">
        <v>1041</v>
      </c>
      <c r="F155" s="226" t="s">
        <v>1042</v>
      </c>
      <c r="G155" s="214"/>
      <c r="H155" s="214"/>
      <c r="I155" s="217"/>
      <c r="J155" s="227">
        <f>BK155</f>
        <v>0</v>
      </c>
      <c r="K155" s="214"/>
      <c r="L155" s="218"/>
      <c r="M155" s="219"/>
      <c r="N155" s="220"/>
      <c r="O155" s="220"/>
      <c r="P155" s="221">
        <f>SUM(P156:P158)</f>
        <v>0</v>
      </c>
      <c r="Q155" s="220"/>
      <c r="R155" s="221">
        <f>SUM(R156:R158)</f>
        <v>0.00010000000000000001</v>
      </c>
      <c r="S155" s="220"/>
      <c r="T155" s="222">
        <f>SUM(T156:T158)</f>
        <v>0.04675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86</v>
      </c>
      <c r="AT155" s="224" t="s">
        <v>76</v>
      </c>
      <c r="AU155" s="224" t="s">
        <v>84</v>
      </c>
      <c r="AY155" s="223" t="s">
        <v>159</v>
      </c>
      <c r="BK155" s="225">
        <f>SUM(BK156:BK158)</f>
        <v>0</v>
      </c>
    </row>
    <row r="156" s="2" customFormat="1" ht="24.15" customHeight="1">
      <c r="A156" s="38"/>
      <c r="B156" s="39"/>
      <c r="C156" s="228" t="s">
        <v>245</v>
      </c>
      <c r="D156" s="228" t="s">
        <v>162</v>
      </c>
      <c r="E156" s="229" t="s">
        <v>1043</v>
      </c>
      <c r="F156" s="230" t="s">
        <v>1044</v>
      </c>
      <c r="G156" s="231" t="s">
        <v>367</v>
      </c>
      <c r="H156" s="232">
        <v>1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235</v>
      </c>
      <c r="AT156" s="240" t="s">
        <v>162</v>
      </c>
      <c r="AU156" s="240" t="s">
        <v>86</v>
      </c>
      <c r="AY156" s="17" t="s">
        <v>159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84</v>
      </c>
      <c r="BK156" s="241">
        <f>ROUND(I156*H156,2)</f>
        <v>0</v>
      </c>
      <c r="BL156" s="17" t="s">
        <v>235</v>
      </c>
      <c r="BM156" s="240" t="s">
        <v>1699</v>
      </c>
    </row>
    <row r="157" s="2" customFormat="1" ht="24.15" customHeight="1">
      <c r="A157" s="38"/>
      <c r="B157" s="39"/>
      <c r="C157" s="228" t="s">
        <v>250</v>
      </c>
      <c r="D157" s="228" t="s">
        <v>162</v>
      </c>
      <c r="E157" s="229" t="s">
        <v>1046</v>
      </c>
      <c r="F157" s="230" t="s">
        <v>1047</v>
      </c>
      <c r="G157" s="231" t="s">
        <v>367</v>
      </c>
      <c r="H157" s="232">
        <v>1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8.0000000000000007E-05</v>
      </c>
      <c r="R157" s="238">
        <f>Q157*H157</f>
        <v>8.0000000000000007E-05</v>
      </c>
      <c r="S157" s="238">
        <v>0.04675</v>
      </c>
      <c r="T157" s="239">
        <f>S157*H157</f>
        <v>0.04675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235</v>
      </c>
      <c r="AT157" s="240" t="s">
        <v>162</v>
      </c>
      <c r="AU157" s="240" t="s">
        <v>86</v>
      </c>
      <c r="AY157" s="17" t="s">
        <v>159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84</v>
      </c>
      <c r="BK157" s="241">
        <f>ROUND(I157*H157,2)</f>
        <v>0</v>
      </c>
      <c r="BL157" s="17" t="s">
        <v>235</v>
      </c>
      <c r="BM157" s="240" t="s">
        <v>1700</v>
      </c>
    </row>
    <row r="158" s="2" customFormat="1" ht="24.15" customHeight="1">
      <c r="A158" s="38"/>
      <c r="B158" s="39"/>
      <c r="C158" s="228" t="s">
        <v>257</v>
      </c>
      <c r="D158" s="228" t="s">
        <v>162</v>
      </c>
      <c r="E158" s="229" t="s">
        <v>1701</v>
      </c>
      <c r="F158" s="230" t="s">
        <v>1702</v>
      </c>
      <c r="G158" s="231" t="s">
        <v>367</v>
      </c>
      <c r="H158" s="232">
        <v>1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2.0000000000000002E-05</v>
      </c>
      <c r="R158" s="238">
        <f>Q158*H158</f>
        <v>2.0000000000000002E-05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235</v>
      </c>
      <c r="AT158" s="240" t="s">
        <v>162</v>
      </c>
      <c r="AU158" s="240" t="s">
        <v>86</v>
      </c>
      <c r="AY158" s="17" t="s">
        <v>159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84</v>
      </c>
      <c r="BK158" s="241">
        <f>ROUND(I158*H158,2)</f>
        <v>0</v>
      </c>
      <c r="BL158" s="17" t="s">
        <v>235</v>
      </c>
      <c r="BM158" s="240" t="s">
        <v>1703</v>
      </c>
    </row>
    <row r="159" s="2" customFormat="1" ht="49.92" customHeight="1">
      <c r="A159" s="38"/>
      <c r="B159" s="39"/>
      <c r="C159" s="40"/>
      <c r="D159" s="40"/>
      <c r="E159" s="216" t="s">
        <v>742</v>
      </c>
      <c r="F159" s="216" t="s">
        <v>743</v>
      </c>
      <c r="G159" s="40"/>
      <c r="H159" s="40"/>
      <c r="I159" s="40"/>
      <c r="J159" s="200">
        <f>BK159</f>
        <v>0</v>
      </c>
      <c r="K159" s="40"/>
      <c r="L159" s="44"/>
      <c r="M159" s="278"/>
      <c r="N159" s="279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76</v>
      </c>
      <c r="AU159" s="17" t="s">
        <v>77</v>
      </c>
      <c r="AY159" s="17" t="s">
        <v>744</v>
      </c>
      <c r="BK159" s="241">
        <f>SUM(BK160:BK164)</f>
        <v>0</v>
      </c>
    </row>
    <row r="160" s="2" customFormat="1" ht="16.32" customHeight="1">
      <c r="A160" s="38"/>
      <c r="B160" s="39"/>
      <c r="C160" s="292" t="s">
        <v>1</v>
      </c>
      <c r="D160" s="292" t="s">
        <v>162</v>
      </c>
      <c r="E160" s="293" t="s">
        <v>1</v>
      </c>
      <c r="F160" s="294" t="s">
        <v>1</v>
      </c>
      <c r="G160" s="295" t="s">
        <v>1</v>
      </c>
      <c r="H160" s="296"/>
      <c r="I160" s="297"/>
      <c r="J160" s="298">
        <f>BK160</f>
        <v>0</v>
      </c>
      <c r="K160" s="235"/>
      <c r="L160" s="44"/>
      <c r="M160" s="299" t="s">
        <v>1</v>
      </c>
      <c r="N160" s="300" t="s">
        <v>42</v>
      </c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744</v>
      </c>
      <c r="AU160" s="17" t="s">
        <v>84</v>
      </c>
      <c r="AY160" s="17" t="s">
        <v>744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84</v>
      </c>
      <c r="BK160" s="241">
        <f>I160*H160</f>
        <v>0</v>
      </c>
    </row>
    <row r="161" s="2" customFormat="1" ht="16.32" customHeight="1">
      <c r="A161" s="38"/>
      <c r="B161" s="39"/>
      <c r="C161" s="292" t="s">
        <v>1</v>
      </c>
      <c r="D161" s="292" t="s">
        <v>162</v>
      </c>
      <c r="E161" s="293" t="s">
        <v>1</v>
      </c>
      <c r="F161" s="294" t="s">
        <v>1</v>
      </c>
      <c r="G161" s="295" t="s">
        <v>1</v>
      </c>
      <c r="H161" s="296"/>
      <c r="I161" s="297"/>
      <c r="J161" s="298">
        <f>BK161</f>
        <v>0</v>
      </c>
      <c r="K161" s="235"/>
      <c r="L161" s="44"/>
      <c r="M161" s="299" t="s">
        <v>1</v>
      </c>
      <c r="N161" s="300" t="s">
        <v>42</v>
      </c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744</v>
      </c>
      <c r="AU161" s="17" t="s">
        <v>84</v>
      </c>
      <c r="AY161" s="17" t="s">
        <v>744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84</v>
      </c>
      <c r="BK161" s="241">
        <f>I161*H161</f>
        <v>0</v>
      </c>
    </row>
    <row r="162" s="2" customFormat="1" ht="16.32" customHeight="1">
      <c r="A162" s="38"/>
      <c r="B162" s="39"/>
      <c r="C162" s="292" t="s">
        <v>1</v>
      </c>
      <c r="D162" s="292" t="s">
        <v>162</v>
      </c>
      <c r="E162" s="293" t="s">
        <v>1</v>
      </c>
      <c r="F162" s="294" t="s">
        <v>1</v>
      </c>
      <c r="G162" s="295" t="s">
        <v>1</v>
      </c>
      <c r="H162" s="296"/>
      <c r="I162" s="297"/>
      <c r="J162" s="298">
        <f>BK162</f>
        <v>0</v>
      </c>
      <c r="K162" s="235"/>
      <c r="L162" s="44"/>
      <c r="M162" s="299" t="s">
        <v>1</v>
      </c>
      <c r="N162" s="300" t="s">
        <v>42</v>
      </c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744</v>
      </c>
      <c r="AU162" s="17" t="s">
        <v>84</v>
      </c>
      <c r="AY162" s="17" t="s">
        <v>744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84</v>
      </c>
      <c r="BK162" s="241">
        <f>I162*H162</f>
        <v>0</v>
      </c>
    </row>
    <row r="163" s="2" customFormat="1" ht="16.32" customHeight="1">
      <c r="A163" s="38"/>
      <c r="B163" s="39"/>
      <c r="C163" s="292" t="s">
        <v>1</v>
      </c>
      <c r="D163" s="292" t="s">
        <v>162</v>
      </c>
      <c r="E163" s="293" t="s">
        <v>1</v>
      </c>
      <c r="F163" s="294" t="s">
        <v>1</v>
      </c>
      <c r="G163" s="295" t="s">
        <v>1</v>
      </c>
      <c r="H163" s="296"/>
      <c r="I163" s="297"/>
      <c r="J163" s="298">
        <f>BK163</f>
        <v>0</v>
      </c>
      <c r="K163" s="235"/>
      <c r="L163" s="44"/>
      <c r="M163" s="299" t="s">
        <v>1</v>
      </c>
      <c r="N163" s="300" t="s">
        <v>42</v>
      </c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744</v>
      </c>
      <c r="AU163" s="17" t="s">
        <v>84</v>
      </c>
      <c r="AY163" s="17" t="s">
        <v>744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84</v>
      </c>
      <c r="BK163" s="241">
        <f>I163*H163</f>
        <v>0</v>
      </c>
    </row>
    <row r="164" s="2" customFormat="1" ht="16.32" customHeight="1">
      <c r="A164" s="38"/>
      <c r="B164" s="39"/>
      <c r="C164" s="292" t="s">
        <v>1</v>
      </c>
      <c r="D164" s="292" t="s">
        <v>162</v>
      </c>
      <c r="E164" s="293" t="s">
        <v>1</v>
      </c>
      <c r="F164" s="294" t="s">
        <v>1</v>
      </c>
      <c r="G164" s="295" t="s">
        <v>1</v>
      </c>
      <c r="H164" s="296"/>
      <c r="I164" s="297"/>
      <c r="J164" s="298">
        <f>BK164</f>
        <v>0</v>
      </c>
      <c r="K164" s="235"/>
      <c r="L164" s="44"/>
      <c r="M164" s="299" t="s">
        <v>1</v>
      </c>
      <c r="N164" s="300" t="s">
        <v>42</v>
      </c>
      <c r="O164" s="301"/>
      <c r="P164" s="301"/>
      <c r="Q164" s="301"/>
      <c r="R164" s="301"/>
      <c r="S164" s="301"/>
      <c r="T164" s="30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744</v>
      </c>
      <c r="AU164" s="17" t="s">
        <v>84</v>
      </c>
      <c r="AY164" s="17" t="s">
        <v>744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84</v>
      </c>
      <c r="BK164" s="241">
        <f>I164*H164</f>
        <v>0</v>
      </c>
    </row>
    <row r="165" s="2" customFormat="1" ht="6.96" customHeight="1">
      <c r="A165" s="38"/>
      <c r="B165" s="66"/>
      <c r="C165" s="67"/>
      <c r="D165" s="67"/>
      <c r="E165" s="67"/>
      <c r="F165" s="67"/>
      <c r="G165" s="67"/>
      <c r="H165" s="67"/>
      <c r="I165" s="67"/>
      <c r="J165" s="67"/>
      <c r="K165" s="67"/>
      <c r="L165" s="44"/>
      <c r="M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</sheetData>
  <sheetProtection sheet="1" autoFilter="0" formatColumns="0" formatRows="0" objects="1" scenarios="1" spinCount="100000" saltValue="u4QuCrNcjumUxmpiNN4o7UouV6ofpXallYtpfgTwdc1jepJPfsfk6h2OTxULnp83GjAgGA9MOD7aBCraHRIaTQ==" hashValue="zTok6M6CREhkNZmFB3z6Xmi0xf4r/M2IyTZLGXSYR9B12wHZfGLXmn+DS2+BCreGDLzGIObcENyZHn/V7wNcOg==" algorithmName="SHA-512" password="CC35"/>
  <autoFilter ref="C128:K1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dataValidations count="2">
    <dataValidation type="list" allowBlank="1" showInputMessage="1" showErrorMessage="1" error="Povoleny jsou hodnoty K, M." sqref="D160:D165">
      <formula1>"K, M"</formula1>
    </dataValidation>
    <dataValidation type="list" allowBlank="1" showInputMessage="1" showErrorMessage="1" error="Povoleny jsou hodnoty základní, snížená, zákl. přenesená, sníž. přenesená, nulová." sqref="N160:N165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114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Stavební úpravy školských objektů a zahrady ZŠ Nepomucká</v>
      </c>
      <c r="F7" s="150"/>
      <c r="G7" s="150"/>
      <c r="H7" s="150"/>
      <c r="L7" s="20"/>
    </row>
    <row r="8" s="1" customFormat="1" ht="12" customHeight="1">
      <c r="B8" s="20"/>
      <c r="D8" s="150" t="s">
        <v>115</v>
      </c>
      <c r="L8" s="20"/>
    </row>
    <row r="9" s="2" customFormat="1" ht="16.5" customHeight="1">
      <c r="A9" s="38"/>
      <c r="B9" s="44"/>
      <c r="C9" s="38"/>
      <c r="D9" s="38"/>
      <c r="E9" s="151" t="s">
        <v>1233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745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1704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12. 11. 2024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>22794107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>ABCD studio s.r.o.</v>
      </c>
      <c r="F23" s="38"/>
      <c r="G23" s="38"/>
      <c r="H23" s="38"/>
      <c r="I23" s="150" t="s">
        <v>26</v>
      </c>
      <c r="J23" s="141" t="str">
        <f>IF('Rekapitulace stavby'!AN17="","",'Rekapitulace stavby'!AN17)</f>
        <v>CZ22794107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34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37</v>
      </c>
      <c r="E32" s="38"/>
      <c r="F32" s="38"/>
      <c r="G32" s="38"/>
      <c r="H32" s="38"/>
      <c r="I32" s="38"/>
      <c r="J32" s="160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39</v>
      </c>
      <c r="G34" s="38"/>
      <c r="H34" s="38"/>
      <c r="I34" s="161" t="s">
        <v>38</v>
      </c>
      <c r="J34" s="161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41</v>
      </c>
      <c r="E35" s="150" t="s">
        <v>42</v>
      </c>
      <c r="F35" s="163">
        <f>ROUND((ROUND((SUM(BE127:BE187)),  2) + SUM(BE189:BE193)), 2)</f>
        <v>0</v>
      </c>
      <c r="G35" s="38"/>
      <c r="H35" s="38"/>
      <c r="I35" s="164">
        <v>0.20999999999999999</v>
      </c>
      <c r="J35" s="163">
        <f>ROUND((ROUND(((SUM(BE127:BE187))*I35),  2) + (SUM(BE189:BE193)*I35)),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43</v>
      </c>
      <c r="F36" s="163">
        <f>ROUND((ROUND((SUM(BF127:BF187)),  2) + SUM(BF189:BF193)), 2)</f>
        <v>0</v>
      </c>
      <c r="G36" s="38"/>
      <c r="H36" s="38"/>
      <c r="I36" s="164">
        <v>0.12</v>
      </c>
      <c r="J36" s="163">
        <f>ROUND((ROUND(((SUM(BF127:BF187))*I36),  2) + (SUM(BF189:BF193)*I36)),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44</v>
      </c>
      <c r="F37" s="163">
        <f>ROUND((ROUND((SUM(BG127:BG187)),  2) + SUM(BG189:BG193)),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45</v>
      </c>
      <c r="F38" s="163">
        <f>ROUND((ROUND((SUM(BH127:BH187)),  2) + SUM(BH189:BH193)),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46</v>
      </c>
      <c r="F39" s="163">
        <f>ROUND((ROUND((SUM(BI127:BI187)),  2) + SUM(BI189:BI193)),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47</v>
      </c>
      <c r="E41" s="167"/>
      <c r="F41" s="167"/>
      <c r="G41" s="168" t="s">
        <v>48</v>
      </c>
      <c r="H41" s="169" t="s">
        <v>49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Stavební úpravy školských objektů a zahrady ZŠ Nepomucká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1233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745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SO-02 ELE - Elektromontáže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12. 11. 2024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>ABCD studio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34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118</v>
      </c>
      <c r="D96" s="185"/>
      <c r="E96" s="185"/>
      <c r="F96" s="185"/>
      <c r="G96" s="185"/>
      <c r="H96" s="185"/>
      <c r="I96" s="185"/>
      <c r="J96" s="186" t="s">
        <v>119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120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121</v>
      </c>
    </row>
    <row r="99" s="9" customFormat="1" ht="24.96" customHeight="1">
      <c r="A99" s="9"/>
      <c r="B99" s="188"/>
      <c r="C99" s="189"/>
      <c r="D99" s="190" t="s">
        <v>1705</v>
      </c>
      <c r="E99" s="191"/>
      <c r="F99" s="191"/>
      <c r="G99" s="191"/>
      <c r="H99" s="191"/>
      <c r="I99" s="191"/>
      <c r="J99" s="192">
        <f>J128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8"/>
      <c r="C100" s="189"/>
      <c r="D100" s="190" t="s">
        <v>1057</v>
      </c>
      <c r="E100" s="191"/>
      <c r="F100" s="191"/>
      <c r="G100" s="191"/>
      <c r="H100" s="191"/>
      <c r="I100" s="191"/>
      <c r="J100" s="192">
        <f>J139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8"/>
      <c r="C101" s="189"/>
      <c r="D101" s="190" t="s">
        <v>1058</v>
      </c>
      <c r="E101" s="191"/>
      <c r="F101" s="191"/>
      <c r="G101" s="191"/>
      <c r="H101" s="191"/>
      <c r="I101" s="191"/>
      <c r="J101" s="192">
        <f>J169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8"/>
      <c r="C102" s="189"/>
      <c r="D102" s="190" t="s">
        <v>1706</v>
      </c>
      <c r="E102" s="191"/>
      <c r="F102" s="191"/>
      <c r="G102" s="191"/>
      <c r="H102" s="191"/>
      <c r="I102" s="191"/>
      <c r="J102" s="192">
        <f>J178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8"/>
      <c r="C103" s="189"/>
      <c r="D103" s="190" t="s">
        <v>1061</v>
      </c>
      <c r="E103" s="191"/>
      <c r="F103" s="191"/>
      <c r="G103" s="191"/>
      <c r="H103" s="191"/>
      <c r="I103" s="191"/>
      <c r="J103" s="192">
        <f>J184</f>
        <v>0</v>
      </c>
      <c r="K103" s="189"/>
      <c r="L103" s="19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8"/>
      <c r="C104" s="189"/>
      <c r="D104" s="190" t="s">
        <v>1062</v>
      </c>
      <c r="E104" s="191"/>
      <c r="F104" s="191"/>
      <c r="G104" s="191"/>
      <c r="H104" s="191"/>
      <c r="I104" s="191"/>
      <c r="J104" s="192">
        <f>J186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1.84" customHeight="1">
      <c r="A105" s="9"/>
      <c r="B105" s="188"/>
      <c r="C105" s="189"/>
      <c r="D105" s="199" t="s">
        <v>143</v>
      </c>
      <c r="E105" s="189"/>
      <c r="F105" s="189"/>
      <c r="G105" s="189"/>
      <c r="H105" s="189"/>
      <c r="I105" s="189"/>
      <c r="J105" s="200">
        <f>J188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144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3" t="str">
        <f>E7</f>
        <v>Stavební úpravy školských objektů a zahrady ZŠ Nepomucká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115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83" t="s">
        <v>1233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745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SO-02 ELE - Elektromontáže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 xml:space="preserve"> </v>
      </c>
      <c r="G121" s="40"/>
      <c r="H121" s="40"/>
      <c r="I121" s="32" t="s">
        <v>22</v>
      </c>
      <c r="J121" s="79" t="str">
        <f>IF(J14="","",J14)</f>
        <v>12. 11. 2024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E17</f>
        <v xml:space="preserve"> </v>
      </c>
      <c r="G123" s="40"/>
      <c r="H123" s="40"/>
      <c r="I123" s="32" t="s">
        <v>29</v>
      </c>
      <c r="J123" s="36" t="str">
        <f>E23</f>
        <v>ABCD studio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IF(E20="","",E20)</f>
        <v>Vyplň údaj</v>
      </c>
      <c r="G124" s="40"/>
      <c r="H124" s="40"/>
      <c r="I124" s="32" t="s">
        <v>34</v>
      </c>
      <c r="J124" s="36" t="str">
        <f>E26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01"/>
      <c r="B126" s="202"/>
      <c r="C126" s="203" t="s">
        <v>145</v>
      </c>
      <c r="D126" s="204" t="s">
        <v>62</v>
      </c>
      <c r="E126" s="204" t="s">
        <v>58</v>
      </c>
      <c r="F126" s="204" t="s">
        <v>59</v>
      </c>
      <c r="G126" s="204" t="s">
        <v>146</v>
      </c>
      <c r="H126" s="204" t="s">
        <v>147</v>
      </c>
      <c r="I126" s="204" t="s">
        <v>148</v>
      </c>
      <c r="J126" s="205" t="s">
        <v>119</v>
      </c>
      <c r="K126" s="206" t="s">
        <v>149</v>
      </c>
      <c r="L126" s="207"/>
      <c r="M126" s="100" t="s">
        <v>1</v>
      </c>
      <c r="N126" s="101" t="s">
        <v>41</v>
      </c>
      <c r="O126" s="101" t="s">
        <v>150</v>
      </c>
      <c r="P126" s="101" t="s">
        <v>151</v>
      </c>
      <c r="Q126" s="101" t="s">
        <v>152</v>
      </c>
      <c r="R126" s="101" t="s">
        <v>153</v>
      </c>
      <c r="S126" s="101" t="s">
        <v>154</v>
      </c>
      <c r="T126" s="102" t="s">
        <v>155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8"/>
      <c r="B127" s="39"/>
      <c r="C127" s="107" t="s">
        <v>156</v>
      </c>
      <c r="D127" s="40"/>
      <c r="E127" s="40"/>
      <c r="F127" s="40"/>
      <c r="G127" s="40"/>
      <c r="H127" s="40"/>
      <c r="I127" s="40"/>
      <c r="J127" s="208">
        <f>BK127</f>
        <v>0</v>
      </c>
      <c r="K127" s="40"/>
      <c r="L127" s="44"/>
      <c r="M127" s="103"/>
      <c r="N127" s="209"/>
      <c r="O127" s="104"/>
      <c r="P127" s="210">
        <f>P128+P139+P169+P178+P184+P186+P188</f>
        <v>0</v>
      </c>
      <c r="Q127" s="104"/>
      <c r="R127" s="210">
        <f>R128+R139+R169+R178+R184+R186+R188</f>
        <v>0</v>
      </c>
      <c r="S127" s="104"/>
      <c r="T127" s="211">
        <f>T128+T139+T169+T178+T184+T186+T188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76</v>
      </c>
      <c r="AU127" s="17" t="s">
        <v>121</v>
      </c>
      <c r="BK127" s="212">
        <f>BK128+BK139+BK169+BK178+BK184+BK186+BK188</f>
        <v>0</v>
      </c>
    </row>
    <row r="128" s="12" customFormat="1" ht="25.92" customHeight="1">
      <c r="A128" s="12"/>
      <c r="B128" s="213"/>
      <c r="C128" s="214"/>
      <c r="D128" s="215" t="s">
        <v>76</v>
      </c>
      <c r="E128" s="216" t="s">
        <v>1063</v>
      </c>
      <c r="F128" s="216" t="s">
        <v>1707</v>
      </c>
      <c r="G128" s="214"/>
      <c r="H128" s="214"/>
      <c r="I128" s="217"/>
      <c r="J128" s="200">
        <f>BK128</f>
        <v>0</v>
      </c>
      <c r="K128" s="214"/>
      <c r="L128" s="218"/>
      <c r="M128" s="219"/>
      <c r="N128" s="220"/>
      <c r="O128" s="220"/>
      <c r="P128" s="221">
        <f>SUM(P129:P138)</f>
        <v>0</v>
      </c>
      <c r="Q128" s="220"/>
      <c r="R128" s="221">
        <f>SUM(R129:R138)</f>
        <v>0</v>
      </c>
      <c r="S128" s="220"/>
      <c r="T128" s="222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76</v>
      </c>
      <c r="AU128" s="224" t="s">
        <v>77</v>
      </c>
      <c r="AY128" s="223" t="s">
        <v>159</v>
      </c>
      <c r="BK128" s="225">
        <f>SUM(BK129:BK138)</f>
        <v>0</v>
      </c>
    </row>
    <row r="129" s="2" customFormat="1" ht="16.5" customHeight="1">
      <c r="A129" s="38"/>
      <c r="B129" s="39"/>
      <c r="C129" s="228" t="s">
        <v>77</v>
      </c>
      <c r="D129" s="228" t="s">
        <v>162</v>
      </c>
      <c r="E129" s="229" t="s">
        <v>1065</v>
      </c>
      <c r="F129" s="230" t="s">
        <v>1066</v>
      </c>
      <c r="G129" s="231" t="s">
        <v>1067</v>
      </c>
      <c r="H129" s="232">
        <v>2</v>
      </c>
      <c r="I129" s="233"/>
      <c r="J129" s="234">
        <f>ROUND(I129*H129,2)</f>
        <v>0</v>
      </c>
      <c r="K129" s="235"/>
      <c r="L129" s="44"/>
      <c r="M129" s="236" t="s">
        <v>1</v>
      </c>
      <c r="N129" s="237" t="s">
        <v>42</v>
      </c>
      <c r="O129" s="91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0" t="s">
        <v>235</v>
      </c>
      <c r="AT129" s="240" t="s">
        <v>162</v>
      </c>
      <c r="AU129" s="240" t="s">
        <v>84</v>
      </c>
      <c r="AY129" s="17" t="s">
        <v>159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7" t="s">
        <v>84</v>
      </c>
      <c r="BK129" s="241">
        <f>ROUND(I129*H129,2)</f>
        <v>0</v>
      </c>
      <c r="BL129" s="17" t="s">
        <v>235</v>
      </c>
      <c r="BM129" s="240" t="s">
        <v>86</v>
      </c>
    </row>
    <row r="130" s="2" customFormat="1" ht="16.5" customHeight="1">
      <c r="A130" s="38"/>
      <c r="B130" s="39"/>
      <c r="C130" s="228" t="s">
        <v>77</v>
      </c>
      <c r="D130" s="228" t="s">
        <v>162</v>
      </c>
      <c r="E130" s="229" t="s">
        <v>1068</v>
      </c>
      <c r="F130" s="230" t="s">
        <v>1069</v>
      </c>
      <c r="G130" s="231" t="s">
        <v>1070</v>
      </c>
      <c r="H130" s="232">
        <v>2</v>
      </c>
      <c r="I130" s="233"/>
      <c r="J130" s="234">
        <f>ROUND(I130*H130,2)</f>
        <v>0</v>
      </c>
      <c r="K130" s="235"/>
      <c r="L130" s="44"/>
      <c r="M130" s="236" t="s">
        <v>1</v>
      </c>
      <c r="N130" s="237" t="s">
        <v>42</v>
      </c>
      <c r="O130" s="91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0" t="s">
        <v>235</v>
      </c>
      <c r="AT130" s="240" t="s">
        <v>162</v>
      </c>
      <c r="AU130" s="240" t="s">
        <v>84</v>
      </c>
      <c r="AY130" s="17" t="s">
        <v>159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7" t="s">
        <v>84</v>
      </c>
      <c r="BK130" s="241">
        <f>ROUND(I130*H130,2)</f>
        <v>0</v>
      </c>
      <c r="BL130" s="17" t="s">
        <v>235</v>
      </c>
      <c r="BM130" s="240" t="s">
        <v>166</v>
      </c>
    </row>
    <row r="131" s="2" customFormat="1" ht="16.5" customHeight="1">
      <c r="A131" s="38"/>
      <c r="B131" s="39"/>
      <c r="C131" s="228" t="s">
        <v>77</v>
      </c>
      <c r="D131" s="228" t="s">
        <v>162</v>
      </c>
      <c r="E131" s="229" t="s">
        <v>1071</v>
      </c>
      <c r="F131" s="230" t="s">
        <v>1072</v>
      </c>
      <c r="G131" s="231" t="s">
        <v>1070</v>
      </c>
      <c r="H131" s="232">
        <v>1</v>
      </c>
      <c r="I131" s="233"/>
      <c r="J131" s="234">
        <f>ROUND(I131*H131,2)</f>
        <v>0</v>
      </c>
      <c r="K131" s="235"/>
      <c r="L131" s="44"/>
      <c r="M131" s="236" t="s">
        <v>1</v>
      </c>
      <c r="N131" s="237" t="s">
        <v>42</v>
      </c>
      <c r="O131" s="91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0" t="s">
        <v>235</v>
      </c>
      <c r="AT131" s="240" t="s">
        <v>162</v>
      </c>
      <c r="AU131" s="240" t="s">
        <v>84</v>
      </c>
      <c r="AY131" s="17" t="s">
        <v>159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7" t="s">
        <v>84</v>
      </c>
      <c r="BK131" s="241">
        <f>ROUND(I131*H131,2)</f>
        <v>0</v>
      </c>
      <c r="BL131" s="17" t="s">
        <v>235</v>
      </c>
      <c r="BM131" s="240" t="s">
        <v>182</v>
      </c>
    </row>
    <row r="132" s="2" customFormat="1" ht="16.5" customHeight="1">
      <c r="A132" s="38"/>
      <c r="B132" s="39"/>
      <c r="C132" s="228" t="s">
        <v>77</v>
      </c>
      <c r="D132" s="228" t="s">
        <v>162</v>
      </c>
      <c r="E132" s="229" t="s">
        <v>1073</v>
      </c>
      <c r="F132" s="230" t="s">
        <v>1074</v>
      </c>
      <c r="G132" s="231" t="s">
        <v>1070</v>
      </c>
      <c r="H132" s="232">
        <v>1</v>
      </c>
      <c r="I132" s="233"/>
      <c r="J132" s="234">
        <f>ROUND(I132*H132,2)</f>
        <v>0</v>
      </c>
      <c r="K132" s="235"/>
      <c r="L132" s="44"/>
      <c r="M132" s="236" t="s">
        <v>1</v>
      </c>
      <c r="N132" s="237" t="s">
        <v>42</v>
      </c>
      <c r="O132" s="91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0" t="s">
        <v>235</v>
      </c>
      <c r="AT132" s="240" t="s">
        <v>162</v>
      </c>
      <c r="AU132" s="240" t="s">
        <v>84</v>
      </c>
      <c r="AY132" s="17" t="s">
        <v>159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7" t="s">
        <v>84</v>
      </c>
      <c r="BK132" s="241">
        <f>ROUND(I132*H132,2)</f>
        <v>0</v>
      </c>
      <c r="BL132" s="17" t="s">
        <v>235</v>
      </c>
      <c r="BM132" s="240" t="s">
        <v>195</v>
      </c>
    </row>
    <row r="133" s="2" customFormat="1" ht="24.15" customHeight="1">
      <c r="A133" s="38"/>
      <c r="B133" s="39"/>
      <c r="C133" s="228" t="s">
        <v>77</v>
      </c>
      <c r="D133" s="228" t="s">
        <v>162</v>
      </c>
      <c r="E133" s="229" t="s">
        <v>1075</v>
      </c>
      <c r="F133" s="230" t="s">
        <v>1076</v>
      </c>
      <c r="G133" s="231" t="s">
        <v>165</v>
      </c>
      <c r="H133" s="232">
        <v>1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42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235</v>
      </c>
      <c r="AT133" s="240" t="s">
        <v>162</v>
      </c>
      <c r="AU133" s="240" t="s">
        <v>84</v>
      </c>
      <c r="AY133" s="17" t="s">
        <v>159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84</v>
      </c>
      <c r="BK133" s="241">
        <f>ROUND(I133*H133,2)</f>
        <v>0</v>
      </c>
      <c r="BL133" s="17" t="s">
        <v>235</v>
      </c>
      <c r="BM133" s="240" t="s">
        <v>203</v>
      </c>
    </row>
    <row r="134" s="2" customFormat="1" ht="16.5" customHeight="1">
      <c r="A134" s="38"/>
      <c r="B134" s="39"/>
      <c r="C134" s="228" t="s">
        <v>77</v>
      </c>
      <c r="D134" s="228" t="s">
        <v>162</v>
      </c>
      <c r="E134" s="229" t="s">
        <v>1077</v>
      </c>
      <c r="F134" s="230" t="s">
        <v>1078</v>
      </c>
      <c r="G134" s="231" t="s">
        <v>165</v>
      </c>
      <c r="H134" s="232">
        <v>1</v>
      </c>
      <c r="I134" s="233"/>
      <c r="J134" s="234">
        <f>ROUND(I134*H134,2)</f>
        <v>0</v>
      </c>
      <c r="K134" s="235"/>
      <c r="L134" s="44"/>
      <c r="M134" s="236" t="s">
        <v>1</v>
      </c>
      <c r="N134" s="237" t="s">
        <v>42</v>
      </c>
      <c r="O134" s="91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235</v>
      </c>
      <c r="AT134" s="240" t="s">
        <v>162</v>
      </c>
      <c r="AU134" s="240" t="s">
        <v>84</v>
      </c>
      <c r="AY134" s="17" t="s">
        <v>159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84</v>
      </c>
      <c r="BK134" s="241">
        <f>ROUND(I134*H134,2)</f>
        <v>0</v>
      </c>
      <c r="BL134" s="17" t="s">
        <v>235</v>
      </c>
      <c r="BM134" s="240" t="s">
        <v>8</v>
      </c>
    </row>
    <row r="135" s="2" customFormat="1" ht="24.15" customHeight="1">
      <c r="A135" s="38"/>
      <c r="B135" s="39"/>
      <c r="C135" s="228" t="s">
        <v>77</v>
      </c>
      <c r="D135" s="228" t="s">
        <v>162</v>
      </c>
      <c r="E135" s="229" t="s">
        <v>1079</v>
      </c>
      <c r="F135" s="230" t="s">
        <v>1080</v>
      </c>
      <c r="G135" s="231" t="s">
        <v>165</v>
      </c>
      <c r="H135" s="232">
        <v>1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42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235</v>
      </c>
      <c r="AT135" s="240" t="s">
        <v>162</v>
      </c>
      <c r="AU135" s="240" t="s">
        <v>84</v>
      </c>
      <c r="AY135" s="17" t="s">
        <v>159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84</v>
      </c>
      <c r="BK135" s="241">
        <f>ROUND(I135*H135,2)</f>
        <v>0</v>
      </c>
      <c r="BL135" s="17" t="s">
        <v>235</v>
      </c>
      <c r="BM135" s="240" t="s">
        <v>224</v>
      </c>
    </row>
    <row r="136" s="2" customFormat="1" ht="16.5" customHeight="1">
      <c r="A136" s="38"/>
      <c r="B136" s="39"/>
      <c r="C136" s="228" t="s">
        <v>77</v>
      </c>
      <c r="D136" s="228" t="s">
        <v>162</v>
      </c>
      <c r="E136" s="229" t="s">
        <v>1081</v>
      </c>
      <c r="F136" s="230" t="s">
        <v>1082</v>
      </c>
      <c r="G136" s="231" t="s">
        <v>1070</v>
      </c>
      <c r="H136" s="232">
        <v>1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42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235</v>
      </c>
      <c r="AT136" s="240" t="s">
        <v>162</v>
      </c>
      <c r="AU136" s="240" t="s">
        <v>84</v>
      </c>
      <c r="AY136" s="17" t="s">
        <v>159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84</v>
      </c>
      <c r="BK136" s="241">
        <f>ROUND(I136*H136,2)</f>
        <v>0</v>
      </c>
      <c r="BL136" s="17" t="s">
        <v>235</v>
      </c>
      <c r="BM136" s="240" t="s">
        <v>235</v>
      </c>
    </row>
    <row r="137" s="2" customFormat="1" ht="16.5" customHeight="1">
      <c r="A137" s="38"/>
      <c r="B137" s="39"/>
      <c r="C137" s="228" t="s">
        <v>77</v>
      </c>
      <c r="D137" s="228" t="s">
        <v>162</v>
      </c>
      <c r="E137" s="229" t="s">
        <v>1083</v>
      </c>
      <c r="F137" s="230" t="s">
        <v>1084</v>
      </c>
      <c r="G137" s="231" t="s">
        <v>1070</v>
      </c>
      <c r="H137" s="232">
        <v>1</v>
      </c>
      <c r="I137" s="233"/>
      <c r="J137" s="234">
        <f>ROUND(I137*H137,2)</f>
        <v>0</v>
      </c>
      <c r="K137" s="235"/>
      <c r="L137" s="44"/>
      <c r="M137" s="236" t="s">
        <v>1</v>
      </c>
      <c r="N137" s="237" t="s">
        <v>42</v>
      </c>
      <c r="O137" s="91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235</v>
      </c>
      <c r="AT137" s="240" t="s">
        <v>162</v>
      </c>
      <c r="AU137" s="240" t="s">
        <v>84</v>
      </c>
      <c r="AY137" s="17" t="s">
        <v>159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84</v>
      </c>
      <c r="BK137" s="241">
        <f>ROUND(I137*H137,2)</f>
        <v>0</v>
      </c>
      <c r="BL137" s="17" t="s">
        <v>235</v>
      </c>
      <c r="BM137" s="240" t="s">
        <v>245</v>
      </c>
    </row>
    <row r="138" s="2" customFormat="1" ht="16.5" customHeight="1">
      <c r="A138" s="38"/>
      <c r="B138" s="39"/>
      <c r="C138" s="228" t="s">
        <v>77</v>
      </c>
      <c r="D138" s="228" t="s">
        <v>162</v>
      </c>
      <c r="E138" s="229" t="s">
        <v>1085</v>
      </c>
      <c r="F138" s="230" t="s">
        <v>1086</v>
      </c>
      <c r="G138" s="231" t="s">
        <v>728</v>
      </c>
      <c r="H138" s="291"/>
      <c r="I138" s="233"/>
      <c r="J138" s="234">
        <f>ROUND(I138*H138,2)</f>
        <v>0</v>
      </c>
      <c r="K138" s="235"/>
      <c r="L138" s="44"/>
      <c r="M138" s="236" t="s">
        <v>1</v>
      </c>
      <c r="N138" s="237" t="s">
        <v>42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235</v>
      </c>
      <c r="AT138" s="240" t="s">
        <v>162</v>
      </c>
      <c r="AU138" s="240" t="s">
        <v>84</v>
      </c>
      <c r="AY138" s="17" t="s">
        <v>159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84</v>
      </c>
      <c r="BK138" s="241">
        <f>ROUND(I138*H138,2)</f>
        <v>0</v>
      </c>
      <c r="BL138" s="17" t="s">
        <v>235</v>
      </c>
      <c r="BM138" s="240" t="s">
        <v>257</v>
      </c>
    </row>
    <row r="139" s="12" customFormat="1" ht="25.92" customHeight="1">
      <c r="A139" s="12"/>
      <c r="B139" s="213"/>
      <c r="C139" s="214"/>
      <c r="D139" s="215" t="s">
        <v>76</v>
      </c>
      <c r="E139" s="216" t="s">
        <v>1087</v>
      </c>
      <c r="F139" s="216" t="s">
        <v>1088</v>
      </c>
      <c r="G139" s="214"/>
      <c r="H139" s="214"/>
      <c r="I139" s="217"/>
      <c r="J139" s="200">
        <f>BK139</f>
        <v>0</v>
      </c>
      <c r="K139" s="214"/>
      <c r="L139" s="218"/>
      <c r="M139" s="219"/>
      <c r="N139" s="220"/>
      <c r="O139" s="220"/>
      <c r="P139" s="221">
        <f>SUM(P140:P168)</f>
        <v>0</v>
      </c>
      <c r="Q139" s="220"/>
      <c r="R139" s="221">
        <f>SUM(R140:R168)</f>
        <v>0</v>
      </c>
      <c r="S139" s="220"/>
      <c r="T139" s="222">
        <f>SUM(T140:T168)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84</v>
      </c>
      <c r="AT139" s="224" t="s">
        <v>76</v>
      </c>
      <c r="AU139" s="224" t="s">
        <v>77</v>
      </c>
      <c r="AY139" s="223" t="s">
        <v>159</v>
      </c>
      <c r="BK139" s="225">
        <f>SUM(BK140:BK168)</f>
        <v>0</v>
      </c>
    </row>
    <row r="140" s="2" customFormat="1" ht="16.5" customHeight="1">
      <c r="A140" s="38"/>
      <c r="B140" s="39"/>
      <c r="C140" s="228" t="s">
        <v>77</v>
      </c>
      <c r="D140" s="228" t="s">
        <v>162</v>
      </c>
      <c r="E140" s="229" t="s">
        <v>1089</v>
      </c>
      <c r="F140" s="230" t="s">
        <v>1090</v>
      </c>
      <c r="G140" s="231" t="s">
        <v>1070</v>
      </c>
      <c r="H140" s="232">
        <v>5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42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235</v>
      </c>
      <c r="AT140" s="240" t="s">
        <v>162</v>
      </c>
      <c r="AU140" s="240" t="s">
        <v>84</v>
      </c>
      <c r="AY140" s="17" t="s">
        <v>159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84</v>
      </c>
      <c r="BK140" s="241">
        <f>ROUND(I140*H140,2)</f>
        <v>0</v>
      </c>
      <c r="BL140" s="17" t="s">
        <v>235</v>
      </c>
      <c r="BM140" s="240" t="s">
        <v>267</v>
      </c>
    </row>
    <row r="141" s="2" customFormat="1" ht="16.5" customHeight="1">
      <c r="A141" s="38"/>
      <c r="B141" s="39"/>
      <c r="C141" s="228" t="s">
        <v>77</v>
      </c>
      <c r="D141" s="228" t="s">
        <v>162</v>
      </c>
      <c r="E141" s="229" t="s">
        <v>1091</v>
      </c>
      <c r="F141" s="230" t="s">
        <v>1092</v>
      </c>
      <c r="G141" s="231" t="s">
        <v>1070</v>
      </c>
      <c r="H141" s="232">
        <v>8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42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235</v>
      </c>
      <c r="AT141" s="240" t="s">
        <v>162</v>
      </c>
      <c r="AU141" s="240" t="s">
        <v>84</v>
      </c>
      <c r="AY141" s="17" t="s">
        <v>159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84</v>
      </c>
      <c r="BK141" s="241">
        <f>ROUND(I141*H141,2)</f>
        <v>0</v>
      </c>
      <c r="BL141" s="17" t="s">
        <v>235</v>
      </c>
      <c r="BM141" s="240" t="s">
        <v>278</v>
      </c>
    </row>
    <row r="142" s="2" customFormat="1" ht="16.5" customHeight="1">
      <c r="A142" s="38"/>
      <c r="B142" s="39"/>
      <c r="C142" s="228" t="s">
        <v>77</v>
      </c>
      <c r="D142" s="228" t="s">
        <v>162</v>
      </c>
      <c r="E142" s="229" t="s">
        <v>1093</v>
      </c>
      <c r="F142" s="230" t="s">
        <v>1094</v>
      </c>
      <c r="G142" s="231" t="s">
        <v>1070</v>
      </c>
      <c r="H142" s="232">
        <v>5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42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235</v>
      </c>
      <c r="AT142" s="240" t="s">
        <v>162</v>
      </c>
      <c r="AU142" s="240" t="s">
        <v>84</v>
      </c>
      <c r="AY142" s="17" t="s">
        <v>159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84</v>
      </c>
      <c r="BK142" s="241">
        <f>ROUND(I142*H142,2)</f>
        <v>0</v>
      </c>
      <c r="BL142" s="17" t="s">
        <v>235</v>
      </c>
      <c r="BM142" s="240" t="s">
        <v>286</v>
      </c>
    </row>
    <row r="143" s="2" customFormat="1" ht="24.15" customHeight="1">
      <c r="A143" s="38"/>
      <c r="B143" s="39"/>
      <c r="C143" s="228" t="s">
        <v>77</v>
      </c>
      <c r="D143" s="228" t="s">
        <v>162</v>
      </c>
      <c r="E143" s="229" t="s">
        <v>1095</v>
      </c>
      <c r="F143" s="230" t="s">
        <v>1096</v>
      </c>
      <c r="G143" s="231" t="s">
        <v>1070</v>
      </c>
      <c r="H143" s="232">
        <v>3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42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235</v>
      </c>
      <c r="AT143" s="240" t="s">
        <v>162</v>
      </c>
      <c r="AU143" s="240" t="s">
        <v>84</v>
      </c>
      <c r="AY143" s="17" t="s">
        <v>159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84</v>
      </c>
      <c r="BK143" s="241">
        <f>ROUND(I143*H143,2)</f>
        <v>0</v>
      </c>
      <c r="BL143" s="17" t="s">
        <v>235</v>
      </c>
      <c r="BM143" s="240" t="s">
        <v>295</v>
      </c>
    </row>
    <row r="144" s="2" customFormat="1" ht="16.5" customHeight="1">
      <c r="A144" s="38"/>
      <c r="B144" s="39"/>
      <c r="C144" s="228" t="s">
        <v>77</v>
      </c>
      <c r="D144" s="228" t="s">
        <v>162</v>
      </c>
      <c r="E144" s="229" t="s">
        <v>1097</v>
      </c>
      <c r="F144" s="230" t="s">
        <v>1098</v>
      </c>
      <c r="G144" s="231" t="s">
        <v>165</v>
      </c>
      <c r="H144" s="232">
        <v>1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235</v>
      </c>
      <c r="AT144" s="240" t="s">
        <v>162</v>
      </c>
      <c r="AU144" s="240" t="s">
        <v>84</v>
      </c>
      <c r="AY144" s="17" t="s">
        <v>159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84</v>
      </c>
      <c r="BK144" s="241">
        <f>ROUND(I144*H144,2)</f>
        <v>0</v>
      </c>
      <c r="BL144" s="17" t="s">
        <v>235</v>
      </c>
      <c r="BM144" s="240" t="s">
        <v>305</v>
      </c>
    </row>
    <row r="145" s="2" customFormat="1" ht="16.5" customHeight="1">
      <c r="A145" s="38"/>
      <c r="B145" s="39"/>
      <c r="C145" s="228" t="s">
        <v>77</v>
      </c>
      <c r="D145" s="228" t="s">
        <v>162</v>
      </c>
      <c r="E145" s="229" t="s">
        <v>1099</v>
      </c>
      <c r="F145" s="230" t="s">
        <v>1100</v>
      </c>
      <c r="G145" s="231" t="s">
        <v>165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42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235</v>
      </c>
      <c r="AT145" s="240" t="s">
        <v>162</v>
      </c>
      <c r="AU145" s="240" t="s">
        <v>84</v>
      </c>
      <c r="AY145" s="17" t="s">
        <v>159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84</v>
      </c>
      <c r="BK145" s="241">
        <f>ROUND(I145*H145,2)</f>
        <v>0</v>
      </c>
      <c r="BL145" s="17" t="s">
        <v>235</v>
      </c>
      <c r="BM145" s="240" t="s">
        <v>317</v>
      </c>
    </row>
    <row r="146" s="2" customFormat="1" ht="21.75" customHeight="1">
      <c r="A146" s="38"/>
      <c r="B146" s="39"/>
      <c r="C146" s="228" t="s">
        <v>77</v>
      </c>
      <c r="D146" s="228" t="s">
        <v>162</v>
      </c>
      <c r="E146" s="229" t="s">
        <v>1101</v>
      </c>
      <c r="F146" s="230" t="s">
        <v>1102</v>
      </c>
      <c r="G146" s="231" t="s">
        <v>1070</v>
      </c>
      <c r="H146" s="232">
        <v>0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235</v>
      </c>
      <c r="AT146" s="240" t="s">
        <v>162</v>
      </c>
      <c r="AU146" s="240" t="s">
        <v>84</v>
      </c>
      <c r="AY146" s="17" t="s">
        <v>159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84</v>
      </c>
      <c r="BK146" s="241">
        <f>ROUND(I146*H146,2)</f>
        <v>0</v>
      </c>
      <c r="BL146" s="17" t="s">
        <v>235</v>
      </c>
      <c r="BM146" s="240" t="s">
        <v>325</v>
      </c>
    </row>
    <row r="147" s="2" customFormat="1" ht="24.15" customHeight="1">
      <c r="A147" s="38"/>
      <c r="B147" s="39"/>
      <c r="C147" s="228" t="s">
        <v>77</v>
      </c>
      <c r="D147" s="228" t="s">
        <v>162</v>
      </c>
      <c r="E147" s="229" t="s">
        <v>1103</v>
      </c>
      <c r="F147" s="230" t="s">
        <v>1104</v>
      </c>
      <c r="G147" s="231" t="s">
        <v>1070</v>
      </c>
      <c r="H147" s="232">
        <v>0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42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235</v>
      </c>
      <c r="AT147" s="240" t="s">
        <v>162</v>
      </c>
      <c r="AU147" s="240" t="s">
        <v>84</v>
      </c>
      <c r="AY147" s="17" t="s">
        <v>159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84</v>
      </c>
      <c r="BK147" s="241">
        <f>ROUND(I147*H147,2)</f>
        <v>0</v>
      </c>
      <c r="BL147" s="17" t="s">
        <v>235</v>
      </c>
      <c r="BM147" s="240" t="s">
        <v>336</v>
      </c>
    </row>
    <row r="148" s="2" customFormat="1" ht="16.5" customHeight="1">
      <c r="A148" s="38"/>
      <c r="B148" s="39"/>
      <c r="C148" s="228" t="s">
        <v>77</v>
      </c>
      <c r="D148" s="228" t="s">
        <v>162</v>
      </c>
      <c r="E148" s="229" t="s">
        <v>1105</v>
      </c>
      <c r="F148" s="230" t="s">
        <v>1106</v>
      </c>
      <c r="G148" s="231" t="s">
        <v>1107</v>
      </c>
      <c r="H148" s="232">
        <v>1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235</v>
      </c>
      <c r="AT148" s="240" t="s">
        <v>162</v>
      </c>
      <c r="AU148" s="240" t="s">
        <v>84</v>
      </c>
      <c r="AY148" s="17" t="s">
        <v>159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84</v>
      </c>
      <c r="BK148" s="241">
        <f>ROUND(I148*H148,2)</f>
        <v>0</v>
      </c>
      <c r="BL148" s="17" t="s">
        <v>235</v>
      </c>
      <c r="BM148" s="240" t="s">
        <v>348</v>
      </c>
    </row>
    <row r="149" s="2" customFormat="1" ht="24.15" customHeight="1">
      <c r="A149" s="38"/>
      <c r="B149" s="39"/>
      <c r="C149" s="228" t="s">
        <v>77</v>
      </c>
      <c r="D149" s="228" t="s">
        <v>162</v>
      </c>
      <c r="E149" s="229" t="s">
        <v>1108</v>
      </c>
      <c r="F149" s="230" t="s">
        <v>1109</v>
      </c>
      <c r="G149" s="231" t="s">
        <v>1070</v>
      </c>
      <c r="H149" s="232">
        <v>4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42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235</v>
      </c>
      <c r="AT149" s="240" t="s">
        <v>162</v>
      </c>
      <c r="AU149" s="240" t="s">
        <v>84</v>
      </c>
      <c r="AY149" s="17" t="s">
        <v>159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84</v>
      </c>
      <c r="BK149" s="241">
        <f>ROUND(I149*H149,2)</f>
        <v>0</v>
      </c>
      <c r="BL149" s="17" t="s">
        <v>235</v>
      </c>
      <c r="BM149" s="240" t="s">
        <v>356</v>
      </c>
    </row>
    <row r="150" s="2" customFormat="1" ht="24.15" customHeight="1">
      <c r="A150" s="38"/>
      <c r="B150" s="39"/>
      <c r="C150" s="228" t="s">
        <v>77</v>
      </c>
      <c r="D150" s="228" t="s">
        <v>162</v>
      </c>
      <c r="E150" s="229" t="s">
        <v>1110</v>
      </c>
      <c r="F150" s="230" t="s">
        <v>1708</v>
      </c>
      <c r="G150" s="231" t="s">
        <v>1070</v>
      </c>
      <c r="H150" s="232">
        <v>4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235</v>
      </c>
      <c r="AT150" s="240" t="s">
        <v>162</v>
      </c>
      <c r="AU150" s="240" t="s">
        <v>84</v>
      </c>
      <c r="AY150" s="17" t="s">
        <v>159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84</v>
      </c>
      <c r="BK150" s="241">
        <f>ROUND(I150*H150,2)</f>
        <v>0</v>
      </c>
      <c r="BL150" s="17" t="s">
        <v>235</v>
      </c>
      <c r="BM150" s="240" t="s">
        <v>364</v>
      </c>
    </row>
    <row r="151" s="2" customFormat="1" ht="24.15" customHeight="1">
      <c r="A151" s="38"/>
      <c r="B151" s="39"/>
      <c r="C151" s="228" t="s">
        <v>77</v>
      </c>
      <c r="D151" s="228" t="s">
        <v>162</v>
      </c>
      <c r="E151" s="229" t="s">
        <v>1112</v>
      </c>
      <c r="F151" s="230" t="s">
        <v>1709</v>
      </c>
      <c r="G151" s="231" t="s">
        <v>1070</v>
      </c>
      <c r="H151" s="232">
        <v>4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235</v>
      </c>
      <c r="AT151" s="240" t="s">
        <v>162</v>
      </c>
      <c r="AU151" s="240" t="s">
        <v>84</v>
      </c>
      <c r="AY151" s="17" t="s">
        <v>159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84</v>
      </c>
      <c r="BK151" s="241">
        <f>ROUND(I151*H151,2)</f>
        <v>0</v>
      </c>
      <c r="BL151" s="17" t="s">
        <v>235</v>
      </c>
      <c r="BM151" s="240" t="s">
        <v>376</v>
      </c>
    </row>
    <row r="152" s="2" customFormat="1" ht="24.15" customHeight="1">
      <c r="A152" s="38"/>
      <c r="B152" s="39"/>
      <c r="C152" s="228" t="s">
        <v>77</v>
      </c>
      <c r="D152" s="228" t="s">
        <v>162</v>
      </c>
      <c r="E152" s="229" t="s">
        <v>1114</v>
      </c>
      <c r="F152" s="230" t="s">
        <v>1111</v>
      </c>
      <c r="G152" s="231" t="s">
        <v>1070</v>
      </c>
      <c r="H152" s="232">
        <v>5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235</v>
      </c>
      <c r="AT152" s="240" t="s">
        <v>162</v>
      </c>
      <c r="AU152" s="240" t="s">
        <v>84</v>
      </c>
      <c r="AY152" s="17" t="s">
        <v>159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84</v>
      </c>
      <c r="BK152" s="241">
        <f>ROUND(I152*H152,2)</f>
        <v>0</v>
      </c>
      <c r="BL152" s="17" t="s">
        <v>235</v>
      </c>
      <c r="BM152" s="240" t="s">
        <v>385</v>
      </c>
    </row>
    <row r="153" s="2" customFormat="1" ht="21.75" customHeight="1">
      <c r="A153" s="38"/>
      <c r="B153" s="39"/>
      <c r="C153" s="228" t="s">
        <v>77</v>
      </c>
      <c r="D153" s="228" t="s">
        <v>162</v>
      </c>
      <c r="E153" s="229" t="s">
        <v>1116</v>
      </c>
      <c r="F153" s="230" t="s">
        <v>1113</v>
      </c>
      <c r="G153" s="231" t="s">
        <v>1070</v>
      </c>
      <c r="H153" s="232">
        <v>8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235</v>
      </c>
      <c r="AT153" s="240" t="s">
        <v>162</v>
      </c>
      <c r="AU153" s="240" t="s">
        <v>84</v>
      </c>
      <c r="AY153" s="17" t="s">
        <v>159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84</v>
      </c>
      <c r="BK153" s="241">
        <f>ROUND(I153*H153,2)</f>
        <v>0</v>
      </c>
      <c r="BL153" s="17" t="s">
        <v>235</v>
      </c>
      <c r="BM153" s="240" t="s">
        <v>395</v>
      </c>
    </row>
    <row r="154" s="2" customFormat="1" ht="16.5" customHeight="1">
      <c r="A154" s="38"/>
      <c r="B154" s="39"/>
      <c r="C154" s="228" t="s">
        <v>77</v>
      </c>
      <c r="D154" s="228" t="s">
        <v>162</v>
      </c>
      <c r="E154" s="229" t="s">
        <v>1118</v>
      </c>
      <c r="F154" s="230" t="s">
        <v>1115</v>
      </c>
      <c r="G154" s="231" t="s">
        <v>1070</v>
      </c>
      <c r="H154" s="232">
        <v>8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235</v>
      </c>
      <c r="AT154" s="240" t="s">
        <v>162</v>
      </c>
      <c r="AU154" s="240" t="s">
        <v>84</v>
      </c>
      <c r="AY154" s="17" t="s">
        <v>159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84</v>
      </c>
      <c r="BK154" s="241">
        <f>ROUND(I154*H154,2)</f>
        <v>0</v>
      </c>
      <c r="BL154" s="17" t="s">
        <v>235</v>
      </c>
      <c r="BM154" s="240" t="s">
        <v>405</v>
      </c>
    </row>
    <row r="155" s="2" customFormat="1" ht="24.15" customHeight="1">
      <c r="A155" s="38"/>
      <c r="B155" s="39"/>
      <c r="C155" s="228" t="s">
        <v>77</v>
      </c>
      <c r="D155" s="228" t="s">
        <v>162</v>
      </c>
      <c r="E155" s="229" t="s">
        <v>1120</v>
      </c>
      <c r="F155" s="230" t="s">
        <v>1117</v>
      </c>
      <c r="G155" s="231" t="s">
        <v>264</v>
      </c>
      <c r="H155" s="232">
        <v>40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42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235</v>
      </c>
      <c r="AT155" s="240" t="s">
        <v>162</v>
      </c>
      <c r="AU155" s="240" t="s">
        <v>84</v>
      </c>
      <c r="AY155" s="17" t="s">
        <v>159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84</v>
      </c>
      <c r="BK155" s="241">
        <f>ROUND(I155*H155,2)</f>
        <v>0</v>
      </c>
      <c r="BL155" s="17" t="s">
        <v>235</v>
      </c>
      <c r="BM155" s="240" t="s">
        <v>416</v>
      </c>
    </row>
    <row r="156" s="2" customFormat="1" ht="24.15" customHeight="1">
      <c r="A156" s="38"/>
      <c r="B156" s="39"/>
      <c r="C156" s="228" t="s">
        <v>77</v>
      </c>
      <c r="D156" s="228" t="s">
        <v>162</v>
      </c>
      <c r="E156" s="229" t="s">
        <v>1122</v>
      </c>
      <c r="F156" s="230" t="s">
        <v>1119</v>
      </c>
      <c r="G156" s="231" t="s">
        <v>165</v>
      </c>
      <c r="H156" s="232">
        <v>1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42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235</v>
      </c>
      <c r="AT156" s="240" t="s">
        <v>162</v>
      </c>
      <c r="AU156" s="240" t="s">
        <v>84</v>
      </c>
      <c r="AY156" s="17" t="s">
        <v>159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84</v>
      </c>
      <c r="BK156" s="241">
        <f>ROUND(I156*H156,2)</f>
        <v>0</v>
      </c>
      <c r="BL156" s="17" t="s">
        <v>235</v>
      </c>
      <c r="BM156" s="240" t="s">
        <v>425</v>
      </c>
    </row>
    <row r="157" s="2" customFormat="1" ht="24.15" customHeight="1">
      <c r="A157" s="38"/>
      <c r="B157" s="39"/>
      <c r="C157" s="228" t="s">
        <v>77</v>
      </c>
      <c r="D157" s="228" t="s">
        <v>162</v>
      </c>
      <c r="E157" s="229" t="s">
        <v>1124</v>
      </c>
      <c r="F157" s="230" t="s">
        <v>1121</v>
      </c>
      <c r="G157" s="231" t="s">
        <v>165</v>
      </c>
      <c r="H157" s="232">
        <v>1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42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235</v>
      </c>
      <c r="AT157" s="240" t="s">
        <v>162</v>
      </c>
      <c r="AU157" s="240" t="s">
        <v>84</v>
      </c>
      <c r="AY157" s="17" t="s">
        <v>159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84</v>
      </c>
      <c r="BK157" s="241">
        <f>ROUND(I157*H157,2)</f>
        <v>0</v>
      </c>
      <c r="BL157" s="17" t="s">
        <v>235</v>
      </c>
      <c r="BM157" s="240" t="s">
        <v>433</v>
      </c>
    </row>
    <row r="158" s="2" customFormat="1" ht="24.15" customHeight="1">
      <c r="A158" s="38"/>
      <c r="B158" s="39"/>
      <c r="C158" s="228" t="s">
        <v>77</v>
      </c>
      <c r="D158" s="228" t="s">
        <v>162</v>
      </c>
      <c r="E158" s="229" t="s">
        <v>1126</v>
      </c>
      <c r="F158" s="230" t="s">
        <v>1123</v>
      </c>
      <c r="G158" s="231" t="s">
        <v>185</v>
      </c>
      <c r="H158" s="232">
        <v>8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42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235</v>
      </c>
      <c r="AT158" s="240" t="s">
        <v>162</v>
      </c>
      <c r="AU158" s="240" t="s">
        <v>84</v>
      </c>
      <c r="AY158" s="17" t="s">
        <v>159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84</v>
      </c>
      <c r="BK158" s="241">
        <f>ROUND(I158*H158,2)</f>
        <v>0</v>
      </c>
      <c r="BL158" s="17" t="s">
        <v>235</v>
      </c>
      <c r="BM158" s="240" t="s">
        <v>441</v>
      </c>
    </row>
    <row r="159" s="2" customFormat="1" ht="24.15" customHeight="1">
      <c r="A159" s="38"/>
      <c r="B159" s="39"/>
      <c r="C159" s="228" t="s">
        <v>77</v>
      </c>
      <c r="D159" s="228" t="s">
        <v>162</v>
      </c>
      <c r="E159" s="229" t="s">
        <v>1128</v>
      </c>
      <c r="F159" s="230" t="s">
        <v>1125</v>
      </c>
      <c r="G159" s="231" t="s">
        <v>165</v>
      </c>
      <c r="H159" s="232">
        <v>1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42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235</v>
      </c>
      <c r="AT159" s="240" t="s">
        <v>162</v>
      </c>
      <c r="AU159" s="240" t="s">
        <v>84</v>
      </c>
      <c r="AY159" s="17" t="s">
        <v>159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84</v>
      </c>
      <c r="BK159" s="241">
        <f>ROUND(I159*H159,2)</f>
        <v>0</v>
      </c>
      <c r="BL159" s="17" t="s">
        <v>235</v>
      </c>
      <c r="BM159" s="240" t="s">
        <v>450</v>
      </c>
    </row>
    <row r="160" s="2" customFormat="1" ht="24.15" customHeight="1">
      <c r="A160" s="38"/>
      <c r="B160" s="39"/>
      <c r="C160" s="228" t="s">
        <v>77</v>
      </c>
      <c r="D160" s="228" t="s">
        <v>162</v>
      </c>
      <c r="E160" s="229" t="s">
        <v>1130</v>
      </c>
      <c r="F160" s="230" t="s">
        <v>1131</v>
      </c>
      <c r="G160" s="231" t="s">
        <v>1070</v>
      </c>
      <c r="H160" s="232">
        <v>1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235</v>
      </c>
      <c r="AT160" s="240" t="s">
        <v>162</v>
      </c>
      <c r="AU160" s="240" t="s">
        <v>84</v>
      </c>
      <c r="AY160" s="17" t="s">
        <v>159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84</v>
      </c>
      <c r="BK160" s="241">
        <f>ROUND(I160*H160,2)</f>
        <v>0</v>
      </c>
      <c r="BL160" s="17" t="s">
        <v>235</v>
      </c>
      <c r="BM160" s="240" t="s">
        <v>459</v>
      </c>
    </row>
    <row r="161" s="2" customFormat="1" ht="37.8" customHeight="1">
      <c r="A161" s="38"/>
      <c r="B161" s="39"/>
      <c r="C161" s="228" t="s">
        <v>77</v>
      </c>
      <c r="D161" s="228" t="s">
        <v>162</v>
      </c>
      <c r="E161" s="229" t="s">
        <v>1132</v>
      </c>
      <c r="F161" s="230" t="s">
        <v>1710</v>
      </c>
      <c r="G161" s="231" t="s">
        <v>165</v>
      </c>
      <c r="H161" s="232">
        <v>1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42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235</v>
      </c>
      <c r="AT161" s="240" t="s">
        <v>162</v>
      </c>
      <c r="AU161" s="240" t="s">
        <v>84</v>
      </c>
      <c r="AY161" s="17" t="s">
        <v>159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84</v>
      </c>
      <c r="BK161" s="241">
        <f>ROUND(I161*H161,2)</f>
        <v>0</v>
      </c>
      <c r="BL161" s="17" t="s">
        <v>235</v>
      </c>
      <c r="BM161" s="240" t="s">
        <v>471</v>
      </c>
    </row>
    <row r="162" s="2" customFormat="1" ht="16.5" customHeight="1">
      <c r="A162" s="38"/>
      <c r="B162" s="39"/>
      <c r="C162" s="228" t="s">
        <v>77</v>
      </c>
      <c r="D162" s="228" t="s">
        <v>162</v>
      </c>
      <c r="E162" s="229" t="s">
        <v>1134</v>
      </c>
      <c r="F162" s="230" t="s">
        <v>1149</v>
      </c>
      <c r="G162" s="231" t="s">
        <v>1070</v>
      </c>
      <c r="H162" s="232">
        <v>1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42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235</v>
      </c>
      <c r="AT162" s="240" t="s">
        <v>162</v>
      </c>
      <c r="AU162" s="240" t="s">
        <v>84</v>
      </c>
      <c r="AY162" s="17" t="s">
        <v>159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84</v>
      </c>
      <c r="BK162" s="241">
        <f>ROUND(I162*H162,2)</f>
        <v>0</v>
      </c>
      <c r="BL162" s="17" t="s">
        <v>235</v>
      </c>
      <c r="BM162" s="240" t="s">
        <v>479</v>
      </c>
    </row>
    <row r="163" s="2" customFormat="1" ht="16.5" customHeight="1">
      <c r="A163" s="38"/>
      <c r="B163" s="39"/>
      <c r="C163" s="228" t="s">
        <v>77</v>
      </c>
      <c r="D163" s="228" t="s">
        <v>162</v>
      </c>
      <c r="E163" s="229" t="s">
        <v>1136</v>
      </c>
      <c r="F163" s="230" t="s">
        <v>1151</v>
      </c>
      <c r="G163" s="231" t="s">
        <v>206</v>
      </c>
      <c r="H163" s="232">
        <v>0.10000000000000001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42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235</v>
      </c>
      <c r="AT163" s="240" t="s">
        <v>162</v>
      </c>
      <c r="AU163" s="240" t="s">
        <v>84</v>
      </c>
      <c r="AY163" s="17" t="s">
        <v>159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84</v>
      </c>
      <c r="BK163" s="241">
        <f>ROUND(I163*H163,2)</f>
        <v>0</v>
      </c>
      <c r="BL163" s="17" t="s">
        <v>235</v>
      </c>
      <c r="BM163" s="240" t="s">
        <v>489</v>
      </c>
    </row>
    <row r="164" s="2" customFormat="1" ht="16.5" customHeight="1">
      <c r="A164" s="38"/>
      <c r="B164" s="39"/>
      <c r="C164" s="228" t="s">
        <v>77</v>
      </c>
      <c r="D164" s="228" t="s">
        <v>162</v>
      </c>
      <c r="E164" s="229" t="s">
        <v>1138</v>
      </c>
      <c r="F164" s="230" t="s">
        <v>1153</v>
      </c>
      <c r="G164" s="231" t="s">
        <v>206</v>
      </c>
      <c r="H164" s="232">
        <v>0.10000000000000001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42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235</v>
      </c>
      <c r="AT164" s="240" t="s">
        <v>162</v>
      </c>
      <c r="AU164" s="240" t="s">
        <v>84</v>
      </c>
      <c r="AY164" s="17" t="s">
        <v>159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84</v>
      </c>
      <c r="BK164" s="241">
        <f>ROUND(I164*H164,2)</f>
        <v>0</v>
      </c>
      <c r="BL164" s="17" t="s">
        <v>235</v>
      </c>
      <c r="BM164" s="240" t="s">
        <v>498</v>
      </c>
    </row>
    <row r="165" s="2" customFormat="1" ht="16.5" customHeight="1">
      <c r="A165" s="38"/>
      <c r="B165" s="39"/>
      <c r="C165" s="228" t="s">
        <v>77</v>
      </c>
      <c r="D165" s="228" t="s">
        <v>162</v>
      </c>
      <c r="E165" s="229" t="s">
        <v>1140</v>
      </c>
      <c r="F165" s="230" t="s">
        <v>1155</v>
      </c>
      <c r="G165" s="231" t="s">
        <v>165</v>
      </c>
      <c r="H165" s="232">
        <v>1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42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235</v>
      </c>
      <c r="AT165" s="240" t="s">
        <v>162</v>
      </c>
      <c r="AU165" s="240" t="s">
        <v>84</v>
      </c>
      <c r="AY165" s="17" t="s">
        <v>159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84</v>
      </c>
      <c r="BK165" s="241">
        <f>ROUND(I165*H165,2)</f>
        <v>0</v>
      </c>
      <c r="BL165" s="17" t="s">
        <v>235</v>
      </c>
      <c r="BM165" s="240" t="s">
        <v>509</v>
      </c>
    </row>
    <row r="166" s="2" customFormat="1" ht="16.5" customHeight="1">
      <c r="A166" s="38"/>
      <c r="B166" s="39"/>
      <c r="C166" s="228" t="s">
        <v>77</v>
      </c>
      <c r="D166" s="228" t="s">
        <v>162</v>
      </c>
      <c r="E166" s="229" t="s">
        <v>1142</v>
      </c>
      <c r="F166" s="230" t="s">
        <v>1157</v>
      </c>
      <c r="G166" s="231" t="s">
        <v>1107</v>
      </c>
      <c r="H166" s="232">
        <v>1</v>
      </c>
      <c r="I166" s="233"/>
      <c r="J166" s="234">
        <f>ROUND(I166*H166,2)</f>
        <v>0</v>
      </c>
      <c r="K166" s="235"/>
      <c r="L166" s="44"/>
      <c r="M166" s="236" t="s">
        <v>1</v>
      </c>
      <c r="N166" s="237" t="s">
        <v>42</v>
      </c>
      <c r="O166" s="91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235</v>
      </c>
      <c r="AT166" s="240" t="s">
        <v>162</v>
      </c>
      <c r="AU166" s="240" t="s">
        <v>84</v>
      </c>
      <c r="AY166" s="17" t="s">
        <v>159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84</v>
      </c>
      <c r="BK166" s="241">
        <f>ROUND(I166*H166,2)</f>
        <v>0</v>
      </c>
      <c r="BL166" s="17" t="s">
        <v>235</v>
      </c>
      <c r="BM166" s="240" t="s">
        <v>518</v>
      </c>
    </row>
    <row r="167" s="2" customFormat="1" ht="16.5" customHeight="1">
      <c r="A167" s="38"/>
      <c r="B167" s="39"/>
      <c r="C167" s="228" t="s">
        <v>77</v>
      </c>
      <c r="D167" s="228" t="s">
        <v>162</v>
      </c>
      <c r="E167" s="229" t="s">
        <v>1144</v>
      </c>
      <c r="F167" s="230" t="s">
        <v>1159</v>
      </c>
      <c r="G167" s="231" t="s">
        <v>1107</v>
      </c>
      <c r="H167" s="232">
        <v>1</v>
      </c>
      <c r="I167" s="233"/>
      <c r="J167" s="234">
        <f>ROUND(I167*H167,2)</f>
        <v>0</v>
      </c>
      <c r="K167" s="235"/>
      <c r="L167" s="44"/>
      <c r="M167" s="236" t="s">
        <v>1</v>
      </c>
      <c r="N167" s="237" t="s">
        <v>42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235</v>
      </c>
      <c r="AT167" s="240" t="s">
        <v>162</v>
      </c>
      <c r="AU167" s="240" t="s">
        <v>84</v>
      </c>
      <c r="AY167" s="17" t="s">
        <v>159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84</v>
      </c>
      <c r="BK167" s="241">
        <f>ROUND(I167*H167,2)</f>
        <v>0</v>
      </c>
      <c r="BL167" s="17" t="s">
        <v>235</v>
      </c>
      <c r="BM167" s="240" t="s">
        <v>529</v>
      </c>
    </row>
    <row r="168" s="2" customFormat="1" ht="16.5" customHeight="1">
      <c r="A168" s="38"/>
      <c r="B168" s="39"/>
      <c r="C168" s="228" t="s">
        <v>77</v>
      </c>
      <c r="D168" s="228" t="s">
        <v>162</v>
      </c>
      <c r="E168" s="229" t="s">
        <v>1146</v>
      </c>
      <c r="F168" s="230" t="s">
        <v>1161</v>
      </c>
      <c r="G168" s="231" t="s">
        <v>728</v>
      </c>
      <c r="H168" s="291"/>
      <c r="I168" s="233"/>
      <c r="J168" s="234">
        <f>ROUND(I168*H168,2)</f>
        <v>0</v>
      </c>
      <c r="K168" s="235"/>
      <c r="L168" s="44"/>
      <c r="M168" s="236" t="s">
        <v>1</v>
      </c>
      <c r="N168" s="237" t="s">
        <v>42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235</v>
      </c>
      <c r="AT168" s="240" t="s">
        <v>162</v>
      </c>
      <c r="AU168" s="240" t="s">
        <v>84</v>
      </c>
      <c r="AY168" s="17" t="s">
        <v>159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84</v>
      </c>
      <c r="BK168" s="241">
        <f>ROUND(I168*H168,2)</f>
        <v>0</v>
      </c>
      <c r="BL168" s="17" t="s">
        <v>235</v>
      </c>
      <c r="BM168" s="240" t="s">
        <v>540</v>
      </c>
    </row>
    <row r="169" s="12" customFormat="1" ht="25.92" customHeight="1">
      <c r="A169" s="12"/>
      <c r="B169" s="213"/>
      <c r="C169" s="214"/>
      <c r="D169" s="215" t="s">
        <v>76</v>
      </c>
      <c r="E169" s="216" t="s">
        <v>1162</v>
      </c>
      <c r="F169" s="216" t="s">
        <v>1163</v>
      </c>
      <c r="G169" s="214"/>
      <c r="H169" s="214"/>
      <c r="I169" s="217"/>
      <c r="J169" s="200">
        <f>BK169</f>
        <v>0</v>
      </c>
      <c r="K169" s="214"/>
      <c r="L169" s="218"/>
      <c r="M169" s="219"/>
      <c r="N169" s="220"/>
      <c r="O169" s="220"/>
      <c r="P169" s="221">
        <f>SUM(P170:P177)</f>
        <v>0</v>
      </c>
      <c r="Q169" s="220"/>
      <c r="R169" s="221">
        <f>SUM(R170:R177)</f>
        <v>0</v>
      </c>
      <c r="S169" s="220"/>
      <c r="T169" s="222">
        <f>SUM(T170:T177)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84</v>
      </c>
      <c r="AT169" s="224" t="s">
        <v>76</v>
      </c>
      <c r="AU169" s="224" t="s">
        <v>77</v>
      </c>
      <c r="AY169" s="223" t="s">
        <v>159</v>
      </c>
      <c r="BK169" s="225">
        <f>SUM(BK170:BK177)</f>
        <v>0</v>
      </c>
    </row>
    <row r="170" s="2" customFormat="1" ht="24.15" customHeight="1">
      <c r="A170" s="38"/>
      <c r="B170" s="39"/>
      <c r="C170" s="228" t="s">
        <v>77</v>
      </c>
      <c r="D170" s="228" t="s">
        <v>162</v>
      </c>
      <c r="E170" s="229" t="s">
        <v>1164</v>
      </c>
      <c r="F170" s="230" t="s">
        <v>1711</v>
      </c>
      <c r="G170" s="231" t="s">
        <v>1070</v>
      </c>
      <c r="H170" s="232">
        <v>3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42</v>
      </c>
      <c r="O170" s="91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235</v>
      </c>
      <c r="AT170" s="240" t="s">
        <v>162</v>
      </c>
      <c r="AU170" s="240" t="s">
        <v>84</v>
      </c>
      <c r="AY170" s="17" t="s">
        <v>159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84</v>
      </c>
      <c r="BK170" s="241">
        <f>ROUND(I170*H170,2)</f>
        <v>0</v>
      </c>
      <c r="BL170" s="17" t="s">
        <v>235</v>
      </c>
      <c r="BM170" s="240" t="s">
        <v>552</v>
      </c>
    </row>
    <row r="171" s="2" customFormat="1" ht="24.15" customHeight="1">
      <c r="A171" s="38"/>
      <c r="B171" s="39"/>
      <c r="C171" s="228" t="s">
        <v>77</v>
      </c>
      <c r="D171" s="228" t="s">
        <v>162</v>
      </c>
      <c r="E171" s="229" t="s">
        <v>1166</v>
      </c>
      <c r="F171" s="230" t="s">
        <v>1165</v>
      </c>
      <c r="G171" s="231" t="s">
        <v>1070</v>
      </c>
      <c r="H171" s="232">
        <v>5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42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235</v>
      </c>
      <c r="AT171" s="240" t="s">
        <v>162</v>
      </c>
      <c r="AU171" s="240" t="s">
        <v>84</v>
      </c>
      <c r="AY171" s="17" t="s">
        <v>159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84</v>
      </c>
      <c r="BK171" s="241">
        <f>ROUND(I171*H171,2)</f>
        <v>0</v>
      </c>
      <c r="BL171" s="17" t="s">
        <v>235</v>
      </c>
      <c r="BM171" s="240" t="s">
        <v>563</v>
      </c>
    </row>
    <row r="172" s="2" customFormat="1" ht="24.15" customHeight="1">
      <c r="A172" s="38"/>
      <c r="B172" s="39"/>
      <c r="C172" s="228" t="s">
        <v>77</v>
      </c>
      <c r="D172" s="228" t="s">
        <v>162</v>
      </c>
      <c r="E172" s="229" t="s">
        <v>1168</v>
      </c>
      <c r="F172" s="230" t="s">
        <v>1167</v>
      </c>
      <c r="G172" s="231" t="s">
        <v>1070</v>
      </c>
      <c r="H172" s="232">
        <v>6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42</v>
      </c>
      <c r="O172" s="91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235</v>
      </c>
      <c r="AT172" s="240" t="s">
        <v>162</v>
      </c>
      <c r="AU172" s="240" t="s">
        <v>84</v>
      </c>
      <c r="AY172" s="17" t="s">
        <v>159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84</v>
      </c>
      <c r="BK172" s="241">
        <f>ROUND(I172*H172,2)</f>
        <v>0</v>
      </c>
      <c r="BL172" s="17" t="s">
        <v>235</v>
      </c>
      <c r="BM172" s="240" t="s">
        <v>573</v>
      </c>
    </row>
    <row r="173" s="2" customFormat="1" ht="24.15" customHeight="1">
      <c r="A173" s="38"/>
      <c r="B173" s="39"/>
      <c r="C173" s="228" t="s">
        <v>77</v>
      </c>
      <c r="D173" s="228" t="s">
        <v>162</v>
      </c>
      <c r="E173" s="229" t="s">
        <v>1170</v>
      </c>
      <c r="F173" s="230" t="s">
        <v>1712</v>
      </c>
      <c r="G173" s="231" t="s">
        <v>1070</v>
      </c>
      <c r="H173" s="232">
        <v>3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42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235</v>
      </c>
      <c r="AT173" s="240" t="s">
        <v>162</v>
      </c>
      <c r="AU173" s="240" t="s">
        <v>84</v>
      </c>
      <c r="AY173" s="17" t="s">
        <v>159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84</v>
      </c>
      <c r="BK173" s="241">
        <f>ROUND(I173*H173,2)</f>
        <v>0</v>
      </c>
      <c r="BL173" s="17" t="s">
        <v>235</v>
      </c>
      <c r="BM173" s="240" t="s">
        <v>584</v>
      </c>
    </row>
    <row r="174" s="2" customFormat="1" ht="37.8" customHeight="1">
      <c r="A174" s="38"/>
      <c r="B174" s="39"/>
      <c r="C174" s="228" t="s">
        <v>77</v>
      </c>
      <c r="D174" s="228" t="s">
        <v>162</v>
      </c>
      <c r="E174" s="229" t="s">
        <v>1172</v>
      </c>
      <c r="F174" s="230" t="s">
        <v>1169</v>
      </c>
      <c r="G174" s="231" t="s">
        <v>1070</v>
      </c>
      <c r="H174" s="232">
        <v>5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42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235</v>
      </c>
      <c r="AT174" s="240" t="s">
        <v>162</v>
      </c>
      <c r="AU174" s="240" t="s">
        <v>84</v>
      </c>
      <c r="AY174" s="17" t="s">
        <v>159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84</v>
      </c>
      <c r="BK174" s="241">
        <f>ROUND(I174*H174,2)</f>
        <v>0</v>
      </c>
      <c r="BL174" s="17" t="s">
        <v>235</v>
      </c>
      <c r="BM174" s="240" t="s">
        <v>593</v>
      </c>
    </row>
    <row r="175" s="2" customFormat="1" ht="16.5" customHeight="1">
      <c r="A175" s="38"/>
      <c r="B175" s="39"/>
      <c r="C175" s="228" t="s">
        <v>77</v>
      </c>
      <c r="D175" s="228" t="s">
        <v>162</v>
      </c>
      <c r="E175" s="229" t="s">
        <v>1174</v>
      </c>
      <c r="F175" s="230" t="s">
        <v>1171</v>
      </c>
      <c r="G175" s="231" t="s">
        <v>1070</v>
      </c>
      <c r="H175" s="232">
        <v>22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235</v>
      </c>
      <c r="AT175" s="240" t="s">
        <v>162</v>
      </c>
      <c r="AU175" s="240" t="s">
        <v>84</v>
      </c>
      <c r="AY175" s="17" t="s">
        <v>159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84</v>
      </c>
      <c r="BK175" s="241">
        <f>ROUND(I175*H175,2)</f>
        <v>0</v>
      </c>
      <c r="BL175" s="17" t="s">
        <v>235</v>
      </c>
      <c r="BM175" s="240" t="s">
        <v>605</v>
      </c>
    </row>
    <row r="176" s="2" customFormat="1" ht="24.15" customHeight="1">
      <c r="A176" s="38"/>
      <c r="B176" s="39"/>
      <c r="C176" s="228" t="s">
        <v>77</v>
      </c>
      <c r="D176" s="228" t="s">
        <v>162</v>
      </c>
      <c r="E176" s="229" t="s">
        <v>1713</v>
      </c>
      <c r="F176" s="230" t="s">
        <v>1173</v>
      </c>
      <c r="G176" s="231" t="s">
        <v>1070</v>
      </c>
      <c r="H176" s="232">
        <v>22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42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235</v>
      </c>
      <c r="AT176" s="240" t="s">
        <v>162</v>
      </c>
      <c r="AU176" s="240" t="s">
        <v>84</v>
      </c>
      <c r="AY176" s="17" t="s">
        <v>159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84</v>
      </c>
      <c r="BK176" s="241">
        <f>ROUND(I176*H176,2)</f>
        <v>0</v>
      </c>
      <c r="BL176" s="17" t="s">
        <v>235</v>
      </c>
      <c r="BM176" s="240" t="s">
        <v>613</v>
      </c>
    </row>
    <row r="177" s="2" customFormat="1" ht="24.15" customHeight="1">
      <c r="A177" s="38"/>
      <c r="B177" s="39"/>
      <c r="C177" s="228" t="s">
        <v>77</v>
      </c>
      <c r="D177" s="228" t="s">
        <v>162</v>
      </c>
      <c r="E177" s="229" t="s">
        <v>1714</v>
      </c>
      <c r="F177" s="230" t="s">
        <v>1175</v>
      </c>
      <c r="G177" s="231" t="s">
        <v>1070</v>
      </c>
      <c r="H177" s="232">
        <v>1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42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235</v>
      </c>
      <c r="AT177" s="240" t="s">
        <v>162</v>
      </c>
      <c r="AU177" s="240" t="s">
        <v>84</v>
      </c>
      <c r="AY177" s="17" t="s">
        <v>159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84</v>
      </c>
      <c r="BK177" s="241">
        <f>ROUND(I177*H177,2)</f>
        <v>0</v>
      </c>
      <c r="BL177" s="17" t="s">
        <v>235</v>
      </c>
      <c r="BM177" s="240" t="s">
        <v>632</v>
      </c>
    </row>
    <row r="178" s="12" customFormat="1" ht="25.92" customHeight="1">
      <c r="A178" s="12"/>
      <c r="B178" s="213"/>
      <c r="C178" s="214"/>
      <c r="D178" s="215" t="s">
        <v>76</v>
      </c>
      <c r="E178" s="216" t="s">
        <v>1176</v>
      </c>
      <c r="F178" s="216" t="s">
        <v>1203</v>
      </c>
      <c r="G178" s="214"/>
      <c r="H178" s="214"/>
      <c r="I178" s="217"/>
      <c r="J178" s="200">
        <f>BK178</f>
        <v>0</v>
      </c>
      <c r="K178" s="214"/>
      <c r="L178" s="218"/>
      <c r="M178" s="219"/>
      <c r="N178" s="220"/>
      <c r="O178" s="220"/>
      <c r="P178" s="221">
        <f>SUM(P179:P183)</f>
        <v>0</v>
      </c>
      <c r="Q178" s="220"/>
      <c r="R178" s="221">
        <f>SUM(R179:R183)</f>
        <v>0</v>
      </c>
      <c r="S178" s="220"/>
      <c r="T178" s="222">
        <f>SUM(T179:T183)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3" t="s">
        <v>84</v>
      </c>
      <c r="AT178" s="224" t="s">
        <v>76</v>
      </c>
      <c r="AU178" s="224" t="s">
        <v>77</v>
      </c>
      <c r="AY178" s="223" t="s">
        <v>159</v>
      </c>
      <c r="BK178" s="225">
        <f>SUM(BK179:BK183)</f>
        <v>0</v>
      </c>
    </row>
    <row r="179" s="2" customFormat="1" ht="16.5" customHeight="1">
      <c r="A179" s="38"/>
      <c r="B179" s="39"/>
      <c r="C179" s="228" t="s">
        <v>77</v>
      </c>
      <c r="D179" s="228" t="s">
        <v>162</v>
      </c>
      <c r="E179" s="229" t="s">
        <v>1178</v>
      </c>
      <c r="F179" s="230" t="s">
        <v>1205</v>
      </c>
      <c r="G179" s="231" t="s">
        <v>264</v>
      </c>
      <c r="H179" s="232">
        <v>40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42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235</v>
      </c>
      <c r="AT179" s="240" t="s">
        <v>162</v>
      </c>
      <c r="AU179" s="240" t="s">
        <v>84</v>
      </c>
      <c r="AY179" s="17" t="s">
        <v>159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84</v>
      </c>
      <c r="BK179" s="241">
        <f>ROUND(I179*H179,2)</f>
        <v>0</v>
      </c>
      <c r="BL179" s="17" t="s">
        <v>235</v>
      </c>
      <c r="BM179" s="240" t="s">
        <v>641</v>
      </c>
    </row>
    <row r="180" s="2" customFormat="1" ht="16.5" customHeight="1">
      <c r="A180" s="38"/>
      <c r="B180" s="39"/>
      <c r="C180" s="228" t="s">
        <v>77</v>
      </c>
      <c r="D180" s="228" t="s">
        <v>162</v>
      </c>
      <c r="E180" s="229" t="s">
        <v>1180</v>
      </c>
      <c r="F180" s="230" t="s">
        <v>1208</v>
      </c>
      <c r="G180" s="231" t="s">
        <v>264</v>
      </c>
      <c r="H180" s="232">
        <v>180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42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235</v>
      </c>
      <c r="AT180" s="240" t="s">
        <v>162</v>
      </c>
      <c r="AU180" s="240" t="s">
        <v>84</v>
      </c>
      <c r="AY180" s="17" t="s">
        <v>159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84</v>
      </c>
      <c r="BK180" s="241">
        <f>ROUND(I180*H180,2)</f>
        <v>0</v>
      </c>
      <c r="BL180" s="17" t="s">
        <v>235</v>
      </c>
      <c r="BM180" s="240" t="s">
        <v>656</v>
      </c>
    </row>
    <row r="181" s="2" customFormat="1" ht="16.5" customHeight="1">
      <c r="A181" s="38"/>
      <c r="B181" s="39"/>
      <c r="C181" s="228" t="s">
        <v>77</v>
      </c>
      <c r="D181" s="228" t="s">
        <v>162</v>
      </c>
      <c r="E181" s="229" t="s">
        <v>1182</v>
      </c>
      <c r="F181" s="230" t="s">
        <v>1211</v>
      </c>
      <c r="G181" s="231" t="s">
        <v>264</v>
      </c>
      <c r="H181" s="232">
        <v>50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235</v>
      </c>
      <c r="AT181" s="240" t="s">
        <v>162</v>
      </c>
      <c r="AU181" s="240" t="s">
        <v>84</v>
      </c>
      <c r="AY181" s="17" t="s">
        <v>159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84</v>
      </c>
      <c r="BK181" s="241">
        <f>ROUND(I181*H181,2)</f>
        <v>0</v>
      </c>
      <c r="BL181" s="17" t="s">
        <v>235</v>
      </c>
      <c r="BM181" s="240" t="s">
        <v>667</v>
      </c>
    </row>
    <row r="182" s="2" customFormat="1" ht="16.5" customHeight="1">
      <c r="A182" s="38"/>
      <c r="B182" s="39"/>
      <c r="C182" s="228" t="s">
        <v>77</v>
      </c>
      <c r="D182" s="228" t="s">
        <v>162</v>
      </c>
      <c r="E182" s="229" t="s">
        <v>1184</v>
      </c>
      <c r="F182" s="230" t="s">
        <v>1220</v>
      </c>
      <c r="G182" s="231" t="s">
        <v>264</v>
      </c>
      <c r="H182" s="232">
        <v>100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42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235</v>
      </c>
      <c r="AT182" s="240" t="s">
        <v>162</v>
      </c>
      <c r="AU182" s="240" t="s">
        <v>84</v>
      </c>
      <c r="AY182" s="17" t="s">
        <v>159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84</v>
      </c>
      <c r="BK182" s="241">
        <f>ROUND(I182*H182,2)</f>
        <v>0</v>
      </c>
      <c r="BL182" s="17" t="s">
        <v>235</v>
      </c>
      <c r="BM182" s="240" t="s">
        <v>678</v>
      </c>
    </row>
    <row r="183" s="2" customFormat="1" ht="16.5" customHeight="1">
      <c r="A183" s="38"/>
      <c r="B183" s="39"/>
      <c r="C183" s="228" t="s">
        <v>77</v>
      </c>
      <c r="D183" s="228" t="s">
        <v>162</v>
      </c>
      <c r="E183" s="229" t="s">
        <v>1186</v>
      </c>
      <c r="F183" s="230" t="s">
        <v>1223</v>
      </c>
      <c r="G183" s="231" t="s">
        <v>728</v>
      </c>
      <c r="H183" s="291"/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42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235</v>
      </c>
      <c r="AT183" s="240" t="s">
        <v>162</v>
      </c>
      <c r="AU183" s="240" t="s">
        <v>84</v>
      </c>
      <c r="AY183" s="17" t="s">
        <v>159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84</v>
      </c>
      <c r="BK183" s="241">
        <f>ROUND(I183*H183,2)</f>
        <v>0</v>
      </c>
      <c r="BL183" s="17" t="s">
        <v>235</v>
      </c>
      <c r="BM183" s="240" t="s">
        <v>688</v>
      </c>
    </row>
    <row r="184" s="12" customFormat="1" ht="25.92" customHeight="1">
      <c r="A184" s="12"/>
      <c r="B184" s="213"/>
      <c r="C184" s="214"/>
      <c r="D184" s="215" t="s">
        <v>76</v>
      </c>
      <c r="E184" s="216" t="s">
        <v>1225</v>
      </c>
      <c r="F184" s="216" t="s">
        <v>1226</v>
      </c>
      <c r="G184" s="214"/>
      <c r="H184" s="214"/>
      <c r="I184" s="217"/>
      <c r="J184" s="200">
        <f>BK184</f>
        <v>0</v>
      </c>
      <c r="K184" s="214"/>
      <c r="L184" s="218"/>
      <c r="M184" s="219"/>
      <c r="N184" s="220"/>
      <c r="O184" s="220"/>
      <c r="P184" s="221">
        <f>P185</f>
        <v>0</v>
      </c>
      <c r="Q184" s="220"/>
      <c r="R184" s="221">
        <f>R185</f>
        <v>0</v>
      </c>
      <c r="S184" s="220"/>
      <c r="T184" s="222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84</v>
      </c>
      <c r="AT184" s="224" t="s">
        <v>76</v>
      </c>
      <c r="AU184" s="224" t="s">
        <v>77</v>
      </c>
      <c r="AY184" s="223" t="s">
        <v>159</v>
      </c>
      <c r="BK184" s="225">
        <f>BK185</f>
        <v>0</v>
      </c>
    </row>
    <row r="185" s="2" customFormat="1" ht="16.5" customHeight="1">
      <c r="A185" s="38"/>
      <c r="B185" s="39"/>
      <c r="C185" s="228" t="s">
        <v>84</v>
      </c>
      <c r="D185" s="228" t="s">
        <v>162</v>
      </c>
      <c r="E185" s="229" t="s">
        <v>1227</v>
      </c>
      <c r="F185" s="230" t="s">
        <v>1228</v>
      </c>
      <c r="G185" s="231" t="s">
        <v>165</v>
      </c>
      <c r="H185" s="232">
        <v>1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235</v>
      </c>
      <c r="AT185" s="240" t="s">
        <v>162</v>
      </c>
      <c r="AU185" s="240" t="s">
        <v>84</v>
      </c>
      <c r="AY185" s="17" t="s">
        <v>159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84</v>
      </c>
      <c r="BK185" s="241">
        <f>ROUND(I185*H185,2)</f>
        <v>0</v>
      </c>
      <c r="BL185" s="17" t="s">
        <v>235</v>
      </c>
      <c r="BM185" s="240" t="s">
        <v>1715</v>
      </c>
    </row>
    <row r="186" s="12" customFormat="1" ht="25.92" customHeight="1">
      <c r="A186" s="12"/>
      <c r="B186" s="213"/>
      <c r="C186" s="214"/>
      <c r="D186" s="215" t="s">
        <v>76</v>
      </c>
      <c r="E186" s="216" t="s">
        <v>1230</v>
      </c>
      <c r="F186" s="216" t="s">
        <v>718</v>
      </c>
      <c r="G186" s="214"/>
      <c r="H186" s="214"/>
      <c r="I186" s="217"/>
      <c r="J186" s="200">
        <f>BK186</f>
        <v>0</v>
      </c>
      <c r="K186" s="214"/>
      <c r="L186" s="218"/>
      <c r="M186" s="219"/>
      <c r="N186" s="220"/>
      <c r="O186" s="220"/>
      <c r="P186" s="221">
        <f>P187</f>
        <v>0</v>
      </c>
      <c r="Q186" s="220"/>
      <c r="R186" s="221">
        <f>R187</f>
        <v>0</v>
      </c>
      <c r="S186" s="220"/>
      <c r="T186" s="222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3" t="s">
        <v>178</v>
      </c>
      <c r="AT186" s="224" t="s">
        <v>76</v>
      </c>
      <c r="AU186" s="224" t="s">
        <v>77</v>
      </c>
      <c r="AY186" s="223" t="s">
        <v>159</v>
      </c>
      <c r="BK186" s="225">
        <f>BK187</f>
        <v>0</v>
      </c>
    </row>
    <row r="187" s="2" customFormat="1" ht="16.5" customHeight="1">
      <c r="A187" s="38"/>
      <c r="B187" s="39"/>
      <c r="C187" s="228" t="s">
        <v>86</v>
      </c>
      <c r="D187" s="228" t="s">
        <v>162</v>
      </c>
      <c r="E187" s="229" t="s">
        <v>1231</v>
      </c>
      <c r="F187" s="230" t="s">
        <v>719</v>
      </c>
      <c r="G187" s="231" t="s">
        <v>728</v>
      </c>
      <c r="H187" s="291"/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42</v>
      </c>
      <c r="O187" s="91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166</v>
      </c>
      <c r="AT187" s="240" t="s">
        <v>162</v>
      </c>
      <c r="AU187" s="240" t="s">
        <v>84</v>
      </c>
      <c r="AY187" s="17" t="s">
        <v>159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84</v>
      </c>
      <c r="BK187" s="241">
        <f>ROUND(I187*H187,2)</f>
        <v>0</v>
      </c>
      <c r="BL187" s="17" t="s">
        <v>166</v>
      </c>
      <c r="BM187" s="240" t="s">
        <v>1716</v>
      </c>
    </row>
    <row r="188" s="2" customFormat="1" ht="49.92" customHeight="1">
      <c r="A188" s="38"/>
      <c r="B188" s="39"/>
      <c r="C188" s="40"/>
      <c r="D188" s="40"/>
      <c r="E188" s="216" t="s">
        <v>742</v>
      </c>
      <c r="F188" s="216" t="s">
        <v>743</v>
      </c>
      <c r="G188" s="40"/>
      <c r="H188" s="40"/>
      <c r="I188" s="40"/>
      <c r="J188" s="200">
        <f>BK188</f>
        <v>0</v>
      </c>
      <c r="K188" s="40"/>
      <c r="L188" s="44"/>
      <c r="M188" s="278"/>
      <c r="N188" s="279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76</v>
      </c>
      <c r="AU188" s="17" t="s">
        <v>77</v>
      </c>
      <c r="AY188" s="17" t="s">
        <v>744</v>
      </c>
      <c r="BK188" s="241">
        <f>SUM(BK189:BK193)</f>
        <v>0</v>
      </c>
    </row>
    <row r="189" s="2" customFormat="1" ht="16.32" customHeight="1">
      <c r="A189" s="38"/>
      <c r="B189" s="39"/>
      <c r="C189" s="292" t="s">
        <v>1</v>
      </c>
      <c r="D189" s="292" t="s">
        <v>162</v>
      </c>
      <c r="E189" s="293" t="s">
        <v>1</v>
      </c>
      <c r="F189" s="294" t="s">
        <v>1</v>
      </c>
      <c r="G189" s="295" t="s">
        <v>1</v>
      </c>
      <c r="H189" s="296"/>
      <c r="I189" s="297"/>
      <c r="J189" s="298">
        <f>BK189</f>
        <v>0</v>
      </c>
      <c r="K189" s="235"/>
      <c r="L189" s="44"/>
      <c r="M189" s="299" t="s">
        <v>1</v>
      </c>
      <c r="N189" s="300" t="s">
        <v>42</v>
      </c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744</v>
      </c>
      <c r="AU189" s="17" t="s">
        <v>84</v>
      </c>
      <c r="AY189" s="17" t="s">
        <v>744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84</v>
      </c>
      <c r="BK189" s="241">
        <f>I189*H189</f>
        <v>0</v>
      </c>
    </row>
    <row r="190" s="2" customFormat="1" ht="16.32" customHeight="1">
      <c r="A190" s="38"/>
      <c r="B190" s="39"/>
      <c r="C190" s="292" t="s">
        <v>1</v>
      </c>
      <c r="D190" s="292" t="s">
        <v>162</v>
      </c>
      <c r="E190" s="293" t="s">
        <v>1</v>
      </c>
      <c r="F190" s="294" t="s">
        <v>1</v>
      </c>
      <c r="G190" s="295" t="s">
        <v>1</v>
      </c>
      <c r="H190" s="296"/>
      <c r="I190" s="297"/>
      <c r="J190" s="298">
        <f>BK190</f>
        <v>0</v>
      </c>
      <c r="K190" s="235"/>
      <c r="L190" s="44"/>
      <c r="M190" s="299" t="s">
        <v>1</v>
      </c>
      <c r="N190" s="300" t="s">
        <v>42</v>
      </c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744</v>
      </c>
      <c r="AU190" s="17" t="s">
        <v>84</v>
      </c>
      <c r="AY190" s="17" t="s">
        <v>744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84</v>
      </c>
      <c r="BK190" s="241">
        <f>I190*H190</f>
        <v>0</v>
      </c>
    </row>
    <row r="191" s="2" customFormat="1" ht="16.32" customHeight="1">
      <c r="A191" s="38"/>
      <c r="B191" s="39"/>
      <c r="C191" s="292" t="s">
        <v>1</v>
      </c>
      <c r="D191" s="292" t="s">
        <v>162</v>
      </c>
      <c r="E191" s="293" t="s">
        <v>1</v>
      </c>
      <c r="F191" s="294" t="s">
        <v>1</v>
      </c>
      <c r="G191" s="295" t="s">
        <v>1</v>
      </c>
      <c r="H191" s="296"/>
      <c r="I191" s="297"/>
      <c r="J191" s="298">
        <f>BK191</f>
        <v>0</v>
      </c>
      <c r="K191" s="235"/>
      <c r="L191" s="44"/>
      <c r="M191" s="299" t="s">
        <v>1</v>
      </c>
      <c r="N191" s="300" t="s">
        <v>42</v>
      </c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744</v>
      </c>
      <c r="AU191" s="17" t="s">
        <v>84</v>
      </c>
      <c r="AY191" s="17" t="s">
        <v>744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84</v>
      </c>
      <c r="BK191" s="241">
        <f>I191*H191</f>
        <v>0</v>
      </c>
    </row>
    <row r="192" s="2" customFormat="1" ht="16.32" customHeight="1">
      <c r="A192" s="38"/>
      <c r="B192" s="39"/>
      <c r="C192" s="292" t="s">
        <v>1</v>
      </c>
      <c r="D192" s="292" t="s">
        <v>162</v>
      </c>
      <c r="E192" s="293" t="s">
        <v>1</v>
      </c>
      <c r="F192" s="294" t="s">
        <v>1</v>
      </c>
      <c r="G192" s="295" t="s">
        <v>1</v>
      </c>
      <c r="H192" s="296"/>
      <c r="I192" s="297"/>
      <c r="J192" s="298">
        <f>BK192</f>
        <v>0</v>
      </c>
      <c r="K192" s="235"/>
      <c r="L192" s="44"/>
      <c r="M192" s="299" t="s">
        <v>1</v>
      </c>
      <c r="N192" s="300" t="s">
        <v>42</v>
      </c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744</v>
      </c>
      <c r="AU192" s="17" t="s">
        <v>84</v>
      </c>
      <c r="AY192" s="17" t="s">
        <v>744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84</v>
      </c>
      <c r="BK192" s="241">
        <f>I192*H192</f>
        <v>0</v>
      </c>
    </row>
    <row r="193" s="2" customFormat="1" ht="16.32" customHeight="1">
      <c r="A193" s="38"/>
      <c r="B193" s="39"/>
      <c r="C193" s="292" t="s">
        <v>1</v>
      </c>
      <c r="D193" s="292" t="s">
        <v>162</v>
      </c>
      <c r="E193" s="293" t="s">
        <v>1</v>
      </c>
      <c r="F193" s="294" t="s">
        <v>1</v>
      </c>
      <c r="G193" s="295" t="s">
        <v>1</v>
      </c>
      <c r="H193" s="296"/>
      <c r="I193" s="297"/>
      <c r="J193" s="298">
        <f>BK193</f>
        <v>0</v>
      </c>
      <c r="K193" s="235"/>
      <c r="L193" s="44"/>
      <c r="M193" s="299" t="s">
        <v>1</v>
      </c>
      <c r="N193" s="300" t="s">
        <v>42</v>
      </c>
      <c r="O193" s="301"/>
      <c r="P193" s="301"/>
      <c r="Q193" s="301"/>
      <c r="R193" s="301"/>
      <c r="S193" s="301"/>
      <c r="T193" s="30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744</v>
      </c>
      <c r="AU193" s="17" t="s">
        <v>84</v>
      </c>
      <c r="AY193" s="17" t="s">
        <v>744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84</v>
      </c>
      <c r="BK193" s="241">
        <f>I193*H193</f>
        <v>0</v>
      </c>
    </row>
    <row r="194" s="2" customFormat="1" ht="6.96" customHeight="1">
      <c r="A194" s="38"/>
      <c r="B194" s="66"/>
      <c r="C194" s="67"/>
      <c r="D194" s="67"/>
      <c r="E194" s="67"/>
      <c r="F194" s="67"/>
      <c r="G194" s="67"/>
      <c r="H194" s="67"/>
      <c r="I194" s="67"/>
      <c r="J194" s="67"/>
      <c r="K194" s="67"/>
      <c r="L194" s="44"/>
      <c r="M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</row>
  </sheetData>
  <sheetProtection sheet="1" autoFilter="0" formatColumns="0" formatRows="0" objects="1" scenarios="1" spinCount="100000" saltValue="VRXiGHEWO/P4X9FGf48CBENRl+hS+dMsLyM2BbztgYHd3AlqanhukqqIkDAQ7etotYVrdKYGNzruZ1paVkBWtA==" hashValue="UhIWLA+il2y0QRk4fNfqQwbP878xWqqF4dyZw7Ir8axqYf+f0oUBpc67vDDTQTWUe5LAiHNs2t7smvCViW9XBg==" algorithmName="SHA-512" password="CC35"/>
  <autoFilter ref="C126:K19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dataValidations count="2">
    <dataValidation type="list" allowBlank="1" showInputMessage="1" showErrorMessage="1" error="Povoleny jsou hodnoty K, M." sqref="D189:D194">
      <formula1>"K, M"</formula1>
    </dataValidation>
    <dataValidation type="list" allowBlank="1" showInputMessage="1" showErrorMessage="1" error="Povoleny jsou hodnoty základní, snížená, zákl. přenesená, sníž. přenesená, nulová." sqref="N189:N194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114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Stavební úpravy školských objektů a zahrady ZŠ Nepomucká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1717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12. 11. 2024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">
        <v>30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26</v>
      </c>
      <c r="J21" s="141" t="s">
        <v>32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34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37</v>
      </c>
      <c r="E30" s="38"/>
      <c r="F30" s="38"/>
      <c r="G30" s="38"/>
      <c r="H30" s="38"/>
      <c r="I30" s="38"/>
      <c r="J30" s="160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39</v>
      </c>
      <c r="G32" s="38"/>
      <c r="H32" s="38"/>
      <c r="I32" s="161" t="s">
        <v>38</v>
      </c>
      <c r="J32" s="161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41</v>
      </c>
      <c r="E33" s="150" t="s">
        <v>42</v>
      </c>
      <c r="F33" s="163">
        <f>ROUND((ROUND((SUM(BE129:BE285)),  2) + SUM(BE287:BE291)), 2)</f>
        <v>0</v>
      </c>
      <c r="G33" s="38"/>
      <c r="H33" s="38"/>
      <c r="I33" s="164">
        <v>0.20999999999999999</v>
      </c>
      <c r="J33" s="163">
        <f>ROUND((ROUND(((SUM(BE129:BE285))*I33),  2) + (SUM(BE287:BE291)*I33)),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43</v>
      </c>
      <c r="F34" s="163">
        <f>ROUND((ROUND((SUM(BF129:BF285)),  2) + SUM(BF287:BF291)), 2)</f>
        <v>0</v>
      </c>
      <c r="G34" s="38"/>
      <c r="H34" s="38"/>
      <c r="I34" s="164">
        <v>0.12</v>
      </c>
      <c r="J34" s="163">
        <f>ROUND((ROUND(((SUM(BF129:BF285))*I34),  2) + (SUM(BF287:BF291)*I34)),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44</v>
      </c>
      <c r="F35" s="163">
        <f>ROUND((ROUND((SUM(BG129:BG285)),  2) + SUM(BG287:BG291)),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45</v>
      </c>
      <c r="F36" s="163">
        <f>ROUND((ROUND((SUM(BH129:BH285)),  2) + SUM(BH287:BH291)),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ROUND((ROUND((SUM(BI129:BI285)),  2) + SUM(BI287:BI291)),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47</v>
      </c>
      <c r="E39" s="167"/>
      <c r="F39" s="167"/>
      <c r="G39" s="168" t="s">
        <v>48</v>
      </c>
      <c r="H39" s="169" t="s">
        <v>49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Stavební úpravy školských objektů a zahrady ZŠ Nepomucká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SO-03 - Venkovní prostor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12. 11. 2024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>ABCD studio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118</v>
      </c>
      <c r="D94" s="185"/>
      <c r="E94" s="185"/>
      <c r="F94" s="185"/>
      <c r="G94" s="185"/>
      <c r="H94" s="185"/>
      <c r="I94" s="185"/>
      <c r="J94" s="186" t="s">
        <v>119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120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88"/>
      <c r="C97" s="189"/>
      <c r="D97" s="190" t="s">
        <v>122</v>
      </c>
      <c r="E97" s="191"/>
      <c r="F97" s="191"/>
      <c r="G97" s="191"/>
      <c r="H97" s="191"/>
      <c r="I97" s="191"/>
      <c r="J97" s="192">
        <f>J130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123</v>
      </c>
      <c r="E98" s="196"/>
      <c r="F98" s="196"/>
      <c r="G98" s="196"/>
      <c r="H98" s="196"/>
      <c r="I98" s="196"/>
      <c r="J98" s="197">
        <f>J131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124</v>
      </c>
      <c r="E99" s="196"/>
      <c r="F99" s="196"/>
      <c r="G99" s="196"/>
      <c r="H99" s="196"/>
      <c r="I99" s="196"/>
      <c r="J99" s="197">
        <f>J135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1718</v>
      </c>
      <c r="E100" s="196"/>
      <c r="F100" s="196"/>
      <c r="G100" s="196"/>
      <c r="H100" s="196"/>
      <c r="I100" s="196"/>
      <c r="J100" s="197">
        <f>J193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1719</v>
      </c>
      <c r="E101" s="196"/>
      <c r="F101" s="196"/>
      <c r="G101" s="196"/>
      <c r="H101" s="196"/>
      <c r="I101" s="196"/>
      <c r="J101" s="197">
        <f>J220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126</v>
      </c>
      <c r="E102" s="196"/>
      <c r="F102" s="196"/>
      <c r="G102" s="196"/>
      <c r="H102" s="196"/>
      <c r="I102" s="196"/>
      <c r="J102" s="197">
        <f>J234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1720</v>
      </c>
      <c r="E103" s="196"/>
      <c r="F103" s="196"/>
      <c r="G103" s="196"/>
      <c r="H103" s="196"/>
      <c r="I103" s="196"/>
      <c r="J103" s="197">
        <f>J248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1721</v>
      </c>
      <c r="E104" s="196"/>
      <c r="F104" s="196"/>
      <c r="G104" s="196"/>
      <c r="H104" s="196"/>
      <c r="I104" s="196"/>
      <c r="J104" s="197">
        <f>J255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128</v>
      </c>
      <c r="E105" s="196"/>
      <c r="F105" s="196"/>
      <c r="G105" s="196"/>
      <c r="H105" s="196"/>
      <c r="I105" s="196"/>
      <c r="J105" s="197">
        <f>J258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129</v>
      </c>
      <c r="E106" s="196"/>
      <c r="F106" s="196"/>
      <c r="G106" s="196"/>
      <c r="H106" s="196"/>
      <c r="I106" s="196"/>
      <c r="J106" s="197">
        <f>J273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130</v>
      </c>
      <c r="E107" s="196"/>
      <c r="F107" s="196"/>
      <c r="G107" s="196"/>
      <c r="H107" s="196"/>
      <c r="I107" s="196"/>
      <c r="J107" s="197">
        <f>J279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8"/>
      <c r="C108" s="189"/>
      <c r="D108" s="190" t="s">
        <v>142</v>
      </c>
      <c r="E108" s="191"/>
      <c r="F108" s="191"/>
      <c r="G108" s="191"/>
      <c r="H108" s="191"/>
      <c r="I108" s="191"/>
      <c r="J108" s="192">
        <f>J281</f>
        <v>0</v>
      </c>
      <c r="K108" s="189"/>
      <c r="L108" s="19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1.84" customHeight="1">
      <c r="A109" s="9"/>
      <c r="B109" s="188"/>
      <c r="C109" s="189"/>
      <c r="D109" s="199" t="s">
        <v>143</v>
      </c>
      <c r="E109" s="189"/>
      <c r="F109" s="189"/>
      <c r="G109" s="189"/>
      <c r="H109" s="189"/>
      <c r="I109" s="189"/>
      <c r="J109" s="200">
        <f>J286</f>
        <v>0</v>
      </c>
      <c r="K109" s="189"/>
      <c r="L109" s="19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144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83" t="str">
        <f>E7</f>
        <v>Stavební úpravy školských objektů a zahrady ZŠ Nepomucká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115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SO-03 - Venkovní prostor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 xml:space="preserve"> </v>
      </c>
      <c r="G123" s="40"/>
      <c r="H123" s="40"/>
      <c r="I123" s="32" t="s">
        <v>22</v>
      </c>
      <c r="J123" s="79" t="str">
        <f>IF(J12="","",J12)</f>
        <v>12. 11. 2024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 xml:space="preserve"> </v>
      </c>
      <c r="G125" s="40"/>
      <c r="H125" s="40"/>
      <c r="I125" s="32" t="s">
        <v>29</v>
      </c>
      <c r="J125" s="36" t="str">
        <f>E21</f>
        <v>ABCD studio s.r.o.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27</v>
      </c>
      <c r="D126" s="40"/>
      <c r="E126" s="40"/>
      <c r="F126" s="27" t="str">
        <f>IF(E18="","",E18)</f>
        <v>Vyplň údaj</v>
      </c>
      <c r="G126" s="40"/>
      <c r="H126" s="40"/>
      <c r="I126" s="32" t="s">
        <v>34</v>
      </c>
      <c r="J126" s="36" t="str">
        <f>E24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201"/>
      <c r="B128" s="202"/>
      <c r="C128" s="203" t="s">
        <v>145</v>
      </c>
      <c r="D128" s="204" t="s">
        <v>62</v>
      </c>
      <c r="E128" s="204" t="s">
        <v>58</v>
      </c>
      <c r="F128" s="204" t="s">
        <v>59</v>
      </c>
      <c r="G128" s="204" t="s">
        <v>146</v>
      </c>
      <c r="H128" s="204" t="s">
        <v>147</v>
      </c>
      <c r="I128" s="204" t="s">
        <v>148</v>
      </c>
      <c r="J128" s="205" t="s">
        <v>119</v>
      </c>
      <c r="K128" s="206" t="s">
        <v>149</v>
      </c>
      <c r="L128" s="207"/>
      <c r="M128" s="100" t="s">
        <v>1</v>
      </c>
      <c r="N128" s="101" t="s">
        <v>41</v>
      </c>
      <c r="O128" s="101" t="s">
        <v>150</v>
      </c>
      <c r="P128" s="101" t="s">
        <v>151</v>
      </c>
      <c r="Q128" s="101" t="s">
        <v>152</v>
      </c>
      <c r="R128" s="101" t="s">
        <v>153</v>
      </c>
      <c r="S128" s="101" t="s">
        <v>154</v>
      </c>
      <c r="T128" s="102" t="s">
        <v>155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8"/>
      <c r="B129" s="39"/>
      <c r="C129" s="107" t="s">
        <v>156</v>
      </c>
      <c r="D129" s="40"/>
      <c r="E129" s="40"/>
      <c r="F129" s="40"/>
      <c r="G129" s="40"/>
      <c r="H129" s="40"/>
      <c r="I129" s="40"/>
      <c r="J129" s="208">
        <f>BK129</f>
        <v>0</v>
      </c>
      <c r="K129" s="40"/>
      <c r="L129" s="44"/>
      <c r="M129" s="103"/>
      <c r="N129" s="209"/>
      <c r="O129" s="104"/>
      <c r="P129" s="210">
        <f>P130+P281+P286</f>
        <v>0</v>
      </c>
      <c r="Q129" s="104"/>
      <c r="R129" s="210">
        <f>R130+R281+R286</f>
        <v>189.14744500000001</v>
      </c>
      <c r="S129" s="104"/>
      <c r="T129" s="211">
        <f>T130+T281+T286</f>
        <v>62.958672399999998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76</v>
      </c>
      <c r="AU129" s="17" t="s">
        <v>121</v>
      </c>
      <c r="BK129" s="212">
        <f>BK130+BK281+BK286</f>
        <v>0</v>
      </c>
    </row>
    <row r="130" s="12" customFormat="1" ht="25.92" customHeight="1">
      <c r="A130" s="12"/>
      <c r="B130" s="213"/>
      <c r="C130" s="214"/>
      <c r="D130" s="215" t="s">
        <v>76</v>
      </c>
      <c r="E130" s="216" t="s">
        <v>157</v>
      </c>
      <c r="F130" s="216" t="s">
        <v>158</v>
      </c>
      <c r="G130" s="214"/>
      <c r="H130" s="214"/>
      <c r="I130" s="217"/>
      <c r="J130" s="200">
        <f>BK130</f>
        <v>0</v>
      </c>
      <c r="K130" s="214"/>
      <c r="L130" s="218"/>
      <c r="M130" s="219"/>
      <c r="N130" s="220"/>
      <c r="O130" s="220"/>
      <c r="P130" s="221">
        <f>P131+P135+P193+P220+P234+P248+P255+P258+P273+P279</f>
        <v>0</v>
      </c>
      <c r="Q130" s="220"/>
      <c r="R130" s="221">
        <f>R131+R135+R193+R220+R234+R248+R255+R258+R273+R279</f>
        <v>189.14744500000001</v>
      </c>
      <c r="S130" s="220"/>
      <c r="T130" s="222">
        <f>T131+T135+T193+T220+T234+T248+T255+T258+T273+T279</f>
        <v>62.958672399999998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84</v>
      </c>
      <c r="AT130" s="224" t="s">
        <v>76</v>
      </c>
      <c r="AU130" s="224" t="s">
        <v>77</v>
      </c>
      <c r="AY130" s="223" t="s">
        <v>159</v>
      </c>
      <c r="BK130" s="225">
        <f>BK131+BK135+BK193+BK220+BK234+BK248+BK255+BK258+BK273+BK279</f>
        <v>0</v>
      </c>
    </row>
    <row r="131" s="12" customFormat="1" ht="22.8" customHeight="1">
      <c r="A131" s="12"/>
      <c r="B131" s="213"/>
      <c r="C131" s="214"/>
      <c r="D131" s="215" t="s">
        <v>76</v>
      </c>
      <c r="E131" s="226" t="s">
        <v>160</v>
      </c>
      <c r="F131" s="226" t="s">
        <v>161</v>
      </c>
      <c r="G131" s="214"/>
      <c r="H131" s="214"/>
      <c r="I131" s="217"/>
      <c r="J131" s="227">
        <f>BK131</f>
        <v>0</v>
      </c>
      <c r="K131" s="214"/>
      <c r="L131" s="218"/>
      <c r="M131" s="219"/>
      <c r="N131" s="220"/>
      <c r="O131" s="220"/>
      <c r="P131" s="221">
        <f>SUM(P132:P134)</f>
        <v>0</v>
      </c>
      <c r="Q131" s="220"/>
      <c r="R131" s="221">
        <f>SUM(R132:R134)</f>
        <v>0</v>
      </c>
      <c r="S131" s="220"/>
      <c r="T131" s="222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84</v>
      </c>
      <c r="AT131" s="224" t="s">
        <v>76</v>
      </c>
      <c r="AU131" s="224" t="s">
        <v>84</v>
      </c>
      <c r="AY131" s="223" t="s">
        <v>159</v>
      </c>
      <c r="BK131" s="225">
        <f>SUM(BK132:BK134)</f>
        <v>0</v>
      </c>
    </row>
    <row r="132" s="2" customFormat="1" ht="16.5" customHeight="1">
      <c r="A132" s="38"/>
      <c r="B132" s="39"/>
      <c r="C132" s="228" t="s">
        <v>84</v>
      </c>
      <c r="D132" s="228" t="s">
        <v>162</v>
      </c>
      <c r="E132" s="229" t="s">
        <v>163</v>
      </c>
      <c r="F132" s="230" t="s">
        <v>1722</v>
      </c>
      <c r="G132" s="231" t="s">
        <v>165</v>
      </c>
      <c r="H132" s="232">
        <v>1</v>
      </c>
      <c r="I132" s="233"/>
      <c r="J132" s="234">
        <f>ROUND(I132*H132,2)</f>
        <v>0</v>
      </c>
      <c r="K132" s="235"/>
      <c r="L132" s="44"/>
      <c r="M132" s="236" t="s">
        <v>1</v>
      </c>
      <c r="N132" s="237" t="s">
        <v>42</v>
      </c>
      <c r="O132" s="91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0" t="s">
        <v>166</v>
      </c>
      <c r="AT132" s="240" t="s">
        <v>162</v>
      </c>
      <c r="AU132" s="240" t="s">
        <v>86</v>
      </c>
      <c r="AY132" s="17" t="s">
        <v>159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7" t="s">
        <v>84</v>
      </c>
      <c r="BK132" s="241">
        <f>ROUND(I132*H132,2)</f>
        <v>0</v>
      </c>
      <c r="BL132" s="17" t="s">
        <v>166</v>
      </c>
      <c r="BM132" s="240" t="s">
        <v>1723</v>
      </c>
    </row>
    <row r="133" s="2" customFormat="1" ht="24.15" customHeight="1">
      <c r="A133" s="38"/>
      <c r="B133" s="39"/>
      <c r="C133" s="228" t="s">
        <v>86</v>
      </c>
      <c r="D133" s="228" t="s">
        <v>162</v>
      </c>
      <c r="E133" s="229" t="s">
        <v>168</v>
      </c>
      <c r="F133" s="230" t="s">
        <v>169</v>
      </c>
      <c r="G133" s="231" t="s">
        <v>165</v>
      </c>
      <c r="H133" s="232">
        <v>1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42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166</v>
      </c>
      <c r="AT133" s="240" t="s">
        <v>162</v>
      </c>
      <c r="AU133" s="240" t="s">
        <v>86</v>
      </c>
      <c r="AY133" s="17" t="s">
        <v>159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84</v>
      </c>
      <c r="BK133" s="241">
        <f>ROUND(I133*H133,2)</f>
        <v>0</v>
      </c>
      <c r="BL133" s="17" t="s">
        <v>166</v>
      </c>
      <c r="BM133" s="240" t="s">
        <v>1724</v>
      </c>
    </row>
    <row r="134" s="2" customFormat="1" ht="37.8" customHeight="1">
      <c r="A134" s="38"/>
      <c r="B134" s="39"/>
      <c r="C134" s="228" t="s">
        <v>171</v>
      </c>
      <c r="D134" s="228" t="s">
        <v>162</v>
      </c>
      <c r="E134" s="229" t="s">
        <v>172</v>
      </c>
      <c r="F134" s="230" t="s">
        <v>1725</v>
      </c>
      <c r="G134" s="231" t="s">
        <v>165</v>
      </c>
      <c r="H134" s="232">
        <v>1</v>
      </c>
      <c r="I134" s="233"/>
      <c r="J134" s="234">
        <f>ROUND(I134*H134,2)</f>
        <v>0</v>
      </c>
      <c r="K134" s="235"/>
      <c r="L134" s="44"/>
      <c r="M134" s="236" t="s">
        <v>1</v>
      </c>
      <c r="N134" s="237" t="s">
        <v>42</v>
      </c>
      <c r="O134" s="91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166</v>
      </c>
      <c r="AT134" s="240" t="s">
        <v>162</v>
      </c>
      <c r="AU134" s="240" t="s">
        <v>86</v>
      </c>
      <c r="AY134" s="17" t="s">
        <v>159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84</v>
      </c>
      <c r="BK134" s="241">
        <f>ROUND(I134*H134,2)</f>
        <v>0</v>
      </c>
      <c r="BL134" s="17" t="s">
        <v>166</v>
      </c>
      <c r="BM134" s="240" t="s">
        <v>1726</v>
      </c>
    </row>
    <row r="135" s="12" customFormat="1" ht="22.8" customHeight="1">
      <c r="A135" s="12"/>
      <c r="B135" s="213"/>
      <c r="C135" s="214"/>
      <c r="D135" s="215" t="s">
        <v>76</v>
      </c>
      <c r="E135" s="226" t="s">
        <v>84</v>
      </c>
      <c r="F135" s="226" t="s">
        <v>187</v>
      </c>
      <c r="G135" s="214"/>
      <c r="H135" s="214"/>
      <c r="I135" s="217"/>
      <c r="J135" s="227">
        <f>BK135</f>
        <v>0</v>
      </c>
      <c r="K135" s="214"/>
      <c r="L135" s="218"/>
      <c r="M135" s="219"/>
      <c r="N135" s="220"/>
      <c r="O135" s="220"/>
      <c r="P135" s="221">
        <f>SUM(P136:P192)</f>
        <v>0</v>
      </c>
      <c r="Q135" s="220"/>
      <c r="R135" s="221">
        <f>SUM(R136:R192)</f>
        <v>1.464</v>
      </c>
      <c r="S135" s="220"/>
      <c r="T135" s="222">
        <f>SUM(T136:T192)</f>
        <v>13.731999999999999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84</v>
      </c>
      <c r="AT135" s="224" t="s">
        <v>76</v>
      </c>
      <c r="AU135" s="224" t="s">
        <v>84</v>
      </c>
      <c r="AY135" s="223" t="s">
        <v>159</v>
      </c>
      <c r="BK135" s="225">
        <f>SUM(BK136:BK192)</f>
        <v>0</v>
      </c>
    </row>
    <row r="136" s="2" customFormat="1" ht="33" customHeight="1">
      <c r="A136" s="38"/>
      <c r="B136" s="39"/>
      <c r="C136" s="228" t="s">
        <v>166</v>
      </c>
      <c r="D136" s="228" t="s">
        <v>162</v>
      </c>
      <c r="E136" s="229" t="s">
        <v>1727</v>
      </c>
      <c r="F136" s="230" t="s">
        <v>1728</v>
      </c>
      <c r="G136" s="231" t="s">
        <v>221</v>
      </c>
      <c r="H136" s="232">
        <v>272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42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166</v>
      </c>
      <c r="AT136" s="240" t="s">
        <v>162</v>
      </c>
      <c r="AU136" s="240" t="s">
        <v>86</v>
      </c>
      <c r="AY136" s="17" t="s">
        <v>159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84</v>
      </c>
      <c r="BK136" s="241">
        <f>ROUND(I136*H136,2)</f>
        <v>0</v>
      </c>
      <c r="BL136" s="17" t="s">
        <v>166</v>
      </c>
      <c r="BM136" s="240" t="s">
        <v>1729</v>
      </c>
    </row>
    <row r="137" s="13" customFormat="1">
      <c r="A137" s="13"/>
      <c r="B137" s="242"/>
      <c r="C137" s="243"/>
      <c r="D137" s="244" t="s">
        <v>193</v>
      </c>
      <c r="E137" s="245" t="s">
        <v>1</v>
      </c>
      <c r="F137" s="246" t="s">
        <v>1730</v>
      </c>
      <c r="G137" s="243"/>
      <c r="H137" s="247">
        <v>86</v>
      </c>
      <c r="I137" s="248"/>
      <c r="J137" s="243"/>
      <c r="K137" s="243"/>
      <c r="L137" s="249"/>
      <c r="M137" s="250"/>
      <c r="N137" s="251"/>
      <c r="O137" s="251"/>
      <c r="P137" s="251"/>
      <c r="Q137" s="251"/>
      <c r="R137" s="251"/>
      <c r="S137" s="251"/>
      <c r="T137" s="25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3" t="s">
        <v>193</v>
      </c>
      <c r="AU137" s="253" t="s">
        <v>86</v>
      </c>
      <c r="AV137" s="13" t="s">
        <v>86</v>
      </c>
      <c r="AW137" s="13" t="s">
        <v>33</v>
      </c>
      <c r="AX137" s="13" t="s">
        <v>77</v>
      </c>
      <c r="AY137" s="253" t="s">
        <v>159</v>
      </c>
    </row>
    <row r="138" s="13" customFormat="1">
      <c r="A138" s="13"/>
      <c r="B138" s="242"/>
      <c r="C138" s="243"/>
      <c r="D138" s="244" t="s">
        <v>193</v>
      </c>
      <c r="E138" s="245" t="s">
        <v>1</v>
      </c>
      <c r="F138" s="246" t="s">
        <v>1731</v>
      </c>
      <c r="G138" s="243"/>
      <c r="H138" s="247">
        <v>186</v>
      </c>
      <c r="I138" s="248"/>
      <c r="J138" s="243"/>
      <c r="K138" s="243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193</v>
      </c>
      <c r="AU138" s="253" t="s">
        <v>86</v>
      </c>
      <c r="AV138" s="13" t="s">
        <v>86</v>
      </c>
      <c r="AW138" s="13" t="s">
        <v>33</v>
      </c>
      <c r="AX138" s="13" t="s">
        <v>77</v>
      </c>
      <c r="AY138" s="253" t="s">
        <v>159</v>
      </c>
    </row>
    <row r="139" s="14" customFormat="1">
      <c r="A139" s="14"/>
      <c r="B139" s="254"/>
      <c r="C139" s="255"/>
      <c r="D139" s="244" t="s">
        <v>193</v>
      </c>
      <c r="E139" s="256" t="s">
        <v>1</v>
      </c>
      <c r="F139" s="257" t="s">
        <v>256</v>
      </c>
      <c r="G139" s="255"/>
      <c r="H139" s="258">
        <v>272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4" t="s">
        <v>193</v>
      </c>
      <c r="AU139" s="264" t="s">
        <v>86</v>
      </c>
      <c r="AV139" s="14" t="s">
        <v>166</v>
      </c>
      <c r="AW139" s="14" t="s">
        <v>33</v>
      </c>
      <c r="AX139" s="14" t="s">
        <v>84</v>
      </c>
      <c r="AY139" s="264" t="s">
        <v>159</v>
      </c>
    </row>
    <row r="140" s="2" customFormat="1" ht="24.15" customHeight="1">
      <c r="A140" s="38"/>
      <c r="B140" s="39"/>
      <c r="C140" s="228" t="s">
        <v>178</v>
      </c>
      <c r="D140" s="228" t="s">
        <v>162</v>
      </c>
      <c r="E140" s="229" t="s">
        <v>1732</v>
      </c>
      <c r="F140" s="230" t="s">
        <v>1733</v>
      </c>
      <c r="G140" s="231" t="s">
        <v>367</v>
      </c>
      <c r="H140" s="232">
        <v>12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42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166</v>
      </c>
      <c r="AT140" s="240" t="s">
        <v>162</v>
      </c>
      <c r="AU140" s="240" t="s">
        <v>86</v>
      </c>
      <c r="AY140" s="17" t="s">
        <v>159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84</v>
      </c>
      <c r="BK140" s="241">
        <f>ROUND(I140*H140,2)</f>
        <v>0</v>
      </c>
      <c r="BL140" s="17" t="s">
        <v>166</v>
      </c>
      <c r="BM140" s="240" t="s">
        <v>1734</v>
      </c>
    </row>
    <row r="141" s="13" customFormat="1">
      <c r="A141" s="13"/>
      <c r="B141" s="242"/>
      <c r="C141" s="243"/>
      <c r="D141" s="244" t="s">
        <v>193</v>
      </c>
      <c r="E141" s="245" t="s">
        <v>1</v>
      </c>
      <c r="F141" s="246" t="s">
        <v>1735</v>
      </c>
      <c r="G141" s="243"/>
      <c r="H141" s="247">
        <v>6</v>
      </c>
      <c r="I141" s="248"/>
      <c r="J141" s="243"/>
      <c r="K141" s="243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193</v>
      </c>
      <c r="AU141" s="253" t="s">
        <v>86</v>
      </c>
      <c r="AV141" s="13" t="s">
        <v>86</v>
      </c>
      <c r="AW141" s="13" t="s">
        <v>33</v>
      </c>
      <c r="AX141" s="13" t="s">
        <v>77</v>
      </c>
      <c r="AY141" s="253" t="s">
        <v>159</v>
      </c>
    </row>
    <row r="142" s="13" customFormat="1">
      <c r="A142" s="13"/>
      <c r="B142" s="242"/>
      <c r="C142" s="243"/>
      <c r="D142" s="244" t="s">
        <v>193</v>
      </c>
      <c r="E142" s="245" t="s">
        <v>1</v>
      </c>
      <c r="F142" s="246" t="s">
        <v>1736</v>
      </c>
      <c r="G142" s="243"/>
      <c r="H142" s="247">
        <v>6</v>
      </c>
      <c r="I142" s="248"/>
      <c r="J142" s="243"/>
      <c r="K142" s="243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193</v>
      </c>
      <c r="AU142" s="253" t="s">
        <v>86</v>
      </c>
      <c r="AV142" s="13" t="s">
        <v>86</v>
      </c>
      <c r="AW142" s="13" t="s">
        <v>33</v>
      </c>
      <c r="AX142" s="13" t="s">
        <v>77</v>
      </c>
      <c r="AY142" s="253" t="s">
        <v>159</v>
      </c>
    </row>
    <row r="143" s="14" customFormat="1">
      <c r="A143" s="14"/>
      <c r="B143" s="254"/>
      <c r="C143" s="255"/>
      <c r="D143" s="244" t="s">
        <v>193</v>
      </c>
      <c r="E143" s="256" t="s">
        <v>1</v>
      </c>
      <c r="F143" s="257" t="s">
        <v>256</v>
      </c>
      <c r="G143" s="255"/>
      <c r="H143" s="258">
        <v>12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4" t="s">
        <v>193</v>
      </c>
      <c r="AU143" s="264" t="s">
        <v>86</v>
      </c>
      <c r="AV143" s="14" t="s">
        <v>166</v>
      </c>
      <c r="AW143" s="14" t="s">
        <v>33</v>
      </c>
      <c r="AX143" s="14" t="s">
        <v>84</v>
      </c>
      <c r="AY143" s="264" t="s">
        <v>159</v>
      </c>
    </row>
    <row r="144" s="2" customFormat="1" ht="24.15" customHeight="1">
      <c r="A144" s="38"/>
      <c r="B144" s="39"/>
      <c r="C144" s="228" t="s">
        <v>182</v>
      </c>
      <c r="D144" s="228" t="s">
        <v>162</v>
      </c>
      <c r="E144" s="229" t="s">
        <v>1737</v>
      </c>
      <c r="F144" s="230" t="s">
        <v>1738</v>
      </c>
      <c r="G144" s="231" t="s">
        <v>367</v>
      </c>
      <c r="H144" s="232">
        <v>2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42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166</v>
      </c>
      <c r="AT144" s="240" t="s">
        <v>162</v>
      </c>
      <c r="AU144" s="240" t="s">
        <v>86</v>
      </c>
      <c r="AY144" s="17" t="s">
        <v>159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84</v>
      </c>
      <c r="BK144" s="241">
        <f>ROUND(I144*H144,2)</f>
        <v>0</v>
      </c>
      <c r="BL144" s="17" t="s">
        <v>166</v>
      </c>
      <c r="BM144" s="240" t="s">
        <v>1739</v>
      </c>
    </row>
    <row r="145" s="13" customFormat="1">
      <c r="A145" s="13"/>
      <c r="B145" s="242"/>
      <c r="C145" s="243"/>
      <c r="D145" s="244" t="s">
        <v>193</v>
      </c>
      <c r="E145" s="245" t="s">
        <v>1</v>
      </c>
      <c r="F145" s="246" t="s">
        <v>1740</v>
      </c>
      <c r="G145" s="243"/>
      <c r="H145" s="247">
        <v>2</v>
      </c>
      <c r="I145" s="248"/>
      <c r="J145" s="243"/>
      <c r="K145" s="243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193</v>
      </c>
      <c r="AU145" s="253" t="s">
        <v>86</v>
      </c>
      <c r="AV145" s="13" t="s">
        <v>86</v>
      </c>
      <c r="AW145" s="13" t="s">
        <v>33</v>
      </c>
      <c r="AX145" s="13" t="s">
        <v>84</v>
      </c>
      <c r="AY145" s="253" t="s">
        <v>159</v>
      </c>
    </row>
    <row r="146" s="2" customFormat="1" ht="24.15" customHeight="1">
      <c r="A146" s="38"/>
      <c r="B146" s="39"/>
      <c r="C146" s="228" t="s">
        <v>188</v>
      </c>
      <c r="D146" s="228" t="s">
        <v>162</v>
      </c>
      <c r="E146" s="229" t="s">
        <v>1741</v>
      </c>
      <c r="F146" s="230" t="s">
        <v>1742</v>
      </c>
      <c r="G146" s="231" t="s">
        <v>367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42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166</v>
      </c>
      <c r="AT146" s="240" t="s">
        <v>162</v>
      </c>
      <c r="AU146" s="240" t="s">
        <v>86</v>
      </c>
      <c r="AY146" s="17" t="s">
        <v>159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84</v>
      </c>
      <c r="BK146" s="241">
        <f>ROUND(I146*H146,2)</f>
        <v>0</v>
      </c>
      <c r="BL146" s="17" t="s">
        <v>166</v>
      </c>
      <c r="BM146" s="240" t="s">
        <v>1743</v>
      </c>
    </row>
    <row r="147" s="13" customFormat="1">
      <c r="A147" s="13"/>
      <c r="B147" s="242"/>
      <c r="C147" s="243"/>
      <c r="D147" s="244" t="s">
        <v>193</v>
      </c>
      <c r="E147" s="245" t="s">
        <v>1</v>
      </c>
      <c r="F147" s="246" t="s">
        <v>1744</v>
      </c>
      <c r="G147" s="243"/>
      <c r="H147" s="247">
        <v>1</v>
      </c>
      <c r="I147" s="248"/>
      <c r="J147" s="243"/>
      <c r="K147" s="243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193</v>
      </c>
      <c r="AU147" s="253" t="s">
        <v>86</v>
      </c>
      <c r="AV147" s="13" t="s">
        <v>86</v>
      </c>
      <c r="AW147" s="13" t="s">
        <v>33</v>
      </c>
      <c r="AX147" s="13" t="s">
        <v>84</v>
      </c>
      <c r="AY147" s="253" t="s">
        <v>159</v>
      </c>
    </row>
    <row r="148" s="2" customFormat="1" ht="21.75" customHeight="1">
      <c r="A148" s="38"/>
      <c r="B148" s="39"/>
      <c r="C148" s="228" t="s">
        <v>195</v>
      </c>
      <c r="D148" s="228" t="s">
        <v>162</v>
      </c>
      <c r="E148" s="229" t="s">
        <v>1745</v>
      </c>
      <c r="F148" s="230" t="s">
        <v>1746</v>
      </c>
      <c r="G148" s="231" t="s">
        <v>367</v>
      </c>
      <c r="H148" s="232">
        <v>12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42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166</v>
      </c>
      <c r="AT148" s="240" t="s">
        <v>162</v>
      </c>
      <c r="AU148" s="240" t="s">
        <v>86</v>
      </c>
      <c r="AY148" s="17" t="s">
        <v>159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84</v>
      </c>
      <c r="BK148" s="241">
        <f>ROUND(I148*H148,2)</f>
        <v>0</v>
      </c>
      <c r="BL148" s="17" t="s">
        <v>166</v>
      </c>
      <c r="BM148" s="240" t="s">
        <v>1747</v>
      </c>
    </row>
    <row r="149" s="2" customFormat="1" ht="21.75" customHeight="1">
      <c r="A149" s="38"/>
      <c r="B149" s="39"/>
      <c r="C149" s="228" t="s">
        <v>199</v>
      </c>
      <c r="D149" s="228" t="s">
        <v>162</v>
      </c>
      <c r="E149" s="229" t="s">
        <v>1748</v>
      </c>
      <c r="F149" s="230" t="s">
        <v>1749</v>
      </c>
      <c r="G149" s="231" t="s">
        <v>367</v>
      </c>
      <c r="H149" s="232">
        <v>2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42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166</v>
      </c>
      <c r="AT149" s="240" t="s">
        <v>162</v>
      </c>
      <c r="AU149" s="240" t="s">
        <v>86</v>
      </c>
      <c r="AY149" s="17" t="s">
        <v>159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84</v>
      </c>
      <c r="BK149" s="241">
        <f>ROUND(I149*H149,2)</f>
        <v>0</v>
      </c>
      <c r="BL149" s="17" t="s">
        <v>166</v>
      </c>
      <c r="BM149" s="240" t="s">
        <v>1750</v>
      </c>
    </row>
    <row r="150" s="2" customFormat="1" ht="21.75" customHeight="1">
      <c r="A150" s="38"/>
      <c r="B150" s="39"/>
      <c r="C150" s="228" t="s">
        <v>203</v>
      </c>
      <c r="D150" s="228" t="s">
        <v>162</v>
      </c>
      <c r="E150" s="229" t="s">
        <v>1751</v>
      </c>
      <c r="F150" s="230" t="s">
        <v>1752</v>
      </c>
      <c r="G150" s="231" t="s">
        <v>367</v>
      </c>
      <c r="H150" s="232">
        <v>1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42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166</v>
      </c>
      <c r="AT150" s="240" t="s">
        <v>162</v>
      </c>
      <c r="AU150" s="240" t="s">
        <v>86</v>
      </c>
      <c r="AY150" s="17" t="s">
        <v>159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84</v>
      </c>
      <c r="BK150" s="241">
        <f>ROUND(I150*H150,2)</f>
        <v>0</v>
      </c>
      <c r="BL150" s="17" t="s">
        <v>166</v>
      </c>
      <c r="BM150" s="240" t="s">
        <v>1753</v>
      </c>
    </row>
    <row r="151" s="2" customFormat="1" ht="24.15" customHeight="1">
      <c r="A151" s="38"/>
      <c r="B151" s="39"/>
      <c r="C151" s="228" t="s">
        <v>160</v>
      </c>
      <c r="D151" s="228" t="s">
        <v>162</v>
      </c>
      <c r="E151" s="229" t="s">
        <v>1754</v>
      </c>
      <c r="F151" s="230" t="s">
        <v>1755</v>
      </c>
      <c r="G151" s="231" t="s">
        <v>221</v>
      </c>
      <c r="H151" s="232">
        <v>7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42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0.255</v>
      </c>
      <c r="T151" s="239">
        <f>S151*H151</f>
        <v>1.7850000000000001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166</v>
      </c>
      <c r="AT151" s="240" t="s">
        <v>162</v>
      </c>
      <c r="AU151" s="240" t="s">
        <v>86</v>
      </c>
      <c r="AY151" s="17" t="s">
        <v>159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84</v>
      </c>
      <c r="BK151" s="241">
        <f>ROUND(I151*H151,2)</f>
        <v>0</v>
      </c>
      <c r="BL151" s="17" t="s">
        <v>166</v>
      </c>
      <c r="BM151" s="240" t="s">
        <v>1756</v>
      </c>
    </row>
    <row r="152" s="2" customFormat="1" ht="24.15" customHeight="1">
      <c r="A152" s="38"/>
      <c r="B152" s="39"/>
      <c r="C152" s="228" t="s">
        <v>8</v>
      </c>
      <c r="D152" s="228" t="s">
        <v>162</v>
      </c>
      <c r="E152" s="229" t="s">
        <v>1757</v>
      </c>
      <c r="F152" s="230" t="s">
        <v>1758</v>
      </c>
      <c r="G152" s="231" t="s">
        <v>221</v>
      </c>
      <c r="H152" s="232">
        <v>50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42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0.22500000000000001</v>
      </c>
      <c r="T152" s="239">
        <f>S152*H152</f>
        <v>11.25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166</v>
      </c>
      <c r="AT152" s="240" t="s">
        <v>162</v>
      </c>
      <c r="AU152" s="240" t="s">
        <v>86</v>
      </c>
      <c r="AY152" s="17" t="s">
        <v>159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84</v>
      </c>
      <c r="BK152" s="241">
        <f>ROUND(I152*H152,2)</f>
        <v>0</v>
      </c>
      <c r="BL152" s="17" t="s">
        <v>166</v>
      </c>
      <c r="BM152" s="240" t="s">
        <v>1759</v>
      </c>
    </row>
    <row r="153" s="2" customFormat="1" ht="16.5" customHeight="1">
      <c r="A153" s="38"/>
      <c r="B153" s="39"/>
      <c r="C153" s="228" t="s">
        <v>218</v>
      </c>
      <c r="D153" s="228" t="s">
        <v>162</v>
      </c>
      <c r="E153" s="229" t="s">
        <v>1760</v>
      </c>
      <c r="F153" s="230" t="s">
        <v>1761</v>
      </c>
      <c r="G153" s="231" t="s">
        <v>264</v>
      </c>
      <c r="H153" s="232">
        <v>3.3999999999999999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42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0.20499999999999999</v>
      </c>
      <c r="T153" s="239">
        <f>S153*H153</f>
        <v>0.69699999999999995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166</v>
      </c>
      <c r="AT153" s="240" t="s">
        <v>162</v>
      </c>
      <c r="AU153" s="240" t="s">
        <v>86</v>
      </c>
      <c r="AY153" s="17" t="s">
        <v>159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84</v>
      </c>
      <c r="BK153" s="241">
        <f>ROUND(I153*H153,2)</f>
        <v>0</v>
      </c>
      <c r="BL153" s="17" t="s">
        <v>166</v>
      </c>
      <c r="BM153" s="240" t="s">
        <v>1762</v>
      </c>
    </row>
    <row r="154" s="2" customFormat="1" ht="16.5" customHeight="1">
      <c r="A154" s="38"/>
      <c r="B154" s="39"/>
      <c r="C154" s="228" t="s">
        <v>224</v>
      </c>
      <c r="D154" s="228" t="s">
        <v>162</v>
      </c>
      <c r="E154" s="229" t="s">
        <v>1763</v>
      </c>
      <c r="F154" s="230" t="s">
        <v>1764</v>
      </c>
      <c r="G154" s="231" t="s">
        <v>221</v>
      </c>
      <c r="H154" s="232">
        <v>174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42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166</v>
      </c>
      <c r="AT154" s="240" t="s">
        <v>162</v>
      </c>
      <c r="AU154" s="240" t="s">
        <v>86</v>
      </c>
      <c r="AY154" s="17" t="s">
        <v>159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84</v>
      </c>
      <c r="BK154" s="241">
        <f>ROUND(I154*H154,2)</f>
        <v>0</v>
      </c>
      <c r="BL154" s="17" t="s">
        <v>166</v>
      </c>
      <c r="BM154" s="240" t="s">
        <v>1765</v>
      </c>
    </row>
    <row r="155" s="13" customFormat="1">
      <c r="A155" s="13"/>
      <c r="B155" s="242"/>
      <c r="C155" s="243"/>
      <c r="D155" s="244" t="s">
        <v>193</v>
      </c>
      <c r="E155" s="245" t="s">
        <v>1</v>
      </c>
      <c r="F155" s="246" t="s">
        <v>1766</v>
      </c>
      <c r="G155" s="243"/>
      <c r="H155" s="247">
        <v>256</v>
      </c>
      <c r="I155" s="248"/>
      <c r="J155" s="243"/>
      <c r="K155" s="243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193</v>
      </c>
      <c r="AU155" s="253" t="s">
        <v>86</v>
      </c>
      <c r="AV155" s="13" t="s">
        <v>86</v>
      </c>
      <c r="AW155" s="13" t="s">
        <v>33</v>
      </c>
      <c r="AX155" s="13" t="s">
        <v>77</v>
      </c>
      <c r="AY155" s="253" t="s">
        <v>159</v>
      </c>
    </row>
    <row r="156" s="13" customFormat="1">
      <c r="A156" s="13"/>
      <c r="B156" s="242"/>
      <c r="C156" s="243"/>
      <c r="D156" s="244" t="s">
        <v>193</v>
      </c>
      <c r="E156" s="245" t="s">
        <v>1</v>
      </c>
      <c r="F156" s="246" t="s">
        <v>1767</v>
      </c>
      <c r="G156" s="243"/>
      <c r="H156" s="247">
        <v>-50</v>
      </c>
      <c r="I156" s="248"/>
      <c r="J156" s="243"/>
      <c r="K156" s="243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193</v>
      </c>
      <c r="AU156" s="253" t="s">
        <v>86</v>
      </c>
      <c r="AV156" s="13" t="s">
        <v>86</v>
      </c>
      <c r="AW156" s="13" t="s">
        <v>33</v>
      </c>
      <c r="AX156" s="13" t="s">
        <v>77</v>
      </c>
      <c r="AY156" s="253" t="s">
        <v>159</v>
      </c>
    </row>
    <row r="157" s="13" customFormat="1">
      <c r="A157" s="13"/>
      <c r="B157" s="242"/>
      <c r="C157" s="243"/>
      <c r="D157" s="244" t="s">
        <v>193</v>
      </c>
      <c r="E157" s="245" t="s">
        <v>1</v>
      </c>
      <c r="F157" s="246" t="s">
        <v>1768</v>
      </c>
      <c r="G157" s="243"/>
      <c r="H157" s="247">
        <v>-7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193</v>
      </c>
      <c r="AU157" s="253" t="s">
        <v>86</v>
      </c>
      <c r="AV157" s="13" t="s">
        <v>86</v>
      </c>
      <c r="AW157" s="13" t="s">
        <v>33</v>
      </c>
      <c r="AX157" s="13" t="s">
        <v>77</v>
      </c>
      <c r="AY157" s="253" t="s">
        <v>159</v>
      </c>
    </row>
    <row r="158" s="13" customFormat="1">
      <c r="A158" s="13"/>
      <c r="B158" s="242"/>
      <c r="C158" s="243"/>
      <c r="D158" s="244" t="s">
        <v>193</v>
      </c>
      <c r="E158" s="245" t="s">
        <v>1</v>
      </c>
      <c r="F158" s="246" t="s">
        <v>1769</v>
      </c>
      <c r="G158" s="243"/>
      <c r="H158" s="247">
        <v>-25</v>
      </c>
      <c r="I158" s="248"/>
      <c r="J158" s="243"/>
      <c r="K158" s="243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193</v>
      </c>
      <c r="AU158" s="253" t="s">
        <v>86</v>
      </c>
      <c r="AV158" s="13" t="s">
        <v>86</v>
      </c>
      <c r="AW158" s="13" t="s">
        <v>33</v>
      </c>
      <c r="AX158" s="13" t="s">
        <v>77</v>
      </c>
      <c r="AY158" s="253" t="s">
        <v>159</v>
      </c>
    </row>
    <row r="159" s="14" customFormat="1">
      <c r="A159" s="14"/>
      <c r="B159" s="254"/>
      <c r="C159" s="255"/>
      <c r="D159" s="244" t="s">
        <v>193</v>
      </c>
      <c r="E159" s="256" t="s">
        <v>1</v>
      </c>
      <c r="F159" s="257" t="s">
        <v>256</v>
      </c>
      <c r="G159" s="255"/>
      <c r="H159" s="258">
        <v>174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4" t="s">
        <v>193</v>
      </c>
      <c r="AU159" s="264" t="s">
        <v>86</v>
      </c>
      <c r="AV159" s="14" t="s">
        <v>166</v>
      </c>
      <c r="AW159" s="14" t="s">
        <v>33</v>
      </c>
      <c r="AX159" s="14" t="s">
        <v>84</v>
      </c>
      <c r="AY159" s="264" t="s">
        <v>159</v>
      </c>
    </row>
    <row r="160" s="2" customFormat="1" ht="24.15" customHeight="1">
      <c r="A160" s="38"/>
      <c r="B160" s="39"/>
      <c r="C160" s="228" t="s">
        <v>230</v>
      </c>
      <c r="D160" s="228" t="s">
        <v>162</v>
      </c>
      <c r="E160" s="229" t="s">
        <v>1770</v>
      </c>
      <c r="F160" s="230" t="s">
        <v>1771</v>
      </c>
      <c r="G160" s="231" t="s">
        <v>264</v>
      </c>
      <c r="H160" s="232">
        <v>59.200000000000003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42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166</v>
      </c>
      <c r="AT160" s="240" t="s">
        <v>162</v>
      </c>
      <c r="AU160" s="240" t="s">
        <v>86</v>
      </c>
      <c r="AY160" s="17" t="s">
        <v>159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84</v>
      </c>
      <c r="BK160" s="241">
        <f>ROUND(I160*H160,2)</f>
        <v>0</v>
      </c>
      <c r="BL160" s="17" t="s">
        <v>166</v>
      </c>
      <c r="BM160" s="240" t="s">
        <v>1772</v>
      </c>
    </row>
    <row r="161" s="13" customFormat="1">
      <c r="A161" s="13"/>
      <c r="B161" s="242"/>
      <c r="C161" s="243"/>
      <c r="D161" s="244" t="s">
        <v>193</v>
      </c>
      <c r="E161" s="245" t="s">
        <v>1</v>
      </c>
      <c r="F161" s="246" t="s">
        <v>1773</v>
      </c>
      <c r="G161" s="243"/>
      <c r="H161" s="247">
        <v>59.200000000000003</v>
      </c>
      <c r="I161" s="248"/>
      <c r="J161" s="243"/>
      <c r="K161" s="243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193</v>
      </c>
      <c r="AU161" s="253" t="s">
        <v>86</v>
      </c>
      <c r="AV161" s="13" t="s">
        <v>86</v>
      </c>
      <c r="AW161" s="13" t="s">
        <v>33</v>
      </c>
      <c r="AX161" s="13" t="s">
        <v>84</v>
      </c>
      <c r="AY161" s="253" t="s">
        <v>159</v>
      </c>
    </row>
    <row r="162" s="2" customFormat="1" ht="24.15" customHeight="1">
      <c r="A162" s="38"/>
      <c r="B162" s="39"/>
      <c r="C162" s="228" t="s">
        <v>235</v>
      </c>
      <c r="D162" s="228" t="s">
        <v>162</v>
      </c>
      <c r="E162" s="229" t="s">
        <v>1774</v>
      </c>
      <c r="F162" s="230" t="s">
        <v>1775</v>
      </c>
      <c r="G162" s="231" t="s">
        <v>191</v>
      </c>
      <c r="H162" s="232">
        <v>38.399999999999999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42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166</v>
      </c>
      <c r="AT162" s="240" t="s">
        <v>162</v>
      </c>
      <c r="AU162" s="240" t="s">
        <v>86</v>
      </c>
      <c r="AY162" s="17" t="s">
        <v>159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84</v>
      </c>
      <c r="BK162" s="241">
        <f>ROUND(I162*H162,2)</f>
        <v>0</v>
      </c>
      <c r="BL162" s="17" t="s">
        <v>166</v>
      </c>
      <c r="BM162" s="240" t="s">
        <v>1776</v>
      </c>
    </row>
    <row r="163" s="13" customFormat="1">
      <c r="A163" s="13"/>
      <c r="B163" s="242"/>
      <c r="C163" s="243"/>
      <c r="D163" s="244" t="s">
        <v>193</v>
      </c>
      <c r="E163" s="245" t="s">
        <v>1</v>
      </c>
      <c r="F163" s="246" t="s">
        <v>1777</v>
      </c>
      <c r="G163" s="243"/>
      <c r="H163" s="247">
        <v>38.399999999999999</v>
      </c>
      <c r="I163" s="248"/>
      <c r="J163" s="243"/>
      <c r="K163" s="243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193</v>
      </c>
      <c r="AU163" s="253" t="s">
        <v>86</v>
      </c>
      <c r="AV163" s="13" t="s">
        <v>86</v>
      </c>
      <c r="AW163" s="13" t="s">
        <v>33</v>
      </c>
      <c r="AX163" s="13" t="s">
        <v>84</v>
      </c>
      <c r="AY163" s="253" t="s">
        <v>159</v>
      </c>
    </row>
    <row r="164" s="2" customFormat="1" ht="37.8" customHeight="1">
      <c r="A164" s="38"/>
      <c r="B164" s="39"/>
      <c r="C164" s="228" t="s">
        <v>240</v>
      </c>
      <c r="D164" s="228" t="s">
        <v>162</v>
      </c>
      <c r="E164" s="229" t="s">
        <v>1778</v>
      </c>
      <c r="F164" s="230" t="s">
        <v>1779</v>
      </c>
      <c r="G164" s="231" t="s">
        <v>191</v>
      </c>
      <c r="H164" s="232">
        <v>2.9279999999999999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42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166</v>
      </c>
      <c r="AT164" s="240" t="s">
        <v>162</v>
      </c>
      <c r="AU164" s="240" t="s">
        <v>86</v>
      </c>
      <c r="AY164" s="17" t="s">
        <v>159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84</v>
      </c>
      <c r="BK164" s="241">
        <f>ROUND(I164*H164,2)</f>
        <v>0</v>
      </c>
      <c r="BL164" s="17" t="s">
        <v>166</v>
      </c>
      <c r="BM164" s="240" t="s">
        <v>1780</v>
      </c>
    </row>
    <row r="165" s="13" customFormat="1">
      <c r="A165" s="13"/>
      <c r="B165" s="242"/>
      <c r="C165" s="243"/>
      <c r="D165" s="244" t="s">
        <v>193</v>
      </c>
      <c r="E165" s="245" t="s">
        <v>1</v>
      </c>
      <c r="F165" s="246" t="s">
        <v>1781</v>
      </c>
      <c r="G165" s="243"/>
      <c r="H165" s="247">
        <v>2.9279999999999999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193</v>
      </c>
      <c r="AU165" s="253" t="s">
        <v>86</v>
      </c>
      <c r="AV165" s="13" t="s">
        <v>86</v>
      </c>
      <c r="AW165" s="13" t="s">
        <v>33</v>
      </c>
      <c r="AX165" s="13" t="s">
        <v>77</v>
      </c>
      <c r="AY165" s="253" t="s">
        <v>159</v>
      </c>
    </row>
    <row r="166" s="14" customFormat="1">
      <c r="A166" s="14"/>
      <c r="B166" s="254"/>
      <c r="C166" s="255"/>
      <c r="D166" s="244" t="s">
        <v>193</v>
      </c>
      <c r="E166" s="256" t="s">
        <v>1</v>
      </c>
      <c r="F166" s="257" t="s">
        <v>256</v>
      </c>
      <c r="G166" s="255"/>
      <c r="H166" s="258">
        <v>2.9279999999999999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193</v>
      </c>
      <c r="AU166" s="264" t="s">
        <v>86</v>
      </c>
      <c r="AV166" s="14" t="s">
        <v>166</v>
      </c>
      <c r="AW166" s="14" t="s">
        <v>33</v>
      </c>
      <c r="AX166" s="14" t="s">
        <v>84</v>
      </c>
      <c r="AY166" s="264" t="s">
        <v>159</v>
      </c>
    </row>
    <row r="167" s="2" customFormat="1" ht="37.8" customHeight="1">
      <c r="A167" s="38"/>
      <c r="B167" s="39"/>
      <c r="C167" s="228" t="s">
        <v>245</v>
      </c>
      <c r="D167" s="228" t="s">
        <v>162</v>
      </c>
      <c r="E167" s="229" t="s">
        <v>196</v>
      </c>
      <c r="F167" s="230" t="s">
        <v>197</v>
      </c>
      <c r="G167" s="231" t="s">
        <v>191</v>
      </c>
      <c r="H167" s="232">
        <v>31.100000000000001</v>
      </c>
      <c r="I167" s="233"/>
      <c r="J167" s="234">
        <f>ROUND(I167*H167,2)</f>
        <v>0</v>
      </c>
      <c r="K167" s="235"/>
      <c r="L167" s="44"/>
      <c r="M167" s="236" t="s">
        <v>1</v>
      </c>
      <c r="N167" s="237" t="s">
        <v>42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166</v>
      </c>
      <c r="AT167" s="240" t="s">
        <v>162</v>
      </c>
      <c r="AU167" s="240" t="s">
        <v>86</v>
      </c>
      <c r="AY167" s="17" t="s">
        <v>159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84</v>
      </c>
      <c r="BK167" s="241">
        <f>ROUND(I167*H167,2)</f>
        <v>0</v>
      </c>
      <c r="BL167" s="17" t="s">
        <v>166</v>
      </c>
      <c r="BM167" s="240" t="s">
        <v>1782</v>
      </c>
    </row>
    <row r="168" s="2" customFormat="1" ht="24.15" customHeight="1">
      <c r="A168" s="38"/>
      <c r="B168" s="39"/>
      <c r="C168" s="228" t="s">
        <v>250</v>
      </c>
      <c r="D168" s="228" t="s">
        <v>162</v>
      </c>
      <c r="E168" s="229" t="s">
        <v>200</v>
      </c>
      <c r="F168" s="230" t="s">
        <v>201</v>
      </c>
      <c r="G168" s="231" t="s">
        <v>191</v>
      </c>
      <c r="H168" s="232">
        <v>31.100000000000001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42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166</v>
      </c>
      <c r="AT168" s="240" t="s">
        <v>162</v>
      </c>
      <c r="AU168" s="240" t="s">
        <v>86</v>
      </c>
      <c r="AY168" s="17" t="s">
        <v>159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84</v>
      </c>
      <c r="BK168" s="241">
        <f>ROUND(I168*H168,2)</f>
        <v>0</v>
      </c>
      <c r="BL168" s="17" t="s">
        <v>166</v>
      </c>
      <c r="BM168" s="240" t="s">
        <v>1783</v>
      </c>
    </row>
    <row r="169" s="13" customFormat="1">
      <c r="A169" s="13"/>
      <c r="B169" s="242"/>
      <c r="C169" s="243"/>
      <c r="D169" s="244" t="s">
        <v>193</v>
      </c>
      <c r="E169" s="245" t="s">
        <v>1</v>
      </c>
      <c r="F169" s="246" t="s">
        <v>1784</v>
      </c>
      <c r="G169" s="243"/>
      <c r="H169" s="247">
        <v>45.512999999999998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193</v>
      </c>
      <c r="AU169" s="253" t="s">
        <v>86</v>
      </c>
      <c r="AV169" s="13" t="s">
        <v>86</v>
      </c>
      <c r="AW169" s="13" t="s">
        <v>33</v>
      </c>
      <c r="AX169" s="13" t="s">
        <v>77</v>
      </c>
      <c r="AY169" s="253" t="s">
        <v>159</v>
      </c>
    </row>
    <row r="170" s="13" customFormat="1">
      <c r="A170" s="13"/>
      <c r="B170" s="242"/>
      <c r="C170" s="243"/>
      <c r="D170" s="244" t="s">
        <v>193</v>
      </c>
      <c r="E170" s="245" t="s">
        <v>1</v>
      </c>
      <c r="F170" s="246" t="s">
        <v>1785</v>
      </c>
      <c r="G170" s="243"/>
      <c r="H170" s="247">
        <v>-14.413</v>
      </c>
      <c r="I170" s="248"/>
      <c r="J170" s="243"/>
      <c r="K170" s="243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193</v>
      </c>
      <c r="AU170" s="253" t="s">
        <v>86</v>
      </c>
      <c r="AV170" s="13" t="s">
        <v>86</v>
      </c>
      <c r="AW170" s="13" t="s">
        <v>33</v>
      </c>
      <c r="AX170" s="13" t="s">
        <v>77</v>
      </c>
      <c r="AY170" s="253" t="s">
        <v>159</v>
      </c>
    </row>
    <row r="171" s="14" customFormat="1">
      <c r="A171" s="14"/>
      <c r="B171" s="254"/>
      <c r="C171" s="255"/>
      <c r="D171" s="244" t="s">
        <v>193</v>
      </c>
      <c r="E171" s="256" t="s">
        <v>1</v>
      </c>
      <c r="F171" s="257" t="s">
        <v>256</v>
      </c>
      <c r="G171" s="255"/>
      <c r="H171" s="258">
        <v>31.100000000000001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193</v>
      </c>
      <c r="AU171" s="264" t="s">
        <v>86</v>
      </c>
      <c r="AV171" s="14" t="s">
        <v>166</v>
      </c>
      <c r="AW171" s="14" t="s">
        <v>33</v>
      </c>
      <c r="AX171" s="14" t="s">
        <v>84</v>
      </c>
      <c r="AY171" s="264" t="s">
        <v>159</v>
      </c>
    </row>
    <row r="172" s="2" customFormat="1" ht="33" customHeight="1">
      <c r="A172" s="38"/>
      <c r="B172" s="39"/>
      <c r="C172" s="228" t="s">
        <v>257</v>
      </c>
      <c r="D172" s="228" t="s">
        <v>162</v>
      </c>
      <c r="E172" s="229" t="s">
        <v>204</v>
      </c>
      <c r="F172" s="230" t="s">
        <v>205</v>
      </c>
      <c r="G172" s="231" t="s">
        <v>206</v>
      </c>
      <c r="H172" s="232">
        <v>55.979999999999997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42</v>
      </c>
      <c r="O172" s="91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166</v>
      </c>
      <c r="AT172" s="240" t="s">
        <v>162</v>
      </c>
      <c r="AU172" s="240" t="s">
        <v>86</v>
      </c>
      <c r="AY172" s="17" t="s">
        <v>159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84</v>
      </c>
      <c r="BK172" s="241">
        <f>ROUND(I172*H172,2)</f>
        <v>0</v>
      </c>
      <c r="BL172" s="17" t="s">
        <v>166</v>
      </c>
      <c r="BM172" s="240" t="s">
        <v>1786</v>
      </c>
    </row>
    <row r="173" s="13" customFormat="1">
      <c r="A173" s="13"/>
      <c r="B173" s="242"/>
      <c r="C173" s="243"/>
      <c r="D173" s="244" t="s">
        <v>193</v>
      </c>
      <c r="E173" s="243"/>
      <c r="F173" s="246" t="s">
        <v>1787</v>
      </c>
      <c r="G173" s="243"/>
      <c r="H173" s="247">
        <v>55.979999999999997</v>
      </c>
      <c r="I173" s="248"/>
      <c r="J173" s="243"/>
      <c r="K173" s="243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193</v>
      </c>
      <c r="AU173" s="253" t="s">
        <v>86</v>
      </c>
      <c r="AV173" s="13" t="s">
        <v>86</v>
      </c>
      <c r="AW173" s="13" t="s">
        <v>4</v>
      </c>
      <c r="AX173" s="13" t="s">
        <v>84</v>
      </c>
      <c r="AY173" s="253" t="s">
        <v>159</v>
      </c>
    </row>
    <row r="174" s="2" customFormat="1" ht="16.5" customHeight="1">
      <c r="A174" s="38"/>
      <c r="B174" s="39"/>
      <c r="C174" s="228" t="s">
        <v>7</v>
      </c>
      <c r="D174" s="228" t="s">
        <v>162</v>
      </c>
      <c r="E174" s="229" t="s">
        <v>209</v>
      </c>
      <c r="F174" s="230" t="s">
        <v>210</v>
      </c>
      <c r="G174" s="231" t="s">
        <v>191</v>
      </c>
      <c r="H174" s="232">
        <v>31.100000000000001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42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166</v>
      </c>
      <c r="AT174" s="240" t="s">
        <v>162</v>
      </c>
      <c r="AU174" s="240" t="s">
        <v>86</v>
      </c>
      <c r="AY174" s="17" t="s">
        <v>159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84</v>
      </c>
      <c r="BK174" s="241">
        <f>ROUND(I174*H174,2)</f>
        <v>0</v>
      </c>
      <c r="BL174" s="17" t="s">
        <v>166</v>
      </c>
      <c r="BM174" s="240" t="s">
        <v>1788</v>
      </c>
    </row>
    <row r="175" s="2" customFormat="1" ht="24.15" customHeight="1">
      <c r="A175" s="38"/>
      <c r="B175" s="39"/>
      <c r="C175" s="228" t="s">
        <v>267</v>
      </c>
      <c r="D175" s="228" t="s">
        <v>162</v>
      </c>
      <c r="E175" s="229" t="s">
        <v>1595</v>
      </c>
      <c r="F175" s="230" t="s">
        <v>1596</v>
      </c>
      <c r="G175" s="231" t="s">
        <v>191</v>
      </c>
      <c r="H175" s="232">
        <v>14.413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42</v>
      </c>
      <c r="O175" s="91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166</v>
      </c>
      <c r="AT175" s="240" t="s">
        <v>162</v>
      </c>
      <c r="AU175" s="240" t="s">
        <v>86</v>
      </c>
      <c r="AY175" s="17" t="s">
        <v>159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84</v>
      </c>
      <c r="BK175" s="241">
        <f>ROUND(I175*H175,2)</f>
        <v>0</v>
      </c>
      <c r="BL175" s="17" t="s">
        <v>166</v>
      </c>
      <c r="BM175" s="240" t="s">
        <v>1789</v>
      </c>
    </row>
    <row r="176" s="13" customFormat="1">
      <c r="A176" s="13"/>
      <c r="B176" s="242"/>
      <c r="C176" s="243"/>
      <c r="D176" s="244" t="s">
        <v>193</v>
      </c>
      <c r="E176" s="245" t="s">
        <v>1</v>
      </c>
      <c r="F176" s="246" t="s">
        <v>1790</v>
      </c>
      <c r="G176" s="243"/>
      <c r="H176" s="247">
        <v>3.6920000000000002</v>
      </c>
      <c r="I176" s="248"/>
      <c r="J176" s="243"/>
      <c r="K176" s="243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193</v>
      </c>
      <c r="AU176" s="253" t="s">
        <v>86</v>
      </c>
      <c r="AV176" s="13" t="s">
        <v>86</v>
      </c>
      <c r="AW176" s="13" t="s">
        <v>33</v>
      </c>
      <c r="AX176" s="13" t="s">
        <v>77</v>
      </c>
      <c r="AY176" s="253" t="s">
        <v>159</v>
      </c>
    </row>
    <row r="177" s="13" customFormat="1">
      <c r="A177" s="13"/>
      <c r="B177" s="242"/>
      <c r="C177" s="243"/>
      <c r="D177" s="244" t="s">
        <v>193</v>
      </c>
      <c r="E177" s="245" t="s">
        <v>1</v>
      </c>
      <c r="F177" s="246" t="s">
        <v>1791</v>
      </c>
      <c r="G177" s="243"/>
      <c r="H177" s="247">
        <v>3.2999999999999998</v>
      </c>
      <c r="I177" s="248"/>
      <c r="J177" s="243"/>
      <c r="K177" s="243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193</v>
      </c>
      <c r="AU177" s="253" t="s">
        <v>86</v>
      </c>
      <c r="AV177" s="13" t="s">
        <v>86</v>
      </c>
      <c r="AW177" s="13" t="s">
        <v>33</v>
      </c>
      <c r="AX177" s="13" t="s">
        <v>77</v>
      </c>
      <c r="AY177" s="253" t="s">
        <v>159</v>
      </c>
    </row>
    <row r="178" s="13" customFormat="1">
      <c r="A178" s="13"/>
      <c r="B178" s="242"/>
      <c r="C178" s="243"/>
      <c r="D178" s="244" t="s">
        <v>193</v>
      </c>
      <c r="E178" s="245" t="s">
        <v>1</v>
      </c>
      <c r="F178" s="246" t="s">
        <v>1792</v>
      </c>
      <c r="G178" s="243"/>
      <c r="H178" s="247">
        <v>5.2249999999999996</v>
      </c>
      <c r="I178" s="248"/>
      <c r="J178" s="243"/>
      <c r="K178" s="243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193</v>
      </c>
      <c r="AU178" s="253" t="s">
        <v>86</v>
      </c>
      <c r="AV178" s="13" t="s">
        <v>86</v>
      </c>
      <c r="AW178" s="13" t="s">
        <v>33</v>
      </c>
      <c r="AX178" s="13" t="s">
        <v>77</v>
      </c>
      <c r="AY178" s="253" t="s">
        <v>159</v>
      </c>
    </row>
    <row r="179" s="13" customFormat="1">
      <c r="A179" s="13"/>
      <c r="B179" s="242"/>
      <c r="C179" s="243"/>
      <c r="D179" s="244" t="s">
        <v>193</v>
      </c>
      <c r="E179" s="245" t="s">
        <v>1</v>
      </c>
      <c r="F179" s="246" t="s">
        <v>1793</v>
      </c>
      <c r="G179" s="243"/>
      <c r="H179" s="247">
        <v>2.1960000000000002</v>
      </c>
      <c r="I179" s="248"/>
      <c r="J179" s="243"/>
      <c r="K179" s="243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193</v>
      </c>
      <c r="AU179" s="253" t="s">
        <v>86</v>
      </c>
      <c r="AV179" s="13" t="s">
        <v>86</v>
      </c>
      <c r="AW179" s="13" t="s">
        <v>33</v>
      </c>
      <c r="AX179" s="13" t="s">
        <v>77</v>
      </c>
      <c r="AY179" s="253" t="s">
        <v>159</v>
      </c>
    </row>
    <row r="180" s="14" customFormat="1">
      <c r="A180" s="14"/>
      <c r="B180" s="254"/>
      <c r="C180" s="255"/>
      <c r="D180" s="244" t="s">
        <v>193</v>
      </c>
      <c r="E180" s="256" t="s">
        <v>1</v>
      </c>
      <c r="F180" s="257" t="s">
        <v>256</v>
      </c>
      <c r="G180" s="255"/>
      <c r="H180" s="258">
        <v>14.413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193</v>
      </c>
      <c r="AU180" s="264" t="s">
        <v>86</v>
      </c>
      <c r="AV180" s="14" t="s">
        <v>166</v>
      </c>
      <c r="AW180" s="14" t="s">
        <v>33</v>
      </c>
      <c r="AX180" s="14" t="s">
        <v>84</v>
      </c>
      <c r="AY180" s="264" t="s">
        <v>159</v>
      </c>
    </row>
    <row r="181" s="2" customFormat="1" ht="24.15" customHeight="1">
      <c r="A181" s="38"/>
      <c r="B181" s="39"/>
      <c r="C181" s="228" t="s">
        <v>273</v>
      </c>
      <c r="D181" s="228" t="s">
        <v>162</v>
      </c>
      <c r="E181" s="229" t="s">
        <v>1794</v>
      </c>
      <c r="F181" s="230" t="s">
        <v>1795</v>
      </c>
      <c r="G181" s="231" t="s">
        <v>191</v>
      </c>
      <c r="H181" s="232">
        <v>0.73199999999999998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42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166</v>
      </c>
      <c r="AT181" s="240" t="s">
        <v>162</v>
      </c>
      <c r="AU181" s="240" t="s">
        <v>86</v>
      </c>
      <c r="AY181" s="17" t="s">
        <v>159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84</v>
      </c>
      <c r="BK181" s="241">
        <f>ROUND(I181*H181,2)</f>
        <v>0</v>
      </c>
      <c r="BL181" s="17" t="s">
        <v>166</v>
      </c>
      <c r="BM181" s="240" t="s">
        <v>1796</v>
      </c>
    </row>
    <row r="182" s="13" customFormat="1">
      <c r="A182" s="13"/>
      <c r="B182" s="242"/>
      <c r="C182" s="243"/>
      <c r="D182" s="244" t="s">
        <v>193</v>
      </c>
      <c r="E182" s="245" t="s">
        <v>1</v>
      </c>
      <c r="F182" s="246" t="s">
        <v>1797</v>
      </c>
      <c r="G182" s="243"/>
      <c r="H182" s="247">
        <v>0.73199999999999998</v>
      </c>
      <c r="I182" s="248"/>
      <c r="J182" s="243"/>
      <c r="K182" s="243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193</v>
      </c>
      <c r="AU182" s="253" t="s">
        <v>86</v>
      </c>
      <c r="AV182" s="13" t="s">
        <v>86</v>
      </c>
      <c r="AW182" s="13" t="s">
        <v>33</v>
      </c>
      <c r="AX182" s="13" t="s">
        <v>84</v>
      </c>
      <c r="AY182" s="253" t="s">
        <v>159</v>
      </c>
    </row>
    <row r="183" s="2" customFormat="1" ht="16.5" customHeight="1">
      <c r="A183" s="38"/>
      <c r="B183" s="39"/>
      <c r="C183" s="265" t="s">
        <v>278</v>
      </c>
      <c r="D183" s="265" t="s">
        <v>268</v>
      </c>
      <c r="E183" s="266" t="s">
        <v>1798</v>
      </c>
      <c r="F183" s="267" t="s">
        <v>1799</v>
      </c>
      <c r="G183" s="268" t="s">
        <v>206</v>
      </c>
      <c r="H183" s="269">
        <v>1.464</v>
      </c>
      <c r="I183" s="270"/>
      <c r="J183" s="271">
        <f>ROUND(I183*H183,2)</f>
        <v>0</v>
      </c>
      <c r="K183" s="272"/>
      <c r="L183" s="273"/>
      <c r="M183" s="274" t="s">
        <v>1</v>
      </c>
      <c r="N183" s="275" t="s">
        <v>42</v>
      </c>
      <c r="O183" s="91"/>
      <c r="P183" s="238">
        <f>O183*H183</f>
        <v>0</v>
      </c>
      <c r="Q183" s="238">
        <v>1</v>
      </c>
      <c r="R183" s="238">
        <f>Q183*H183</f>
        <v>1.464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195</v>
      </c>
      <c r="AT183" s="240" t="s">
        <v>268</v>
      </c>
      <c r="AU183" s="240" t="s">
        <v>86</v>
      </c>
      <c r="AY183" s="17" t="s">
        <v>159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84</v>
      </c>
      <c r="BK183" s="241">
        <f>ROUND(I183*H183,2)</f>
        <v>0</v>
      </c>
      <c r="BL183" s="17" t="s">
        <v>166</v>
      </c>
      <c r="BM183" s="240" t="s">
        <v>1800</v>
      </c>
    </row>
    <row r="184" s="13" customFormat="1">
      <c r="A184" s="13"/>
      <c r="B184" s="242"/>
      <c r="C184" s="243"/>
      <c r="D184" s="244" t="s">
        <v>193</v>
      </c>
      <c r="E184" s="243"/>
      <c r="F184" s="246" t="s">
        <v>1801</v>
      </c>
      <c r="G184" s="243"/>
      <c r="H184" s="247">
        <v>1.464</v>
      </c>
      <c r="I184" s="248"/>
      <c r="J184" s="243"/>
      <c r="K184" s="243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193</v>
      </c>
      <c r="AU184" s="253" t="s">
        <v>86</v>
      </c>
      <c r="AV184" s="13" t="s">
        <v>86</v>
      </c>
      <c r="AW184" s="13" t="s">
        <v>4</v>
      </c>
      <c r="AX184" s="13" t="s">
        <v>84</v>
      </c>
      <c r="AY184" s="253" t="s">
        <v>159</v>
      </c>
    </row>
    <row r="185" s="2" customFormat="1" ht="24.15" customHeight="1">
      <c r="A185" s="38"/>
      <c r="B185" s="39"/>
      <c r="C185" s="228" t="s">
        <v>282</v>
      </c>
      <c r="D185" s="228" t="s">
        <v>162</v>
      </c>
      <c r="E185" s="229" t="s">
        <v>1802</v>
      </c>
      <c r="F185" s="230" t="s">
        <v>1803</v>
      </c>
      <c r="G185" s="231" t="s">
        <v>221</v>
      </c>
      <c r="H185" s="232">
        <v>153.59999999999999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42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166</v>
      </c>
      <c r="AT185" s="240" t="s">
        <v>162</v>
      </c>
      <c r="AU185" s="240" t="s">
        <v>86</v>
      </c>
      <c r="AY185" s="17" t="s">
        <v>159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84</v>
      </c>
      <c r="BK185" s="241">
        <f>ROUND(I185*H185,2)</f>
        <v>0</v>
      </c>
      <c r="BL185" s="17" t="s">
        <v>166</v>
      </c>
      <c r="BM185" s="240" t="s">
        <v>1804</v>
      </c>
    </row>
    <row r="186" s="13" customFormat="1">
      <c r="A186" s="13"/>
      <c r="B186" s="242"/>
      <c r="C186" s="243"/>
      <c r="D186" s="244" t="s">
        <v>193</v>
      </c>
      <c r="E186" s="245" t="s">
        <v>1</v>
      </c>
      <c r="F186" s="246" t="s">
        <v>1805</v>
      </c>
      <c r="G186" s="243"/>
      <c r="H186" s="247">
        <v>30</v>
      </c>
      <c r="I186" s="248"/>
      <c r="J186" s="243"/>
      <c r="K186" s="243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193</v>
      </c>
      <c r="AU186" s="253" t="s">
        <v>86</v>
      </c>
      <c r="AV186" s="13" t="s">
        <v>86</v>
      </c>
      <c r="AW186" s="13" t="s">
        <v>33</v>
      </c>
      <c r="AX186" s="13" t="s">
        <v>77</v>
      </c>
      <c r="AY186" s="253" t="s">
        <v>159</v>
      </c>
    </row>
    <row r="187" s="13" customFormat="1">
      <c r="A187" s="13"/>
      <c r="B187" s="242"/>
      <c r="C187" s="243"/>
      <c r="D187" s="244" t="s">
        <v>193</v>
      </c>
      <c r="E187" s="245" t="s">
        <v>1</v>
      </c>
      <c r="F187" s="246" t="s">
        <v>1806</v>
      </c>
      <c r="G187" s="243"/>
      <c r="H187" s="247">
        <v>72</v>
      </c>
      <c r="I187" s="248"/>
      <c r="J187" s="243"/>
      <c r="K187" s="243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193</v>
      </c>
      <c r="AU187" s="253" t="s">
        <v>86</v>
      </c>
      <c r="AV187" s="13" t="s">
        <v>86</v>
      </c>
      <c r="AW187" s="13" t="s">
        <v>33</v>
      </c>
      <c r="AX187" s="13" t="s">
        <v>77</v>
      </c>
      <c r="AY187" s="253" t="s">
        <v>159</v>
      </c>
    </row>
    <row r="188" s="13" customFormat="1">
      <c r="A188" s="13"/>
      <c r="B188" s="242"/>
      <c r="C188" s="243"/>
      <c r="D188" s="244" t="s">
        <v>193</v>
      </c>
      <c r="E188" s="245" t="s">
        <v>1</v>
      </c>
      <c r="F188" s="246" t="s">
        <v>1807</v>
      </c>
      <c r="G188" s="243"/>
      <c r="H188" s="247">
        <v>51.600000000000001</v>
      </c>
      <c r="I188" s="248"/>
      <c r="J188" s="243"/>
      <c r="K188" s="243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193</v>
      </c>
      <c r="AU188" s="253" t="s">
        <v>86</v>
      </c>
      <c r="AV188" s="13" t="s">
        <v>86</v>
      </c>
      <c r="AW188" s="13" t="s">
        <v>33</v>
      </c>
      <c r="AX188" s="13" t="s">
        <v>77</v>
      </c>
      <c r="AY188" s="253" t="s">
        <v>159</v>
      </c>
    </row>
    <row r="189" s="14" customFormat="1">
      <c r="A189" s="14"/>
      <c r="B189" s="254"/>
      <c r="C189" s="255"/>
      <c r="D189" s="244" t="s">
        <v>193</v>
      </c>
      <c r="E189" s="256" t="s">
        <v>1</v>
      </c>
      <c r="F189" s="257" t="s">
        <v>256</v>
      </c>
      <c r="G189" s="255"/>
      <c r="H189" s="258">
        <v>153.59999999999999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4" t="s">
        <v>193</v>
      </c>
      <c r="AU189" s="264" t="s">
        <v>86</v>
      </c>
      <c r="AV189" s="14" t="s">
        <v>166</v>
      </c>
      <c r="AW189" s="14" t="s">
        <v>33</v>
      </c>
      <c r="AX189" s="14" t="s">
        <v>84</v>
      </c>
      <c r="AY189" s="264" t="s">
        <v>159</v>
      </c>
    </row>
    <row r="190" s="2" customFormat="1" ht="24.15" customHeight="1">
      <c r="A190" s="38"/>
      <c r="B190" s="39"/>
      <c r="C190" s="228" t="s">
        <v>286</v>
      </c>
      <c r="D190" s="228" t="s">
        <v>162</v>
      </c>
      <c r="E190" s="229" t="s">
        <v>1808</v>
      </c>
      <c r="F190" s="230" t="s">
        <v>1809</v>
      </c>
      <c r="G190" s="231" t="s">
        <v>221</v>
      </c>
      <c r="H190" s="232">
        <v>256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42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166</v>
      </c>
      <c r="AT190" s="240" t="s">
        <v>162</v>
      </c>
      <c r="AU190" s="240" t="s">
        <v>86</v>
      </c>
      <c r="AY190" s="17" t="s">
        <v>159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84</v>
      </c>
      <c r="BK190" s="241">
        <f>ROUND(I190*H190,2)</f>
        <v>0</v>
      </c>
      <c r="BL190" s="17" t="s">
        <v>166</v>
      </c>
      <c r="BM190" s="240" t="s">
        <v>1810</v>
      </c>
    </row>
    <row r="191" s="2" customFormat="1" ht="24.15" customHeight="1">
      <c r="A191" s="38"/>
      <c r="B191" s="39"/>
      <c r="C191" s="228" t="s">
        <v>290</v>
      </c>
      <c r="D191" s="228" t="s">
        <v>162</v>
      </c>
      <c r="E191" s="229" t="s">
        <v>1811</v>
      </c>
      <c r="F191" s="230" t="s">
        <v>1812</v>
      </c>
      <c r="G191" s="231" t="s">
        <v>221</v>
      </c>
      <c r="H191" s="232">
        <v>47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42</v>
      </c>
      <c r="O191" s="91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166</v>
      </c>
      <c r="AT191" s="240" t="s">
        <v>162</v>
      </c>
      <c r="AU191" s="240" t="s">
        <v>86</v>
      </c>
      <c r="AY191" s="17" t="s">
        <v>159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84</v>
      </c>
      <c r="BK191" s="241">
        <f>ROUND(I191*H191,2)</f>
        <v>0</v>
      </c>
      <c r="BL191" s="17" t="s">
        <v>166</v>
      </c>
      <c r="BM191" s="240" t="s">
        <v>1813</v>
      </c>
    </row>
    <row r="192" s="13" customFormat="1">
      <c r="A192" s="13"/>
      <c r="B192" s="242"/>
      <c r="C192" s="243"/>
      <c r="D192" s="244" t="s">
        <v>193</v>
      </c>
      <c r="E192" s="245" t="s">
        <v>1</v>
      </c>
      <c r="F192" s="246" t="s">
        <v>1814</v>
      </c>
      <c r="G192" s="243"/>
      <c r="H192" s="247">
        <v>47</v>
      </c>
      <c r="I192" s="248"/>
      <c r="J192" s="243"/>
      <c r="K192" s="243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193</v>
      </c>
      <c r="AU192" s="253" t="s">
        <v>86</v>
      </c>
      <c r="AV192" s="13" t="s">
        <v>86</v>
      </c>
      <c r="AW192" s="13" t="s">
        <v>33</v>
      </c>
      <c r="AX192" s="13" t="s">
        <v>84</v>
      </c>
      <c r="AY192" s="253" t="s">
        <v>159</v>
      </c>
    </row>
    <row r="193" s="12" customFormat="1" ht="22.8" customHeight="1">
      <c r="A193" s="12"/>
      <c r="B193" s="213"/>
      <c r="C193" s="214"/>
      <c r="D193" s="215" t="s">
        <v>76</v>
      </c>
      <c r="E193" s="226" t="s">
        <v>678</v>
      </c>
      <c r="F193" s="226" t="s">
        <v>1815</v>
      </c>
      <c r="G193" s="214"/>
      <c r="H193" s="214"/>
      <c r="I193" s="217"/>
      <c r="J193" s="227">
        <f>BK193</f>
        <v>0</v>
      </c>
      <c r="K193" s="214"/>
      <c r="L193" s="218"/>
      <c r="M193" s="219"/>
      <c r="N193" s="220"/>
      <c r="O193" s="220"/>
      <c r="P193" s="221">
        <f>SUM(P194:P219)</f>
        <v>0</v>
      </c>
      <c r="Q193" s="220"/>
      <c r="R193" s="221">
        <f>SUM(R194:R219)</f>
        <v>2.5153400000000001</v>
      </c>
      <c r="S193" s="220"/>
      <c r="T193" s="222">
        <f>SUM(T194:T219)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84</v>
      </c>
      <c r="AT193" s="224" t="s">
        <v>76</v>
      </c>
      <c r="AU193" s="224" t="s">
        <v>84</v>
      </c>
      <c r="AY193" s="223" t="s">
        <v>159</v>
      </c>
      <c r="BK193" s="225">
        <f>SUM(BK194:BK219)</f>
        <v>0</v>
      </c>
    </row>
    <row r="194" s="2" customFormat="1" ht="37.8" customHeight="1">
      <c r="A194" s="38"/>
      <c r="B194" s="39"/>
      <c r="C194" s="228" t="s">
        <v>295</v>
      </c>
      <c r="D194" s="228" t="s">
        <v>162</v>
      </c>
      <c r="E194" s="229" t="s">
        <v>1816</v>
      </c>
      <c r="F194" s="230" t="s">
        <v>1817</v>
      </c>
      <c r="G194" s="231" t="s">
        <v>367</v>
      </c>
      <c r="H194" s="232">
        <v>8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42</v>
      </c>
      <c r="O194" s="91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166</v>
      </c>
      <c r="AT194" s="240" t="s">
        <v>162</v>
      </c>
      <c r="AU194" s="240" t="s">
        <v>86</v>
      </c>
      <c r="AY194" s="17" t="s">
        <v>159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84</v>
      </c>
      <c r="BK194" s="241">
        <f>ROUND(I194*H194,2)</f>
        <v>0</v>
      </c>
      <c r="BL194" s="17" t="s">
        <v>166</v>
      </c>
      <c r="BM194" s="240" t="s">
        <v>1818</v>
      </c>
    </row>
    <row r="195" s="2" customFormat="1" ht="16.5" customHeight="1">
      <c r="A195" s="38"/>
      <c r="B195" s="39"/>
      <c r="C195" s="265" t="s">
        <v>300</v>
      </c>
      <c r="D195" s="265" t="s">
        <v>268</v>
      </c>
      <c r="E195" s="266" t="s">
        <v>1819</v>
      </c>
      <c r="F195" s="267" t="s">
        <v>1820</v>
      </c>
      <c r="G195" s="268" t="s">
        <v>191</v>
      </c>
      <c r="H195" s="269">
        <v>4</v>
      </c>
      <c r="I195" s="270"/>
      <c r="J195" s="271">
        <f>ROUND(I195*H195,2)</f>
        <v>0</v>
      </c>
      <c r="K195" s="272"/>
      <c r="L195" s="273"/>
      <c r="M195" s="274" t="s">
        <v>1</v>
      </c>
      <c r="N195" s="275" t="s">
        <v>42</v>
      </c>
      <c r="O195" s="91"/>
      <c r="P195" s="238">
        <f>O195*H195</f>
        <v>0</v>
      </c>
      <c r="Q195" s="238">
        <v>0.22</v>
      </c>
      <c r="R195" s="238">
        <f>Q195*H195</f>
        <v>0.88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195</v>
      </c>
      <c r="AT195" s="240" t="s">
        <v>268</v>
      </c>
      <c r="AU195" s="240" t="s">
        <v>86</v>
      </c>
      <c r="AY195" s="17" t="s">
        <v>159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84</v>
      </c>
      <c r="BK195" s="241">
        <f>ROUND(I195*H195,2)</f>
        <v>0</v>
      </c>
      <c r="BL195" s="17" t="s">
        <v>166</v>
      </c>
      <c r="BM195" s="240" t="s">
        <v>1821</v>
      </c>
    </row>
    <row r="196" s="13" customFormat="1">
      <c r="A196" s="13"/>
      <c r="B196" s="242"/>
      <c r="C196" s="243"/>
      <c r="D196" s="244" t="s">
        <v>193</v>
      </c>
      <c r="E196" s="243"/>
      <c r="F196" s="246" t="s">
        <v>1822</v>
      </c>
      <c r="G196" s="243"/>
      <c r="H196" s="247">
        <v>4</v>
      </c>
      <c r="I196" s="248"/>
      <c r="J196" s="243"/>
      <c r="K196" s="243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193</v>
      </c>
      <c r="AU196" s="253" t="s">
        <v>86</v>
      </c>
      <c r="AV196" s="13" t="s">
        <v>86</v>
      </c>
      <c r="AW196" s="13" t="s">
        <v>4</v>
      </c>
      <c r="AX196" s="13" t="s">
        <v>84</v>
      </c>
      <c r="AY196" s="253" t="s">
        <v>159</v>
      </c>
    </row>
    <row r="197" s="2" customFormat="1" ht="24.15" customHeight="1">
      <c r="A197" s="38"/>
      <c r="B197" s="39"/>
      <c r="C197" s="228" t="s">
        <v>305</v>
      </c>
      <c r="D197" s="228" t="s">
        <v>162</v>
      </c>
      <c r="E197" s="229" t="s">
        <v>1823</v>
      </c>
      <c r="F197" s="230" t="s">
        <v>1824</v>
      </c>
      <c r="G197" s="231" t="s">
        <v>367</v>
      </c>
      <c r="H197" s="232">
        <v>8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42</v>
      </c>
      <c r="O197" s="91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166</v>
      </c>
      <c r="AT197" s="240" t="s">
        <v>162</v>
      </c>
      <c r="AU197" s="240" t="s">
        <v>86</v>
      </c>
      <c r="AY197" s="17" t="s">
        <v>159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84</v>
      </c>
      <c r="BK197" s="241">
        <f>ROUND(I197*H197,2)</f>
        <v>0</v>
      </c>
      <c r="BL197" s="17" t="s">
        <v>166</v>
      </c>
      <c r="BM197" s="240" t="s">
        <v>1825</v>
      </c>
    </row>
    <row r="198" s="2" customFormat="1" ht="16.5" customHeight="1">
      <c r="A198" s="38"/>
      <c r="B198" s="39"/>
      <c r="C198" s="265" t="s">
        <v>310</v>
      </c>
      <c r="D198" s="265" t="s">
        <v>268</v>
      </c>
      <c r="E198" s="266" t="s">
        <v>1826</v>
      </c>
      <c r="F198" s="267" t="s">
        <v>1827</v>
      </c>
      <c r="G198" s="268" t="s">
        <v>367</v>
      </c>
      <c r="H198" s="269">
        <v>3</v>
      </c>
      <c r="I198" s="270"/>
      <c r="J198" s="271">
        <f>ROUND(I198*H198,2)</f>
        <v>0</v>
      </c>
      <c r="K198" s="272"/>
      <c r="L198" s="273"/>
      <c r="M198" s="274" t="s">
        <v>1</v>
      </c>
      <c r="N198" s="275" t="s">
        <v>42</v>
      </c>
      <c r="O198" s="91"/>
      <c r="P198" s="238">
        <f>O198*H198</f>
        <v>0</v>
      </c>
      <c r="Q198" s="238">
        <v>3.0000000000000001E-05</v>
      </c>
      <c r="R198" s="238">
        <f>Q198*H198</f>
        <v>9.0000000000000006E-05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195</v>
      </c>
      <c r="AT198" s="240" t="s">
        <v>268</v>
      </c>
      <c r="AU198" s="240" t="s">
        <v>86</v>
      </c>
      <c r="AY198" s="17" t="s">
        <v>159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84</v>
      </c>
      <c r="BK198" s="241">
        <f>ROUND(I198*H198,2)</f>
        <v>0</v>
      </c>
      <c r="BL198" s="17" t="s">
        <v>166</v>
      </c>
      <c r="BM198" s="240" t="s">
        <v>1828</v>
      </c>
    </row>
    <row r="199" s="2" customFormat="1" ht="16.5" customHeight="1">
      <c r="A199" s="38"/>
      <c r="B199" s="39"/>
      <c r="C199" s="265" t="s">
        <v>317</v>
      </c>
      <c r="D199" s="265" t="s">
        <v>268</v>
      </c>
      <c r="E199" s="266" t="s">
        <v>1829</v>
      </c>
      <c r="F199" s="267" t="s">
        <v>1830</v>
      </c>
      <c r="G199" s="268" t="s">
        <v>367</v>
      </c>
      <c r="H199" s="269">
        <v>3</v>
      </c>
      <c r="I199" s="270"/>
      <c r="J199" s="271">
        <f>ROUND(I199*H199,2)</f>
        <v>0</v>
      </c>
      <c r="K199" s="272"/>
      <c r="L199" s="273"/>
      <c r="M199" s="274" t="s">
        <v>1</v>
      </c>
      <c r="N199" s="275" t="s">
        <v>42</v>
      </c>
      <c r="O199" s="91"/>
      <c r="P199" s="238">
        <f>O199*H199</f>
        <v>0</v>
      </c>
      <c r="Q199" s="238">
        <v>3.0000000000000001E-05</v>
      </c>
      <c r="R199" s="238">
        <f>Q199*H199</f>
        <v>9.0000000000000006E-05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195</v>
      </c>
      <c r="AT199" s="240" t="s">
        <v>268</v>
      </c>
      <c r="AU199" s="240" t="s">
        <v>86</v>
      </c>
      <c r="AY199" s="17" t="s">
        <v>159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84</v>
      </c>
      <c r="BK199" s="241">
        <f>ROUND(I199*H199,2)</f>
        <v>0</v>
      </c>
      <c r="BL199" s="17" t="s">
        <v>166</v>
      </c>
      <c r="BM199" s="240" t="s">
        <v>1831</v>
      </c>
    </row>
    <row r="200" s="2" customFormat="1" ht="24.15" customHeight="1">
      <c r="A200" s="38"/>
      <c r="B200" s="39"/>
      <c r="C200" s="265" t="s">
        <v>321</v>
      </c>
      <c r="D200" s="265" t="s">
        <v>268</v>
      </c>
      <c r="E200" s="266" t="s">
        <v>1832</v>
      </c>
      <c r="F200" s="267" t="s">
        <v>1833</v>
      </c>
      <c r="G200" s="268" t="s">
        <v>367</v>
      </c>
      <c r="H200" s="269">
        <v>1</v>
      </c>
      <c r="I200" s="270"/>
      <c r="J200" s="271">
        <f>ROUND(I200*H200,2)</f>
        <v>0</v>
      </c>
      <c r="K200" s="272"/>
      <c r="L200" s="273"/>
      <c r="M200" s="274" t="s">
        <v>1</v>
      </c>
      <c r="N200" s="275" t="s">
        <v>42</v>
      </c>
      <c r="O200" s="91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195</v>
      </c>
      <c r="AT200" s="240" t="s">
        <v>268</v>
      </c>
      <c r="AU200" s="240" t="s">
        <v>86</v>
      </c>
      <c r="AY200" s="17" t="s">
        <v>159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84</v>
      </c>
      <c r="BK200" s="241">
        <f>ROUND(I200*H200,2)</f>
        <v>0</v>
      </c>
      <c r="BL200" s="17" t="s">
        <v>166</v>
      </c>
      <c r="BM200" s="240" t="s">
        <v>1834</v>
      </c>
    </row>
    <row r="201" s="2" customFormat="1" ht="16.5" customHeight="1">
      <c r="A201" s="38"/>
      <c r="B201" s="39"/>
      <c r="C201" s="265" t="s">
        <v>325</v>
      </c>
      <c r="D201" s="265" t="s">
        <v>268</v>
      </c>
      <c r="E201" s="266" t="s">
        <v>1835</v>
      </c>
      <c r="F201" s="267" t="s">
        <v>1836</v>
      </c>
      <c r="G201" s="268" t="s">
        <v>367</v>
      </c>
      <c r="H201" s="269">
        <v>1</v>
      </c>
      <c r="I201" s="270"/>
      <c r="J201" s="271">
        <f>ROUND(I201*H201,2)</f>
        <v>0</v>
      </c>
      <c r="K201" s="272"/>
      <c r="L201" s="273"/>
      <c r="M201" s="274" t="s">
        <v>1</v>
      </c>
      <c r="N201" s="275" t="s">
        <v>42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195</v>
      </c>
      <c r="AT201" s="240" t="s">
        <v>268</v>
      </c>
      <c r="AU201" s="240" t="s">
        <v>86</v>
      </c>
      <c r="AY201" s="17" t="s">
        <v>159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84</v>
      </c>
      <c r="BK201" s="241">
        <f>ROUND(I201*H201,2)</f>
        <v>0</v>
      </c>
      <c r="BL201" s="17" t="s">
        <v>166</v>
      </c>
      <c r="BM201" s="240" t="s">
        <v>1837</v>
      </c>
    </row>
    <row r="202" s="2" customFormat="1" ht="33" customHeight="1">
      <c r="A202" s="38"/>
      <c r="B202" s="39"/>
      <c r="C202" s="228" t="s">
        <v>330</v>
      </c>
      <c r="D202" s="228" t="s">
        <v>162</v>
      </c>
      <c r="E202" s="229" t="s">
        <v>1838</v>
      </c>
      <c r="F202" s="230" t="s">
        <v>1839</v>
      </c>
      <c r="G202" s="231" t="s">
        <v>367</v>
      </c>
      <c r="H202" s="232">
        <v>8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42</v>
      </c>
      <c r="O202" s="91"/>
      <c r="P202" s="238">
        <f>O202*H202</f>
        <v>0</v>
      </c>
      <c r="Q202" s="238">
        <v>5.0000000000000002E-05</v>
      </c>
      <c r="R202" s="238">
        <f>Q202*H202</f>
        <v>0.00040000000000000002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166</v>
      </c>
      <c r="AT202" s="240" t="s">
        <v>162</v>
      </c>
      <c r="AU202" s="240" t="s">
        <v>86</v>
      </c>
      <c r="AY202" s="17" t="s">
        <v>159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84</v>
      </c>
      <c r="BK202" s="241">
        <f>ROUND(I202*H202,2)</f>
        <v>0</v>
      </c>
      <c r="BL202" s="17" t="s">
        <v>166</v>
      </c>
      <c r="BM202" s="240" t="s">
        <v>1840</v>
      </c>
    </row>
    <row r="203" s="2" customFormat="1" ht="21.75" customHeight="1">
      <c r="A203" s="38"/>
      <c r="B203" s="39"/>
      <c r="C203" s="265" t="s">
        <v>336</v>
      </c>
      <c r="D203" s="265" t="s">
        <v>268</v>
      </c>
      <c r="E203" s="266" t="s">
        <v>1841</v>
      </c>
      <c r="F203" s="267" t="s">
        <v>1842</v>
      </c>
      <c r="G203" s="268" t="s">
        <v>367</v>
      </c>
      <c r="H203" s="269">
        <v>24</v>
      </c>
      <c r="I203" s="270"/>
      <c r="J203" s="271">
        <f>ROUND(I203*H203,2)</f>
        <v>0</v>
      </c>
      <c r="K203" s="272"/>
      <c r="L203" s="273"/>
      <c r="M203" s="274" t="s">
        <v>1</v>
      </c>
      <c r="N203" s="275" t="s">
        <v>42</v>
      </c>
      <c r="O203" s="91"/>
      <c r="P203" s="238">
        <f>O203*H203</f>
        <v>0</v>
      </c>
      <c r="Q203" s="238">
        <v>0.0035400000000000002</v>
      </c>
      <c r="R203" s="238">
        <f>Q203*H203</f>
        <v>0.084960000000000008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195</v>
      </c>
      <c r="AT203" s="240" t="s">
        <v>268</v>
      </c>
      <c r="AU203" s="240" t="s">
        <v>86</v>
      </c>
      <c r="AY203" s="17" t="s">
        <v>159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84</v>
      </c>
      <c r="BK203" s="241">
        <f>ROUND(I203*H203,2)</f>
        <v>0</v>
      </c>
      <c r="BL203" s="17" t="s">
        <v>166</v>
      </c>
      <c r="BM203" s="240" t="s">
        <v>1843</v>
      </c>
    </row>
    <row r="204" s="13" customFormat="1">
      <c r="A204" s="13"/>
      <c r="B204" s="242"/>
      <c r="C204" s="243"/>
      <c r="D204" s="244" t="s">
        <v>193</v>
      </c>
      <c r="E204" s="243"/>
      <c r="F204" s="246" t="s">
        <v>1844</v>
      </c>
      <c r="G204" s="243"/>
      <c r="H204" s="247">
        <v>24</v>
      </c>
      <c r="I204" s="248"/>
      <c r="J204" s="243"/>
      <c r="K204" s="243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193</v>
      </c>
      <c r="AU204" s="253" t="s">
        <v>86</v>
      </c>
      <c r="AV204" s="13" t="s">
        <v>86</v>
      </c>
      <c r="AW204" s="13" t="s">
        <v>4</v>
      </c>
      <c r="AX204" s="13" t="s">
        <v>84</v>
      </c>
      <c r="AY204" s="253" t="s">
        <v>159</v>
      </c>
    </row>
    <row r="205" s="2" customFormat="1" ht="24.15" customHeight="1">
      <c r="A205" s="38"/>
      <c r="B205" s="39"/>
      <c r="C205" s="228" t="s">
        <v>344</v>
      </c>
      <c r="D205" s="228" t="s">
        <v>162</v>
      </c>
      <c r="E205" s="229" t="s">
        <v>1845</v>
      </c>
      <c r="F205" s="230" t="s">
        <v>1846</v>
      </c>
      <c r="G205" s="231" t="s">
        <v>367</v>
      </c>
      <c r="H205" s="232">
        <v>8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42</v>
      </c>
      <c r="O205" s="91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166</v>
      </c>
      <c r="AT205" s="240" t="s">
        <v>162</v>
      </c>
      <c r="AU205" s="240" t="s">
        <v>86</v>
      </c>
      <c r="AY205" s="17" t="s">
        <v>159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84</v>
      </c>
      <c r="BK205" s="241">
        <f>ROUND(I205*H205,2)</f>
        <v>0</v>
      </c>
      <c r="BL205" s="17" t="s">
        <v>166</v>
      </c>
      <c r="BM205" s="240" t="s">
        <v>1847</v>
      </c>
    </row>
    <row r="206" s="2" customFormat="1" ht="16.5" customHeight="1">
      <c r="A206" s="38"/>
      <c r="B206" s="39"/>
      <c r="C206" s="265" t="s">
        <v>348</v>
      </c>
      <c r="D206" s="265" t="s">
        <v>268</v>
      </c>
      <c r="E206" s="266" t="s">
        <v>1848</v>
      </c>
      <c r="F206" s="267" t="s">
        <v>1849</v>
      </c>
      <c r="G206" s="268" t="s">
        <v>206</v>
      </c>
      <c r="H206" s="269">
        <v>0.016</v>
      </c>
      <c r="I206" s="270"/>
      <c r="J206" s="271">
        <f>ROUND(I206*H206,2)</f>
        <v>0</v>
      </c>
      <c r="K206" s="272"/>
      <c r="L206" s="273"/>
      <c r="M206" s="274" t="s">
        <v>1</v>
      </c>
      <c r="N206" s="275" t="s">
        <v>42</v>
      </c>
      <c r="O206" s="91"/>
      <c r="P206" s="238">
        <f>O206*H206</f>
        <v>0</v>
      </c>
      <c r="Q206" s="238">
        <v>1</v>
      </c>
      <c r="R206" s="238">
        <f>Q206*H206</f>
        <v>0.016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195</v>
      </c>
      <c r="AT206" s="240" t="s">
        <v>268</v>
      </c>
      <c r="AU206" s="240" t="s">
        <v>86</v>
      </c>
      <c r="AY206" s="17" t="s">
        <v>159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84</v>
      </c>
      <c r="BK206" s="241">
        <f>ROUND(I206*H206,2)</f>
        <v>0</v>
      </c>
      <c r="BL206" s="17" t="s">
        <v>166</v>
      </c>
      <c r="BM206" s="240" t="s">
        <v>1850</v>
      </c>
    </row>
    <row r="207" s="13" customFormat="1">
      <c r="A207" s="13"/>
      <c r="B207" s="242"/>
      <c r="C207" s="243"/>
      <c r="D207" s="244" t="s">
        <v>193</v>
      </c>
      <c r="E207" s="243"/>
      <c r="F207" s="246" t="s">
        <v>1851</v>
      </c>
      <c r="G207" s="243"/>
      <c r="H207" s="247">
        <v>0.016</v>
      </c>
      <c r="I207" s="248"/>
      <c r="J207" s="243"/>
      <c r="K207" s="243"/>
      <c r="L207" s="249"/>
      <c r="M207" s="250"/>
      <c r="N207" s="251"/>
      <c r="O207" s="251"/>
      <c r="P207" s="251"/>
      <c r="Q207" s="251"/>
      <c r="R207" s="251"/>
      <c r="S207" s="251"/>
      <c r="T207" s="25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193</v>
      </c>
      <c r="AU207" s="253" t="s">
        <v>86</v>
      </c>
      <c r="AV207" s="13" t="s">
        <v>86</v>
      </c>
      <c r="AW207" s="13" t="s">
        <v>4</v>
      </c>
      <c r="AX207" s="13" t="s">
        <v>84</v>
      </c>
      <c r="AY207" s="253" t="s">
        <v>159</v>
      </c>
    </row>
    <row r="208" s="2" customFormat="1" ht="24.15" customHeight="1">
      <c r="A208" s="38"/>
      <c r="B208" s="39"/>
      <c r="C208" s="228" t="s">
        <v>352</v>
      </c>
      <c r="D208" s="228" t="s">
        <v>162</v>
      </c>
      <c r="E208" s="229" t="s">
        <v>1852</v>
      </c>
      <c r="F208" s="230" t="s">
        <v>1853</v>
      </c>
      <c r="G208" s="231" t="s">
        <v>367</v>
      </c>
      <c r="H208" s="232">
        <v>8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42</v>
      </c>
      <c r="O208" s="91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166</v>
      </c>
      <c r="AT208" s="240" t="s">
        <v>162</v>
      </c>
      <c r="AU208" s="240" t="s">
        <v>86</v>
      </c>
      <c r="AY208" s="17" t="s">
        <v>159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84</v>
      </c>
      <c r="BK208" s="241">
        <f>ROUND(I208*H208,2)</f>
        <v>0</v>
      </c>
      <c r="BL208" s="17" t="s">
        <v>166</v>
      </c>
      <c r="BM208" s="240" t="s">
        <v>1854</v>
      </c>
    </row>
    <row r="209" s="2" customFormat="1" ht="37.8" customHeight="1">
      <c r="A209" s="38"/>
      <c r="B209" s="39"/>
      <c r="C209" s="228" t="s">
        <v>356</v>
      </c>
      <c r="D209" s="228" t="s">
        <v>162</v>
      </c>
      <c r="E209" s="229" t="s">
        <v>1855</v>
      </c>
      <c r="F209" s="230" t="s">
        <v>1856</v>
      </c>
      <c r="G209" s="231" t="s">
        <v>264</v>
      </c>
      <c r="H209" s="232">
        <v>37.5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42</v>
      </c>
      <c r="O209" s="91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166</v>
      </c>
      <c r="AT209" s="240" t="s">
        <v>162</v>
      </c>
      <c r="AU209" s="240" t="s">
        <v>86</v>
      </c>
      <c r="AY209" s="17" t="s">
        <v>159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84</v>
      </c>
      <c r="BK209" s="241">
        <f>ROUND(I209*H209,2)</f>
        <v>0</v>
      </c>
      <c r="BL209" s="17" t="s">
        <v>166</v>
      </c>
      <c r="BM209" s="240" t="s">
        <v>1857</v>
      </c>
    </row>
    <row r="210" s="13" customFormat="1">
      <c r="A210" s="13"/>
      <c r="B210" s="242"/>
      <c r="C210" s="243"/>
      <c r="D210" s="244" t="s">
        <v>193</v>
      </c>
      <c r="E210" s="245" t="s">
        <v>1</v>
      </c>
      <c r="F210" s="246" t="s">
        <v>1858</v>
      </c>
      <c r="G210" s="243"/>
      <c r="H210" s="247">
        <v>37.5</v>
      </c>
      <c r="I210" s="248"/>
      <c r="J210" s="243"/>
      <c r="K210" s="243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193</v>
      </c>
      <c r="AU210" s="253" t="s">
        <v>86</v>
      </c>
      <c r="AV210" s="13" t="s">
        <v>86</v>
      </c>
      <c r="AW210" s="13" t="s">
        <v>33</v>
      </c>
      <c r="AX210" s="13" t="s">
        <v>84</v>
      </c>
      <c r="AY210" s="253" t="s">
        <v>159</v>
      </c>
    </row>
    <row r="211" s="2" customFormat="1" ht="16.5" customHeight="1">
      <c r="A211" s="38"/>
      <c r="B211" s="39"/>
      <c r="C211" s="265" t="s">
        <v>360</v>
      </c>
      <c r="D211" s="265" t="s">
        <v>268</v>
      </c>
      <c r="E211" s="266" t="s">
        <v>1819</v>
      </c>
      <c r="F211" s="267" t="s">
        <v>1820</v>
      </c>
      <c r="G211" s="268" t="s">
        <v>191</v>
      </c>
      <c r="H211" s="269">
        <v>3</v>
      </c>
      <c r="I211" s="270"/>
      <c r="J211" s="271">
        <f>ROUND(I211*H211,2)</f>
        <v>0</v>
      </c>
      <c r="K211" s="272"/>
      <c r="L211" s="273"/>
      <c r="M211" s="274" t="s">
        <v>1</v>
      </c>
      <c r="N211" s="275" t="s">
        <v>42</v>
      </c>
      <c r="O211" s="91"/>
      <c r="P211" s="238">
        <f>O211*H211</f>
        <v>0</v>
      </c>
      <c r="Q211" s="238">
        <v>0.22</v>
      </c>
      <c r="R211" s="238">
        <f>Q211*H211</f>
        <v>0.66000000000000003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195</v>
      </c>
      <c r="AT211" s="240" t="s">
        <v>268</v>
      </c>
      <c r="AU211" s="240" t="s">
        <v>86</v>
      </c>
      <c r="AY211" s="17" t="s">
        <v>159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84</v>
      </c>
      <c r="BK211" s="241">
        <f>ROUND(I211*H211,2)</f>
        <v>0</v>
      </c>
      <c r="BL211" s="17" t="s">
        <v>166</v>
      </c>
      <c r="BM211" s="240" t="s">
        <v>1859</v>
      </c>
    </row>
    <row r="212" s="13" customFormat="1">
      <c r="A212" s="13"/>
      <c r="B212" s="242"/>
      <c r="C212" s="243"/>
      <c r="D212" s="244" t="s">
        <v>193</v>
      </c>
      <c r="E212" s="243"/>
      <c r="F212" s="246" t="s">
        <v>1860</v>
      </c>
      <c r="G212" s="243"/>
      <c r="H212" s="247">
        <v>3</v>
      </c>
      <c r="I212" s="248"/>
      <c r="J212" s="243"/>
      <c r="K212" s="243"/>
      <c r="L212" s="249"/>
      <c r="M212" s="250"/>
      <c r="N212" s="251"/>
      <c r="O212" s="251"/>
      <c r="P212" s="251"/>
      <c r="Q212" s="251"/>
      <c r="R212" s="251"/>
      <c r="S212" s="251"/>
      <c r="T212" s="25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3" t="s">
        <v>193</v>
      </c>
      <c r="AU212" s="253" t="s">
        <v>86</v>
      </c>
      <c r="AV212" s="13" t="s">
        <v>86</v>
      </c>
      <c r="AW212" s="13" t="s">
        <v>4</v>
      </c>
      <c r="AX212" s="13" t="s">
        <v>84</v>
      </c>
      <c r="AY212" s="253" t="s">
        <v>159</v>
      </c>
    </row>
    <row r="213" s="2" customFormat="1" ht="21.75" customHeight="1">
      <c r="A213" s="38"/>
      <c r="B213" s="39"/>
      <c r="C213" s="228" t="s">
        <v>364</v>
      </c>
      <c r="D213" s="228" t="s">
        <v>162</v>
      </c>
      <c r="E213" s="229" t="s">
        <v>1861</v>
      </c>
      <c r="F213" s="230" t="s">
        <v>1862</v>
      </c>
      <c r="G213" s="231" t="s">
        <v>367</v>
      </c>
      <c r="H213" s="232">
        <v>75</v>
      </c>
      <c r="I213" s="233"/>
      <c r="J213" s="234">
        <f>ROUND(I213*H213,2)</f>
        <v>0</v>
      </c>
      <c r="K213" s="235"/>
      <c r="L213" s="44"/>
      <c r="M213" s="236" t="s">
        <v>1</v>
      </c>
      <c r="N213" s="237" t="s">
        <v>42</v>
      </c>
      <c r="O213" s="91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166</v>
      </c>
      <c r="AT213" s="240" t="s">
        <v>162</v>
      </c>
      <c r="AU213" s="240" t="s">
        <v>86</v>
      </c>
      <c r="AY213" s="17" t="s">
        <v>159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84</v>
      </c>
      <c r="BK213" s="241">
        <f>ROUND(I213*H213,2)</f>
        <v>0</v>
      </c>
      <c r="BL213" s="17" t="s">
        <v>166</v>
      </c>
      <c r="BM213" s="240" t="s">
        <v>1863</v>
      </c>
    </row>
    <row r="214" s="2" customFormat="1" ht="16.5" customHeight="1">
      <c r="A214" s="38"/>
      <c r="B214" s="39"/>
      <c r="C214" s="265" t="s">
        <v>371</v>
      </c>
      <c r="D214" s="265" t="s">
        <v>268</v>
      </c>
      <c r="E214" s="266" t="s">
        <v>1864</v>
      </c>
      <c r="F214" s="267" t="s">
        <v>1865</v>
      </c>
      <c r="G214" s="268" t="s">
        <v>367</v>
      </c>
      <c r="H214" s="269">
        <v>75</v>
      </c>
      <c r="I214" s="270"/>
      <c r="J214" s="271">
        <f>ROUND(I214*H214,2)</f>
        <v>0</v>
      </c>
      <c r="K214" s="272"/>
      <c r="L214" s="273"/>
      <c r="M214" s="274" t="s">
        <v>1</v>
      </c>
      <c r="N214" s="275" t="s">
        <v>42</v>
      </c>
      <c r="O214" s="91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0" t="s">
        <v>195</v>
      </c>
      <c r="AT214" s="240" t="s">
        <v>268</v>
      </c>
      <c r="AU214" s="240" t="s">
        <v>86</v>
      </c>
      <c r="AY214" s="17" t="s">
        <v>159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7" t="s">
        <v>84</v>
      </c>
      <c r="BK214" s="241">
        <f>ROUND(I214*H214,2)</f>
        <v>0</v>
      </c>
      <c r="BL214" s="17" t="s">
        <v>166</v>
      </c>
      <c r="BM214" s="240" t="s">
        <v>1866</v>
      </c>
    </row>
    <row r="215" s="2" customFormat="1" ht="24.15" customHeight="1">
      <c r="A215" s="38"/>
      <c r="B215" s="39"/>
      <c r="C215" s="228" t="s">
        <v>376</v>
      </c>
      <c r="D215" s="228" t="s">
        <v>162</v>
      </c>
      <c r="E215" s="229" t="s">
        <v>1867</v>
      </c>
      <c r="F215" s="230" t="s">
        <v>1868</v>
      </c>
      <c r="G215" s="231" t="s">
        <v>221</v>
      </c>
      <c r="H215" s="232">
        <v>37.5</v>
      </c>
      <c r="I215" s="233"/>
      <c r="J215" s="234">
        <f>ROUND(I215*H215,2)</f>
        <v>0</v>
      </c>
      <c r="K215" s="235"/>
      <c r="L215" s="44"/>
      <c r="M215" s="236" t="s">
        <v>1</v>
      </c>
      <c r="N215" s="237" t="s">
        <v>42</v>
      </c>
      <c r="O215" s="91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166</v>
      </c>
      <c r="AT215" s="240" t="s">
        <v>162</v>
      </c>
      <c r="AU215" s="240" t="s">
        <v>86</v>
      </c>
      <c r="AY215" s="17" t="s">
        <v>159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84</v>
      </c>
      <c r="BK215" s="241">
        <f>ROUND(I215*H215,2)</f>
        <v>0</v>
      </c>
      <c r="BL215" s="17" t="s">
        <v>166</v>
      </c>
      <c r="BM215" s="240" t="s">
        <v>1869</v>
      </c>
    </row>
    <row r="216" s="2" customFormat="1" ht="24.15" customHeight="1">
      <c r="A216" s="38"/>
      <c r="B216" s="39"/>
      <c r="C216" s="228" t="s">
        <v>381</v>
      </c>
      <c r="D216" s="228" t="s">
        <v>162</v>
      </c>
      <c r="E216" s="229" t="s">
        <v>1870</v>
      </c>
      <c r="F216" s="230" t="s">
        <v>1871</v>
      </c>
      <c r="G216" s="231" t="s">
        <v>221</v>
      </c>
      <c r="H216" s="232">
        <v>37.5</v>
      </c>
      <c r="I216" s="233"/>
      <c r="J216" s="234">
        <f>ROUND(I216*H216,2)</f>
        <v>0</v>
      </c>
      <c r="K216" s="235"/>
      <c r="L216" s="44"/>
      <c r="M216" s="236" t="s">
        <v>1</v>
      </c>
      <c r="N216" s="237" t="s">
        <v>42</v>
      </c>
      <c r="O216" s="91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0" t="s">
        <v>166</v>
      </c>
      <c r="AT216" s="240" t="s">
        <v>162</v>
      </c>
      <c r="AU216" s="240" t="s">
        <v>86</v>
      </c>
      <c r="AY216" s="17" t="s">
        <v>159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7" t="s">
        <v>84</v>
      </c>
      <c r="BK216" s="241">
        <f>ROUND(I216*H216,2)</f>
        <v>0</v>
      </c>
      <c r="BL216" s="17" t="s">
        <v>166</v>
      </c>
      <c r="BM216" s="240" t="s">
        <v>1872</v>
      </c>
    </row>
    <row r="217" s="2" customFormat="1" ht="16.5" customHeight="1">
      <c r="A217" s="38"/>
      <c r="B217" s="39"/>
      <c r="C217" s="265" t="s">
        <v>385</v>
      </c>
      <c r="D217" s="265" t="s">
        <v>268</v>
      </c>
      <c r="E217" s="266" t="s">
        <v>1873</v>
      </c>
      <c r="F217" s="267" t="s">
        <v>1874</v>
      </c>
      <c r="G217" s="268" t="s">
        <v>191</v>
      </c>
      <c r="H217" s="269">
        <v>4.3689999999999998</v>
      </c>
      <c r="I217" s="270"/>
      <c r="J217" s="271">
        <f>ROUND(I217*H217,2)</f>
        <v>0</v>
      </c>
      <c r="K217" s="272"/>
      <c r="L217" s="273"/>
      <c r="M217" s="274" t="s">
        <v>1</v>
      </c>
      <c r="N217" s="275" t="s">
        <v>42</v>
      </c>
      <c r="O217" s="91"/>
      <c r="P217" s="238">
        <f>O217*H217</f>
        <v>0</v>
      </c>
      <c r="Q217" s="238">
        <v>0.20000000000000001</v>
      </c>
      <c r="R217" s="238">
        <f>Q217*H217</f>
        <v>0.87380000000000002</v>
      </c>
      <c r="S217" s="238">
        <v>0</v>
      </c>
      <c r="T217" s="23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0" t="s">
        <v>195</v>
      </c>
      <c r="AT217" s="240" t="s">
        <v>268</v>
      </c>
      <c r="AU217" s="240" t="s">
        <v>86</v>
      </c>
      <c r="AY217" s="17" t="s">
        <v>159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7" t="s">
        <v>84</v>
      </c>
      <c r="BK217" s="241">
        <f>ROUND(I217*H217,2)</f>
        <v>0</v>
      </c>
      <c r="BL217" s="17" t="s">
        <v>166</v>
      </c>
      <c r="BM217" s="240" t="s">
        <v>1875</v>
      </c>
    </row>
    <row r="218" s="2" customFormat="1" ht="24.15" customHeight="1">
      <c r="A218" s="38"/>
      <c r="B218" s="39"/>
      <c r="C218" s="228" t="s">
        <v>391</v>
      </c>
      <c r="D218" s="228" t="s">
        <v>162</v>
      </c>
      <c r="E218" s="229" t="s">
        <v>1876</v>
      </c>
      <c r="F218" s="230" t="s">
        <v>1877</v>
      </c>
      <c r="G218" s="231" t="s">
        <v>206</v>
      </c>
      <c r="H218" s="232">
        <v>0.001</v>
      </c>
      <c r="I218" s="233"/>
      <c r="J218" s="234">
        <f>ROUND(I218*H218,2)</f>
        <v>0</v>
      </c>
      <c r="K218" s="235"/>
      <c r="L218" s="44"/>
      <c r="M218" s="236" t="s">
        <v>1</v>
      </c>
      <c r="N218" s="237" t="s">
        <v>42</v>
      </c>
      <c r="O218" s="91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0" t="s">
        <v>166</v>
      </c>
      <c r="AT218" s="240" t="s">
        <v>162</v>
      </c>
      <c r="AU218" s="240" t="s">
        <v>86</v>
      </c>
      <c r="AY218" s="17" t="s">
        <v>159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7" t="s">
        <v>84</v>
      </c>
      <c r="BK218" s="241">
        <f>ROUND(I218*H218,2)</f>
        <v>0</v>
      </c>
      <c r="BL218" s="17" t="s">
        <v>166</v>
      </c>
      <c r="BM218" s="240" t="s">
        <v>1878</v>
      </c>
    </row>
    <row r="219" s="2" customFormat="1" ht="16.5" customHeight="1">
      <c r="A219" s="38"/>
      <c r="B219" s="39"/>
      <c r="C219" s="265" t="s">
        <v>395</v>
      </c>
      <c r="D219" s="265" t="s">
        <v>268</v>
      </c>
      <c r="E219" s="266" t="s">
        <v>1879</v>
      </c>
      <c r="F219" s="267" t="s">
        <v>1880</v>
      </c>
      <c r="G219" s="268" t="s">
        <v>1070</v>
      </c>
      <c r="H219" s="269">
        <v>75</v>
      </c>
      <c r="I219" s="270"/>
      <c r="J219" s="271">
        <f>ROUND(I219*H219,2)</f>
        <v>0</v>
      </c>
      <c r="K219" s="272"/>
      <c r="L219" s="273"/>
      <c r="M219" s="274" t="s">
        <v>1</v>
      </c>
      <c r="N219" s="275" t="s">
        <v>42</v>
      </c>
      <c r="O219" s="91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0" t="s">
        <v>195</v>
      </c>
      <c r="AT219" s="240" t="s">
        <v>268</v>
      </c>
      <c r="AU219" s="240" t="s">
        <v>86</v>
      </c>
      <c r="AY219" s="17" t="s">
        <v>159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7" t="s">
        <v>84</v>
      </c>
      <c r="BK219" s="241">
        <f>ROUND(I219*H219,2)</f>
        <v>0</v>
      </c>
      <c r="BL219" s="17" t="s">
        <v>166</v>
      </c>
      <c r="BM219" s="240" t="s">
        <v>1881</v>
      </c>
    </row>
    <row r="220" s="12" customFormat="1" ht="22.8" customHeight="1">
      <c r="A220" s="12"/>
      <c r="B220" s="213"/>
      <c r="C220" s="214"/>
      <c r="D220" s="215" t="s">
        <v>76</v>
      </c>
      <c r="E220" s="226" t="s">
        <v>245</v>
      </c>
      <c r="F220" s="226" t="s">
        <v>1882</v>
      </c>
      <c r="G220" s="214"/>
      <c r="H220" s="214"/>
      <c r="I220" s="217"/>
      <c r="J220" s="227">
        <f>BK220</f>
        <v>0</v>
      </c>
      <c r="K220" s="214"/>
      <c r="L220" s="218"/>
      <c r="M220" s="219"/>
      <c r="N220" s="220"/>
      <c r="O220" s="220"/>
      <c r="P220" s="221">
        <f>SUM(P221:P233)</f>
        <v>0</v>
      </c>
      <c r="Q220" s="220"/>
      <c r="R220" s="221">
        <f>SUM(R221:R233)</f>
        <v>0.01</v>
      </c>
      <c r="S220" s="220"/>
      <c r="T220" s="222">
        <f>SUM(T221:T233)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3" t="s">
        <v>84</v>
      </c>
      <c r="AT220" s="224" t="s">
        <v>76</v>
      </c>
      <c r="AU220" s="224" t="s">
        <v>84</v>
      </c>
      <c r="AY220" s="223" t="s">
        <v>159</v>
      </c>
      <c r="BK220" s="225">
        <f>SUM(BK221:BK233)</f>
        <v>0</v>
      </c>
    </row>
    <row r="221" s="2" customFormat="1" ht="37.8" customHeight="1">
      <c r="A221" s="38"/>
      <c r="B221" s="39"/>
      <c r="C221" s="228" t="s">
        <v>399</v>
      </c>
      <c r="D221" s="228" t="s">
        <v>162</v>
      </c>
      <c r="E221" s="229" t="s">
        <v>1883</v>
      </c>
      <c r="F221" s="230" t="s">
        <v>1884</v>
      </c>
      <c r="G221" s="231" t="s">
        <v>221</v>
      </c>
      <c r="H221" s="232">
        <v>200</v>
      </c>
      <c r="I221" s="233"/>
      <c r="J221" s="234">
        <f>ROUND(I221*H221,2)</f>
        <v>0</v>
      </c>
      <c r="K221" s="235"/>
      <c r="L221" s="44"/>
      <c r="M221" s="236" t="s">
        <v>1</v>
      </c>
      <c r="N221" s="237" t="s">
        <v>42</v>
      </c>
      <c r="O221" s="91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0" t="s">
        <v>166</v>
      </c>
      <c r="AT221" s="240" t="s">
        <v>162</v>
      </c>
      <c r="AU221" s="240" t="s">
        <v>86</v>
      </c>
      <c r="AY221" s="17" t="s">
        <v>159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7" t="s">
        <v>84</v>
      </c>
      <c r="BK221" s="241">
        <f>ROUND(I221*H221,2)</f>
        <v>0</v>
      </c>
      <c r="BL221" s="17" t="s">
        <v>166</v>
      </c>
      <c r="BM221" s="240" t="s">
        <v>1885</v>
      </c>
    </row>
    <row r="222" s="2" customFormat="1" ht="24.15" customHeight="1">
      <c r="A222" s="38"/>
      <c r="B222" s="39"/>
      <c r="C222" s="228" t="s">
        <v>405</v>
      </c>
      <c r="D222" s="228" t="s">
        <v>162</v>
      </c>
      <c r="E222" s="229" t="s">
        <v>1886</v>
      </c>
      <c r="F222" s="230" t="s">
        <v>1887</v>
      </c>
      <c r="G222" s="231" t="s">
        <v>221</v>
      </c>
      <c r="H222" s="232">
        <v>200</v>
      </c>
      <c r="I222" s="233"/>
      <c r="J222" s="234">
        <f>ROUND(I222*H222,2)</f>
        <v>0</v>
      </c>
      <c r="K222" s="235"/>
      <c r="L222" s="44"/>
      <c r="M222" s="236" t="s">
        <v>1</v>
      </c>
      <c r="N222" s="237" t="s">
        <v>42</v>
      </c>
      <c r="O222" s="91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0" t="s">
        <v>166</v>
      </c>
      <c r="AT222" s="240" t="s">
        <v>162</v>
      </c>
      <c r="AU222" s="240" t="s">
        <v>86</v>
      </c>
      <c r="AY222" s="17" t="s">
        <v>159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7" t="s">
        <v>84</v>
      </c>
      <c r="BK222" s="241">
        <f>ROUND(I222*H222,2)</f>
        <v>0</v>
      </c>
      <c r="BL222" s="17" t="s">
        <v>166</v>
      </c>
      <c r="BM222" s="240" t="s">
        <v>1888</v>
      </c>
    </row>
    <row r="223" s="13" customFormat="1">
      <c r="A223" s="13"/>
      <c r="B223" s="242"/>
      <c r="C223" s="243"/>
      <c r="D223" s="244" t="s">
        <v>193</v>
      </c>
      <c r="E223" s="245" t="s">
        <v>1</v>
      </c>
      <c r="F223" s="246" t="s">
        <v>1889</v>
      </c>
      <c r="G223" s="243"/>
      <c r="H223" s="247">
        <v>200</v>
      </c>
      <c r="I223" s="248"/>
      <c r="J223" s="243"/>
      <c r="K223" s="243"/>
      <c r="L223" s="249"/>
      <c r="M223" s="250"/>
      <c r="N223" s="251"/>
      <c r="O223" s="251"/>
      <c r="P223" s="251"/>
      <c r="Q223" s="251"/>
      <c r="R223" s="251"/>
      <c r="S223" s="251"/>
      <c r="T223" s="25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3" t="s">
        <v>193</v>
      </c>
      <c r="AU223" s="253" t="s">
        <v>86</v>
      </c>
      <c r="AV223" s="13" t="s">
        <v>86</v>
      </c>
      <c r="AW223" s="13" t="s">
        <v>33</v>
      </c>
      <c r="AX223" s="13" t="s">
        <v>84</v>
      </c>
      <c r="AY223" s="253" t="s">
        <v>159</v>
      </c>
    </row>
    <row r="224" s="2" customFormat="1" ht="16.5" customHeight="1">
      <c r="A224" s="38"/>
      <c r="B224" s="39"/>
      <c r="C224" s="265" t="s">
        <v>410</v>
      </c>
      <c r="D224" s="265" t="s">
        <v>268</v>
      </c>
      <c r="E224" s="266" t="s">
        <v>1890</v>
      </c>
      <c r="F224" s="267" t="s">
        <v>1891</v>
      </c>
      <c r="G224" s="268" t="s">
        <v>1396</v>
      </c>
      <c r="H224" s="269">
        <v>4</v>
      </c>
      <c r="I224" s="270"/>
      <c r="J224" s="271">
        <f>ROUND(I224*H224,2)</f>
        <v>0</v>
      </c>
      <c r="K224" s="272"/>
      <c r="L224" s="273"/>
      <c r="M224" s="274" t="s">
        <v>1</v>
      </c>
      <c r="N224" s="275" t="s">
        <v>42</v>
      </c>
      <c r="O224" s="91"/>
      <c r="P224" s="238">
        <f>O224*H224</f>
        <v>0</v>
      </c>
      <c r="Q224" s="238">
        <v>0.001</v>
      </c>
      <c r="R224" s="238">
        <f>Q224*H224</f>
        <v>0.0040000000000000001</v>
      </c>
      <c r="S224" s="238">
        <v>0</v>
      </c>
      <c r="T224" s="23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0" t="s">
        <v>195</v>
      </c>
      <c r="AT224" s="240" t="s">
        <v>268</v>
      </c>
      <c r="AU224" s="240" t="s">
        <v>86</v>
      </c>
      <c r="AY224" s="17" t="s">
        <v>159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7" t="s">
        <v>84</v>
      </c>
      <c r="BK224" s="241">
        <f>ROUND(I224*H224,2)</f>
        <v>0</v>
      </c>
      <c r="BL224" s="17" t="s">
        <v>166</v>
      </c>
      <c r="BM224" s="240" t="s">
        <v>1892</v>
      </c>
    </row>
    <row r="225" s="13" customFormat="1">
      <c r="A225" s="13"/>
      <c r="B225" s="242"/>
      <c r="C225" s="243"/>
      <c r="D225" s="244" t="s">
        <v>193</v>
      </c>
      <c r="E225" s="243"/>
      <c r="F225" s="246" t="s">
        <v>1893</v>
      </c>
      <c r="G225" s="243"/>
      <c r="H225" s="247">
        <v>4</v>
      </c>
      <c r="I225" s="248"/>
      <c r="J225" s="243"/>
      <c r="K225" s="243"/>
      <c r="L225" s="249"/>
      <c r="M225" s="250"/>
      <c r="N225" s="251"/>
      <c r="O225" s="251"/>
      <c r="P225" s="251"/>
      <c r="Q225" s="251"/>
      <c r="R225" s="251"/>
      <c r="S225" s="251"/>
      <c r="T225" s="25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3" t="s">
        <v>193</v>
      </c>
      <c r="AU225" s="253" t="s">
        <v>86</v>
      </c>
      <c r="AV225" s="13" t="s">
        <v>86</v>
      </c>
      <c r="AW225" s="13" t="s">
        <v>4</v>
      </c>
      <c r="AX225" s="13" t="s">
        <v>84</v>
      </c>
      <c r="AY225" s="253" t="s">
        <v>159</v>
      </c>
    </row>
    <row r="226" s="2" customFormat="1" ht="21.75" customHeight="1">
      <c r="A226" s="38"/>
      <c r="B226" s="39"/>
      <c r="C226" s="228" t="s">
        <v>416</v>
      </c>
      <c r="D226" s="228" t="s">
        <v>162</v>
      </c>
      <c r="E226" s="229" t="s">
        <v>1894</v>
      </c>
      <c r="F226" s="230" t="s">
        <v>1895</v>
      </c>
      <c r="G226" s="231" t="s">
        <v>221</v>
      </c>
      <c r="H226" s="232">
        <v>200</v>
      </c>
      <c r="I226" s="233"/>
      <c r="J226" s="234">
        <f>ROUND(I226*H226,2)</f>
        <v>0</v>
      </c>
      <c r="K226" s="235"/>
      <c r="L226" s="44"/>
      <c r="M226" s="236" t="s">
        <v>1</v>
      </c>
      <c r="N226" s="237" t="s">
        <v>42</v>
      </c>
      <c r="O226" s="91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0" t="s">
        <v>166</v>
      </c>
      <c r="AT226" s="240" t="s">
        <v>162</v>
      </c>
      <c r="AU226" s="240" t="s">
        <v>86</v>
      </c>
      <c r="AY226" s="17" t="s">
        <v>159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7" t="s">
        <v>84</v>
      </c>
      <c r="BK226" s="241">
        <f>ROUND(I226*H226,2)</f>
        <v>0</v>
      </c>
      <c r="BL226" s="17" t="s">
        <v>166</v>
      </c>
      <c r="BM226" s="240" t="s">
        <v>1896</v>
      </c>
    </row>
    <row r="227" s="2" customFormat="1" ht="21.75" customHeight="1">
      <c r="A227" s="38"/>
      <c r="B227" s="39"/>
      <c r="C227" s="228" t="s">
        <v>421</v>
      </c>
      <c r="D227" s="228" t="s">
        <v>162</v>
      </c>
      <c r="E227" s="229" t="s">
        <v>1897</v>
      </c>
      <c r="F227" s="230" t="s">
        <v>1898</v>
      </c>
      <c r="G227" s="231" t="s">
        <v>221</v>
      </c>
      <c r="H227" s="232">
        <v>200</v>
      </c>
      <c r="I227" s="233"/>
      <c r="J227" s="234">
        <f>ROUND(I227*H227,2)</f>
        <v>0</v>
      </c>
      <c r="K227" s="235"/>
      <c r="L227" s="44"/>
      <c r="M227" s="236" t="s">
        <v>1</v>
      </c>
      <c r="N227" s="237" t="s">
        <v>42</v>
      </c>
      <c r="O227" s="91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0" t="s">
        <v>166</v>
      </c>
      <c r="AT227" s="240" t="s">
        <v>162</v>
      </c>
      <c r="AU227" s="240" t="s">
        <v>86</v>
      </c>
      <c r="AY227" s="17" t="s">
        <v>159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7" t="s">
        <v>84</v>
      </c>
      <c r="BK227" s="241">
        <f>ROUND(I227*H227,2)</f>
        <v>0</v>
      </c>
      <c r="BL227" s="17" t="s">
        <v>166</v>
      </c>
      <c r="BM227" s="240" t="s">
        <v>1899</v>
      </c>
    </row>
    <row r="228" s="2" customFormat="1" ht="21.75" customHeight="1">
      <c r="A228" s="38"/>
      <c r="B228" s="39"/>
      <c r="C228" s="228" t="s">
        <v>425</v>
      </c>
      <c r="D228" s="228" t="s">
        <v>162</v>
      </c>
      <c r="E228" s="229" t="s">
        <v>1900</v>
      </c>
      <c r="F228" s="230" t="s">
        <v>1901</v>
      </c>
      <c r="G228" s="231" t="s">
        <v>221</v>
      </c>
      <c r="H228" s="232">
        <v>200</v>
      </c>
      <c r="I228" s="233"/>
      <c r="J228" s="234">
        <f>ROUND(I228*H228,2)</f>
        <v>0</v>
      </c>
      <c r="K228" s="235"/>
      <c r="L228" s="44"/>
      <c r="M228" s="236" t="s">
        <v>1</v>
      </c>
      <c r="N228" s="237" t="s">
        <v>42</v>
      </c>
      <c r="O228" s="91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0" t="s">
        <v>166</v>
      </c>
      <c r="AT228" s="240" t="s">
        <v>162</v>
      </c>
      <c r="AU228" s="240" t="s">
        <v>86</v>
      </c>
      <c r="AY228" s="17" t="s">
        <v>159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7" t="s">
        <v>84</v>
      </c>
      <c r="BK228" s="241">
        <f>ROUND(I228*H228,2)</f>
        <v>0</v>
      </c>
      <c r="BL228" s="17" t="s">
        <v>166</v>
      </c>
      <c r="BM228" s="240" t="s">
        <v>1902</v>
      </c>
    </row>
    <row r="229" s="2" customFormat="1" ht="33" customHeight="1">
      <c r="A229" s="38"/>
      <c r="B229" s="39"/>
      <c r="C229" s="228" t="s">
        <v>429</v>
      </c>
      <c r="D229" s="228" t="s">
        <v>162</v>
      </c>
      <c r="E229" s="229" t="s">
        <v>1903</v>
      </c>
      <c r="F229" s="230" t="s">
        <v>1904</v>
      </c>
      <c r="G229" s="231" t="s">
        <v>221</v>
      </c>
      <c r="H229" s="232">
        <v>200</v>
      </c>
      <c r="I229" s="233"/>
      <c r="J229" s="234">
        <f>ROUND(I229*H229,2)</f>
        <v>0</v>
      </c>
      <c r="K229" s="235"/>
      <c r="L229" s="44"/>
      <c r="M229" s="236" t="s">
        <v>1</v>
      </c>
      <c r="N229" s="237" t="s">
        <v>42</v>
      </c>
      <c r="O229" s="91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0" t="s">
        <v>166</v>
      </c>
      <c r="AT229" s="240" t="s">
        <v>162</v>
      </c>
      <c r="AU229" s="240" t="s">
        <v>86</v>
      </c>
      <c r="AY229" s="17" t="s">
        <v>159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7" t="s">
        <v>84</v>
      </c>
      <c r="BK229" s="241">
        <f>ROUND(I229*H229,2)</f>
        <v>0</v>
      </c>
      <c r="BL229" s="17" t="s">
        <v>166</v>
      </c>
      <c r="BM229" s="240" t="s">
        <v>1905</v>
      </c>
    </row>
    <row r="230" s="2" customFormat="1" ht="24.15" customHeight="1">
      <c r="A230" s="38"/>
      <c r="B230" s="39"/>
      <c r="C230" s="228" t="s">
        <v>433</v>
      </c>
      <c r="D230" s="228" t="s">
        <v>162</v>
      </c>
      <c r="E230" s="229" t="s">
        <v>1906</v>
      </c>
      <c r="F230" s="230" t="s">
        <v>1907</v>
      </c>
      <c r="G230" s="231" t="s">
        <v>206</v>
      </c>
      <c r="H230" s="232">
        <v>0.0060000000000000001</v>
      </c>
      <c r="I230" s="233"/>
      <c r="J230" s="234">
        <f>ROUND(I230*H230,2)</f>
        <v>0</v>
      </c>
      <c r="K230" s="235"/>
      <c r="L230" s="44"/>
      <c r="M230" s="236" t="s">
        <v>1</v>
      </c>
      <c r="N230" s="237" t="s">
        <v>42</v>
      </c>
      <c r="O230" s="91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0" t="s">
        <v>166</v>
      </c>
      <c r="AT230" s="240" t="s">
        <v>162</v>
      </c>
      <c r="AU230" s="240" t="s">
        <v>86</v>
      </c>
      <c r="AY230" s="17" t="s">
        <v>159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7" t="s">
        <v>84</v>
      </c>
      <c r="BK230" s="241">
        <f>ROUND(I230*H230,2)</f>
        <v>0</v>
      </c>
      <c r="BL230" s="17" t="s">
        <v>166</v>
      </c>
      <c r="BM230" s="240" t="s">
        <v>1908</v>
      </c>
    </row>
    <row r="231" s="13" customFormat="1">
      <c r="A231" s="13"/>
      <c r="B231" s="242"/>
      <c r="C231" s="243"/>
      <c r="D231" s="244" t="s">
        <v>193</v>
      </c>
      <c r="E231" s="245" t="s">
        <v>1</v>
      </c>
      <c r="F231" s="246" t="s">
        <v>1909</v>
      </c>
      <c r="G231" s="243"/>
      <c r="H231" s="247">
        <v>0.0060000000000000001</v>
      </c>
      <c r="I231" s="248"/>
      <c r="J231" s="243"/>
      <c r="K231" s="243"/>
      <c r="L231" s="249"/>
      <c r="M231" s="250"/>
      <c r="N231" s="251"/>
      <c r="O231" s="251"/>
      <c r="P231" s="251"/>
      <c r="Q231" s="251"/>
      <c r="R231" s="251"/>
      <c r="S231" s="251"/>
      <c r="T231" s="25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3" t="s">
        <v>193</v>
      </c>
      <c r="AU231" s="253" t="s">
        <v>86</v>
      </c>
      <c r="AV231" s="13" t="s">
        <v>86</v>
      </c>
      <c r="AW231" s="13" t="s">
        <v>33</v>
      </c>
      <c r="AX231" s="13" t="s">
        <v>84</v>
      </c>
      <c r="AY231" s="253" t="s">
        <v>159</v>
      </c>
    </row>
    <row r="232" s="2" customFormat="1" ht="16.5" customHeight="1">
      <c r="A232" s="38"/>
      <c r="B232" s="39"/>
      <c r="C232" s="265" t="s">
        <v>437</v>
      </c>
      <c r="D232" s="265" t="s">
        <v>268</v>
      </c>
      <c r="E232" s="266" t="s">
        <v>1910</v>
      </c>
      <c r="F232" s="267" t="s">
        <v>1911</v>
      </c>
      <c r="G232" s="268" t="s">
        <v>1396</v>
      </c>
      <c r="H232" s="269">
        <v>6</v>
      </c>
      <c r="I232" s="270"/>
      <c r="J232" s="271">
        <f>ROUND(I232*H232,2)</f>
        <v>0</v>
      </c>
      <c r="K232" s="272"/>
      <c r="L232" s="273"/>
      <c r="M232" s="274" t="s">
        <v>1</v>
      </c>
      <c r="N232" s="275" t="s">
        <v>42</v>
      </c>
      <c r="O232" s="91"/>
      <c r="P232" s="238">
        <f>O232*H232</f>
        <v>0</v>
      </c>
      <c r="Q232" s="238">
        <v>0.001</v>
      </c>
      <c r="R232" s="238">
        <f>Q232*H232</f>
        <v>0.0060000000000000001</v>
      </c>
      <c r="S232" s="238">
        <v>0</v>
      </c>
      <c r="T232" s="239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0" t="s">
        <v>195</v>
      </c>
      <c r="AT232" s="240" t="s">
        <v>268</v>
      </c>
      <c r="AU232" s="240" t="s">
        <v>86</v>
      </c>
      <c r="AY232" s="17" t="s">
        <v>159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7" t="s">
        <v>84</v>
      </c>
      <c r="BK232" s="241">
        <f>ROUND(I232*H232,2)</f>
        <v>0</v>
      </c>
      <c r="BL232" s="17" t="s">
        <v>166</v>
      </c>
      <c r="BM232" s="240" t="s">
        <v>1912</v>
      </c>
    </row>
    <row r="233" s="13" customFormat="1">
      <c r="A233" s="13"/>
      <c r="B233" s="242"/>
      <c r="C233" s="243"/>
      <c r="D233" s="244" t="s">
        <v>193</v>
      </c>
      <c r="E233" s="243"/>
      <c r="F233" s="246" t="s">
        <v>1913</v>
      </c>
      <c r="G233" s="243"/>
      <c r="H233" s="247">
        <v>6</v>
      </c>
      <c r="I233" s="248"/>
      <c r="J233" s="243"/>
      <c r="K233" s="243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193</v>
      </c>
      <c r="AU233" s="253" t="s">
        <v>86</v>
      </c>
      <c r="AV233" s="13" t="s">
        <v>86</v>
      </c>
      <c r="AW233" s="13" t="s">
        <v>4</v>
      </c>
      <c r="AX233" s="13" t="s">
        <v>84</v>
      </c>
      <c r="AY233" s="253" t="s">
        <v>159</v>
      </c>
    </row>
    <row r="234" s="12" customFormat="1" ht="22.8" customHeight="1">
      <c r="A234" s="12"/>
      <c r="B234" s="213"/>
      <c r="C234" s="214"/>
      <c r="D234" s="215" t="s">
        <v>76</v>
      </c>
      <c r="E234" s="226" t="s">
        <v>171</v>
      </c>
      <c r="F234" s="226" t="s">
        <v>217</v>
      </c>
      <c r="G234" s="214"/>
      <c r="H234" s="214"/>
      <c r="I234" s="217"/>
      <c r="J234" s="227">
        <f>BK234</f>
        <v>0</v>
      </c>
      <c r="K234" s="214"/>
      <c r="L234" s="218"/>
      <c r="M234" s="219"/>
      <c r="N234" s="220"/>
      <c r="O234" s="220"/>
      <c r="P234" s="221">
        <f>SUM(P235:P247)</f>
        <v>0</v>
      </c>
      <c r="Q234" s="220"/>
      <c r="R234" s="221">
        <f>SUM(R235:R247)</f>
        <v>20.933620000000001</v>
      </c>
      <c r="S234" s="220"/>
      <c r="T234" s="222">
        <f>SUM(T235:T247)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3" t="s">
        <v>84</v>
      </c>
      <c r="AT234" s="224" t="s">
        <v>76</v>
      </c>
      <c r="AU234" s="224" t="s">
        <v>84</v>
      </c>
      <c r="AY234" s="223" t="s">
        <v>159</v>
      </c>
      <c r="BK234" s="225">
        <f>SUM(BK235:BK247)</f>
        <v>0</v>
      </c>
    </row>
    <row r="235" s="2" customFormat="1" ht="24.15" customHeight="1">
      <c r="A235" s="38"/>
      <c r="B235" s="39"/>
      <c r="C235" s="228" t="s">
        <v>441</v>
      </c>
      <c r="D235" s="228" t="s">
        <v>162</v>
      </c>
      <c r="E235" s="229" t="s">
        <v>1914</v>
      </c>
      <c r="F235" s="230" t="s">
        <v>1915</v>
      </c>
      <c r="G235" s="231" t="s">
        <v>367</v>
      </c>
      <c r="H235" s="232">
        <v>78</v>
      </c>
      <c r="I235" s="233"/>
      <c r="J235" s="234">
        <f>ROUND(I235*H235,2)</f>
        <v>0</v>
      </c>
      <c r="K235" s="235"/>
      <c r="L235" s="44"/>
      <c r="M235" s="236" t="s">
        <v>1</v>
      </c>
      <c r="N235" s="237" t="s">
        <v>42</v>
      </c>
      <c r="O235" s="91"/>
      <c r="P235" s="238">
        <f>O235*H235</f>
        <v>0</v>
      </c>
      <c r="Q235" s="238">
        <v>0.17488999999999999</v>
      </c>
      <c r="R235" s="238">
        <f>Q235*H235</f>
        <v>13.64142</v>
      </c>
      <c r="S235" s="238">
        <v>0</v>
      </c>
      <c r="T235" s="23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0" t="s">
        <v>166</v>
      </c>
      <c r="AT235" s="240" t="s">
        <v>162</v>
      </c>
      <c r="AU235" s="240" t="s">
        <v>86</v>
      </c>
      <c r="AY235" s="17" t="s">
        <v>159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7" t="s">
        <v>84</v>
      </c>
      <c r="BK235" s="241">
        <f>ROUND(I235*H235,2)</f>
        <v>0</v>
      </c>
      <c r="BL235" s="17" t="s">
        <v>166</v>
      </c>
      <c r="BM235" s="240" t="s">
        <v>1916</v>
      </c>
    </row>
    <row r="236" s="2" customFormat="1" ht="33" customHeight="1">
      <c r="A236" s="38"/>
      <c r="B236" s="39"/>
      <c r="C236" s="265" t="s">
        <v>445</v>
      </c>
      <c r="D236" s="265" t="s">
        <v>268</v>
      </c>
      <c r="E236" s="266" t="s">
        <v>1917</v>
      </c>
      <c r="F236" s="267" t="s">
        <v>1918</v>
      </c>
      <c r="G236" s="268" t="s">
        <v>367</v>
      </c>
      <c r="H236" s="269">
        <v>78</v>
      </c>
      <c r="I236" s="270"/>
      <c r="J236" s="271">
        <f>ROUND(I236*H236,2)</f>
        <v>0</v>
      </c>
      <c r="K236" s="272"/>
      <c r="L236" s="273"/>
      <c r="M236" s="274" t="s">
        <v>1</v>
      </c>
      <c r="N236" s="275" t="s">
        <v>42</v>
      </c>
      <c r="O236" s="91"/>
      <c r="P236" s="238">
        <f>O236*H236</f>
        <v>0</v>
      </c>
      <c r="Q236" s="238">
        <v>0.0053</v>
      </c>
      <c r="R236" s="238">
        <f>Q236*H236</f>
        <v>0.41339999999999999</v>
      </c>
      <c r="S236" s="238">
        <v>0</v>
      </c>
      <c r="T236" s="239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0" t="s">
        <v>195</v>
      </c>
      <c r="AT236" s="240" t="s">
        <v>268</v>
      </c>
      <c r="AU236" s="240" t="s">
        <v>86</v>
      </c>
      <c r="AY236" s="17" t="s">
        <v>159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7" t="s">
        <v>84</v>
      </c>
      <c r="BK236" s="241">
        <f>ROUND(I236*H236,2)</f>
        <v>0</v>
      </c>
      <c r="BL236" s="17" t="s">
        <v>166</v>
      </c>
      <c r="BM236" s="240" t="s">
        <v>1919</v>
      </c>
    </row>
    <row r="237" s="2" customFormat="1" ht="24.15" customHeight="1">
      <c r="A237" s="38"/>
      <c r="B237" s="39"/>
      <c r="C237" s="228" t="s">
        <v>450</v>
      </c>
      <c r="D237" s="228" t="s">
        <v>162</v>
      </c>
      <c r="E237" s="229" t="s">
        <v>1920</v>
      </c>
      <c r="F237" s="230" t="s">
        <v>1921</v>
      </c>
      <c r="G237" s="231" t="s">
        <v>367</v>
      </c>
      <c r="H237" s="232">
        <v>4</v>
      </c>
      <c r="I237" s="233"/>
      <c r="J237" s="234">
        <f>ROUND(I237*H237,2)</f>
        <v>0</v>
      </c>
      <c r="K237" s="235"/>
      <c r="L237" s="44"/>
      <c r="M237" s="236" t="s">
        <v>1</v>
      </c>
      <c r="N237" s="237" t="s">
        <v>42</v>
      </c>
      <c r="O237" s="91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0" t="s">
        <v>166</v>
      </c>
      <c r="AT237" s="240" t="s">
        <v>162</v>
      </c>
      <c r="AU237" s="240" t="s">
        <v>86</v>
      </c>
      <c r="AY237" s="17" t="s">
        <v>159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7" t="s">
        <v>84</v>
      </c>
      <c r="BK237" s="241">
        <f>ROUND(I237*H237,2)</f>
        <v>0</v>
      </c>
      <c r="BL237" s="17" t="s">
        <v>166</v>
      </c>
      <c r="BM237" s="240" t="s">
        <v>1922</v>
      </c>
    </row>
    <row r="238" s="2" customFormat="1" ht="24.15" customHeight="1">
      <c r="A238" s="38"/>
      <c r="B238" s="39"/>
      <c r="C238" s="265" t="s">
        <v>455</v>
      </c>
      <c r="D238" s="265" t="s">
        <v>268</v>
      </c>
      <c r="E238" s="266" t="s">
        <v>456</v>
      </c>
      <c r="F238" s="267" t="s">
        <v>1923</v>
      </c>
      <c r="G238" s="268" t="s">
        <v>367</v>
      </c>
      <c r="H238" s="269">
        <v>3</v>
      </c>
      <c r="I238" s="270"/>
      <c r="J238" s="271">
        <f>ROUND(I238*H238,2)</f>
        <v>0</v>
      </c>
      <c r="K238" s="272"/>
      <c r="L238" s="273"/>
      <c r="M238" s="274" t="s">
        <v>1</v>
      </c>
      <c r="N238" s="275" t="s">
        <v>42</v>
      </c>
      <c r="O238" s="91"/>
      <c r="P238" s="238">
        <f>O238*H238</f>
        <v>0</v>
      </c>
      <c r="Q238" s="238">
        <v>0.050000000000000003</v>
      </c>
      <c r="R238" s="238">
        <f>Q238*H238</f>
        <v>0.15000000000000002</v>
      </c>
      <c r="S238" s="238">
        <v>0</v>
      </c>
      <c r="T238" s="239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0" t="s">
        <v>195</v>
      </c>
      <c r="AT238" s="240" t="s">
        <v>268</v>
      </c>
      <c r="AU238" s="240" t="s">
        <v>86</v>
      </c>
      <c r="AY238" s="17" t="s">
        <v>159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7" t="s">
        <v>84</v>
      </c>
      <c r="BK238" s="241">
        <f>ROUND(I238*H238,2)</f>
        <v>0</v>
      </c>
      <c r="BL238" s="17" t="s">
        <v>166</v>
      </c>
      <c r="BM238" s="240" t="s">
        <v>1924</v>
      </c>
    </row>
    <row r="239" s="2" customFormat="1" ht="24.15" customHeight="1">
      <c r="A239" s="38"/>
      <c r="B239" s="39"/>
      <c r="C239" s="265" t="s">
        <v>459</v>
      </c>
      <c r="D239" s="265" t="s">
        <v>268</v>
      </c>
      <c r="E239" s="266" t="s">
        <v>1925</v>
      </c>
      <c r="F239" s="267" t="s">
        <v>1926</v>
      </c>
      <c r="G239" s="268" t="s">
        <v>367</v>
      </c>
      <c r="H239" s="269">
        <v>1</v>
      </c>
      <c r="I239" s="270"/>
      <c r="J239" s="271">
        <f>ROUND(I239*H239,2)</f>
        <v>0</v>
      </c>
      <c r="K239" s="272"/>
      <c r="L239" s="273"/>
      <c r="M239" s="274" t="s">
        <v>1</v>
      </c>
      <c r="N239" s="275" t="s">
        <v>42</v>
      </c>
      <c r="O239" s="91"/>
      <c r="P239" s="238">
        <f>O239*H239</f>
        <v>0</v>
      </c>
      <c r="Q239" s="238">
        <v>0.050000000000000003</v>
      </c>
      <c r="R239" s="238">
        <f>Q239*H239</f>
        <v>0.050000000000000003</v>
      </c>
      <c r="S239" s="238">
        <v>0</v>
      </c>
      <c r="T239" s="239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0" t="s">
        <v>195</v>
      </c>
      <c r="AT239" s="240" t="s">
        <v>268</v>
      </c>
      <c r="AU239" s="240" t="s">
        <v>86</v>
      </c>
      <c r="AY239" s="17" t="s">
        <v>159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7" t="s">
        <v>84</v>
      </c>
      <c r="BK239" s="241">
        <f>ROUND(I239*H239,2)</f>
        <v>0</v>
      </c>
      <c r="BL239" s="17" t="s">
        <v>166</v>
      </c>
      <c r="BM239" s="240" t="s">
        <v>1927</v>
      </c>
    </row>
    <row r="240" s="2" customFormat="1" ht="24.15" customHeight="1">
      <c r="A240" s="38"/>
      <c r="B240" s="39"/>
      <c r="C240" s="228" t="s">
        <v>465</v>
      </c>
      <c r="D240" s="228" t="s">
        <v>162</v>
      </c>
      <c r="E240" s="229" t="s">
        <v>1928</v>
      </c>
      <c r="F240" s="230" t="s">
        <v>1929</v>
      </c>
      <c r="G240" s="231" t="s">
        <v>367</v>
      </c>
      <c r="H240" s="232">
        <v>1</v>
      </c>
      <c r="I240" s="233"/>
      <c r="J240" s="234">
        <f>ROUND(I240*H240,2)</f>
        <v>0</v>
      </c>
      <c r="K240" s="235"/>
      <c r="L240" s="44"/>
      <c r="M240" s="236" t="s">
        <v>1</v>
      </c>
      <c r="N240" s="237" t="s">
        <v>42</v>
      </c>
      <c r="O240" s="91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0" t="s">
        <v>166</v>
      </c>
      <c r="AT240" s="240" t="s">
        <v>162</v>
      </c>
      <c r="AU240" s="240" t="s">
        <v>86</v>
      </c>
      <c r="AY240" s="17" t="s">
        <v>159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7" t="s">
        <v>84</v>
      </c>
      <c r="BK240" s="241">
        <f>ROUND(I240*H240,2)</f>
        <v>0</v>
      </c>
      <c r="BL240" s="17" t="s">
        <v>166</v>
      </c>
      <c r="BM240" s="240" t="s">
        <v>1930</v>
      </c>
    </row>
    <row r="241" s="2" customFormat="1" ht="24.15" customHeight="1">
      <c r="A241" s="38"/>
      <c r="B241" s="39"/>
      <c r="C241" s="265" t="s">
        <v>471</v>
      </c>
      <c r="D241" s="265" t="s">
        <v>268</v>
      </c>
      <c r="E241" s="266" t="s">
        <v>1931</v>
      </c>
      <c r="F241" s="267" t="s">
        <v>1932</v>
      </c>
      <c r="G241" s="268" t="s">
        <v>367</v>
      </c>
      <c r="H241" s="269">
        <v>1</v>
      </c>
      <c r="I241" s="270"/>
      <c r="J241" s="271">
        <f>ROUND(I241*H241,2)</f>
        <v>0</v>
      </c>
      <c r="K241" s="272"/>
      <c r="L241" s="273"/>
      <c r="M241" s="274" t="s">
        <v>1</v>
      </c>
      <c r="N241" s="275" t="s">
        <v>42</v>
      </c>
      <c r="O241" s="91"/>
      <c r="P241" s="238">
        <f>O241*H241</f>
        <v>0</v>
      </c>
      <c r="Q241" s="238">
        <v>0.10000000000000001</v>
      </c>
      <c r="R241" s="238">
        <f>Q241*H241</f>
        <v>0.10000000000000001</v>
      </c>
      <c r="S241" s="238">
        <v>0</v>
      </c>
      <c r="T241" s="239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0" t="s">
        <v>195</v>
      </c>
      <c r="AT241" s="240" t="s">
        <v>268</v>
      </c>
      <c r="AU241" s="240" t="s">
        <v>86</v>
      </c>
      <c r="AY241" s="17" t="s">
        <v>159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7" t="s">
        <v>84</v>
      </c>
      <c r="BK241" s="241">
        <f>ROUND(I241*H241,2)</f>
        <v>0</v>
      </c>
      <c r="BL241" s="17" t="s">
        <v>166</v>
      </c>
      <c r="BM241" s="240" t="s">
        <v>1933</v>
      </c>
    </row>
    <row r="242" s="2" customFormat="1" ht="24.15" customHeight="1">
      <c r="A242" s="38"/>
      <c r="B242" s="39"/>
      <c r="C242" s="228" t="s">
        <v>475</v>
      </c>
      <c r="D242" s="228" t="s">
        <v>162</v>
      </c>
      <c r="E242" s="229" t="s">
        <v>1934</v>
      </c>
      <c r="F242" s="230" t="s">
        <v>1935</v>
      </c>
      <c r="G242" s="231" t="s">
        <v>367</v>
      </c>
      <c r="H242" s="232">
        <v>69</v>
      </c>
      <c r="I242" s="233"/>
      <c r="J242" s="234">
        <f>ROUND(I242*H242,2)</f>
        <v>0</v>
      </c>
      <c r="K242" s="235"/>
      <c r="L242" s="44"/>
      <c r="M242" s="236" t="s">
        <v>1</v>
      </c>
      <c r="N242" s="237" t="s">
        <v>42</v>
      </c>
      <c r="O242" s="91"/>
      <c r="P242" s="238">
        <f>O242*H242</f>
        <v>0</v>
      </c>
      <c r="Q242" s="238">
        <v>0.0011999999999999999</v>
      </c>
      <c r="R242" s="238">
        <f>Q242*H242</f>
        <v>0.082799999999999999</v>
      </c>
      <c r="S242" s="238">
        <v>0</v>
      </c>
      <c r="T242" s="239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0" t="s">
        <v>166</v>
      </c>
      <c r="AT242" s="240" t="s">
        <v>162</v>
      </c>
      <c r="AU242" s="240" t="s">
        <v>86</v>
      </c>
      <c r="AY242" s="17" t="s">
        <v>159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7" t="s">
        <v>84</v>
      </c>
      <c r="BK242" s="241">
        <f>ROUND(I242*H242,2)</f>
        <v>0</v>
      </c>
      <c r="BL242" s="17" t="s">
        <v>166</v>
      </c>
      <c r="BM242" s="240" t="s">
        <v>1936</v>
      </c>
    </row>
    <row r="243" s="2" customFormat="1" ht="37.8" customHeight="1">
      <c r="A243" s="38"/>
      <c r="B243" s="39"/>
      <c r="C243" s="265" t="s">
        <v>479</v>
      </c>
      <c r="D243" s="265" t="s">
        <v>268</v>
      </c>
      <c r="E243" s="266" t="s">
        <v>1937</v>
      </c>
      <c r="F243" s="267" t="s">
        <v>1938</v>
      </c>
      <c r="G243" s="268" t="s">
        <v>367</v>
      </c>
      <c r="H243" s="269">
        <v>69</v>
      </c>
      <c r="I243" s="270"/>
      <c r="J243" s="271">
        <f>ROUND(I243*H243,2)</f>
        <v>0</v>
      </c>
      <c r="K243" s="272"/>
      <c r="L243" s="273"/>
      <c r="M243" s="274" t="s">
        <v>1</v>
      </c>
      <c r="N243" s="275" t="s">
        <v>42</v>
      </c>
      <c r="O243" s="91"/>
      <c r="P243" s="238">
        <f>O243*H243</f>
        <v>0</v>
      </c>
      <c r="Q243" s="238">
        <v>0.070000000000000007</v>
      </c>
      <c r="R243" s="238">
        <f>Q243*H243</f>
        <v>4.8300000000000001</v>
      </c>
      <c r="S243" s="238">
        <v>0</v>
      </c>
      <c r="T243" s="239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0" t="s">
        <v>195</v>
      </c>
      <c r="AT243" s="240" t="s">
        <v>268</v>
      </c>
      <c r="AU243" s="240" t="s">
        <v>86</v>
      </c>
      <c r="AY243" s="17" t="s">
        <v>159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7" t="s">
        <v>84</v>
      </c>
      <c r="BK243" s="241">
        <f>ROUND(I243*H243,2)</f>
        <v>0</v>
      </c>
      <c r="BL243" s="17" t="s">
        <v>166</v>
      </c>
      <c r="BM243" s="240" t="s">
        <v>1939</v>
      </c>
    </row>
    <row r="244" s="2" customFormat="1" ht="24.15" customHeight="1">
      <c r="A244" s="38"/>
      <c r="B244" s="39"/>
      <c r="C244" s="228" t="s">
        <v>484</v>
      </c>
      <c r="D244" s="228" t="s">
        <v>162</v>
      </c>
      <c r="E244" s="229" t="s">
        <v>1940</v>
      </c>
      <c r="F244" s="230" t="s">
        <v>1941</v>
      </c>
      <c r="G244" s="231" t="s">
        <v>264</v>
      </c>
      <c r="H244" s="232">
        <v>164.62000000000001</v>
      </c>
      <c r="I244" s="233"/>
      <c r="J244" s="234">
        <f>ROUND(I244*H244,2)</f>
        <v>0</v>
      </c>
      <c r="K244" s="235"/>
      <c r="L244" s="44"/>
      <c r="M244" s="236" t="s">
        <v>1</v>
      </c>
      <c r="N244" s="237" t="s">
        <v>42</v>
      </c>
      <c r="O244" s="91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0" t="s">
        <v>166</v>
      </c>
      <c r="AT244" s="240" t="s">
        <v>162</v>
      </c>
      <c r="AU244" s="240" t="s">
        <v>86</v>
      </c>
      <c r="AY244" s="17" t="s">
        <v>159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7" t="s">
        <v>84</v>
      </c>
      <c r="BK244" s="241">
        <f>ROUND(I244*H244,2)</f>
        <v>0</v>
      </c>
      <c r="BL244" s="17" t="s">
        <v>166</v>
      </c>
      <c r="BM244" s="240" t="s">
        <v>1942</v>
      </c>
    </row>
    <row r="245" s="13" customFormat="1">
      <c r="A245" s="13"/>
      <c r="B245" s="242"/>
      <c r="C245" s="243"/>
      <c r="D245" s="244" t="s">
        <v>193</v>
      </c>
      <c r="E245" s="245" t="s">
        <v>1</v>
      </c>
      <c r="F245" s="246" t="s">
        <v>1943</v>
      </c>
      <c r="G245" s="243"/>
      <c r="H245" s="247">
        <v>164.62000000000001</v>
      </c>
      <c r="I245" s="248"/>
      <c r="J245" s="243"/>
      <c r="K245" s="243"/>
      <c r="L245" s="249"/>
      <c r="M245" s="250"/>
      <c r="N245" s="251"/>
      <c r="O245" s="251"/>
      <c r="P245" s="251"/>
      <c r="Q245" s="251"/>
      <c r="R245" s="251"/>
      <c r="S245" s="251"/>
      <c r="T245" s="25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3" t="s">
        <v>193</v>
      </c>
      <c r="AU245" s="253" t="s">
        <v>86</v>
      </c>
      <c r="AV245" s="13" t="s">
        <v>86</v>
      </c>
      <c r="AW245" s="13" t="s">
        <v>33</v>
      </c>
      <c r="AX245" s="13" t="s">
        <v>84</v>
      </c>
      <c r="AY245" s="253" t="s">
        <v>159</v>
      </c>
    </row>
    <row r="246" s="2" customFormat="1" ht="44.25" customHeight="1">
      <c r="A246" s="38"/>
      <c r="B246" s="39"/>
      <c r="C246" s="265" t="s">
        <v>489</v>
      </c>
      <c r="D246" s="265" t="s">
        <v>268</v>
      </c>
      <c r="E246" s="266" t="s">
        <v>1944</v>
      </c>
      <c r="F246" s="267" t="s">
        <v>1945</v>
      </c>
      <c r="G246" s="268" t="s">
        <v>367</v>
      </c>
      <c r="H246" s="269">
        <v>70</v>
      </c>
      <c r="I246" s="270"/>
      <c r="J246" s="271">
        <f>ROUND(I246*H246,2)</f>
        <v>0</v>
      </c>
      <c r="K246" s="272"/>
      <c r="L246" s="273"/>
      <c r="M246" s="274" t="s">
        <v>1</v>
      </c>
      <c r="N246" s="275" t="s">
        <v>42</v>
      </c>
      <c r="O246" s="91"/>
      <c r="P246" s="238">
        <f>O246*H246</f>
        <v>0</v>
      </c>
      <c r="Q246" s="238">
        <v>0.023800000000000002</v>
      </c>
      <c r="R246" s="238">
        <f>Q246*H246</f>
        <v>1.6660000000000002</v>
      </c>
      <c r="S246" s="238">
        <v>0</v>
      </c>
      <c r="T246" s="239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0" t="s">
        <v>195</v>
      </c>
      <c r="AT246" s="240" t="s">
        <v>268</v>
      </c>
      <c r="AU246" s="240" t="s">
        <v>86</v>
      </c>
      <c r="AY246" s="17" t="s">
        <v>159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7" t="s">
        <v>84</v>
      </c>
      <c r="BK246" s="241">
        <f>ROUND(I246*H246,2)</f>
        <v>0</v>
      </c>
      <c r="BL246" s="17" t="s">
        <v>166</v>
      </c>
      <c r="BM246" s="240" t="s">
        <v>1946</v>
      </c>
    </row>
    <row r="247" s="13" customFormat="1">
      <c r="A247" s="13"/>
      <c r="B247" s="242"/>
      <c r="C247" s="243"/>
      <c r="D247" s="244" t="s">
        <v>193</v>
      </c>
      <c r="E247" s="243"/>
      <c r="F247" s="246" t="s">
        <v>1947</v>
      </c>
      <c r="G247" s="243"/>
      <c r="H247" s="247">
        <v>70</v>
      </c>
      <c r="I247" s="248"/>
      <c r="J247" s="243"/>
      <c r="K247" s="243"/>
      <c r="L247" s="249"/>
      <c r="M247" s="250"/>
      <c r="N247" s="251"/>
      <c r="O247" s="251"/>
      <c r="P247" s="251"/>
      <c r="Q247" s="251"/>
      <c r="R247" s="251"/>
      <c r="S247" s="251"/>
      <c r="T247" s="25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3" t="s">
        <v>193</v>
      </c>
      <c r="AU247" s="253" t="s">
        <v>86</v>
      </c>
      <c r="AV247" s="13" t="s">
        <v>86</v>
      </c>
      <c r="AW247" s="13" t="s">
        <v>4</v>
      </c>
      <c r="AX247" s="13" t="s">
        <v>84</v>
      </c>
      <c r="AY247" s="253" t="s">
        <v>159</v>
      </c>
    </row>
    <row r="248" s="12" customFormat="1" ht="22.8" customHeight="1">
      <c r="A248" s="12"/>
      <c r="B248" s="213"/>
      <c r="C248" s="214"/>
      <c r="D248" s="215" t="s">
        <v>76</v>
      </c>
      <c r="E248" s="226" t="s">
        <v>178</v>
      </c>
      <c r="F248" s="226" t="s">
        <v>1948</v>
      </c>
      <c r="G248" s="214"/>
      <c r="H248" s="214"/>
      <c r="I248" s="217"/>
      <c r="J248" s="227">
        <f>BK248</f>
        <v>0</v>
      </c>
      <c r="K248" s="214"/>
      <c r="L248" s="218"/>
      <c r="M248" s="219"/>
      <c r="N248" s="220"/>
      <c r="O248" s="220"/>
      <c r="P248" s="221">
        <f>SUM(P249:P254)</f>
        <v>0</v>
      </c>
      <c r="Q248" s="220"/>
      <c r="R248" s="221">
        <f>SUM(R249:R254)</f>
        <v>143.06304</v>
      </c>
      <c r="S248" s="220"/>
      <c r="T248" s="222">
        <f>SUM(T249:T254)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3" t="s">
        <v>84</v>
      </c>
      <c r="AT248" s="224" t="s">
        <v>76</v>
      </c>
      <c r="AU248" s="224" t="s">
        <v>84</v>
      </c>
      <c r="AY248" s="223" t="s">
        <v>159</v>
      </c>
      <c r="BK248" s="225">
        <f>SUM(BK249:BK254)</f>
        <v>0</v>
      </c>
    </row>
    <row r="249" s="2" customFormat="1" ht="24.15" customHeight="1">
      <c r="A249" s="38"/>
      <c r="B249" s="39"/>
      <c r="C249" s="228" t="s">
        <v>494</v>
      </c>
      <c r="D249" s="228" t="s">
        <v>162</v>
      </c>
      <c r="E249" s="229" t="s">
        <v>1949</v>
      </c>
      <c r="F249" s="230" t="s">
        <v>1950</v>
      </c>
      <c r="G249" s="231" t="s">
        <v>221</v>
      </c>
      <c r="H249" s="232">
        <v>256</v>
      </c>
      <c r="I249" s="233"/>
      <c r="J249" s="234">
        <f>ROUND(I249*H249,2)</f>
        <v>0</v>
      </c>
      <c r="K249" s="235"/>
      <c r="L249" s="44"/>
      <c r="M249" s="236" t="s">
        <v>1</v>
      </c>
      <c r="N249" s="237" t="s">
        <v>42</v>
      </c>
      <c r="O249" s="91"/>
      <c r="P249" s="238">
        <f>O249*H249</f>
        <v>0</v>
      </c>
      <c r="Q249" s="238">
        <v>0.106</v>
      </c>
      <c r="R249" s="238">
        <f>Q249*H249</f>
        <v>27.135999999999999</v>
      </c>
      <c r="S249" s="238">
        <v>0</v>
      </c>
      <c r="T249" s="239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0" t="s">
        <v>166</v>
      </c>
      <c r="AT249" s="240" t="s">
        <v>162</v>
      </c>
      <c r="AU249" s="240" t="s">
        <v>86</v>
      </c>
      <c r="AY249" s="17" t="s">
        <v>159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7" t="s">
        <v>84</v>
      </c>
      <c r="BK249" s="241">
        <f>ROUND(I249*H249,2)</f>
        <v>0</v>
      </c>
      <c r="BL249" s="17" t="s">
        <v>166</v>
      </c>
      <c r="BM249" s="240" t="s">
        <v>1951</v>
      </c>
    </row>
    <row r="250" s="2" customFormat="1" ht="24.15" customHeight="1">
      <c r="A250" s="38"/>
      <c r="B250" s="39"/>
      <c r="C250" s="228" t="s">
        <v>498</v>
      </c>
      <c r="D250" s="228" t="s">
        <v>162</v>
      </c>
      <c r="E250" s="229" t="s">
        <v>1952</v>
      </c>
      <c r="F250" s="230" t="s">
        <v>1953</v>
      </c>
      <c r="G250" s="231" t="s">
        <v>221</v>
      </c>
      <c r="H250" s="232">
        <v>256</v>
      </c>
      <c r="I250" s="233"/>
      <c r="J250" s="234">
        <f>ROUND(I250*H250,2)</f>
        <v>0</v>
      </c>
      <c r="K250" s="235"/>
      <c r="L250" s="44"/>
      <c r="M250" s="236" t="s">
        <v>1</v>
      </c>
      <c r="N250" s="237" t="s">
        <v>42</v>
      </c>
      <c r="O250" s="91"/>
      <c r="P250" s="238">
        <f>O250*H250</f>
        <v>0</v>
      </c>
      <c r="Q250" s="238">
        <v>0.23000000000000001</v>
      </c>
      <c r="R250" s="238">
        <f>Q250*H250</f>
        <v>58.880000000000003</v>
      </c>
      <c r="S250" s="238">
        <v>0</v>
      </c>
      <c r="T250" s="239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0" t="s">
        <v>166</v>
      </c>
      <c r="AT250" s="240" t="s">
        <v>162</v>
      </c>
      <c r="AU250" s="240" t="s">
        <v>86</v>
      </c>
      <c r="AY250" s="17" t="s">
        <v>159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7" t="s">
        <v>84</v>
      </c>
      <c r="BK250" s="241">
        <f>ROUND(I250*H250,2)</f>
        <v>0</v>
      </c>
      <c r="BL250" s="17" t="s">
        <v>166</v>
      </c>
      <c r="BM250" s="240" t="s">
        <v>1954</v>
      </c>
    </row>
    <row r="251" s="2" customFormat="1" ht="33" customHeight="1">
      <c r="A251" s="38"/>
      <c r="B251" s="39"/>
      <c r="C251" s="228" t="s">
        <v>503</v>
      </c>
      <c r="D251" s="228" t="s">
        <v>162</v>
      </c>
      <c r="E251" s="229" t="s">
        <v>1955</v>
      </c>
      <c r="F251" s="230" t="s">
        <v>1956</v>
      </c>
      <c r="G251" s="231" t="s">
        <v>221</v>
      </c>
      <c r="H251" s="232">
        <v>256</v>
      </c>
      <c r="I251" s="233"/>
      <c r="J251" s="234">
        <f>ROUND(I251*H251,2)</f>
        <v>0</v>
      </c>
      <c r="K251" s="235"/>
      <c r="L251" s="44"/>
      <c r="M251" s="236" t="s">
        <v>1</v>
      </c>
      <c r="N251" s="237" t="s">
        <v>42</v>
      </c>
      <c r="O251" s="91"/>
      <c r="P251" s="238">
        <f>O251*H251</f>
        <v>0</v>
      </c>
      <c r="Q251" s="238">
        <v>0.089219999999999994</v>
      </c>
      <c r="R251" s="238">
        <f>Q251*H251</f>
        <v>22.840319999999998</v>
      </c>
      <c r="S251" s="238">
        <v>0</v>
      </c>
      <c r="T251" s="239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0" t="s">
        <v>166</v>
      </c>
      <c r="AT251" s="240" t="s">
        <v>162</v>
      </c>
      <c r="AU251" s="240" t="s">
        <v>86</v>
      </c>
      <c r="AY251" s="17" t="s">
        <v>159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7" t="s">
        <v>84</v>
      </c>
      <c r="BK251" s="241">
        <f>ROUND(I251*H251,2)</f>
        <v>0</v>
      </c>
      <c r="BL251" s="17" t="s">
        <v>166</v>
      </c>
      <c r="BM251" s="240" t="s">
        <v>1957</v>
      </c>
    </row>
    <row r="252" s="13" customFormat="1">
      <c r="A252" s="13"/>
      <c r="B252" s="242"/>
      <c r="C252" s="243"/>
      <c r="D252" s="244" t="s">
        <v>193</v>
      </c>
      <c r="E252" s="245" t="s">
        <v>1</v>
      </c>
      <c r="F252" s="246" t="s">
        <v>1958</v>
      </c>
      <c r="G252" s="243"/>
      <c r="H252" s="247">
        <v>256</v>
      </c>
      <c r="I252" s="248"/>
      <c r="J252" s="243"/>
      <c r="K252" s="243"/>
      <c r="L252" s="249"/>
      <c r="M252" s="250"/>
      <c r="N252" s="251"/>
      <c r="O252" s="251"/>
      <c r="P252" s="251"/>
      <c r="Q252" s="251"/>
      <c r="R252" s="251"/>
      <c r="S252" s="251"/>
      <c r="T252" s="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3" t="s">
        <v>193</v>
      </c>
      <c r="AU252" s="253" t="s">
        <v>86</v>
      </c>
      <c r="AV252" s="13" t="s">
        <v>86</v>
      </c>
      <c r="AW252" s="13" t="s">
        <v>33</v>
      </c>
      <c r="AX252" s="13" t="s">
        <v>84</v>
      </c>
      <c r="AY252" s="253" t="s">
        <v>159</v>
      </c>
    </row>
    <row r="253" s="2" customFormat="1" ht="24.15" customHeight="1">
      <c r="A253" s="38"/>
      <c r="B253" s="39"/>
      <c r="C253" s="265" t="s">
        <v>509</v>
      </c>
      <c r="D253" s="265" t="s">
        <v>268</v>
      </c>
      <c r="E253" s="266" t="s">
        <v>1959</v>
      </c>
      <c r="F253" s="267" t="s">
        <v>1960</v>
      </c>
      <c r="G253" s="268" t="s">
        <v>221</v>
      </c>
      <c r="H253" s="269">
        <v>261.12</v>
      </c>
      <c r="I253" s="270"/>
      <c r="J253" s="271">
        <f>ROUND(I253*H253,2)</f>
        <v>0</v>
      </c>
      <c r="K253" s="272"/>
      <c r="L253" s="273"/>
      <c r="M253" s="274" t="s">
        <v>1</v>
      </c>
      <c r="N253" s="275" t="s">
        <v>42</v>
      </c>
      <c r="O253" s="91"/>
      <c r="P253" s="238">
        <f>O253*H253</f>
        <v>0</v>
      </c>
      <c r="Q253" s="238">
        <v>0.13100000000000001</v>
      </c>
      <c r="R253" s="238">
        <f>Q253*H253</f>
        <v>34.206720000000004</v>
      </c>
      <c r="S253" s="238">
        <v>0</v>
      </c>
      <c r="T253" s="239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0" t="s">
        <v>195</v>
      </c>
      <c r="AT253" s="240" t="s">
        <v>268</v>
      </c>
      <c r="AU253" s="240" t="s">
        <v>86</v>
      </c>
      <c r="AY253" s="17" t="s">
        <v>159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7" t="s">
        <v>84</v>
      </c>
      <c r="BK253" s="241">
        <f>ROUND(I253*H253,2)</f>
        <v>0</v>
      </c>
      <c r="BL253" s="17" t="s">
        <v>166</v>
      </c>
      <c r="BM253" s="240" t="s">
        <v>1961</v>
      </c>
    </row>
    <row r="254" s="13" customFormat="1">
      <c r="A254" s="13"/>
      <c r="B254" s="242"/>
      <c r="C254" s="243"/>
      <c r="D254" s="244" t="s">
        <v>193</v>
      </c>
      <c r="E254" s="243"/>
      <c r="F254" s="246" t="s">
        <v>1962</v>
      </c>
      <c r="G254" s="243"/>
      <c r="H254" s="247">
        <v>261.12</v>
      </c>
      <c r="I254" s="248"/>
      <c r="J254" s="243"/>
      <c r="K254" s="243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193</v>
      </c>
      <c r="AU254" s="253" t="s">
        <v>86</v>
      </c>
      <c r="AV254" s="13" t="s">
        <v>86</v>
      </c>
      <c r="AW254" s="13" t="s">
        <v>4</v>
      </c>
      <c r="AX254" s="13" t="s">
        <v>84</v>
      </c>
      <c r="AY254" s="253" t="s">
        <v>159</v>
      </c>
    </row>
    <row r="255" s="12" customFormat="1" ht="22.8" customHeight="1">
      <c r="A255" s="12"/>
      <c r="B255" s="213"/>
      <c r="C255" s="214"/>
      <c r="D255" s="215" t="s">
        <v>76</v>
      </c>
      <c r="E255" s="226" t="s">
        <v>195</v>
      </c>
      <c r="F255" s="226" t="s">
        <v>1963</v>
      </c>
      <c r="G255" s="214"/>
      <c r="H255" s="214"/>
      <c r="I255" s="217"/>
      <c r="J255" s="227">
        <f>BK255</f>
        <v>0</v>
      </c>
      <c r="K255" s="214"/>
      <c r="L255" s="218"/>
      <c r="M255" s="219"/>
      <c r="N255" s="220"/>
      <c r="O255" s="220"/>
      <c r="P255" s="221">
        <f>SUM(P256:P257)</f>
        <v>0</v>
      </c>
      <c r="Q255" s="220"/>
      <c r="R255" s="221">
        <f>SUM(R256:R257)</f>
        <v>0.00075000000000000002</v>
      </c>
      <c r="S255" s="220"/>
      <c r="T255" s="222">
        <f>SUM(T256:T257)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3" t="s">
        <v>84</v>
      </c>
      <c r="AT255" s="224" t="s">
        <v>76</v>
      </c>
      <c r="AU255" s="224" t="s">
        <v>84</v>
      </c>
      <c r="AY255" s="223" t="s">
        <v>159</v>
      </c>
      <c r="BK255" s="225">
        <f>SUM(BK256:BK257)</f>
        <v>0</v>
      </c>
    </row>
    <row r="256" s="2" customFormat="1" ht="21.75" customHeight="1">
      <c r="A256" s="38"/>
      <c r="B256" s="39"/>
      <c r="C256" s="228" t="s">
        <v>513</v>
      </c>
      <c r="D256" s="228" t="s">
        <v>162</v>
      </c>
      <c r="E256" s="229" t="s">
        <v>1964</v>
      </c>
      <c r="F256" s="230" t="s">
        <v>1965</v>
      </c>
      <c r="G256" s="231" t="s">
        <v>264</v>
      </c>
      <c r="H256" s="232">
        <v>12.5</v>
      </c>
      <c r="I256" s="233"/>
      <c r="J256" s="234">
        <f>ROUND(I256*H256,2)</f>
        <v>0</v>
      </c>
      <c r="K256" s="235"/>
      <c r="L256" s="44"/>
      <c r="M256" s="236" t="s">
        <v>1</v>
      </c>
      <c r="N256" s="237" t="s">
        <v>42</v>
      </c>
      <c r="O256" s="91"/>
      <c r="P256" s="238">
        <f>O256*H256</f>
        <v>0</v>
      </c>
      <c r="Q256" s="238">
        <v>6.0000000000000002E-05</v>
      </c>
      <c r="R256" s="238">
        <f>Q256*H256</f>
        <v>0.00075000000000000002</v>
      </c>
      <c r="S256" s="238">
        <v>0</v>
      </c>
      <c r="T256" s="239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0" t="s">
        <v>166</v>
      </c>
      <c r="AT256" s="240" t="s">
        <v>162</v>
      </c>
      <c r="AU256" s="240" t="s">
        <v>86</v>
      </c>
      <c r="AY256" s="17" t="s">
        <v>159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7" t="s">
        <v>84</v>
      </c>
      <c r="BK256" s="241">
        <f>ROUND(I256*H256,2)</f>
        <v>0</v>
      </c>
      <c r="BL256" s="17" t="s">
        <v>166</v>
      </c>
      <c r="BM256" s="240" t="s">
        <v>1966</v>
      </c>
    </row>
    <row r="257" s="13" customFormat="1">
      <c r="A257" s="13"/>
      <c r="B257" s="242"/>
      <c r="C257" s="243"/>
      <c r="D257" s="244" t="s">
        <v>193</v>
      </c>
      <c r="E257" s="245" t="s">
        <v>1</v>
      </c>
      <c r="F257" s="246" t="s">
        <v>1967</v>
      </c>
      <c r="G257" s="243"/>
      <c r="H257" s="247">
        <v>12.5</v>
      </c>
      <c r="I257" s="248"/>
      <c r="J257" s="243"/>
      <c r="K257" s="243"/>
      <c r="L257" s="249"/>
      <c r="M257" s="250"/>
      <c r="N257" s="251"/>
      <c r="O257" s="251"/>
      <c r="P257" s="251"/>
      <c r="Q257" s="251"/>
      <c r="R257" s="251"/>
      <c r="S257" s="251"/>
      <c r="T257" s="25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3" t="s">
        <v>193</v>
      </c>
      <c r="AU257" s="253" t="s">
        <v>86</v>
      </c>
      <c r="AV257" s="13" t="s">
        <v>86</v>
      </c>
      <c r="AW257" s="13" t="s">
        <v>33</v>
      </c>
      <c r="AX257" s="13" t="s">
        <v>84</v>
      </c>
      <c r="AY257" s="253" t="s">
        <v>159</v>
      </c>
    </row>
    <row r="258" s="12" customFormat="1" ht="22.8" customHeight="1">
      <c r="A258" s="12"/>
      <c r="B258" s="213"/>
      <c r="C258" s="214"/>
      <c r="D258" s="215" t="s">
        <v>76</v>
      </c>
      <c r="E258" s="226" t="s">
        <v>199</v>
      </c>
      <c r="F258" s="226" t="s">
        <v>294</v>
      </c>
      <c r="G258" s="214"/>
      <c r="H258" s="214"/>
      <c r="I258" s="217"/>
      <c r="J258" s="227">
        <f>BK258</f>
        <v>0</v>
      </c>
      <c r="K258" s="214"/>
      <c r="L258" s="218"/>
      <c r="M258" s="219"/>
      <c r="N258" s="220"/>
      <c r="O258" s="220"/>
      <c r="P258" s="221">
        <f>SUM(P259:P272)</f>
        <v>0</v>
      </c>
      <c r="Q258" s="220"/>
      <c r="R258" s="221">
        <f>SUM(R259:R272)</f>
        <v>21.160694999999997</v>
      </c>
      <c r="S258" s="220"/>
      <c r="T258" s="222">
        <f>SUM(T259:T272)</f>
        <v>49.226672399999998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3" t="s">
        <v>84</v>
      </c>
      <c r="AT258" s="224" t="s">
        <v>76</v>
      </c>
      <c r="AU258" s="224" t="s">
        <v>84</v>
      </c>
      <c r="AY258" s="223" t="s">
        <v>159</v>
      </c>
      <c r="BK258" s="225">
        <f>SUM(BK259:BK272)</f>
        <v>0</v>
      </c>
    </row>
    <row r="259" s="2" customFormat="1" ht="24.15" customHeight="1">
      <c r="A259" s="38"/>
      <c r="B259" s="39"/>
      <c r="C259" s="228" t="s">
        <v>518</v>
      </c>
      <c r="D259" s="228" t="s">
        <v>162</v>
      </c>
      <c r="E259" s="229" t="s">
        <v>1968</v>
      </c>
      <c r="F259" s="230" t="s">
        <v>1969</v>
      </c>
      <c r="G259" s="231" t="s">
        <v>264</v>
      </c>
      <c r="H259" s="232">
        <v>164.09999999999999</v>
      </c>
      <c r="I259" s="233"/>
      <c r="J259" s="234">
        <f>ROUND(I259*H259,2)</f>
        <v>0</v>
      </c>
      <c r="K259" s="235"/>
      <c r="L259" s="44"/>
      <c r="M259" s="236" t="s">
        <v>1</v>
      </c>
      <c r="N259" s="237" t="s">
        <v>42</v>
      </c>
      <c r="O259" s="91"/>
      <c r="P259" s="238">
        <f>O259*H259</f>
        <v>0</v>
      </c>
      <c r="Q259" s="238">
        <v>0.10095</v>
      </c>
      <c r="R259" s="238">
        <f>Q259*H259</f>
        <v>16.565894999999998</v>
      </c>
      <c r="S259" s="238">
        <v>0</v>
      </c>
      <c r="T259" s="239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0" t="s">
        <v>166</v>
      </c>
      <c r="AT259" s="240" t="s">
        <v>162</v>
      </c>
      <c r="AU259" s="240" t="s">
        <v>86</v>
      </c>
      <c r="AY259" s="17" t="s">
        <v>159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7" t="s">
        <v>84</v>
      </c>
      <c r="BK259" s="241">
        <f>ROUND(I259*H259,2)</f>
        <v>0</v>
      </c>
      <c r="BL259" s="17" t="s">
        <v>166</v>
      </c>
      <c r="BM259" s="240" t="s">
        <v>1970</v>
      </c>
    </row>
    <row r="260" s="13" customFormat="1">
      <c r="A260" s="13"/>
      <c r="B260" s="242"/>
      <c r="C260" s="243"/>
      <c r="D260" s="244" t="s">
        <v>193</v>
      </c>
      <c r="E260" s="245" t="s">
        <v>1</v>
      </c>
      <c r="F260" s="246" t="s">
        <v>1971</v>
      </c>
      <c r="G260" s="243"/>
      <c r="H260" s="247">
        <v>164.09999999999999</v>
      </c>
      <c r="I260" s="248"/>
      <c r="J260" s="243"/>
      <c r="K260" s="243"/>
      <c r="L260" s="249"/>
      <c r="M260" s="250"/>
      <c r="N260" s="251"/>
      <c r="O260" s="251"/>
      <c r="P260" s="251"/>
      <c r="Q260" s="251"/>
      <c r="R260" s="251"/>
      <c r="S260" s="251"/>
      <c r="T260" s="25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3" t="s">
        <v>193</v>
      </c>
      <c r="AU260" s="253" t="s">
        <v>86</v>
      </c>
      <c r="AV260" s="13" t="s">
        <v>86</v>
      </c>
      <c r="AW260" s="13" t="s">
        <v>33</v>
      </c>
      <c r="AX260" s="13" t="s">
        <v>84</v>
      </c>
      <c r="AY260" s="253" t="s">
        <v>159</v>
      </c>
    </row>
    <row r="261" s="2" customFormat="1" ht="16.5" customHeight="1">
      <c r="A261" s="38"/>
      <c r="B261" s="39"/>
      <c r="C261" s="265" t="s">
        <v>524</v>
      </c>
      <c r="D261" s="265" t="s">
        <v>268</v>
      </c>
      <c r="E261" s="266" t="s">
        <v>1972</v>
      </c>
      <c r="F261" s="267" t="s">
        <v>1973</v>
      </c>
      <c r="G261" s="268" t="s">
        <v>264</v>
      </c>
      <c r="H261" s="269">
        <v>164.09999999999999</v>
      </c>
      <c r="I261" s="270"/>
      <c r="J261" s="271">
        <f>ROUND(I261*H261,2)</f>
        <v>0</v>
      </c>
      <c r="K261" s="272"/>
      <c r="L261" s="273"/>
      <c r="M261" s="274" t="s">
        <v>1</v>
      </c>
      <c r="N261" s="275" t="s">
        <v>42</v>
      </c>
      <c r="O261" s="91"/>
      <c r="P261" s="238">
        <f>O261*H261</f>
        <v>0</v>
      </c>
      <c r="Q261" s="238">
        <v>0.028000000000000001</v>
      </c>
      <c r="R261" s="238">
        <f>Q261*H261</f>
        <v>4.5948000000000002</v>
      </c>
      <c r="S261" s="238">
        <v>0</v>
      </c>
      <c r="T261" s="239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0" t="s">
        <v>195</v>
      </c>
      <c r="AT261" s="240" t="s">
        <v>268</v>
      </c>
      <c r="AU261" s="240" t="s">
        <v>86</v>
      </c>
      <c r="AY261" s="17" t="s">
        <v>159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7" t="s">
        <v>84</v>
      </c>
      <c r="BK261" s="241">
        <f>ROUND(I261*H261,2)</f>
        <v>0</v>
      </c>
      <c r="BL261" s="17" t="s">
        <v>166</v>
      </c>
      <c r="BM261" s="240" t="s">
        <v>1974</v>
      </c>
    </row>
    <row r="262" s="2" customFormat="1" ht="24.15" customHeight="1">
      <c r="A262" s="38"/>
      <c r="B262" s="39"/>
      <c r="C262" s="228" t="s">
        <v>529</v>
      </c>
      <c r="D262" s="228" t="s">
        <v>162</v>
      </c>
      <c r="E262" s="229" t="s">
        <v>1975</v>
      </c>
      <c r="F262" s="230" t="s">
        <v>1976</v>
      </c>
      <c r="G262" s="231" t="s">
        <v>367</v>
      </c>
      <c r="H262" s="232">
        <v>11</v>
      </c>
      <c r="I262" s="233"/>
      <c r="J262" s="234">
        <f>ROUND(I262*H262,2)</f>
        <v>0</v>
      </c>
      <c r="K262" s="235"/>
      <c r="L262" s="44"/>
      <c r="M262" s="236" t="s">
        <v>1</v>
      </c>
      <c r="N262" s="237" t="s">
        <v>42</v>
      </c>
      <c r="O262" s="91"/>
      <c r="P262" s="238">
        <f>O262*H262</f>
        <v>0</v>
      </c>
      <c r="Q262" s="238">
        <v>0</v>
      </c>
      <c r="R262" s="238">
        <f>Q262*H262</f>
        <v>0</v>
      </c>
      <c r="S262" s="238">
        <v>0.16800000000000001</v>
      </c>
      <c r="T262" s="239">
        <f>S262*H262</f>
        <v>1.8480000000000001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0" t="s">
        <v>166</v>
      </c>
      <c r="AT262" s="240" t="s">
        <v>162</v>
      </c>
      <c r="AU262" s="240" t="s">
        <v>86</v>
      </c>
      <c r="AY262" s="17" t="s">
        <v>159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7" t="s">
        <v>84</v>
      </c>
      <c r="BK262" s="241">
        <f>ROUND(I262*H262,2)</f>
        <v>0</v>
      </c>
      <c r="BL262" s="17" t="s">
        <v>166</v>
      </c>
      <c r="BM262" s="240" t="s">
        <v>1977</v>
      </c>
    </row>
    <row r="263" s="2" customFormat="1" ht="24.15" customHeight="1">
      <c r="A263" s="38"/>
      <c r="B263" s="39"/>
      <c r="C263" s="228" t="s">
        <v>536</v>
      </c>
      <c r="D263" s="228" t="s">
        <v>162</v>
      </c>
      <c r="E263" s="229" t="s">
        <v>1978</v>
      </c>
      <c r="F263" s="230" t="s">
        <v>1979</v>
      </c>
      <c r="G263" s="231" t="s">
        <v>367</v>
      </c>
      <c r="H263" s="232">
        <v>48</v>
      </c>
      <c r="I263" s="233"/>
      <c r="J263" s="234">
        <f>ROUND(I263*H263,2)</f>
        <v>0</v>
      </c>
      <c r="K263" s="235"/>
      <c r="L263" s="44"/>
      <c r="M263" s="236" t="s">
        <v>1</v>
      </c>
      <c r="N263" s="237" t="s">
        <v>42</v>
      </c>
      <c r="O263" s="91"/>
      <c r="P263" s="238">
        <f>O263*H263</f>
        <v>0</v>
      </c>
      <c r="Q263" s="238">
        <v>0</v>
      </c>
      <c r="R263" s="238">
        <f>Q263*H263</f>
        <v>0</v>
      </c>
      <c r="S263" s="238">
        <v>0.16500000000000001</v>
      </c>
      <c r="T263" s="239">
        <f>S263*H263</f>
        <v>7.9199999999999999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0" t="s">
        <v>166</v>
      </c>
      <c r="AT263" s="240" t="s">
        <v>162</v>
      </c>
      <c r="AU263" s="240" t="s">
        <v>86</v>
      </c>
      <c r="AY263" s="17" t="s">
        <v>159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7" t="s">
        <v>84</v>
      </c>
      <c r="BK263" s="241">
        <f>ROUND(I263*H263,2)</f>
        <v>0</v>
      </c>
      <c r="BL263" s="17" t="s">
        <v>166</v>
      </c>
      <c r="BM263" s="240" t="s">
        <v>1980</v>
      </c>
    </row>
    <row r="264" s="13" customFormat="1">
      <c r="A264" s="13"/>
      <c r="B264" s="242"/>
      <c r="C264" s="243"/>
      <c r="D264" s="244" t="s">
        <v>193</v>
      </c>
      <c r="E264" s="245" t="s">
        <v>1</v>
      </c>
      <c r="F264" s="246" t="s">
        <v>1981</v>
      </c>
      <c r="G264" s="243"/>
      <c r="H264" s="247">
        <v>40</v>
      </c>
      <c r="I264" s="248"/>
      <c r="J264" s="243"/>
      <c r="K264" s="243"/>
      <c r="L264" s="249"/>
      <c r="M264" s="250"/>
      <c r="N264" s="251"/>
      <c r="O264" s="251"/>
      <c r="P264" s="251"/>
      <c r="Q264" s="251"/>
      <c r="R264" s="251"/>
      <c r="S264" s="251"/>
      <c r="T264" s="25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3" t="s">
        <v>193</v>
      </c>
      <c r="AU264" s="253" t="s">
        <v>86</v>
      </c>
      <c r="AV264" s="13" t="s">
        <v>86</v>
      </c>
      <c r="AW264" s="13" t="s">
        <v>33</v>
      </c>
      <c r="AX264" s="13" t="s">
        <v>77</v>
      </c>
      <c r="AY264" s="253" t="s">
        <v>159</v>
      </c>
    </row>
    <row r="265" s="13" customFormat="1">
      <c r="A265" s="13"/>
      <c r="B265" s="242"/>
      <c r="C265" s="243"/>
      <c r="D265" s="244" t="s">
        <v>193</v>
      </c>
      <c r="E265" s="245" t="s">
        <v>1</v>
      </c>
      <c r="F265" s="246" t="s">
        <v>1982</v>
      </c>
      <c r="G265" s="243"/>
      <c r="H265" s="247">
        <v>8</v>
      </c>
      <c r="I265" s="248"/>
      <c r="J265" s="243"/>
      <c r="K265" s="243"/>
      <c r="L265" s="249"/>
      <c r="M265" s="250"/>
      <c r="N265" s="251"/>
      <c r="O265" s="251"/>
      <c r="P265" s="251"/>
      <c r="Q265" s="251"/>
      <c r="R265" s="251"/>
      <c r="S265" s="251"/>
      <c r="T265" s="25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3" t="s">
        <v>193</v>
      </c>
      <c r="AU265" s="253" t="s">
        <v>86</v>
      </c>
      <c r="AV265" s="13" t="s">
        <v>86</v>
      </c>
      <c r="AW265" s="13" t="s">
        <v>33</v>
      </c>
      <c r="AX265" s="13" t="s">
        <v>77</v>
      </c>
      <c r="AY265" s="253" t="s">
        <v>159</v>
      </c>
    </row>
    <row r="266" s="14" customFormat="1">
      <c r="A266" s="14"/>
      <c r="B266" s="254"/>
      <c r="C266" s="255"/>
      <c r="D266" s="244" t="s">
        <v>193</v>
      </c>
      <c r="E266" s="256" t="s">
        <v>1</v>
      </c>
      <c r="F266" s="257" t="s">
        <v>256</v>
      </c>
      <c r="G266" s="255"/>
      <c r="H266" s="258">
        <v>48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4" t="s">
        <v>193</v>
      </c>
      <c r="AU266" s="264" t="s">
        <v>86</v>
      </c>
      <c r="AV266" s="14" t="s">
        <v>166</v>
      </c>
      <c r="AW266" s="14" t="s">
        <v>33</v>
      </c>
      <c r="AX266" s="14" t="s">
        <v>84</v>
      </c>
      <c r="AY266" s="264" t="s">
        <v>159</v>
      </c>
    </row>
    <row r="267" s="2" customFormat="1" ht="24.15" customHeight="1">
      <c r="A267" s="38"/>
      <c r="B267" s="39"/>
      <c r="C267" s="228" t="s">
        <v>540</v>
      </c>
      <c r="D267" s="228" t="s">
        <v>162</v>
      </c>
      <c r="E267" s="229" t="s">
        <v>1983</v>
      </c>
      <c r="F267" s="230" t="s">
        <v>1984</v>
      </c>
      <c r="G267" s="231" t="s">
        <v>264</v>
      </c>
      <c r="H267" s="232">
        <v>104.38</v>
      </c>
      <c r="I267" s="233"/>
      <c r="J267" s="234">
        <f>ROUND(I267*H267,2)</f>
        <v>0</v>
      </c>
      <c r="K267" s="235"/>
      <c r="L267" s="44"/>
      <c r="M267" s="236" t="s">
        <v>1</v>
      </c>
      <c r="N267" s="237" t="s">
        <v>42</v>
      </c>
      <c r="O267" s="91"/>
      <c r="P267" s="238">
        <f>O267*H267</f>
        <v>0</v>
      </c>
      <c r="Q267" s="238">
        <v>0</v>
      </c>
      <c r="R267" s="238">
        <f>Q267*H267</f>
        <v>0</v>
      </c>
      <c r="S267" s="238">
        <v>0.00198</v>
      </c>
      <c r="T267" s="239">
        <f>S267*H267</f>
        <v>0.20667239999999998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0" t="s">
        <v>166</v>
      </c>
      <c r="AT267" s="240" t="s">
        <v>162</v>
      </c>
      <c r="AU267" s="240" t="s">
        <v>86</v>
      </c>
      <c r="AY267" s="17" t="s">
        <v>159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7" t="s">
        <v>84</v>
      </c>
      <c r="BK267" s="241">
        <f>ROUND(I267*H267,2)</f>
        <v>0</v>
      </c>
      <c r="BL267" s="17" t="s">
        <v>166</v>
      </c>
      <c r="BM267" s="240" t="s">
        <v>1985</v>
      </c>
    </row>
    <row r="268" s="13" customFormat="1">
      <c r="A268" s="13"/>
      <c r="B268" s="242"/>
      <c r="C268" s="243"/>
      <c r="D268" s="244" t="s">
        <v>193</v>
      </c>
      <c r="E268" s="245" t="s">
        <v>1</v>
      </c>
      <c r="F268" s="246" t="s">
        <v>1986</v>
      </c>
      <c r="G268" s="243"/>
      <c r="H268" s="247">
        <v>104.38</v>
      </c>
      <c r="I268" s="248"/>
      <c r="J268" s="243"/>
      <c r="K268" s="243"/>
      <c r="L268" s="249"/>
      <c r="M268" s="250"/>
      <c r="N268" s="251"/>
      <c r="O268" s="251"/>
      <c r="P268" s="251"/>
      <c r="Q268" s="251"/>
      <c r="R268" s="251"/>
      <c r="S268" s="251"/>
      <c r="T268" s="25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3" t="s">
        <v>193</v>
      </c>
      <c r="AU268" s="253" t="s">
        <v>86</v>
      </c>
      <c r="AV268" s="13" t="s">
        <v>86</v>
      </c>
      <c r="AW268" s="13" t="s">
        <v>33</v>
      </c>
      <c r="AX268" s="13" t="s">
        <v>84</v>
      </c>
      <c r="AY268" s="253" t="s">
        <v>159</v>
      </c>
    </row>
    <row r="269" s="2" customFormat="1" ht="16.5" customHeight="1">
      <c r="A269" s="38"/>
      <c r="B269" s="39"/>
      <c r="C269" s="228" t="s">
        <v>544</v>
      </c>
      <c r="D269" s="228" t="s">
        <v>162</v>
      </c>
      <c r="E269" s="229" t="s">
        <v>1987</v>
      </c>
      <c r="F269" s="230" t="s">
        <v>1988</v>
      </c>
      <c r="G269" s="231" t="s">
        <v>367</v>
      </c>
      <c r="H269" s="232">
        <v>1</v>
      </c>
      <c r="I269" s="233"/>
      <c r="J269" s="234">
        <f>ROUND(I269*H269,2)</f>
        <v>0</v>
      </c>
      <c r="K269" s="235"/>
      <c r="L269" s="44"/>
      <c r="M269" s="236" t="s">
        <v>1</v>
      </c>
      <c r="N269" s="237" t="s">
        <v>42</v>
      </c>
      <c r="O269" s="91"/>
      <c r="P269" s="238">
        <f>O269*H269</f>
        <v>0</v>
      </c>
      <c r="Q269" s="238">
        <v>0</v>
      </c>
      <c r="R269" s="238">
        <f>Q269*H269</f>
        <v>0</v>
      </c>
      <c r="S269" s="238">
        <v>0.192</v>
      </c>
      <c r="T269" s="239">
        <f>S269*H269</f>
        <v>0.192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0" t="s">
        <v>166</v>
      </c>
      <c r="AT269" s="240" t="s">
        <v>162</v>
      </c>
      <c r="AU269" s="240" t="s">
        <v>86</v>
      </c>
      <c r="AY269" s="17" t="s">
        <v>159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7" t="s">
        <v>84</v>
      </c>
      <c r="BK269" s="241">
        <f>ROUND(I269*H269,2)</f>
        <v>0</v>
      </c>
      <c r="BL269" s="17" t="s">
        <v>166</v>
      </c>
      <c r="BM269" s="240" t="s">
        <v>1989</v>
      </c>
    </row>
    <row r="270" s="2" customFormat="1" ht="21.75" customHeight="1">
      <c r="A270" s="38"/>
      <c r="B270" s="39"/>
      <c r="C270" s="228" t="s">
        <v>552</v>
      </c>
      <c r="D270" s="228" t="s">
        <v>162</v>
      </c>
      <c r="E270" s="229" t="s">
        <v>1990</v>
      </c>
      <c r="F270" s="230" t="s">
        <v>1991</v>
      </c>
      <c r="G270" s="231" t="s">
        <v>367</v>
      </c>
      <c r="H270" s="232">
        <v>1</v>
      </c>
      <c r="I270" s="233"/>
      <c r="J270" s="234">
        <f>ROUND(I270*H270,2)</f>
        <v>0</v>
      </c>
      <c r="K270" s="235"/>
      <c r="L270" s="44"/>
      <c r="M270" s="236" t="s">
        <v>1</v>
      </c>
      <c r="N270" s="237" t="s">
        <v>42</v>
      </c>
      <c r="O270" s="91"/>
      <c r="P270" s="238">
        <f>O270*H270</f>
        <v>0</v>
      </c>
      <c r="Q270" s="238">
        <v>0</v>
      </c>
      <c r="R270" s="238">
        <f>Q270*H270</f>
        <v>0</v>
      </c>
      <c r="S270" s="238">
        <v>0.20999999999999999</v>
      </c>
      <c r="T270" s="239">
        <f>S270*H270</f>
        <v>0.20999999999999999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0" t="s">
        <v>166</v>
      </c>
      <c r="AT270" s="240" t="s">
        <v>162</v>
      </c>
      <c r="AU270" s="240" t="s">
        <v>86</v>
      </c>
      <c r="AY270" s="17" t="s">
        <v>159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7" t="s">
        <v>84</v>
      </c>
      <c r="BK270" s="241">
        <f>ROUND(I270*H270,2)</f>
        <v>0</v>
      </c>
      <c r="BL270" s="17" t="s">
        <v>166</v>
      </c>
      <c r="BM270" s="240" t="s">
        <v>1992</v>
      </c>
    </row>
    <row r="271" s="2" customFormat="1" ht="33" customHeight="1">
      <c r="A271" s="38"/>
      <c r="B271" s="39"/>
      <c r="C271" s="228" t="s">
        <v>558</v>
      </c>
      <c r="D271" s="228" t="s">
        <v>162</v>
      </c>
      <c r="E271" s="229" t="s">
        <v>1993</v>
      </c>
      <c r="F271" s="230" t="s">
        <v>1994</v>
      </c>
      <c r="G271" s="231" t="s">
        <v>191</v>
      </c>
      <c r="H271" s="232">
        <v>111</v>
      </c>
      <c r="I271" s="233"/>
      <c r="J271" s="234">
        <f>ROUND(I271*H271,2)</f>
        <v>0</v>
      </c>
      <c r="K271" s="235"/>
      <c r="L271" s="44"/>
      <c r="M271" s="236" t="s">
        <v>1</v>
      </c>
      <c r="N271" s="237" t="s">
        <v>42</v>
      </c>
      <c r="O271" s="91"/>
      <c r="P271" s="238">
        <f>O271*H271</f>
        <v>0</v>
      </c>
      <c r="Q271" s="238">
        <v>0</v>
      </c>
      <c r="R271" s="238">
        <f>Q271*H271</f>
        <v>0</v>
      </c>
      <c r="S271" s="238">
        <v>0.34999999999999998</v>
      </c>
      <c r="T271" s="239">
        <f>S271*H271</f>
        <v>38.849999999999994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0" t="s">
        <v>166</v>
      </c>
      <c r="AT271" s="240" t="s">
        <v>162</v>
      </c>
      <c r="AU271" s="240" t="s">
        <v>86</v>
      </c>
      <c r="AY271" s="17" t="s">
        <v>159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7" t="s">
        <v>84</v>
      </c>
      <c r="BK271" s="241">
        <f>ROUND(I271*H271,2)</f>
        <v>0</v>
      </c>
      <c r="BL271" s="17" t="s">
        <v>166</v>
      </c>
      <c r="BM271" s="240" t="s">
        <v>1995</v>
      </c>
    </row>
    <row r="272" s="13" customFormat="1">
      <c r="A272" s="13"/>
      <c r="B272" s="242"/>
      <c r="C272" s="243"/>
      <c r="D272" s="244" t="s">
        <v>193</v>
      </c>
      <c r="E272" s="245" t="s">
        <v>1</v>
      </c>
      <c r="F272" s="246" t="s">
        <v>1996</v>
      </c>
      <c r="G272" s="243"/>
      <c r="H272" s="247">
        <v>111</v>
      </c>
      <c r="I272" s="248"/>
      <c r="J272" s="243"/>
      <c r="K272" s="243"/>
      <c r="L272" s="249"/>
      <c r="M272" s="250"/>
      <c r="N272" s="251"/>
      <c r="O272" s="251"/>
      <c r="P272" s="251"/>
      <c r="Q272" s="251"/>
      <c r="R272" s="251"/>
      <c r="S272" s="251"/>
      <c r="T272" s="25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3" t="s">
        <v>193</v>
      </c>
      <c r="AU272" s="253" t="s">
        <v>86</v>
      </c>
      <c r="AV272" s="13" t="s">
        <v>86</v>
      </c>
      <c r="AW272" s="13" t="s">
        <v>33</v>
      </c>
      <c r="AX272" s="13" t="s">
        <v>84</v>
      </c>
      <c r="AY272" s="253" t="s">
        <v>159</v>
      </c>
    </row>
    <row r="273" s="12" customFormat="1" ht="22.8" customHeight="1">
      <c r="A273" s="12"/>
      <c r="B273" s="213"/>
      <c r="C273" s="214"/>
      <c r="D273" s="215" t="s">
        <v>76</v>
      </c>
      <c r="E273" s="226" t="s">
        <v>315</v>
      </c>
      <c r="F273" s="226" t="s">
        <v>316</v>
      </c>
      <c r="G273" s="214"/>
      <c r="H273" s="214"/>
      <c r="I273" s="217"/>
      <c r="J273" s="227">
        <f>BK273</f>
        <v>0</v>
      </c>
      <c r="K273" s="214"/>
      <c r="L273" s="218"/>
      <c r="M273" s="219"/>
      <c r="N273" s="220"/>
      <c r="O273" s="220"/>
      <c r="P273" s="221">
        <f>SUM(P274:P278)</f>
        <v>0</v>
      </c>
      <c r="Q273" s="220"/>
      <c r="R273" s="221">
        <f>SUM(R274:R278)</f>
        <v>0</v>
      </c>
      <c r="S273" s="220"/>
      <c r="T273" s="222">
        <f>SUM(T274:T278)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3" t="s">
        <v>84</v>
      </c>
      <c r="AT273" s="224" t="s">
        <v>76</v>
      </c>
      <c r="AU273" s="224" t="s">
        <v>84</v>
      </c>
      <c r="AY273" s="223" t="s">
        <v>159</v>
      </c>
      <c r="BK273" s="225">
        <f>SUM(BK274:BK278)</f>
        <v>0</v>
      </c>
    </row>
    <row r="274" s="2" customFormat="1" ht="16.5" customHeight="1">
      <c r="A274" s="38"/>
      <c r="B274" s="39"/>
      <c r="C274" s="228" t="s">
        <v>563</v>
      </c>
      <c r="D274" s="228" t="s">
        <v>162</v>
      </c>
      <c r="E274" s="229" t="s">
        <v>997</v>
      </c>
      <c r="F274" s="230" t="s">
        <v>998</v>
      </c>
      <c r="G274" s="231" t="s">
        <v>206</v>
      </c>
      <c r="H274" s="232">
        <v>62.959000000000003</v>
      </c>
      <c r="I274" s="233"/>
      <c r="J274" s="234">
        <f>ROUND(I274*H274,2)</f>
        <v>0</v>
      </c>
      <c r="K274" s="235"/>
      <c r="L274" s="44"/>
      <c r="M274" s="236" t="s">
        <v>1</v>
      </c>
      <c r="N274" s="237" t="s">
        <v>42</v>
      </c>
      <c r="O274" s="91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0" t="s">
        <v>166</v>
      </c>
      <c r="AT274" s="240" t="s">
        <v>162</v>
      </c>
      <c r="AU274" s="240" t="s">
        <v>86</v>
      </c>
      <c r="AY274" s="17" t="s">
        <v>159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7" t="s">
        <v>84</v>
      </c>
      <c r="BK274" s="241">
        <f>ROUND(I274*H274,2)</f>
        <v>0</v>
      </c>
      <c r="BL274" s="17" t="s">
        <v>166</v>
      </c>
      <c r="BM274" s="240" t="s">
        <v>1997</v>
      </c>
    </row>
    <row r="275" s="2" customFormat="1" ht="24.15" customHeight="1">
      <c r="A275" s="38"/>
      <c r="B275" s="39"/>
      <c r="C275" s="228" t="s">
        <v>568</v>
      </c>
      <c r="D275" s="228" t="s">
        <v>162</v>
      </c>
      <c r="E275" s="229" t="s">
        <v>1000</v>
      </c>
      <c r="F275" s="230" t="s">
        <v>1001</v>
      </c>
      <c r="G275" s="231" t="s">
        <v>206</v>
      </c>
      <c r="H275" s="232">
        <v>881.42600000000004</v>
      </c>
      <c r="I275" s="233"/>
      <c r="J275" s="234">
        <f>ROUND(I275*H275,2)</f>
        <v>0</v>
      </c>
      <c r="K275" s="235"/>
      <c r="L275" s="44"/>
      <c r="M275" s="236" t="s">
        <v>1</v>
      </c>
      <c r="N275" s="237" t="s">
        <v>42</v>
      </c>
      <c r="O275" s="91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0" t="s">
        <v>166</v>
      </c>
      <c r="AT275" s="240" t="s">
        <v>162</v>
      </c>
      <c r="AU275" s="240" t="s">
        <v>86</v>
      </c>
      <c r="AY275" s="17" t="s">
        <v>159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7" t="s">
        <v>84</v>
      </c>
      <c r="BK275" s="241">
        <f>ROUND(I275*H275,2)</f>
        <v>0</v>
      </c>
      <c r="BL275" s="17" t="s">
        <v>166</v>
      </c>
      <c r="BM275" s="240" t="s">
        <v>1998</v>
      </c>
    </row>
    <row r="276" s="13" customFormat="1">
      <c r="A276" s="13"/>
      <c r="B276" s="242"/>
      <c r="C276" s="243"/>
      <c r="D276" s="244" t="s">
        <v>193</v>
      </c>
      <c r="E276" s="243"/>
      <c r="F276" s="246" t="s">
        <v>1999</v>
      </c>
      <c r="G276" s="243"/>
      <c r="H276" s="247">
        <v>881.42600000000004</v>
      </c>
      <c r="I276" s="248"/>
      <c r="J276" s="243"/>
      <c r="K276" s="243"/>
      <c r="L276" s="249"/>
      <c r="M276" s="250"/>
      <c r="N276" s="251"/>
      <c r="O276" s="251"/>
      <c r="P276" s="251"/>
      <c r="Q276" s="251"/>
      <c r="R276" s="251"/>
      <c r="S276" s="251"/>
      <c r="T276" s="25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3" t="s">
        <v>193</v>
      </c>
      <c r="AU276" s="253" t="s">
        <v>86</v>
      </c>
      <c r="AV276" s="13" t="s">
        <v>86</v>
      </c>
      <c r="AW276" s="13" t="s">
        <v>4</v>
      </c>
      <c r="AX276" s="13" t="s">
        <v>84</v>
      </c>
      <c r="AY276" s="253" t="s">
        <v>159</v>
      </c>
    </row>
    <row r="277" s="2" customFormat="1" ht="24.15" customHeight="1">
      <c r="A277" s="38"/>
      <c r="B277" s="39"/>
      <c r="C277" s="228" t="s">
        <v>573</v>
      </c>
      <c r="D277" s="228" t="s">
        <v>162</v>
      </c>
      <c r="E277" s="229" t="s">
        <v>2000</v>
      </c>
      <c r="F277" s="230" t="s">
        <v>2001</v>
      </c>
      <c r="G277" s="231" t="s">
        <v>206</v>
      </c>
      <c r="H277" s="232">
        <v>62.959000000000003</v>
      </c>
      <c r="I277" s="233"/>
      <c r="J277" s="234">
        <f>ROUND(I277*H277,2)</f>
        <v>0</v>
      </c>
      <c r="K277" s="235"/>
      <c r="L277" s="44"/>
      <c r="M277" s="236" t="s">
        <v>1</v>
      </c>
      <c r="N277" s="237" t="s">
        <v>42</v>
      </c>
      <c r="O277" s="91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0" t="s">
        <v>166</v>
      </c>
      <c r="AT277" s="240" t="s">
        <v>162</v>
      </c>
      <c r="AU277" s="240" t="s">
        <v>86</v>
      </c>
      <c r="AY277" s="17" t="s">
        <v>159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7" t="s">
        <v>84</v>
      </c>
      <c r="BK277" s="241">
        <f>ROUND(I277*H277,2)</f>
        <v>0</v>
      </c>
      <c r="BL277" s="17" t="s">
        <v>166</v>
      </c>
      <c r="BM277" s="240" t="s">
        <v>2002</v>
      </c>
    </row>
    <row r="278" s="2" customFormat="1" ht="44.25" customHeight="1">
      <c r="A278" s="38"/>
      <c r="B278" s="39"/>
      <c r="C278" s="228" t="s">
        <v>578</v>
      </c>
      <c r="D278" s="228" t="s">
        <v>162</v>
      </c>
      <c r="E278" s="229" t="s">
        <v>331</v>
      </c>
      <c r="F278" s="230" t="s">
        <v>332</v>
      </c>
      <c r="G278" s="231" t="s">
        <v>206</v>
      </c>
      <c r="H278" s="232">
        <v>62.959000000000003</v>
      </c>
      <c r="I278" s="233"/>
      <c r="J278" s="234">
        <f>ROUND(I278*H278,2)</f>
        <v>0</v>
      </c>
      <c r="K278" s="235"/>
      <c r="L278" s="44"/>
      <c r="M278" s="236" t="s">
        <v>1</v>
      </c>
      <c r="N278" s="237" t="s">
        <v>42</v>
      </c>
      <c r="O278" s="91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0" t="s">
        <v>166</v>
      </c>
      <c r="AT278" s="240" t="s">
        <v>162</v>
      </c>
      <c r="AU278" s="240" t="s">
        <v>86</v>
      </c>
      <c r="AY278" s="17" t="s">
        <v>159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7" t="s">
        <v>84</v>
      </c>
      <c r="BK278" s="241">
        <f>ROUND(I278*H278,2)</f>
        <v>0</v>
      </c>
      <c r="BL278" s="17" t="s">
        <v>166</v>
      </c>
      <c r="BM278" s="240" t="s">
        <v>2003</v>
      </c>
    </row>
    <row r="279" s="12" customFormat="1" ht="22.8" customHeight="1">
      <c r="A279" s="12"/>
      <c r="B279" s="213"/>
      <c r="C279" s="214"/>
      <c r="D279" s="215" t="s">
        <v>76</v>
      </c>
      <c r="E279" s="226" t="s">
        <v>334</v>
      </c>
      <c r="F279" s="226" t="s">
        <v>335</v>
      </c>
      <c r="G279" s="214"/>
      <c r="H279" s="214"/>
      <c r="I279" s="217"/>
      <c r="J279" s="227">
        <f>BK279</f>
        <v>0</v>
      </c>
      <c r="K279" s="214"/>
      <c r="L279" s="218"/>
      <c r="M279" s="219"/>
      <c r="N279" s="220"/>
      <c r="O279" s="220"/>
      <c r="P279" s="221">
        <f>P280</f>
        <v>0</v>
      </c>
      <c r="Q279" s="220"/>
      <c r="R279" s="221">
        <f>R280</f>
        <v>0</v>
      </c>
      <c r="S279" s="220"/>
      <c r="T279" s="222">
        <f>T280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3" t="s">
        <v>84</v>
      </c>
      <c r="AT279" s="224" t="s">
        <v>76</v>
      </c>
      <c r="AU279" s="224" t="s">
        <v>84</v>
      </c>
      <c r="AY279" s="223" t="s">
        <v>159</v>
      </c>
      <c r="BK279" s="225">
        <f>BK280</f>
        <v>0</v>
      </c>
    </row>
    <row r="280" s="2" customFormat="1" ht="24.15" customHeight="1">
      <c r="A280" s="38"/>
      <c r="B280" s="39"/>
      <c r="C280" s="228" t="s">
        <v>584</v>
      </c>
      <c r="D280" s="228" t="s">
        <v>162</v>
      </c>
      <c r="E280" s="229" t="s">
        <v>2004</v>
      </c>
      <c r="F280" s="230" t="s">
        <v>2005</v>
      </c>
      <c r="G280" s="231" t="s">
        <v>206</v>
      </c>
      <c r="H280" s="232">
        <v>189.14699999999999</v>
      </c>
      <c r="I280" s="233"/>
      <c r="J280" s="234">
        <f>ROUND(I280*H280,2)</f>
        <v>0</v>
      </c>
      <c r="K280" s="235"/>
      <c r="L280" s="44"/>
      <c r="M280" s="236" t="s">
        <v>1</v>
      </c>
      <c r="N280" s="237" t="s">
        <v>42</v>
      </c>
      <c r="O280" s="91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0" t="s">
        <v>166</v>
      </c>
      <c r="AT280" s="240" t="s">
        <v>162</v>
      </c>
      <c r="AU280" s="240" t="s">
        <v>86</v>
      </c>
      <c r="AY280" s="17" t="s">
        <v>159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7" t="s">
        <v>84</v>
      </c>
      <c r="BK280" s="241">
        <f>ROUND(I280*H280,2)</f>
        <v>0</v>
      </c>
      <c r="BL280" s="17" t="s">
        <v>166</v>
      </c>
      <c r="BM280" s="240" t="s">
        <v>2006</v>
      </c>
    </row>
    <row r="281" s="12" customFormat="1" ht="25.92" customHeight="1">
      <c r="A281" s="12"/>
      <c r="B281" s="213"/>
      <c r="C281" s="214"/>
      <c r="D281" s="215" t="s">
        <v>76</v>
      </c>
      <c r="E281" s="216" t="s">
        <v>718</v>
      </c>
      <c r="F281" s="216" t="s">
        <v>719</v>
      </c>
      <c r="G281" s="214"/>
      <c r="H281" s="214"/>
      <c r="I281" s="217"/>
      <c r="J281" s="200">
        <f>BK281</f>
        <v>0</v>
      </c>
      <c r="K281" s="214"/>
      <c r="L281" s="218"/>
      <c r="M281" s="219"/>
      <c r="N281" s="220"/>
      <c r="O281" s="220"/>
      <c r="P281" s="221">
        <f>SUM(P282:P285)</f>
        <v>0</v>
      </c>
      <c r="Q281" s="220"/>
      <c r="R281" s="221">
        <f>SUM(R282:R285)</f>
        <v>0</v>
      </c>
      <c r="S281" s="220"/>
      <c r="T281" s="222">
        <f>SUM(T282:T285)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3" t="s">
        <v>178</v>
      </c>
      <c r="AT281" s="224" t="s">
        <v>76</v>
      </c>
      <c r="AU281" s="224" t="s">
        <v>77</v>
      </c>
      <c r="AY281" s="223" t="s">
        <v>159</v>
      </c>
      <c r="BK281" s="225">
        <f>SUM(BK282:BK285)</f>
        <v>0</v>
      </c>
    </row>
    <row r="282" s="2" customFormat="1" ht="16.5" customHeight="1">
      <c r="A282" s="38"/>
      <c r="B282" s="39"/>
      <c r="C282" s="228" t="s">
        <v>587</v>
      </c>
      <c r="D282" s="228" t="s">
        <v>162</v>
      </c>
      <c r="E282" s="229" t="s">
        <v>721</v>
      </c>
      <c r="F282" s="230" t="s">
        <v>722</v>
      </c>
      <c r="G282" s="231" t="s">
        <v>165</v>
      </c>
      <c r="H282" s="232">
        <v>1</v>
      </c>
      <c r="I282" s="233"/>
      <c r="J282" s="234">
        <f>ROUND(I282*H282,2)</f>
        <v>0</v>
      </c>
      <c r="K282" s="235"/>
      <c r="L282" s="44"/>
      <c r="M282" s="236" t="s">
        <v>1</v>
      </c>
      <c r="N282" s="237" t="s">
        <v>42</v>
      </c>
      <c r="O282" s="91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40" t="s">
        <v>723</v>
      </c>
      <c r="AT282" s="240" t="s">
        <v>162</v>
      </c>
      <c r="AU282" s="240" t="s">
        <v>84</v>
      </c>
      <c r="AY282" s="17" t="s">
        <v>159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7" t="s">
        <v>84</v>
      </c>
      <c r="BK282" s="241">
        <f>ROUND(I282*H282,2)</f>
        <v>0</v>
      </c>
      <c r="BL282" s="17" t="s">
        <v>723</v>
      </c>
      <c r="BM282" s="240" t="s">
        <v>2007</v>
      </c>
    </row>
    <row r="283" s="2" customFormat="1" ht="16.5" customHeight="1">
      <c r="A283" s="38"/>
      <c r="B283" s="39"/>
      <c r="C283" s="228" t="s">
        <v>593</v>
      </c>
      <c r="D283" s="228" t="s">
        <v>162</v>
      </c>
      <c r="E283" s="229" t="s">
        <v>726</v>
      </c>
      <c r="F283" s="230" t="s">
        <v>727</v>
      </c>
      <c r="G283" s="231" t="s">
        <v>728</v>
      </c>
      <c r="H283" s="291"/>
      <c r="I283" s="233"/>
      <c r="J283" s="234">
        <f>ROUND(I283*H283,2)</f>
        <v>0</v>
      </c>
      <c r="K283" s="235"/>
      <c r="L283" s="44"/>
      <c r="M283" s="236" t="s">
        <v>1</v>
      </c>
      <c r="N283" s="237" t="s">
        <v>42</v>
      </c>
      <c r="O283" s="91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0" t="s">
        <v>723</v>
      </c>
      <c r="AT283" s="240" t="s">
        <v>162</v>
      </c>
      <c r="AU283" s="240" t="s">
        <v>84</v>
      </c>
      <c r="AY283" s="17" t="s">
        <v>159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7" t="s">
        <v>84</v>
      </c>
      <c r="BK283" s="241">
        <f>ROUND(I283*H283,2)</f>
        <v>0</v>
      </c>
      <c r="BL283" s="17" t="s">
        <v>723</v>
      </c>
      <c r="BM283" s="240" t="s">
        <v>2008</v>
      </c>
    </row>
    <row r="284" s="2" customFormat="1" ht="16.5" customHeight="1">
      <c r="A284" s="38"/>
      <c r="B284" s="39"/>
      <c r="C284" s="228" t="s">
        <v>599</v>
      </c>
      <c r="D284" s="228" t="s">
        <v>162</v>
      </c>
      <c r="E284" s="229" t="s">
        <v>735</v>
      </c>
      <c r="F284" s="230" t="s">
        <v>736</v>
      </c>
      <c r="G284" s="231" t="s">
        <v>728</v>
      </c>
      <c r="H284" s="291"/>
      <c r="I284" s="233"/>
      <c r="J284" s="234">
        <f>ROUND(I284*H284,2)</f>
        <v>0</v>
      </c>
      <c r="K284" s="235"/>
      <c r="L284" s="44"/>
      <c r="M284" s="236" t="s">
        <v>1</v>
      </c>
      <c r="N284" s="237" t="s">
        <v>42</v>
      </c>
      <c r="O284" s="91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0" t="s">
        <v>723</v>
      </c>
      <c r="AT284" s="240" t="s">
        <v>162</v>
      </c>
      <c r="AU284" s="240" t="s">
        <v>84</v>
      </c>
      <c r="AY284" s="17" t="s">
        <v>159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7" t="s">
        <v>84</v>
      </c>
      <c r="BK284" s="241">
        <f>ROUND(I284*H284,2)</f>
        <v>0</v>
      </c>
      <c r="BL284" s="17" t="s">
        <v>723</v>
      </c>
      <c r="BM284" s="240" t="s">
        <v>2009</v>
      </c>
    </row>
    <row r="285" s="2" customFormat="1" ht="16.5" customHeight="1">
      <c r="A285" s="38"/>
      <c r="B285" s="39"/>
      <c r="C285" s="228" t="s">
        <v>605</v>
      </c>
      <c r="D285" s="228" t="s">
        <v>162</v>
      </c>
      <c r="E285" s="229" t="s">
        <v>739</v>
      </c>
      <c r="F285" s="230" t="s">
        <v>740</v>
      </c>
      <c r="G285" s="231" t="s">
        <v>728</v>
      </c>
      <c r="H285" s="291"/>
      <c r="I285" s="233"/>
      <c r="J285" s="234">
        <f>ROUND(I285*H285,2)</f>
        <v>0</v>
      </c>
      <c r="K285" s="235"/>
      <c r="L285" s="44"/>
      <c r="M285" s="236" t="s">
        <v>1</v>
      </c>
      <c r="N285" s="237" t="s">
        <v>42</v>
      </c>
      <c r="O285" s="91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0" t="s">
        <v>723</v>
      </c>
      <c r="AT285" s="240" t="s">
        <v>162</v>
      </c>
      <c r="AU285" s="240" t="s">
        <v>84</v>
      </c>
      <c r="AY285" s="17" t="s">
        <v>159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7" t="s">
        <v>84</v>
      </c>
      <c r="BK285" s="241">
        <f>ROUND(I285*H285,2)</f>
        <v>0</v>
      </c>
      <c r="BL285" s="17" t="s">
        <v>723</v>
      </c>
      <c r="BM285" s="240" t="s">
        <v>2010</v>
      </c>
    </row>
    <row r="286" s="2" customFormat="1" ht="49.92" customHeight="1">
      <c r="A286" s="38"/>
      <c r="B286" s="39"/>
      <c r="C286" s="40"/>
      <c r="D286" s="40"/>
      <c r="E286" s="216" t="s">
        <v>742</v>
      </c>
      <c r="F286" s="216" t="s">
        <v>743</v>
      </c>
      <c r="G286" s="40"/>
      <c r="H286" s="40"/>
      <c r="I286" s="40"/>
      <c r="J286" s="200">
        <f>BK286</f>
        <v>0</v>
      </c>
      <c r="K286" s="40"/>
      <c r="L286" s="44"/>
      <c r="M286" s="278"/>
      <c r="N286" s="279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76</v>
      </c>
      <c r="AU286" s="17" t="s">
        <v>77</v>
      </c>
      <c r="AY286" s="17" t="s">
        <v>744</v>
      </c>
      <c r="BK286" s="241">
        <f>SUM(BK287:BK291)</f>
        <v>0</v>
      </c>
    </row>
    <row r="287" s="2" customFormat="1" ht="16.32" customHeight="1">
      <c r="A287" s="38"/>
      <c r="B287" s="39"/>
      <c r="C287" s="292" t="s">
        <v>1</v>
      </c>
      <c r="D287" s="292" t="s">
        <v>162</v>
      </c>
      <c r="E287" s="293" t="s">
        <v>1</v>
      </c>
      <c r="F287" s="294" t="s">
        <v>1</v>
      </c>
      <c r="G287" s="295" t="s">
        <v>1</v>
      </c>
      <c r="H287" s="296"/>
      <c r="I287" s="297"/>
      <c r="J287" s="298">
        <f>BK287</f>
        <v>0</v>
      </c>
      <c r="K287" s="235"/>
      <c r="L287" s="44"/>
      <c r="M287" s="299" t="s">
        <v>1</v>
      </c>
      <c r="N287" s="300" t="s">
        <v>42</v>
      </c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744</v>
      </c>
      <c r="AU287" s="17" t="s">
        <v>84</v>
      </c>
      <c r="AY287" s="17" t="s">
        <v>744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7" t="s">
        <v>84</v>
      </c>
      <c r="BK287" s="241">
        <f>I287*H287</f>
        <v>0</v>
      </c>
    </row>
    <row r="288" s="2" customFormat="1" ht="16.32" customHeight="1">
      <c r="A288" s="38"/>
      <c r="B288" s="39"/>
      <c r="C288" s="292" t="s">
        <v>1</v>
      </c>
      <c r="D288" s="292" t="s">
        <v>162</v>
      </c>
      <c r="E288" s="293" t="s">
        <v>1</v>
      </c>
      <c r="F288" s="294" t="s">
        <v>1</v>
      </c>
      <c r="G288" s="295" t="s">
        <v>1</v>
      </c>
      <c r="H288" s="296"/>
      <c r="I288" s="297"/>
      <c r="J288" s="298">
        <f>BK288</f>
        <v>0</v>
      </c>
      <c r="K288" s="235"/>
      <c r="L288" s="44"/>
      <c r="M288" s="299" t="s">
        <v>1</v>
      </c>
      <c r="N288" s="300" t="s">
        <v>42</v>
      </c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744</v>
      </c>
      <c r="AU288" s="17" t="s">
        <v>84</v>
      </c>
      <c r="AY288" s="17" t="s">
        <v>744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7" t="s">
        <v>84</v>
      </c>
      <c r="BK288" s="241">
        <f>I288*H288</f>
        <v>0</v>
      </c>
    </row>
    <row r="289" s="2" customFormat="1" ht="16.32" customHeight="1">
      <c r="A289" s="38"/>
      <c r="B289" s="39"/>
      <c r="C289" s="292" t="s">
        <v>1</v>
      </c>
      <c r="D289" s="292" t="s">
        <v>162</v>
      </c>
      <c r="E289" s="293" t="s">
        <v>1</v>
      </c>
      <c r="F289" s="294" t="s">
        <v>1</v>
      </c>
      <c r="G289" s="295" t="s">
        <v>1</v>
      </c>
      <c r="H289" s="296"/>
      <c r="I289" s="297"/>
      <c r="J289" s="298">
        <f>BK289</f>
        <v>0</v>
      </c>
      <c r="K289" s="235"/>
      <c r="L289" s="44"/>
      <c r="M289" s="299" t="s">
        <v>1</v>
      </c>
      <c r="N289" s="300" t="s">
        <v>42</v>
      </c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744</v>
      </c>
      <c r="AU289" s="17" t="s">
        <v>84</v>
      </c>
      <c r="AY289" s="17" t="s">
        <v>744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7" t="s">
        <v>84</v>
      </c>
      <c r="BK289" s="241">
        <f>I289*H289</f>
        <v>0</v>
      </c>
    </row>
    <row r="290" s="2" customFormat="1" ht="16.32" customHeight="1">
      <c r="A290" s="38"/>
      <c r="B290" s="39"/>
      <c r="C290" s="292" t="s">
        <v>1</v>
      </c>
      <c r="D290" s="292" t="s">
        <v>162</v>
      </c>
      <c r="E290" s="293" t="s">
        <v>1</v>
      </c>
      <c r="F290" s="294" t="s">
        <v>1</v>
      </c>
      <c r="G290" s="295" t="s">
        <v>1</v>
      </c>
      <c r="H290" s="296"/>
      <c r="I290" s="297"/>
      <c r="J290" s="298">
        <f>BK290</f>
        <v>0</v>
      </c>
      <c r="K290" s="235"/>
      <c r="L290" s="44"/>
      <c r="M290" s="299" t="s">
        <v>1</v>
      </c>
      <c r="N290" s="300" t="s">
        <v>42</v>
      </c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744</v>
      </c>
      <c r="AU290" s="17" t="s">
        <v>84</v>
      </c>
      <c r="AY290" s="17" t="s">
        <v>744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7" t="s">
        <v>84</v>
      </c>
      <c r="BK290" s="241">
        <f>I290*H290</f>
        <v>0</v>
      </c>
    </row>
    <row r="291" s="2" customFormat="1" ht="16.32" customHeight="1">
      <c r="A291" s="38"/>
      <c r="B291" s="39"/>
      <c r="C291" s="292" t="s">
        <v>1</v>
      </c>
      <c r="D291" s="292" t="s">
        <v>162</v>
      </c>
      <c r="E291" s="293" t="s">
        <v>1</v>
      </c>
      <c r="F291" s="294" t="s">
        <v>1</v>
      </c>
      <c r="G291" s="295" t="s">
        <v>1</v>
      </c>
      <c r="H291" s="296"/>
      <c r="I291" s="297"/>
      <c r="J291" s="298">
        <f>BK291</f>
        <v>0</v>
      </c>
      <c r="K291" s="235"/>
      <c r="L291" s="44"/>
      <c r="M291" s="299" t="s">
        <v>1</v>
      </c>
      <c r="N291" s="300" t="s">
        <v>42</v>
      </c>
      <c r="O291" s="301"/>
      <c r="P291" s="301"/>
      <c r="Q291" s="301"/>
      <c r="R291" s="301"/>
      <c r="S291" s="301"/>
      <c r="T291" s="30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744</v>
      </c>
      <c r="AU291" s="17" t="s">
        <v>84</v>
      </c>
      <c r="AY291" s="17" t="s">
        <v>744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7" t="s">
        <v>84</v>
      </c>
      <c r="BK291" s="241">
        <f>I291*H291</f>
        <v>0</v>
      </c>
    </row>
    <row r="292" s="2" customFormat="1" ht="6.96" customHeight="1">
      <c r="A292" s="38"/>
      <c r="B292" s="66"/>
      <c r="C292" s="67"/>
      <c r="D292" s="67"/>
      <c r="E292" s="67"/>
      <c r="F292" s="67"/>
      <c r="G292" s="67"/>
      <c r="H292" s="67"/>
      <c r="I292" s="67"/>
      <c r="J292" s="67"/>
      <c r="K292" s="67"/>
      <c r="L292" s="44"/>
      <c r="M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</row>
  </sheetData>
  <sheetProtection sheet="1" autoFilter="0" formatColumns="0" formatRows="0" objects="1" scenarios="1" spinCount="100000" saltValue="pNVSfSahG9QT/xFA1Sw9qSatcnqIh02OBcv77CRrOzJucEg3NnKuFl1OtPM4cQL91UsWDOnCJ0ROelIoWIli8w==" hashValue="7VOhPdvs2skAL1Uf/S8jPkN69/gJc7IhXLVe9jkew06fJF63VJdsue1MWZQgaVDQ+P6nMliRMjesrzql/oad4g==" algorithmName="SHA-512" password="CC35"/>
  <autoFilter ref="C128:K29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dataValidations count="2">
    <dataValidation type="list" allowBlank="1" showInputMessage="1" showErrorMessage="1" error="Povoleny jsou hodnoty K, M." sqref="D287:D292">
      <formula1>"K, M"</formula1>
    </dataValidation>
    <dataValidation type="list" allowBlank="1" showInputMessage="1" showErrorMessage="1" error="Povoleny jsou hodnoty základní, snížená, zákl. přenesená, sníž. přenesená, nulová." sqref="N287:N292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Tomšů</dc:creator>
  <cp:lastModifiedBy>Michal Tomšů</cp:lastModifiedBy>
  <dcterms:created xsi:type="dcterms:W3CDTF">2024-11-12T13:46:03Z</dcterms:created>
  <dcterms:modified xsi:type="dcterms:W3CDTF">2024-11-12T13:46:11Z</dcterms:modified>
</cp:coreProperties>
</file>