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Dokumenty\Pavel\Akce probíhající\CENTRA\Praha 5\Byty - Praha 5\240131 - Podklady pro VŘ\Janáčkovo Nábřeží 84-9, byt B1-a15\"/>
    </mc:Choice>
  </mc:AlternateContent>
  <bookViews>
    <workbookView xWindow="0" yWindow="0" windowWidth="0" windowHeight="0"/>
  </bookViews>
  <sheets>
    <sheet name="Rekapitulace zakázky" sheetId="1" r:id="rId1"/>
    <sheet name="240131 - 01 - Janáčkovo N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'240131 - 01 - Janáčkovo N...'!$C$112:$K$688</definedName>
    <definedName name="_xlnm.Print_Area" localSheetId="1">'240131 - 01 - Janáčkovo N...'!$C$4:$J$39,'240131 - 01 - Janáčkovo N...'!$C$45:$J$94,'240131 - 01 - Janáčkovo N...'!$C$100:$T$688</definedName>
    <definedName name="_xlnm.Print_Titles" localSheetId="1">'240131 - 01 - Janáčkovo N...'!$112:$112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688"/>
  <c r="BH688"/>
  <c r="BG688"/>
  <c r="BE688"/>
  <c r="T688"/>
  <c r="T687"/>
  <c r="R688"/>
  <c r="R687"/>
  <c r="P688"/>
  <c r="P687"/>
  <c r="BI685"/>
  <c r="BH685"/>
  <c r="BG685"/>
  <c r="BE685"/>
  <c r="T685"/>
  <c r="T684"/>
  <c r="R685"/>
  <c r="R684"/>
  <c r="P685"/>
  <c r="P684"/>
  <c r="BI682"/>
  <c r="BH682"/>
  <c r="BG682"/>
  <c r="BE682"/>
  <c r="T682"/>
  <c r="T681"/>
  <c r="R682"/>
  <c r="R681"/>
  <c r="P682"/>
  <c r="P681"/>
  <c r="BI679"/>
  <c r="BH679"/>
  <c r="BG679"/>
  <c r="BE679"/>
  <c r="T679"/>
  <c r="T678"/>
  <c r="T677"/>
  <c r="R679"/>
  <c r="R678"/>
  <c r="R677"/>
  <c r="P679"/>
  <c r="P678"/>
  <c r="P677"/>
  <c r="BI675"/>
  <c r="BH675"/>
  <c r="BG675"/>
  <c r="BE675"/>
  <c r="T675"/>
  <c r="R675"/>
  <c r="P675"/>
  <c r="BI673"/>
  <c r="BH673"/>
  <c r="BG673"/>
  <c r="BE673"/>
  <c r="T673"/>
  <c r="R673"/>
  <c r="P673"/>
  <c r="BI671"/>
  <c r="BH671"/>
  <c r="BG671"/>
  <c r="BE671"/>
  <c r="T671"/>
  <c r="R671"/>
  <c r="P671"/>
  <c r="BI669"/>
  <c r="BH669"/>
  <c r="BG669"/>
  <c r="BE669"/>
  <c r="T669"/>
  <c r="R669"/>
  <c r="P669"/>
  <c r="BI667"/>
  <c r="BH667"/>
  <c r="BG667"/>
  <c r="BE667"/>
  <c r="T667"/>
  <c r="R667"/>
  <c r="P667"/>
  <c r="BI665"/>
  <c r="BH665"/>
  <c r="BG665"/>
  <c r="BE665"/>
  <c r="T665"/>
  <c r="R665"/>
  <c r="P665"/>
  <c r="BI663"/>
  <c r="BH663"/>
  <c r="BG663"/>
  <c r="BE663"/>
  <c r="T663"/>
  <c r="R663"/>
  <c r="P663"/>
  <c r="BI660"/>
  <c r="BH660"/>
  <c r="BG660"/>
  <c r="BE660"/>
  <c r="T660"/>
  <c r="R660"/>
  <c r="P660"/>
  <c r="BI658"/>
  <c r="BH658"/>
  <c r="BG658"/>
  <c r="BE658"/>
  <c r="T658"/>
  <c r="R658"/>
  <c r="P658"/>
  <c r="BI656"/>
  <c r="BH656"/>
  <c r="BG656"/>
  <c r="BE656"/>
  <c r="T656"/>
  <c r="R656"/>
  <c r="P656"/>
  <c r="BI654"/>
  <c r="BH654"/>
  <c r="BG654"/>
  <c r="BE654"/>
  <c r="T654"/>
  <c r="R654"/>
  <c r="P654"/>
  <c r="BI651"/>
  <c r="BH651"/>
  <c r="BG651"/>
  <c r="BE651"/>
  <c r="T651"/>
  <c r="R651"/>
  <c r="P651"/>
  <c r="BI649"/>
  <c r="BH649"/>
  <c r="BG649"/>
  <c r="BE649"/>
  <c r="T649"/>
  <c r="R649"/>
  <c r="P649"/>
  <c r="BI647"/>
  <c r="BH647"/>
  <c r="BG647"/>
  <c r="BE647"/>
  <c r="T647"/>
  <c r="R647"/>
  <c r="P647"/>
  <c r="BI645"/>
  <c r="BH645"/>
  <c r="BG645"/>
  <c r="BE645"/>
  <c r="T645"/>
  <c r="R645"/>
  <c r="P645"/>
  <c r="BI643"/>
  <c r="BH643"/>
  <c r="BG643"/>
  <c r="BE643"/>
  <c r="T643"/>
  <c r="R643"/>
  <c r="P643"/>
  <c r="BI641"/>
  <c r="BH641"/>
  <c r="BG641"/>
  <c r="BE641"/>
  <c r="T641"/>
  <c r="R641"/>
  <c r="P641"/>
  <c r="BI639"/>
  <c r="BH639"/>
  <c r="BG639"/>
  <c r="BE639"/>
  <c r="T639"/>
  <c r="R639"/>
  <c r="P639"/>
  <c r="BI628"/>
  <c r="BH628"/>
  <c r="BG628"/>
  <c r="BE628"/>
  <c r="T628"/>
  <c r="R628"/>
  <c r="P628"/>
  <c r="BI627"/>
  <c r="BH627"/>
  <c r="BG627"/>
  <c r="BE627"/>
  <c r="T627"/>
  <c r="R627"/>
  <c r="P627"/>
  <c r="BI625"/>
  <c r="BH625"/>
  <c r="BG625"/>
  <c r="BE625"/>
  <c r="T625"/>
  <c r="R625"/>
  <c r="P625"/>
  <c r="BI622"/>
  <c r="BH622"/>
  <c r="BG622"/>
  <c r="BE622"/>
  <c r="T622"/>
  <c r="R622"/>
  <c r="P622"/>
  <c r="BI620"/>
  <c r="BH620"/>
  <c r="BG620"/>
  <c r="BE620"/>
  <c r="T620"/>
  <c r="R620"/>
  <c r="P620"/>
  <c r="BI618"/>
  <c r="BH618"/>
  <c r="BG618"/>
  <c r="BE618"/>
  <c r="T618"/>
  <c r="R618"/>
  <c r="P618"/>
  <c r="BI617"/>
  <c r="BH617"/>
  <c r="BG617"/>
  <c r="BE617"/>
  <c r="T617"/>
  <c r="R617"/>
  <c r="P617"/>
  <c r="BI615"/>
  <c r="BH615"/>
  <c r="BG615"/>
  <c r="BE615"/>
  <c r="T615"/>
  <c r="R615"/>
  <c r="P615"/>
  <c r="BI614"/>
  <c r="BH614"/>
  <c r="BG614"/>
  <c r="BE614"/>
  <c r="T614"/>
  <c r="R614"/>
  <c r="P614"/>
  <c r="BI613"/>
  <c r="BH613"/>
  <c r="BG613"/>
  <c r="BE613"/>
  <c r="T613"/>
  <c r="R613"/>
  <c r="P613"/>
  <c r="BI611"/>
  <c r="BH611"/>
  <c r="BG611"/>
  <c r="BE611"/>
  <c r="T611"/>
  <c r="R611"/>
  <c r="P611"/>
  <c r="BI610"/>
  <c r="BH610"/>
  <c r="BG610"/>
  <c r="BE610"/>
  <c r="T610"/>
  <c r="R610"/>
  <c r="P610"/>
  <c r="BI609"/>
  <c r="BH609"/>
  <c r="BG609"/>
  <c r="BE609"/>
  <c r="T609"/>
  <c r="R609"/>
  <c r="P609"/>
  <c r="BI607"/>
  <c r="BH607"/>
  <c r="BG607"/>
  <c r="BE607"/>
  <c r="T607"/>
  <c r="R607"/>
  <c r="P607"/>
  <c r="BI600"/>
  <c r="BH600"/>
  <c r="BG600"/>
  <c r="BE600"/>
  <c r="T600"/>
  <c r="R600"/>
  <c r="P600"/>
  <c r="BI598"/>
  <c r="BH598"/>
  <c r="BG598"/>
  <c r="BE598"/>
  <c r="T598"/>
  <c r="R598"/>
  <c r="P598"/>
  <c r="BI596"/>
  <c r="BH596"/>
  <c r="BG596"/>
  <c r="BE596"/>
  <c r="T596"/>
  <c r="R596"/>
  <c r="P596"/>
  <c r="BI593"/>
  <c r="BH593"/>
  <c r="BG593"/>
  <c r="BE593"/>
  <c r="T593"/>
  <c r="R593"/>
  <c r="P593"/>
  <c r="BI591"/>
  <c r="BH591"/>
  <c r="BG591"/>
  <c r="BE591"/>
  <c r="T591"/>
  <c r="R591"/>
  <c r="P591"/>
  <c r="BI589"/>
  <c r="BH589"/>
  <c r="BG589"/>
  <c r="BE589"/>
  <c r="T589"/>
  <c r="R589"/>
  <c r="P589"/>
  <c r="BI587"/>
  <c r="BH587"/>
  <c r="BG587"/>
  <c r="BE587"/>
  <c r="T587"/>
  <c r="R587"/>
  <c r="P587"/>
  <c r="BI585"/>
  <c r="BH585"/>
  <c r="BG585"/>
  <c r="BE585"/>
  <c r="T585"/>
  <c r="R585"/>
  <c r="P585"/>
  <c r="BI583"/>
  <c r="BH583"/>
  <c r="BG583"/>
  <c r="BE583"/>
  <c r="T583"/>
  <c r="R583"/>
  <c r="P583"/>
  <c r="BI581"/>
  <c r="BH581"/>
  <c r="BG581"/>
  <c r="BE581"/>
  <c r="T581"/>
  <c r="R581"/>
  <c r="P581"/>
  <c r="BI579"/>
  <c r="BH579"/>
  <c r="BG579"/>
  <c r="BE579"/>
  <c r="T579"/>
  <c r="R579"/>
  <c r="P579"/>
  <c r="BI577"/>
  <c r="BH577"/>
  <c r="BG577"/>
  <c r="BE577"/>
  <c r="T577"/>
  <c r="R577"/>
  <c r="P577"/>
  <c r="BI575"/>
  <c r="BH575"/>
  <c r="BG575"/>
  <c r="BE575"/>
  <c r="T575"/>
  <c r="R575"/>
  <c r="P575"/>
  <c r="BI573"/>
  <c r="BH573"/>
  <c r="BG573"/>
  <c r="BE573"/>
  <c r="T573"/>
  <c r="R573"/>
  <c r="P573"/>
  <c r="BI570"/>
  <c r="BH570"/>
  <c r="BG570"/>
  <c r="BE570"/>
  <c r="T570"/>
  <c r="R570"/>
  <c r="P570"/>
  <c r="BI568"/>
  <c r="BH568"/>
  <c r="BG568"/>
  <c r="BE568"/>
  <c r="T568"/>
  <c r="R568"/>
  <c r="P568"/>
  <c r="BI566"/>
  <c r="BH566"/>
  <c r="BG566"/>
  <c r="BE566"/>
  <c r="T566"/>
  <c r="R566"/>
  <c r="P566"/>
  <c r="BI564"/>
  <c r="BH564"/>
  <c r="BG564"/>
  <c r="BE564"/>
  <c r="T564"/>
  <c r="R564"/>
  <c r="P564"/>
  <c r="BI562"/>
  <c r="BH562"/>
  <c r="BG562"/>
  <c r="BE562"/>
  <c r="T562"/>
  <c r="R562"/>
  <c r="P562"/>
  <c r="BI559"/>
  <c r="BH559"/>
  <c r="BG559"/>
  <c r="BE559"/>
  <c r="T559"/>
  <c r="R559"/>
  <c r="P559"/>
  <c r="BI557"/>
  <c r="BH557"/>
  <c r="BG557"/>
  <c r="BE557"/>
  <c r="T557"/>
  <c r="R557"/>
  <c r="P557"/>
  <c r="BI555"/>
  <c r="BH555"/>
  <c r="BG555"/>
  <c r="BE555"/>
  <c r="T555"/>
  <c r="R555"/>
  <c r="P555"/>
  <c r="BI553"/>
  <c r="BH553"/>
  <c r="BG553"/>
  <c r="BE553"/>
  <c r="T553"/>
  <c r="R553"/>
  <c r="P553"/>
  <c r="BI550"/>
  <c r="BH550"/>
  <c r="BG550"/>
  <c r="BE550"/>
  <c r="T550"/>
  <c r="R550"/>
  <c r="P550"/>
  <c r="BI547"/>
  <c r="BH547"/>
  <c r="BG547"/>
  <c r="BE547"/>
  <c r="T547"/>
  <c r="R547"/>
  <c r="P547"/>
  <c r="BI545"/>
  <c r="BH545"/>
  <c r="BG545"/>
  <c r="BE545"/>
  <c r="T545"/>
  <c r="R545"/>
  <c r="P545"/>
  <c r="BI542"/>
  <c r="BH542"/>
  <c r="BG542"/>
  <c r="BE542"/>
  <c r="T542"/>
  <c r="R542"/>
  <c r="P542"/>
  <c r="BI540"/>
  <c r="BH540"/>
  <c r="BG540"/>
  <c r="BE540"/>
  <c r="T540"/>
  <c r="R540"/>
  <c r="P540"/>
  <c r="BI539"/>
  <c r="BH539"/>
  <c r="BG539"/>
  <c r="BE539"/>
  <c r="T539"/>
  <c r="R539"/>
  <c r="P539"/>
  <c r="BI537"/>
  <c r="BH537"/>
  <c r="BG537"/>
  <c r="BE537"/>
  <c r="T537"/>
  <c r="R537"/>
  <c r="P537"/>
  <c r="BI535"/>
  <c r="BH535"/>
  <c r="BG535"/>
  <c r="BE535"/>
  <c r="T535"/>
  <c r="R535"/>
  <c r="P535"/>
  <c r="BI534"/>
  <c r="BH534"/>
  <c r="BG534"/>
  <c r="BE534"/>
  <c r="T534"/>
  <c r="R534"/>
  <c r="P534"/>
  <c r="BI532"/>
  <c r="BH532"/>
  <c r="BG532"/>
  <c r="BE532"/>
  <c r="T532"/>
  <c r="R532"/>
  <c r="P532"/>
  <c r="BI530"/>
  <c r="BH530"/>
  <c r="BG530"/>
  <c r="BE530"/>
  <c r="T530"/>
  <c r="R530"/>
  <c r="P530"/>
  <c r="BI529"/>
  <c r="BH529"/>
  <c r="BG529"/>
  <c r="BE529"/>
  <c r="T529"/>
  <c r="R529"/>
  <c r="P529"/>
  <c r="BI528"/>
  <c r="BH528"/>
  <c r="BG528"/>
  <c r="BE528"/>
  <c r="T528"/>
  <c r="R528"/>
  <c r="P528"/>
  <c r="BI527"/>
  <c r="BH527"/>
  <c r="BG527"/>
  <c r="BE527"/>
  <c r="T527"/>
  <c r="R527"/>
  <c r="P527"/>
  <c r="BI525"/>
  <c r="BH525"/>
  <c r="BG525"/>
  <c r="BE525"/>
  <c r="T525"/>
  <c r="R525"/>
  <c r="P525"/>
  <c r="BI524"/>
  <c r="BH524"/>
  <c r="BG524"/>
  <c r="BE524"/>
  <c r="T524"/>
  <c r="R524"/>
  <c r="P524"/>
  <c r="BI522"/>
  <c r="BH522"/>
  <c r="BG522"/>
  <c r="BE522"/>
  <c r="T522"/>
  <c r="R522"/>
  <c r="P522"/>
  <c r="BI520"/>
  <c r="BH520"/>
  <c r="BG520"/>
  <c r="BE520"/>
  <c r="T520"/>
  <c r="R520"/>
  <c r="P520"/>
  <c r="BI518"/>
  <c r="BH518"/>
  <c r="BG518"/>
  <c r="BE518"/>
  <c r="T518"/>
  <c r="R518"/>
  <c r="P518"/>
  <c r="BI509"/>
  <c r="BH509"/>
  <c r="BG509"/>
  <c r="BE509"/>
  <c r="T509"/>
  <c r="R509"/>
  <c r="P509"/>
  <c r="BI507"/>
  <c r="BH507"/>
  <c r="BG507"/>
  <c r="BE507"/>
  <c r="T507"/>
  <c r="R507"/>
  <c r="P507"/>
  <c r="BI505"/>
  <c r="BH505"/>
  <c r="BG505"/>
  <c r="BE505"/>
  <c r="T505"/>
  <c r="R505"/>
  <c r="P505"/>
  <c r="BI504"/>
  <c r="BH504"/>
  <c r="BG504"/>
  <c r="BE504"/>
  <c r="T504"/>
  <c r="R504"/>
  <c r="P504"/>
  <c r="BI502"/>
  <c r="BH502"/>
  <c r="BG502"/>
  <c r="BE502"/>
  <c r="T502"/>
  <c r="R502"/>
  <c r="P502"/>
  <c r="BI500"/>
  <c r="BH500"/>
  <c r="BG500"/>
  <c r="BE500"/>
  <c r="T500"/>
  <c r="R500"/>
  <c r="P500"/>
  <c r="BI497"/>
  <c r="BH497"/>
  <c r="BG497"/>
  <c r="BE497"/>
  <c r="T497"/>
  <c r="R497"/>
  <c r="P497"/>
  <c r="BI495"/>
  <c r="BH495"/>
  <c r="BG495"/>
  <c r="BE495"/>
  <c r="T495"/>
  <c r="R495"/>
  <c r="P495"/>
  <c r="BI492"/>
  <c r="BH492"/>
  <c r="BG492"/>
  <c r="BE492"/>
  <c r="T492"/>
  <c r="R492"/>
  <c r="P492"/>
  <c r="BI490"/>
  <c r="BH490"/>
  <c r="BG490"/>
  <c r="BE490"/>
  <c r="T490"/>
  <c r="R490"/>
  <c r="P490"/>
  <c r="BI487"/>
  <c r="BH487"/>
  <c r="BG487"/>
  <c r="BE487"/>
  <c r="T487"/>
  <c r="R487"/>
  <c r="P487"/>
  <c r="BI485"/>
  <c r="BH485"/>
  <c r="BG485"/>
  <c r="BE485"/>
  <c r="T485"/>
  <c r="R485"/>
  <c r="P485"/>
  <c r="BI483"/>
  <c r="BH483"/>
  <c r="BG483"/>
  <c r="BE483"/>
  <c r="T483"/>
  <c r="R483"/>
  <c r="P483"/>
  <c r="BI482"/>
  <c r="BH482"/>
  <c r="BG482"/>
  <c r="BE482"/>
  <c r="T482"/>
  <c r="R482"/>
  <c r="P482"/>
  <c r="BI480"/>
  <c r="BH480"/>
  <c r="BG480"/>
  <c r="BE480"/>
  <c r="T480"/>
  <c r="R480"/>
  <c r="P480"/>
  <c r="BI479"/>
  <c r="BH479"/>
  <c r="BG479"/>
  <c r="BE479"/>
  <c r="T479"/>
  <c r="R479"/>
  <c r="P479"/>
  <c r="BI477"/>
  <c r="BH477"/>
  <c r="BG477"/>
  <c r="BE477"/>
  <c r="T477"/>
  <c r="R477"/>
  <c r="P477"/>
  <c r="BI474"/>
  <c r="BH474"/>
  <c r="BG474"/>
  <c r="BE474"/>
  <c r="T474"/>
  <c r="R474"/>
  <c r="P474"/>
  <c r="BI472"/>
  <c r="BH472"/>
  <c r="BG472"/>
  <c r="BE472"/>
  <c r="T472"/>
  <c r="R472"/>
  <c r="P472"/>
  <c r="BI471"/>
  <c r="BH471"/>
  <c r="BG471"/>
  <c r="BE471"/>
  <c r="T471"/>
  <c r="R471"/>
  <c r="P471"/>
  <c r="BI469"/>
  <c r="BH469"/>
  <c r="BG469"/>
  <c r="BE469"/>
  <c r="T469"/>
  <c r="R469"/>
  <c r="P469"/>
  <c r="BI468"/>
  <c r="BH468"/>
  <c r="BG468"/>
  <c r="BE468"/>
  <c r="T468"/>
  <c r="R468"/>
  <c r="P468"/>
  <c r="BI466"/>
  <c r="BH466"/>
  <c r="BG466"/>
  <c r="BE466"/>
  <c r="T466"/>
  <c r="R466"/>
  <c r="P466"/>
  <c r="BI463"/>
  <c r="BH463"/>
  <c r="BG463"/>
  <c r="BE463"/>
  <c r="T463"/>
  <c r="R463"/>
  <c r="P463"/>
  <c r="BI461"/>
  <c r="BH461"/>
  <c r="BG461"/>
  <c r="BE461"/>
  <c r="T461"/>
  <c r="R461"/>
  <c r="P461"/>
  <c r="BI458"/>
  <c r="BH458"/>
  <c r="BG458"/>
  <c r="BE458"/>
  <c r="T458"/>
  <c r="R458"/>
  <c r="P458"/>
  <c r="BI456"/>
  <c r="BH456"/>
  <c r="BG456"/>
  <c r="BE456"/>
  <c r="T456"/>
  <c r="R456"/>
  <c r="P456"/>
  <c r="BI455"/>
  <c r="BH455"/>
  <c r="BG455"/>
  <c r="BE455"/>
  <c r="T455"/>
  <c r="R455"/>
  <c r="P455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49"/>
  <c r="BH449"/>
  <c r="BG449"/>
  <c r="BE449"/>
  <c r="T449"/>
  <c r="R449"/>
  <c r="P449"/>
  <c r="BI447"/>
  <c r="BH447"/>
  <c r="BG447"/>
  <c r="BE447"/>
  <c r="T447"/>
  <c r="R447"/>
  <c r="P447"/>
  <c r="BI446"/>
  <c r="BH446"/>
  <c r="BG446"/>
  <c r="BE446"/>
  <c r="T446"/>
  <c r="R446"/>
  <c r="P446"/>
  <c r="BI444"/>
  <c r="BH444"/>
  <c r="BG444"/>
  <c r="BE444"/>
  <c r="T444"/>
  <c r="R444"/>
  <c r="P444"/>
  <c r="BI442"/>
  <c r="BH442"/>
  <c r="BG442"/>
  <c r="BE442"/>
  <c r="T442"/>
  <c r="R442"/>
  <c r="P442"/>
  <c r="BI440"/>
  <c r="BH440"/>
  <c r="BG440"/>
  <c r="BE440"/>
  <c r="T440"/>
  <c r="R440"/>
  <c r="P440"/>
  <c r="BI437"/>
  <c r="BH437"/>
  <c r="BG437"/>
  <c r="BE437"/>
  <c r="T437"/>
  <c r="R437"/>
  <c r="P437"/>
  <c r="BI435"/>
  <c r="BH435"/>
  <c r="BG435"/>
  <c r="BE435"/>
  <c r="T435"/>
  <c r="R435"/>
  <c r="P435"/>
  <c r="BI431"/>
  <c r="BH431"/>
  <c r="BG431"/>
  <c r="BE431"/>
  <c r="T431"/>
  <c r="R431"/>
  <c r="P431"/>
  <c r="BI426"/>
  <c r="BH426"/>
  <c r="BG426"/>
  <c r="BE426"/>
  <c r="T426"/>
  <c r="R426"/>
  <c r="P426"/>
  <c r="BI422"/>
  <c r="BH422"/>
  <c r="BG422"/>
  <c r="BE422"/>
  <c r="T422"/>
  <c r="R422"/>
  <c r="P422"/>
  <c r="BI417"/>
  <c r="BH417"/>
  <c r="BG417"/>
  <c r="BE417"/>
  <c r="T417"/>
  <c r="R417"/>
  <c r="P417"/>
  <c r="BI416"/>
  <c r="BH416"/>
  <c r="BG416"/>
  <c r="BE416"/>
  <c r="T416"/>
  <c r="R416"/>
  <c r="P416"/>
  <c r="BI414"/>
  <c r="BH414"/>
  <c r="BG414"/>
  <c r="BE414"/>
  <c r="T414"/>
  <c r="R414"/>
  <c r="P414"/>
  <c r="BI411"/>
  <c r="BH411"/>
  <c r="BG411"/>
  <c r="BE411"/>
  <c r="T411"/>
  <c r="R411"/>
  <c r="P411"/>
  <c r="BI409"/>
  <c r="BH409"/>
  <c r="BG409"/>
  <c r="BE409"/>
  <c r="T409"/>
  <c r="R409"/>
  <c r="P409"/>
  <c r="BI407"/>
  <c r="BH407"/>
  <c r="BG407"/>
  <c r="BE407"/>
  <c r="T407"/>
  <c r="R407"/>
  <c r="P407"/>
  <c r="BI405"/>
  <c r="BH405"/>
  <c r="BG405"/>
  <c r="BE405"/>
  <c r="T405"/>
  <c r="R405"/>
  <c r="P405"/>
  <c r="BI403"/>
  <c r="BH403"/>
  <c r="BG403"/>
  <c r="BE403"/>
  <c r="T403"/>
  <c r="R403"/>
  <c r="P403"/>
  <c r="BI400"/>
  <c r="BH400"/>
  <c r="BG400"/>
  <c r="BE400"/>
  <c r="T400"/>
  <c r="R400"/>
  <c r="P400"/>
  <c r="BI398"/>
  <c r="BH398"/>
  <c r="BG398"/>
  <c r="BE398"/>
  <c r="T398"/>
  <c r="R398"/>
  <c r="P398"/>
  <c r="BI396"/>
  <c r="BH396"/>
  <c r="BG396"/>
  <c r="BE396"/>
  <c r="T396"/>
  <c r="R396"/>
  <c r="P396"/>
  <c r="BI394"/>
  <c r="BH394"/>
  <c r="BG394"/>
  <c r="BE394"/>
  <c r="T394"/>
  <c r="R394"/>
  <c r="P394"/>
  <c r="BI392"/>
  <c r="BH392"/>
  <c r="BG392"/>
  <c r="BE392"/>
  <c r="T392"/>
  <c r="R392"/>
  <c r="P392"/>
  <c r="BI390"/>
  <c r="BH390"/>
  <c r="BG390"/>
  <c r="BE390"/>
  <c r="T390"/>
  <c r="R390"/>
  <c r="P390"/>
  <c r="BI388"/>
  <c r="BH388"/>
  <c r="BG388"/>
  <c r="BE388"/>
  <c r="T388"/>
  <c r="R388"/>
  <c r="P388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0"/>
  <c r="BH380"/>
  <c r="BG380"/>
  <c r="BE380"/>
  <c r="T380"/>
  <c r="R380"/>
  <c r="P380"/>
  <c r="BI377"/>
  <c r="BH377"/>
  <c r="BG377"/>
  <c r="BE377"/>
  <c r="T377"/>
  <c r="R377"/>
  <c r="P377"/>
  <c r="BI375"/>
  <c r="BH375"/>
  <c r="BG375"/>
  <c r="BE375"/>
  <c r="T375"/>
  <c r="R375"/>
  <c r="P375"/>
  <c r="BI373"/>
  <c r="BH373"/>
  <c r="BG373"/>
  <c r="BE373"/>
  <c r="T373"/>
  <c r="R373"/>
  <c r="P373"/>
  <c r="BI371"/>
  <c r="BH371"/>
  <c r="BG371"/>
  <c r="BE371"/>
  <c r="T371"/>
  <c r="R371"/>
  <c r="P371"/>
  <c r="BI369"/>
  <c r="BH369"/>
  <c r="BG369"/>
  <c r="BE369"/>
  <c r="T369"/>
  <c r="R369"/>
  <c r="P369"/>
  <c r="BI367"/>
  <c r="BH367"/>
  <c r="BG367"/>
  <c r="BE367"/>
  <c r="T367"/>
  <c r="R367"/>
  <c r="P367"/>
  <c r="BI364"/>
  <c r="BH364"/>
  <c r="BG364"/>
  <c r="BE364"/>
  <c r="T364"/>
  <c r="R364"/>
  <c r="P364"/>
  <c r="BI361"/>
  <c r="BH361"/>
  <c r="BG361"/>
  <c r="BE361"/>
  <c r="T361"/>
  <c r="R361"/>
  <c r="P361"/>
  <c r="BI359"/>
  <c r="BH359"/>
  <c r="BG359"/>
  <c r="BE359"/>
  <c r="T359"/>
  <c r="R359"/>
  <c r="P359"/>
  <c r="BI357"/>
  <c r="BH357"/>
  <c r="BG357"/>
  <c r="BE357"/>
  <c r="T357"/>
  <c r="R357"/>
  <c r="P357"/>
  <c r="BI354"/>
  <c r="BH354"/>
  <c r="BG354"/>
  <c r="BE354"/>
  <c r="T354"/>
  <c r="R354"/>
  <c r="P354"/>
  <c r="BI353"/>
  <c r="BH353"/>
  <c r="BG353"/>
  <c r="BE353"/>
  <c r="T353"/>
  <c r="R353"/>
  <c r="P353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6"/>
  <c r="BH346"/>
  <c r="BG346"/>
  <c r="BE346"/>
  <c r="T346"/>
  <c r="R346"/>
  <c r="P346"/>
  <c r="BI344"/>
  <c r="BH344"/>
  <c r="BG344"/>
  <c r="BE344"/>
  <c r="T344"/>
  <c r="R344"/>
  <c r="P344"/>
  <c r="BI343"/>
  <c r="BH343"/>
  <c r="BG343"/>
  <c r="BE343"/>
  <c r="T343"/>
  <c r="R343"/>
  <c r="P343"/>
  <c r="BI341"/>
  <c r="BH341"/>
  <c r="BG341"/>
  <c r="BE341"/>
  <c r="T341"/>
  <c r="R341"/>
  <c r="P341"/>
  <c r="BI340"/>
  <c r="BH340"/>
  <c r="BG340"/>
  <c r="BE340"/>
  <c r="T340"/>
  <c r="R340"/>
  <c r="P340"/>
  <c r="BI338"/>
  <c r="BH338"/>
  <c r="BG338"/>
  <c r="BE338"/>
  <c r="T338"/>
  <c r="R338"/>
  <c r="P338"/>
  <c r="BI336"/>
  <c r="BH336"/>
  <c r="BG336"/>
  <c r="BE336"/>
  <c r="T336"/>
  <c r="R336"/>
  <c r="P336"/>
  <c r="BI334"/>
  <c r="BH334"/>
  <c r="BG334"/>
  <c r="BE334"/>
  <c r="T334"/>
  <c r="R334"/>
  <c r="P334"/>
  <c r="BI333"/>
  <c r="BH333"/>
  <c r="BG333"/>
  <c r="BE333"/>
  <c r="T333"/>
  <c r="R333"/>
  <c r="P333"/>
  <c r="BI331"/>
  <c r="BH331"/>
  <c r="BG331"/>
  <c r="BE331"/>
  <c r="T331"/>
  <c r="R331"/>
  <c r="P331"/>
  <c r="BI329"/>
  <c r="BH329"/>
  <c r="BG329"/>
  <c r="BE329"/>
  <c r="T329"/>
  <c r="R329"/>
  <c r="P329"/>
  <c r="BI327"/>
  <c r="BH327"/>
  <c r="BG327"/>
  <c r="BE327"/>
  <c r="T327"/>
  <c r="R327"/>
  <c r="P327"/>
  <c r="BI325"/>
  <c r="BH325"/>
  <c r="BG325"/>
  <c r="BE325"/>
  <c r="T325"/>
  <c r="R325"/>
  <c r="P325"/>
  <c r="BI323"/>
  <c r="BH323"/>
  <c r="BG323"/>
  <c r="BE323"/>
  <c r="T323"/>
  <c r="R323"/>
  <c r="P323"/>
  <c r="BI322"/>
  <c r="BH322"/>
  <c r="BG322"/>
  <c r="BE322"/>
  <c r="T322"/>
  <c r="R322"/>
  <c r="P322"/>
  <c r="BI320"/>
  <c r="BH320"/>
  <c r="BG320"/>
  <c r="BE320"/>
  <c r="T320"/>
  <c r="R320"/>
  <c r="P320"/>
  <c r="BI318"/>
  <c r="BH318"/>
  <c r="BG318"/>
  <c r="BE318"/>
  <c r="T318"/>
  <c r="R318"/>
  <c r="P318"/>
  <c r="BI316"/>
  <c r="BH316"/>
  <c r="BG316"/>
  <c r="BE316"/>
  <c r="T316"/>
  <c r="R316"/>
  <c r="P316"/>
  <c r="BI314"/>
  <c r="BH314"/>
  <c r="BG314"/>
  <c r="BE314"/>
  <c r="T314"/>
  <c r="R314"/>
  <c r="P314"/>
  <c r="BI312"/>
  <c r="BH312"/>
  <c r="BG312"/>
  <c r="BE312"/>
  <c r="T312"/>
  <c r="R312"/>
  <c r="P312"/>
  <c r="BI310"/>
  <c r="BH310"/>
  <c r="BG310"/>
  <c r="BE310"/>
  <c r="T310"/>
  <c r="R310"/>
  <c r="P310"/>
  <c r="BI308"/>
  <c r="BH308"/>
  <c r="BG308"/>
  <c r="BE308"/>
  <c r="T308"/>
  <c r="R308"/>
  <c r="P308"/>
  <c r="BI306"/>
  <c r="BH306"/>
  <c r="BG306"/>
  <c r="BE306"/>
  <c r="T306"/>
  <c r="R306"/>
  <c r="P306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0"/>
  <c r="BH300"/>
  <c r="BG300"/>
  <c r="BE300"/>
  <c r="T300"/>
  <c r="R300"/>
  <c r="P300"/>
  <c r="BI297"/>
  <c r="BH297"/>
  <c r="BG297"/>
  <c r="BE297"/>
  <c r="T297"/>
  <c r="R297"/>
  <c r="P297"/>
  <c r="BI293"/>
  <c r="BH293"/>
  <c r="BG293"/>
  <c r="BE293"/>
  <c r="T293"/>
  <c r="R293"/>
  <c r="P293"/>
  <c r="BI291"/>
  <c r="BH291"/>
  <c r="BG291"/>
  <c r="BE291"/>
  <c r="T291"/>
  <c r="R291"/>
  <c r="P291"/>
  <c r="BI289"/>
  <c r="BH289"/>
  <c r="BG289"/>
  <c r="BE289"/>
  <c r="T289"/>
  <c r="R289"/>
  <c r="P289"/>
  <c r="BI287"/>
  <c r="BH287"/>
  <c r="BG287"/>
  <c r="BE287"/>
  <c r="T287"/>
  <c r="R287"/>
  <c r="P287"/>
  <c r="BI283"/>
  <c r="BH283"/>
  <c r="BG283"/>
  <c r="BE283"/>
  <c r="T283"/>
  <c r="R283"/>
  <c r="P283"/>
  <c r="BI278"/>
  <c r="BH278"/>
  <c r="BG278"/>
  <c r="BE278"/>
  <c r="T278"/>
  <c r="R278"/>
  <c r="P278"/>
  <c r="BI277"/>
  <c r="BH277"/>
  <c r="BG277"/>
  <c r="BE277"/>
  <c r="T277"/>
  <c r="R277"/>
  <c r="P277"/>
  <c r="BI274"/>
  <c r="BH274"/>
  <c r="BG274"/>
  <c r="BE274"/>
  <c r="T274"/>
  <c r="R274"/>
  <c r="P274"/>
  <c r="BI272"/>
  <c r="BH272"/>
  <c r="BG272"/>
  <c r="BE272"/>
  <c r="T272"/>
  <c r="R272"/>
  <c r="P272"/>
  <c r="BI271"/>
  <c r="BH271"/>
  <c r="BG271"/>
  <c r="BE271"/>
  <c r="T271"/>
  <c r="R271"/>
  <c r="P271"/>
  <c r="BI269"/>
  <c r="BH269"/>
  <c r="BG269"/>
  <c r="BE269"/>
  <c r="T269"/>
  <c r="R269"/>
  <c r="P269"/>
  <c r="BI267"/>
  <c r="BH267"/>
  <c r="BG267"/>
  <c r="BE267"/>
  <c r="T267"/>
  <c r="R267"/>
  <c r="P267"/>
  <c r="BI265"/>
  <c r="BH265"/>
  <c r="BG265"/>
  <c r="BE265"/>
  <c r="T265"/>
  <c r="R265"/>
  <c r="P265"/>
  <c r="BI263"/>
  <c r="BH263"/>
  <c r="BG263"/>
  <c r="BE263"/>
  <c r="T263"/>
  <c r="R263"/>
  <c r="P263"/>
  <c r="BI260"/>
  <c r="BH260"/>
  <c r="BG260"/>
  <c r="BE260"/>
  <c r="T260"/>
  <c r="R260"/>
  <c r="P260"/>
  <c r="BI258"/>
  <c r="BH258"/>
  <c r="BG258"/>
  <c r="BE258"/>
  <c r="T258"/>
  <c r="R258"/>
  <c r="P258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48"/>
  <c r="BH248"/>
  <c r="BG248"/>
  <c r="BE248"/>
  <c r="T248"/>
  <c r="R248"/>
  <c r="P248"/>
  <c r="BI246"/>
  <c r="BH246"/>
  <c r="BG246"/>
  <c r="BE246"/>
  <c r="T246"/>
  <c r="R246"/>
  <c r="P246"/>
  <c r="BI242"/>
  <c r="BH242"/>
  <c r="BG242"/>
  <c r="BE242"/>
  <c r="T242"/>
  <c r="T241"/>
  <c r="R242"/>
  <c r="R241"/>
  <c r="P242"/>
  <c r="P241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8"/>
  <c r="BH228"/>
  <c r="BG228"/>
  <c r="BE228"/>
  <c r="T228"/>
  <c r="R228"/>
  <c r="P228"/>
  <c r="BI226"/>
  <c r="BH226"/>
  <c r="BG226"/>
  <c r="BE226"/>
  <c r="T226"/>
  <c r="R226"/>
  <c r="P226"/>
  <c r="BI223"/>
  <c r="BH223"/>
  <c r="BG223"/>
  <c r="BE223"/>
  <c r="T223"/>
  <c r="R223"/>
  <c r="P223"/>
  <c r="BI221"/>
  <c r="BH221"/>
  <c r="BG221"/>
  <c r="BE221"/>
  <c r="T221"/>
  <c r="R221"/>
  <c r="P221"/>
  <c r="BI212"/>
  <c r="BH212"/>
  <c r="BG212"/>
  <c r="BE212"/>
  <c r="T212"/>
  <c r="R212"/>
  <c r="P212"/>
  <c r="BI205"/>
  <c r="BH205"/>
  <c r="BG205"/>
  <c r="BE205"/>
  <c r="T205"/>
  <c r="R205"/>
  <c r="P205"/>
  <c r="BI203"/>
  <c r="BH203"/>
  <c r="BG203"/>
  <c r="BE203"/>
  <c r="T203"/>
  <c r="R203"/>
  <c r="P203"/>
  <c r="BI200"/>
  <c r="BH200"/>
  <c r="BG200"/>
  <c r="BE200"/>
  <c r="T200"/>
  <c r="R200"/>
  <c r="P200"/>
  <c r="BI198"/>
  <c r="BH198"/>
  <c r="BG198"/>
  <c r="BE198"/>
  <c r="T198"/>
  <c r="R198"/>
  <c r="P198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90"/>
  <c r="BH190"/>
  <c r="BG190"/>
  <c r="BE190"/>
  <c r="T190"/>
  <c r="R190"/>
  <c r="P190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0"/>
  <c r="BH180"/>
  <c r="BG180"/>
  <c r="BE180"/>
  <c r="T180"/>
  <c r="R180"/>
  <c r="P180"/>
  <c r="BI177"/>
  <c r="BH177"/>
  <c r="BG177"/>
  <c r="BE177"/>
  <c r="T177"/>
  <c r="R177"/>
  <c r="P177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7"/>
  <c r="BH137"/>
  <c r="BG137"/>
  <c r="BE137"/>
  <c r="T137"/>
  <c r="R137"/>
  <c r="P137"/>
  <c r="BI135"/>
  <c r="BH135"/>
  <c r="BG135"/>
  <c r="BE135"/>
  <c r="T135"/>
  <c r="R135"/>
  <c r="P135"/>
  <c r="BI133"/>
  <c r="BH133"/>
  <c r="BG133"/>
  <c r="BE133"/>
  <c r="T133"/>
  <c r="R133"/>
  <c r="P133"/>
  <c r="BI130"/>
  <c r="BH130"/>
  <c r="BG130"/>
  <c r="BE130"/>
  <c r="T130"/>
  <c r="R130"/>
  <c r="P130"/>
  <c r="BI126"/>
  <c r="BH126"/>
  <c r="BG126"/>
  <c r="BE126"/>
  <c r="T126"/>
  <c r="R126"/>
  <c r="P126"/>
  <c r="BI124"/>
  <c r="BH124"/>
  <c r="BG124"/>
  <c r="BE124"/>
  <c r="T124"/>
  <c r="R124"/>
  <c r="P124"/>
  <c r="BI123"/>
  <c r="BH123"/>
  <c r="BG123"/>
  <c r="BE123"/>
  <c r="T123"/>
  <c r="R123"/>
  <c r="P123"/>
  <c r="BI121"/>
  <c r="BH121"/>
  <c r="BG121"/>
  <c r="BE121"/>
  <c r="T121"/>
  <c r="R121"/>
  <c r="P121"/>
  <c r="BI119"/>
  <c r="BH119"/>
  <c r="BG119"/>
  <c r="BE119"/>
  <c r="T119"/>
  <c r="R119"/>
  <c r="P119"/>
  <c r="BI116"/>
  <c r="BH116"/>
  <c r="BG116"/>
  <c r="BE116"/>
  <c r="T116"/>
  <c r="R116"/>
  <c r="P116"/>
  <c r="J110"/>
  <c r="F107"/>
  <c r="E105"/>
  <c r="J55"/>
  <c r="F52"/>
  <c r="E50"/>
  <c r="J21"/>
  <c r="E21"/>
  <c r="J54"/>
  <c r="J20"/>
  <c r="J18"/>
  <c r="E18"/>
  <c r="F110"/>
  <c r="J17"/>
  <c r="J15"/>
  <c r="E15"/>
  <c r="F109"/>
  <c r="J14"/>
  <c r="J12"/>
  <c r="J52"/>
  <c r="E7"/>
  <c r="E48"/>
  <c i="1" r="L50"/>
  <c r="AM50"/>
  <c r="AM49"/>
  <c r="L49"/>
  <c r="AM47"/>
  <c r="L47"/>
  <c r="L45"/>
  <c r="L44"/>
  <c i="2" r="J671"/>
  <c r="BK613"/>
  <c r="BK579"/>
  <c r="BK566"/>
  <c r="BK522"/>
  <c r="J442"/>
  <c r="J396"/>
  <c r="BK367"/>
  <c r="J283"/>
  <c r="J253"/>
  <c r="J177"/>
  <c r="J682"/>
  <c r="J656"/>
  <c r="BK480"/>
  <c r="BK442"/>
  <c r="J377"/>
  <c r="BK354"/>
  <c r="BK278"/>
  <c r="J212"/>
  <c r="J175"/>
  <c r="J152"/>
  <c r="BK654"/>
  <c r="J579"/>
  <c r="J524"/>
  <c r="J471"/>
  <c r="BK461"/>
  <c r="J380"/>
  <c r="J340"/>
  <c r="BK318"/>
  <c r="J277"/>
  <c r="J226"/>
  <c r="BK148"/>
  <c r="BK675"/>
  <c r="BK647"/>
  <c r="BK607"/>
  <c r="BK562"/>
  <c r="BK500"/>
  <c r="J469"/>
  <c r="J414"/>
  <c r="J382"/>
  <c r="J327"/>
  <c r="J300"/>
  <c r="BK265"/>
  <c r="J186"/>
  <c r="BK142"/>
  <c r="J673"/>
  <c r="BK614"/>
  <c r="BK570"/>
  <c r="BK490"/>
  <c r="BK447"/>
  <c r="BK407"/>
  <c r="BK336"/>
  <c r="J267"/>
  <c r="BK212"/>
  <c r="J137"/>
  <c r="BK628"/>
  <c r="J609"/>
  <c r="J555"/>
  <c r="BK532"/>
  <c r="J505"/>
  <c r="BK482"/>
  <c r="BK431"/>
  <c r="BK341"/>
  <c r="J308"/>
  <c r="BK239"/>
  <c r="BK192"/>
  <c r="BK133"/>
  <c r="BK622"/>
  <c r="J598"/>
  <c r="J557"/>
  <c r="BK535"/>
  <c r="BK487"/>
  <c r="J456"/>
  <c r="BK414"/>
  <c r="BK353"/>
  <c r="J323"/>
  <c r="J291"/>
  <c r="BK190"/>
  <c r="BK146"/>
  <c r="J371"/>
  <c r="BK198"/>
  <c r="J660"/>
  <c r="J628"/>
  <c r="BK611"/>
  <c r="BK575"/>
  <c r="J547"/>
  <c r="J518"/>
  <c r="BK477"/>
  <c r="BK392"/>
  <c r="J350"/>
  <c r="BK316"/>
  <c r="BK274"/>
  <c r="J233"/>
  <c r="BK164"/>
  <c r="J123"/>
  <c r="J658"/>
  <c r="J564"/>
  <c r="J490"/>
  <c r="BK458"/>
  <c r="J431"/>
  <c r="BK382"/>
  <c r="BK329"/>
  <c r="J312"/>
  <c r="J251"/>
  <c r="J192"/>
  <c r="BK167"/>
  <c r="J135"/>
  <c r="J651"/>
  <c r="J581"/>
  <c r="J529"/>
  <c r="J482"/>
  <c r="J416"/>
  <c r="BK364"/>
  <c r="J333"/>
  <c r="J310"/>
  <c r="BK271"/>
  <c r="BK223"/>
  <c r="J119"/>
  <c r="BK656"/>
  <c r="J639"/>
  <c r="BK591"/>
  <c r="BK540"/>
  <c r="BK507"/>
  <c r="J477"/>
  <c r="BK440"/>
  <c r="BK411"/>
  <c r="J394"/>
  <c r="BK344"/>
  <c r="BK289"/>
  <c r="J258"/>
  <c r="J205"/>
  <c r="J156"/>
  <c r="J130"/>
  <c r="J654"/>
  <c r="J643"/>
  <c r="BK589"/>
  <c r="J542"/>
  <c r="BK468"/>
  <c r="J437"/>
  <c r="BK394"/>
  <c r="J302"/>
  <c r="BK255"/>
  <c r="BK156"/>
  <c r="BK123"/>
  <c r="J617"/>
  <c r="BK585"/>
  <c r="J553"/>
  <c r="BK529"/>
  <c r="J507"/>
  <c r="BK485"/>
  <c r="J452"/>
  <c r="J375"/>
  <c r="J353"/>
  <c r="BK283"/>
  <c r="BK228"/>
  <c r="BK169"/>
  <c r="BK130"/>
  <c r="BK620"/>
  <c r="J600"/>
  <c r="BK564"/>
  <c r="BK550"/>
  <c r="BK525"/>
  <c r="J504"/>
  <c r="J455"/>
  <c r="J409"/>
  <c r="BK349"/>
  <c r="J329"/>
  <c r="BK300"/>
  <c r="BK233"/>
  <c r="J194"/>
  <c r="BK688"/>
  <c r="J385"/>
  <c r="BK310"/>
  <c r="BK188"/>
  <c r="BK140"/>
  <c r="BK673"/>
  <c r="J649"/>
  <c r="BK581"/>
  <c r="J570"/>
  <c r="J534"/>
  <c r="J492"/>
  <c r="BK409"/>
  <c r="J390"/>
  <c r="J349"/>
  <c r="BK287"/>
  <c r="J265"/>
  <c r="J188"/>
  <c r="J158"/>
  <c r="J679"/>
  <c r="BK645"/>
  <c r="J532"/>
  <c r="BK474"/>
  <c r="BK449"/>
  <c r="J422"/>
  <c r="J369"/>
  <c r="J316"/>
  <c r="J293"/>
  <c r="BK226"/>
  <c r="BK177"/>
  <c r="J160"/>
  <c r="J124"/>
  <c r="BK641"/>
  <c r="BK609"/>
  <c r="BK553"/>
  <c r="J502"/>
  <c r="BK466"/>
  <c r="BK403"/>
  <c r="J346"/>
  <c r="BK331"/>
  <c r="BK291"/>
  <c r="J246"/>
  <c r="BK180"/>
  <c r="BK682"/>
  <c r="BK649"/>
  <c r="BK625"/>
  <c r="J587"/>
  <c r="J530"/>
  <c r="J480"/>
  <c r="J461"/>
  <c r="J435"/>
  <c r="BK396"/>
  <c r="BK361"/>
  <c r="BK333"/>
  <c r="BK306"/>
  <c r="BK269"/>
  <c r="J237"/>
  <c r="J190"/>
  <c r="J148"/>
  <c r="BK679"/>
  <c r="BK651"/>
  <c r="J611"/>
  <c r="BK587"/>
  <c r="J528"/>
  <c r="BK479"/>
  <c r="BK416"/>
  <c r="J354"/>
  <c r="J263"/>
  <c r="J196"/>
  <c r="J142"/>
  <c r="BK627"/>
  <c r="BK596"/>
  <c r="BK557"/>
  <c r="J525"/>
  <c r="BK502"/>
  <c r="BK451"/>
  <c r="J426"/>
  <c r="J361"/>
  <c r="BK338"/>
  <c r="J289"/>
  <c r="BK221"/>
  <c r="J140"/>
  <c r="BK126"/>
  <c r="J645"/>
  <c r="J607"/>
  <c r="J583"/>
  <c r="J559"/>
  <c r="J539"/>
  <c r="J509"/>
  <c r="J472"/>
  <c r="J449"/>
  <c r="BK400"/>
  <c r="BK350"/>
  <c r="J344"/>
  <c r="BK293"/>
  <c r="J221"/>
  <c r="J169"/>
  <c r="BK685"/>
  <c r="J387"/>
  <c r="J320"/>
  <c r="BK196"/>
  <c r="BK121"/>
  <c r="J663"/>
  <c r="J622"/>
  <c r="J591"/>
  <c r="J568"/>
  <c r="BK528"/>
  <c r="J487"/>
  <c r="J466"/>
  <c r="J400"/>
  <c r="BK385"/>
  <c r="J322"/>
  <c r="J278"/>
  <c r="J255"/>
  <c r="J180"/>
  <c r="J146"/>
  <c r="BK660"/>
  <c r="BK537"/>
  <c r="J500"/>
  <c r="J468"/>
  <c r="BK444"/>
  <c r="J384"/>
  <c r="J364"/>
  <c r="BK314"/>
  <c r="BK277"/>
  <c r="BK200"/>
  <c r="BK173"/>
  <c r="J144"/>
  <c r="BK663"/>
  <c r="J620"/>
  <c r="J527"/>
  <c r="J497"/>
  <c r="BK417"/>
  <c r="J398"/>
  <c r="J348"/>
  <c r="BK325"/>
  <c r="BK305"/>
  <c r="J269"/>
  <c r="J203"/>
  <c r="J669"/>
  <c r="BK643"/>
  <c r="J610"/>
  <c r="J545"/>
  <c r="J483"/>
  <c r="BK471"/>
  <c r="J447"/>
  <c r="BK398"/>
  <c r="J367"/>
  <c r="J343"/>
  <c r="BK312"/>
  <c r="J271"/>
  <c r="BK242"/>
  <c r="J154"/>
  <c r="BK124"/>
  <c r="BK669"/>
  <c r="BK598"/>
  <c r="J562"/>
  <c r="BK524"/>
  <c r="J451"/>
  <c r="J411"/>
  <c r="J306"/>
  <c r="BK272"/>
  <c r="BK231"/>
  <c r="BK144"/>
  <c r="BK618"/>
  <c r="BK593"/>
  <c r="BK559"/>
  <c r="J537"/>
  <c r="BK518"/>
  <c r="BK497"/>
  <c r="J440"/>
  <c r="BK373"/>
  <c r="BK348"/>
  <c r="BK320"/>
  <c r="J287"/>
  <c r="J223"/>
  <c r="J171"/>
  <c r="J133"/>
  <c i="1" r="AS54"/>
  <c i="2" r="J614"/>
  <c r="J596"/>
  <c r="BK568"/>
  <c r="BK555"/>
  <c r="BK530"/>
  <c r="BK505"/>
  <c r="J474"/>
  <c r="BK452"/>
  <c r="J417"/>
  <c r="BK371"/>
  <c r="BK334"/>
  <c r="J303"/>
  <c r="J248"/>
  <c r="BK158"/>
  <c r="BK390"/>
  <c r="BK327"/>
  <c r="J242"/>
  <c r="BK154"/>
  <c r="BK617"/>
  <c r="J495"/>
  <c r="J405"/>
  <c r="J334"/>
  <c r="J198"/>
  <c r="BK152"/>
  <c r="BK534"/>
  <c r="BK455"/>
  <c r="J388"/>
  <c r="BK343"/>
  <c r="J239"/>
  <c r="J162"/>
  <c r="J627"/>
  <c r="BK495"/>
  <c r="BK387"/>
  <c r="BK322"/>
  <c r="J228"/>
  <c r="BK116"/>
  <c r="BK600"/>
  <c r="BK520"/>
  <c r="J453"/>
  <c r="J392"/>
  <c r="BK340"/>
  <c r="BK253"/>
  <c r="BK175"/>
  <c r="BK665"/>
  <c r="J585"/>
  <c r="J458"/>
  <c r="J338"/>
  <c r="J235"/>
  <c r="J667"/>
  <c r="BK583"/>
  <c r="J535"/>
  <c r="BK456"/>
  <c r="J331"/>
  <c r="J274"/>
  <c r="BK205"/>
  <c r="BK162"/>
  <c r="BK658"/>
  <c r="BK610"/>
  <c r="J573"/>
  <c r="J540"/>
  <c r="BK492"/>
  <c r="J463"/>
  <c r="J446"/>
  <c r="BK359"/>
  <c r="J305"/>
  <c r="BK258"/>
  <c r="J200"/>
  <c r="J150"/>
  <c r="J685"/>
  <c r="J357"/>
  <c r="BK248"/>
  <c r="BK186"/>
  <c r="BK119"/>
  <c r="J675"/>
  <c r="BK615"/>
  <c r="BK573"/>
  <c r="BK542"/>
  <c r="BK483"/>
  <c r="J403"/>
  <c r="BK388"/>
  <c r="J341"/>
  <c r="J297"/>
  <c r="BK267"/>
  <c r="BK237"/>
  <c r="J167"/>
  <c r="BK150"/>
  <c r="J665"/>
  <c r="J625"/>
  <c r="BK527"/>
  <c r="BK472"/>
  <c r="BK446"/>
  <c r="BK426"/>
  <c r="BK375"/>
  <c r="J325"/>
  <c r="BK302"/>
  <c r="BK235"/>
  <c r="BK184"/>
  <c r="J164"/>
  <c r="J121"/>
  <c r="BK639"/>
  <c r="J577"/>
  <c r="BK509"/>
  <c r="BK463"/>
  <c r="BK405"/>
  <c r="BK369"/>
  <c r="J336"/>
  <c r="BK308"/>
  <c r="BK260"/>
  <c r="BK171"/>
  <c r="BK667"/>
  <c r="J618"/>
  <c r="BK577"/>
  <c r="BK539"/>
  <c r="J479"/>
  <c r="BK422"/>
  <c r="J407"/>
  <c r="J373"/>
  <c r="BK357"/>
  <c r="J314"/>
  <c r="J272"/>
  <c r="BK251"/>
  <c r="BK203"/>
  <c r="BK135"/>
  <c r="BK671"/>
  <c r="J647"/>
  <c r="J593"/>
  <c r="BK547"/>
  <c r="J485"/>
  <c r="J444"/>
  <c r="BK377"/>
  <c r="BK303"/>
  <c r="J260"/>
  <c r="J184"/>
  <c r="J126"/>
  <c r="J641"/>
  <c r="J613"/>
  <c r="J575"/>
  <c r="J550"/>
  <c r="J520"/>
  <c r="BK504"/>
  <c r="BK469"/>
  <c r="BK437"/>
  <c r="J359"/>
  <c r="BK323"/>
  <c r="BK297"/>
  <c r="BK263"/>
  <c r="BK194"/>
  <c r="BK137"/>
  <c r="J116"/>
  <c r="J615"/>
  <c r="J589"/>
  <c r="J566"/>
  <c r="BK545"/>
  <c r="J522"/>
  <c r="BK453"/>
  <c r="BK435"/>
  <c r="BK384"/>
  <c r="BK346"/>
  <c r="J318"/>
  <c r="BK246"/>
  <c r="J173"/>
  <c r="J688"/>
  <c r="BK380"/>
  <c r="J231"/>
  <c r="BK160"/>
  <c l="1" r="T115"/>
  <c r="P120"/>
  <c r="BK183"/>
  <c r="J183"/>
  <c r="J64"/>
  <c r="BK225"/>
  <c r="J225"/>
  <c r="J65"/>
  <c r="BK262"/>
  <c r="J262"/>
  <c r="J70"/>
  <c r="T299"/>
  <c r="R356"/>
  <c r="T363"/>
  <c r="T379"/>
  <c r="P402"/>
  <c r="T402"/>
  <c r="BK460"/>
  <c r="J460"/>
  <c r="J79"/>
  <c r="BK494"/>
  <c r="J494"/>
  <c r="J82"/>
  <c r="P549"/>
  <c r="R595"/>
  <c r="BK129"/>
  <c r="J129"/>
  <c r="J63"/>
  <c r="P183"/>
  <c r="T225"/>
  <c r="P245"/>
  <c r="R262"/>
  <c r="R299"/>
  <c r="T356"/>
  <c r="P363"/>
  <c r="T413"/>
  <c r="T494"/>
  <c r="R544"/>
  <c r="T544"/>
  <c r="R572"/>
  <c r="T595"/>
  <c r="BK120"/>
  <c r="J120"/>
  <c r="J62"/>
  <c r="T120"/>
  <c r="R183"/>
  <c r="BK257"/>
  <c r="J257"/>
  <c r="J69"/>
  <c r="P262"/>
  <c r="BK299"/>
  <c r="J299"/>
  <c r="J72"/>
  <c r="P352"/>
  <c r="P356"/>
  <c r="BK379"/>
  <c r="J379"/>
  <c r="J76"/>
  <c r="R413"/>
  <c r="BK476"/>
  <c r="J476"/>
  <c r="J80"/>
  <c r="R476"/>
  <c r="BK489"/>
  <c r="J489"/>
  <c r="J81"/>
  <c r="R489"/>
  <c r="BK544"/>
  <c r="J544"/>
  <c r="J83"/>
  <c r="BK549"/>
  <c r="J549"/>
  <c r="J84"/>
  <c r="P572"/>
  <c r="T624"/>
  <c r="P129"/>
  <c r="BK662"/>
  <c r="J662"/>
  <c r="J88"/>
  <c r="BK115"/>
  <c r="R129"/>
  <c r="R225"/>
  <c r="R245"/>
  <c r="T262"/>
  <c r="P299"/>
  <c r="R352"/>
  <c r="R363"/>
  <c r="BK413"/>
  <c r="J413"/>
  <c r="J78"/>
  <c r="R460"/>
  <c r="P494"/>
  <c r="P544"/>
  <c r="BK572"/>
  <c r="J572"/>
  <c r="J85"/>
  <c r="T572"/>
  <c r="P624"/>
  <c r="P662"/>
  <c r="T129"/>
  <c r="P225"/>
  <c r="BK245"/>
  <c r="P257"/>
  <c r="T257"/>
  <c r="P276"/>
  <c r="R276"/>
  <c r="BK352"/>
  <c r="J352"/>
  <c r="J73"/>
  <c r="BK356"/>
  <c r="J356"/>
  <c r="J74"/>
  <c r="P379"/>
  <c r="P413"/>
  <c r="T460"/>
  <c r="P476"/>
  <c r="T476"/>
  <c r="P489"/>
  <c r="T489"/>
  <c r="T549"/>
  <c r="P595"/>
  <c r="R624"/>
  <c r="R662"/>
  <c r="P115"/>
  <c r="P114"/>
  <c r="R115"/>
  <c r="R120"/>
  <c r="T183"/>
  <c r="T245"/>
  <c r="R257"/>
  <c r="BK276"/>
  <c r="J276"/>
  <c r="J71"/>
  <c r="T276"/>
  <c r="T352"/>
  <c r="BK363"/>
  <c r="J363"/>
  <c r="J75"/>
  <c r="R379"/>
  <c r="BK402"/>
  <c r="J402"/>
  <c r="J77"/>
  <c r="R402"/>
  <c r="P460"/>
  <c r="R494"/>
  <c r="R549"/>
  <c r="BK595"/>
  <c r="J595"/>
  <c r="J86"/>
  <c r="BK624"/>
  <c r="J624"/>
  <c r="J87"/>
  <c r="T662"/>
  <c r="BK681"/>
  <c r="J681"/>
  <c r="J91"/>
  <c r="BK684"/>
  <c r="J684"/>
  <c r="J92"/>
  <c r="BK241"/>
  <c r="J241"/>
  <c r="J66"/>
  <c r="BK678"/>
  <c r="J678"/>
  <c r="J90"/>
  <c r="BK687"/>
  <c r="J687"/>
  <c r="J93"/>
  <c r="E103"/>
  <c r="J109"/>
  <c r="BF124"/>
  <c r="BF144"/>
  <c r="BF162"/>
  <c r="BF180"/>
  <c r="BF235"/>
  <c r="BF253"/>
  <c r="BF255"/>
  <c r="BF258"/>
  <c r="BF263"/>
  <c r="BF289"/>
  <c r="BF305"/>
  <c r="BF322"/>
  <c r="BF353"/>
  <c r="BF364"/>
  <c r="BF382"/>
  <c r="BF390"/>
  <c r="BF685"/>
  <c r="BF688"/>
  <c r="F54"/>
  <c r="J107"/>
  <c r="BF123"/>
  <c r="BF133"/>
  <c r="BF140"/>
  <c r="BF152"/>
  <c r="BF154"/>
  <c r="BF160"/>
  <c r="BF188"/>
  <c r="BF239"/>
  <c r="BF269"/>
  <c r="BF272"/>
  <c r="BF274"/>
  <c r="BF341"/>
  <c r="BF385"/>
  <c r="BF388"/>
  <c r="BF394"/>
  <c r="BF431"/>
  <c r="BF437"/>
  <c r="BF440"/>
  <c r="BF442"/>
  <c r="BF466"/>
  <c r="BF468"/>
  <c r="BF480"/>
  <c r="BF490"/>
  <c r="BF547"/>
  <c r="BF579"/>
  <c r="BF617"/>
  <c r="BF628"/>
  <c r="BF654"/>
  <c r="BF663"/>
  <c r="BF130"/>
  <c r="BF146"/>
  <c r="BF150"/>
  <c r="BF156"/>
  <c r="BF158"/>
  <c r="BF184"/>
  <c r="BF251"/>
  <c r="BF260"/>
  <c r="BF267"/>
  <c r="BF302"/>
  <c r="BF312"/>
  <c r="BF316"/>
  <c r="BF325"/>
  <c r="BF344"/>
  <c r="BF357"/>
  <c r="BF369"/>
  <c r="BF384"/>
  <c r="BF449"/>
  <c r="BF461"/>
  <c r="BF463"/>
  <c r="BF469"/>
  <c r="BF471"/>
  <c r="BF528"/>
  <c r="BF530"/>
  <c r="BF540"/>
  <c r="BF564"/>
  <c r="BF566"/>
  <c r="BF577"/>
  <c r="BF581"/>
  <c r="BF610"/>
  <c r="BF641"/>
  <c r="BF656"/>
  <c r="BF660"/>
  <c r="BF665"/>
  <c r="BF119"/>
  <c r="BF121"/>
  <c r="BF167"/>
  <c r="BF169"/>
  <c r="BF173"/>
  <c r="BF177"/>
  <c r="BF186"/>
  <c r="BF221"/>
  <c r="BF226"/>
  <c r="BF237"/>
  <c r="BF293"/>
  <c r="BF310"/>
  <c r="BF320"/>
  <c r="BF327"/>
  <c r="BF329"/>
  <c r="BF331"/>
  <c r="BF334"/>
  <c r="BF343"/>
  <c r="BF346"/>
  <c r="BF348"/>
  <c r="BF349"/>
  <c r="BF396"/>
  <c r="BF407"/>
  <c r="BF417"/>
  <c r="BF422"/>
  <c r="BF455"/>
  <c r="BF487"/>
  <c r="BF492"/>
  <c r="BF500"/>
  <c r="BF505"/>
  <c r="BF520"/>
  <c r="BF522"/>
  <c r="BF532"/>
  <c r="BF537"/>
  <c r="BF545"/>
  <c r="BF553"/>
  <c r="BF557"/>
  <c r="BF573"/>
  <c r="BF575"/>
  <c r="BF609"/>
  <c r="BF618"/>
  <c r="BF625"/>
  <c r="BF627"/>
  <c r="BF649"/>
  <c r="BF667"/>
  <c r="BF126"/>
  <c r="BF164"/>
  <c r="BF171"/>
  <c r="BF196"/>
  <c r="BF212"/>
  <c r="BF277"/>
  <c r="BF278"/>
  <c r="BF291"/>
  <c r="BF297"/>
  <c r="BF318"/>
  <c r="BF350"/>
  <c r="BF375"/>
  <c r="BF387"/>
  <c r="BF405"/>
  <c r="BF409"/>
  <c r="BF444"/>
  <c r="BF472"/>
  <c r="BF474"/>
  <c r="BF485"/>
  <c r="BF495"/>
  <c r="BF502"/>
  <c r="BF504"/>
  <c r="BF529"/>
  <c r="BF568"/>
  <c r="BF614"/>
  <c r="BF658"/>
  <c r="BF671"/>
  <c r="BF673"/>
  <c r="BF679"/>
  <c r="BF135"/>
  <c r="BF175"/>
  <c r="BF190"/>
  <c r="BF192"/>
  <c r="BF194"/>
  <c r="BF198"/>
  <c r="BF205"/>
  <c r="BF233"/>
  <c r="BF242"/>
  <c r="BF265"/>
  <c r="BF283"/>
  <c r="BF287"/>
  <c r="BF314"/>
  <c r="BF323"/>
  <c r="BF367"/>
  <c r="BF400"/>
  <c r="BF411"/>
  <c r="BF456"/>
  <c r="BF483"/>
  <c r="BF534"/>
  <c r="BF562"/>
  <c r="BF570"/>
  <c r="BF585"/>
  <c r="BF589"/>
  <c r="BF593"/>
  <c r="BF596"/>
  <c r="BF615"/>
  <c r="BF622"/>
  <c r="BF643"/>
  <c r="BF669"/>
  <c r="F55"/>
  <c r="BF137"/>
  <c r="BF148"/>
  <c r="BF228"/>
  <c r="BF231"/>
  <c r="BF306"/>
  <c r="BF333"/>
  <c r="BF336"/>
  <c r="BF338"/>
  <c r="BF340"/>
  <c r="BF359"/>
  <c r="BF371"/>
  <c r="BF392"/>
  <c r="BF403"/>
  <c r="BF435"/>
  <c r="BF477"/>
  <c r="BF479"/>
  <c r="BF482"/>
  <c r="BF509"/>
  <c r="BF535"/>
  <c r="BF542"/>
  <c r="BF550"/>
  <c r="BF591"/>
  <c r="BF598"/>
  <c r="BF611"/>
  <c r="BF613"/>
  <c r="BF620"/>
  <c r="BF647"/>
  <c r="BF651"/>
  <c r="BF675"/>
  <c r="BF116"/>
  <c r="BF142"/>
  <c r="BF200"/>
  <c r="BF203"/>
  <c r="BF223"/>
  <c r="BF246"/>
  <c r="BF248"/>
  <c r="BF271"/>
  <c r="BF300"/>
  <c r="BF303"/>
  <c r="BF308"/>
  <c r="BF354"/>
  <c r="BF361"/>
  <c r="BF373"/>
  <c r="BF377"/>
  <c r="BF380"/>
  <c r="BF398"/>
  <c r="BF414"/>
  <c r="BF416"/>
  <c r="BF426"/>
  <c r="BF446"/>
  <c r="BF447"/>
  <c r="BF451"/>
  <c r="BF452"/>
  <c r="BF453"/>
  <c r="BF458"/>
  <c r="BF497"/>
  <c r="BF507"/>
  <c r="BF518"/>
  <c r="BF524"/>
  <c r="BF525"/>
  <c r="BF527"/>
  <c r="BF539"/>
  <c r="BF555"/>
  <c r="BF559"/>
  <c r="BF583"/>
  <c r="BF587"/>
  <c r="BF600"/>
  <c r="BF607"/>
  <c r="BF639"/>
  <c r="BF645"/>
  <c r="BF682"/>
  <c r="F36"/>
  <c i="1" r="BC55"/>
  <c r="BC54"/>
  <c r="W32"/>
  <c i="2" r="F33"/>
  <c i="1" r="AZ55"/>
  <c r="AZ54"/>
  <c r="W29"/>
  <c i="2" r="J33"/>
  <c i="1" r="AV55"/>
  <c i="2" r="F37"/>
  <c i="1" r="BD55"/>
  <c r="BD54"/>
  <c r="W33"/>
  <c i="2" r="F35"/>
  <c i="1" r="BB55"/>
  <c r="BB54"/>
  <c r="W31"/>
  <c i="2" l="1" r="R114"/>
  <c r="R244"/>
  <c r="T244"/>
  <c r="P244"/>
  <c r="P113"/>
  <c i="1" r="AU55"/>
  <c i="2" r="BK244"/>
  <c r="J244"/>
  <c r="J67"/>
  <c r="BK114"/>
  <c r="J114"/>
  <c r="J60"/>
  <c r="T114"/>
  <c r="T113"/>
  <c r="J115"/>
  <c r="J61"/>
  <c r="J245"/>
  <c r="J68"/>
  <c r="BK677"/>
  <c r="J677"/>
  <c r="J89"/>
  <c i="1" r="AY54"/>
  <c r="AX54"/>
  <c r="AV54"/>
  <c r="AK29"/>
  <c i="2" r="J34"/>
  <c i="1" r="AW55"/>
  <c r="AT55"/>
  <c i="2" r="F34"/>
  <c i="1" r="BA55"/>
  <c r="BA54"/>
  <c r="AW54"/>
  <c r="AK30"/>
  <c r="AU54"/>
  <c i="2" l="1" r="R113"/>
  <c r="BK113"/>
  <c r="J113"/>
  <c r="J59"/>
  <c i="1" r="W30"/>
  <c r="AT54"/>
  <c i="2" l="1" r="J30"/>
  <c i="1" r="AG55"/>
  <c r="AG54"/>
  <c r="AK26"/>
  <c r="AK35"/>
  <c l="1" r="AN54"/>
  <c i="2" r="J39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<sst xmlns="http://schemas.openxmlformats.org/spreadsheetml/2006/main">
  <si>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</si>
  <si>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</si>
  <si>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</si>
  <si>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</si>
  <si>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</si>
  <si>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{87a01eac-29eb-465b-9a7c-5520304ba021}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</si>
  <si>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</si>
  <si>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</si>
  <si>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</si>
  <si>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</si>
  <si>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</si>
  <si>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</si>
  <si>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</si>
  <si>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</si>
  <si>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240131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</si>
  <si>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</si>
  <si>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</si>
  <si>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Městká část Praha 5</t>
  </si>
  <si>
    <t>KSO:</t>
  </si>
  <si>
    <t/>
  </si>
  <si>
    <t>CC-CZ:</t>
  </si>
  <si>
    <t>Místo:</t>
  </si>
  <si>
    <t>Praha 5</t>
  </si>
  <si>
    <t>Datum:</t>
  </si>
  <si>
    <t>31. 1. 2024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</si>
  <si>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</si>
  <si>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</si>
  <si>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</si>
  <si>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</si>
  <si>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</si>
  <si>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</si>
  <si>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</si>
  <si>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</si>
  <si>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</si>
  <si>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MAPAMI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</si>
  <si>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</si>
  <si>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</si>
  <si>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</si>
  <si>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</si>
  <si>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</si>
  <si>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</si>
  <si>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</si>
  <si>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</si>
  <si>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</si>
  <si>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</si>
  <si>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</si>
  <si>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</si>
  <si>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</si>
  <si>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</si>
  <si>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</si>
  <si>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</si>
  <si>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</si>
  <si>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</si>
  <si>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</si>
  <si>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</si>
  <si>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</si>
  <si>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</si>
  <si>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</si>
  <si>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</si>
  <si>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</si>
  <si>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</si>
  <si>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</si>
  <si>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</si>
  <si>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</si>
  <si>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</si>
  <si>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</si>
  <si>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</si>
  <si>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</si>
  <si>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</si>
  <si>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</si>
  <si>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</si>
  <si>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</si>
  <si>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</si>
  <si>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</si>
  <si>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</si>
  <si>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</si>
  <si>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240131 - 01</t>
  </si>
  <si>
    <t>Janáčkovo Nábřeží 84/9, byt PV 84/1 (b1/a15)</t>
  </si>
  <si>
    <t>STA</t>
  </si>
  <si>
    <t>1</t>
  </si>
  <si>
    <t>{31306766-7a28-4c94-b8d7-46d892ea86d6}</t>
  </si>
  <si>
    <t>KRYCÍ LIST SOUPISU PRACÍ</t>
  </si>
  <si>
    <t>Objekt:</t>
  </si>
  <si>
    <t>240131 - 01 - Janáčkovo Nábřeží 84/9, byt PV 84/1 (b1/a15)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</si>
  <si>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</si>
  <si>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</si>
  <si>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</si>
  <si>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</si>
  <si>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</si>
  <si>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</si>
  <si>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</si>
  <si>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</si>
  <si>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</si>
  <si>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</si>
  <si>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</si>
  <si>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</si>
  <si>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</si>
  <si>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775 - Podlahy skládané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</si>
  <si>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</si>
  <si>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</si>
  <si>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</si>
  <si>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</si>
  <si>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</si>
  <si>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</si>
  <si>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</si>
  <si>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</si>
  <si>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</si>
  <si>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</si>
  <si>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</si>
  <si>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</si>
  <si>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</si>
  <si>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</si>
  <si>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</si>
  <si>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</si>
  <si>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</si>
  <si>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</si>
  <si>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</si>
  <si>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</si>
  <si>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VRN2 - Příprava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</si>
  <si>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</si>
  <si>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</si>
  <si>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</si>
  <si>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</si>
  <si>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</si>
  <si>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</si>
  <si>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</si>
  <si>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</si>
  <si>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</si>
  <si>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</si>
  <si>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</si>
  <si>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</si>
  <si>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</si>
  <si>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</si>
  <si>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</si>
  <si>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</si>
  <si>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</si>
  <si>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</si>
  <si>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</si>
  <si>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2</t>
  </si>
  <si>
    <t>Zakládání</t>
  </si>
  <si>
    <t>K</t>
  </si>
  <si>
    <t>213131712</t>
  </si>
  <si>
    <t>Provedení zásypu tl přes 200 mm pro stabilizaci základové spáry</t>
  </si>
  <si>
    <t>m2</t>
  </si>
  <si>
    <t>CS ÚRS 2024 02</t>
  </si>
  <si>
    <t>4</t>
  </si>
  <si>
    <t>-517116165</t>
  </si>
  <si>
    <t>Online PSC</t>
  </si>
  <si>
    <t>https://podminky.urs.cz/item/CS_URS_2024_02/213131712</t>
  </si>
  <si>
    <t>VV</t>
  </si>
  <si>
    <t>3" zasypání sond</t>
  </si>
  <si>
    <t>M</t>
  </si>
  <si>
    <t>58344197</t>
  </si>
  <si>
    <t>štěrkodrť frakce 0/63</t>
  </si>
  <si>
    <t>t</t>
  </si>
  <si>
    <t>CS ÚRS 2024 01</t>
  </si>
  <si>
    <t>8</t>
  </si>
  <si>
    <t>-1898597384</t>
  </si>
  <si>
    <t>3</t>
  </si>
  <si>
    <t>Svislé a kompletní konstrukce</t>
  </si>
  <si>
    <t>317121151</t>
  </si>
  <si>
    <t>Montáž překladů ze železobetonových prefabrikátů dodatečně do připravených rýh, světlosti otvoru do 1050 mm</t>
  </si>
  <si>
    <t>kus</t>
  </si>
  <si>
    <t>-681386987</t>
  </si>
  <si>
    <t>https://podminky.urs.cz/item/CS_URS_2024_02/317121151</t>
  </si>
  <si>
    <t>59321050</t>
  </si>
  <si>
    <t>překlad ŽB š 60mm dl 1000mm</t>
  </si>
  <si>
    <t>1993290720</t>
  </si>
  <si>
    <t>5</t>
  </si>
  <si>
    <t>342272225</t>
  </si>
  <si>
    <t>Příčky z pórobetonových tvárnic hladkých na tenké maltové lože objemová hmotnost do 500 kg/m3, tloušťka příčky 100 mm</t>
  </si>
  <si>
    <t>212989459</t>
  </si>
  <si>
    <t>https://podminky.urs.cz/item/CS_URS_2024_02/342272225</t>
  </si>
  <si>
    <t>6</t>
  </si>
  <si>
    <t>346244353</t>
  </si>
  <si>
    <t>Obezdívka koupelnových van ploch rovných z přesných pórobetonových tvárnic, na tenké maltové lože, tl. 75 mm</t>
  </si>
  <si>
    <t>-1962741816</t>
  </si>
  <si>
    <t>https://podminky.urs.cz/item/CS_URS_2024_02/346244353</t>
  </si>
  <si>
    <t>(0,8*2)*0,2+(0,8*2)*0,2" podezdívka vaničky</t>
  </si>
  <si>
    <t>Úpravy povrchů, podlahy a osazování výplní</t>
  </si>
  <si>
    <t>7</t>
  </si>
  <si>
    <t>611131121</t>
  </si>
  <si>
    <t>Podkladní a spojovací vrstva vnitřních omítaných ploch penetrace disperzní nanášená ručně stropů</t>
  </si>
  <si>
    <t>-710877874</t>
  </si>
  <si>
    <t>https://podminky.urs.cz/item/CS_URS_2024_02/611131121</t>
  </si>
  <si>
    <t>53" oprava omítek stropů 100%</t>
  </si>
  <si>
    <t>611142001</t>
  </si>
  <si>
    <t>Pletivo vnitřních ploch v ploše nebo pruzích, na plném podkladu sklovláknité vtlačené do tmelu včetně tmelu stropů</t>
  </si>
  <si>
    <t>336843102</t>
  </si>
  <si>
    <t>https://podminky.urs.cz/item/CS_URS_2024_02/611142001</t>
  </si>
  <si>
    <t>9</t>
  </si>
  <si>
    <t>611321131</t>
  </si>
  <si>
    <t>Vápenocementový štuk vnitřních ploch tloušťky do 3 mm vodorovných konstrukcí stropů rovných</t>
  </si>
  <si>
    <t>1592928639</t>
  </si>
  <si>
    <t>https://podminky.urs.cz/item/CS_URS_2024_02/611321131</t>
  </si>
  <si>
    <t>10</t>
  </si>
  <si>
    <t>612131121</t>
  </si>
  <si>
    <t>Podkladní a spojovací vrstva vnitřních omítaných ploch penetrace disperzní nanášená ručně stěn</t>
  </si>
  <si>
    <t>-1809991307</t>
  </si>
  <si>
    <t>https://podminky.urs.cz/item/CS_URS_2024_02/612131121</t>
  </si>
  <si>
    <t>159" oprava omítek stěn do 100%</t>
  </si>
  <si>
    <t>11</t>
  </si>
  <si>
    <t>612135101</t>
  </si>
  <si>
    <t>Hrubá výplň rýh maltou jakékoli šířky rýhy ve stěnách</t>
  </si>
  <si>
    <t>1743953110</t>
  </si>
  <si>
    <t>https://podminky.urs.cz/item/CS_URS_2024_02/612135101</t>
  </si>
  <si>
    <t>612142001</t>
  </si>
  <si>
    <t>Pletivo vnitřních ploch v ploše nebo pruzích, na plném podkladu sklovláknité vtlačené do tmelu včetně tmelu stěn</t>
  </si>
  <si>
    <t>-969514013</t>
  </si>
  <si>
    <t>https://podminky.urs.cz/item/CS_URS_2024_02/612142001</t>
  </si>
  <si>
    <t>13</t>
  </si>
  <si>
    <t>612311131</t>
  </si>
  <si>
    <t>Vápenný štuk vnitřních ploch tloušťky do 3 mm svislých konstrukcí stěn</t>
  </si>
  <si>
    <t>-484182948</t>
  </si>
  <si>
    <t>https://podminky.urs.cz/item/CS_URS_2024_02/612311131</t>
  </si>
  <si>
    <t>14</t>
  </si>
  <si>
    <t>612316121</t>
  </si>
  <si>
    <t>Omítka sanační vápenná vnitřních ploch jednovrstvá jednovrstvá, tloušťky do 20 mm nanášená ručně svislých konstrukcí stěn</t>
  </si>
  <si>
    <t>-1778740317</t>
  </si>
  <si>
    <t>https://podminky.urs.cz/item/CS_URS_2024_02/612316121</t>
  </si>
  <si>
    <t>15</t>
  </si>
  <si>
    <t>612316191</t>
  </si>
  <si>
    <t>Omítka sanační vápenná vnitřních ploch jednovrstvá jednovrstvá, tloušťky do 20 mm Příplatek k cenám za každých dalších i započatých 5 mm tloušťky omítky přes 20 mm stěn</t>
  </si>
  <si>
    <t>699491801</t>
  </si>
  <si>
    <t>https://podminky.urs.cz/item/CS_URS_2024_02/612316191</t>
  </si>
  <si>
    <t>16</t>
  </si>
  <si>
    <t>612324111</t>
  </si>
  <si>
    <t>Omítka sanační vnitřních ploch podkladní (vyrovnávací) tloušťky do 10 mm nanášená ručně svislých konstrukcí stěn</t>
  </si>
  <si>
    <t>-846485171</t>
  </si>
  <si>
    <t>https://podminky.urs.cz/item/CS_URS_2024_02/612324111</t>
  </si>
  <si>
    <t>17</t>
  </si>
  <si>
    <t>612324191</t>
  </si>
  <si>
    <t>Omítka sanační vnitřních ploch podkladní (vyrovnávací) Příplatek k cenám podkladní sanační omítky nanášené ručně za každých dalších i započatých 5 mm tloušťky omítky přes 10 mm stěn</t>
  </si>
  <si>
    <t>-2104059006</t>
  </si>
  <si>
    <t>https://podminky.urs.cz/item/CS_URS_2024_02/612324191</t>
  </si>
  <si>
    <t>18</t>
  </si>
  <si>
    <t>612328131</t>
  </si>
  <si>
    <t>Sanační štuk vnitřních ploch tloušťky do 3 mm svislých konstrukcí stěn</t>
  </si>
  <si>
    <t>426913639</t>
  </si>
  <si>
    <t>https://podminky.urs.cz/item/CS_URS_2024_02/612328131</t>
  </si>
  <si>
    <t>19</t>
  </si>
  <si>
    <t>612321121</t>
  </si>
  <si>
    <t>Omítka vápenocementová vnitřních ploch nanášená ručně jednovrstvá, tloušťky do 10 mm hladká svislých konstrukcí stěn</t>
  </si>
  <si>
    <t>-1270318244</t>
  </si>
  <si>
    <t>https://podminky.urs.cz/item/CS_URS_2024_02/612321121</t>
  </si>
  <si>
    <t>20</t>
  </si>
  <si>
    <t>619991011</t>
  </si>
  <si>
    <t>Zakrytí vnitřních ploch před znečištěním fólií včetně pozdějšího odkrytí samostatných konstrukcí a prvků</t>
  </si>
  <si>
    <t>-105945317</t>
  </si>
  <si>
    <t>https://podminky.urs.cz/item/CS_URS_2024_02/619991011</t>
  </si>
  <si>
    <t>619995001</t>
  </si>
  <si>
    <t>Začištění omítek (s dodáním hmot) kolem oken, dveří, podlah, obkladů apod.</t>
  </si>
  <si>
    <t>m</t>
  </si>
  <si>
    <t>638594382</t>
  </si>
  <si>
    <t>https://podminky.urs.cz/item/CS_URS_2024_02/619995001</t>
  </si>
  <si>
    <t>22</t>
  </si>
  <si>
    <t>619999031</t>
  </si>
  <si>
    <t>Příplatek k omítce za provádění zaoblených ploch</t>
  </si>
  <si>
    <t>-623306701</t>
  </si>
  <si>
    <t>https://podminky.urs.cz/item/CS_URS_2024_01/619999031</t>
  </si>
  <si>
    <t>23</t>
  </si>
  <si>
    <t>631311125</t>
  </si>
  <si>
    <t>Mazanina z betonu prostého bez zvýšených nároků na prostředí tl. přes 80 do 120 mm tř. C 20/25</t>
  </si>
  <si>
    <t>m3</t>
  </si>
  <si>
    <t>-1840746696</t>
  </si>
  <si>
    <t>https://podminky.urs.cz/item/CS_URS_2024_02/631311125</t>
  </si>
  <si>
    <t>0,35" betonáž sond</t>
  </si>
  <si>
    <t>24</t>
  </si>
  <si>
    <t>631319012</t>
  </si>
  <si>
    <t>Příplatek k cenám mazanin za úpravu povrchu mazaniny přehlazením, mazanina tl. přes 80 do 120 mm</t>
  </si>
  <si>
    <t>-1716691507</t>
  </si>
  <si>
    <t>https://podminky.urs.cz/item/CS_URS_2024_02/631319012</t>
  </si>
  <si>
    <t>25</t>
  </si>
  <si>
    <t>631319173</t>
  </si>
  <si>
    <t>Příplatek k cenám mazanin za stržení povrchu spodní vrstvy mazaniny latí před vložením výztuže nebo pletiva pro tl. obou vrstev mazaniny přes 80 do 120 mm</t>
  </si>
  <si>
    <t>-547952823</t>
  </si>
  <si>
    <t>https://podminky.urs.cz/item/CS_URS_2024_02/631319173</t>
  </si>
  <si>
    <t>26</t>
  </si>
  <si>
    <t>631319196</t>
  </si>
  <si>
    <t>Příplatek k cenám mazanin za malou plochu do 5 m2 jednotlivě mazanina tl. přes 80 do 120 mm</t>
  </si>
  <si>
    <t>-1735287624</t>
  </si>
  <si>
    <t>https://podminky.urs.cz/item/CS_URS_2024_02/631319196</t>
  </si>
  <si>
    <t>27</t>
  </si>
  <si>
    <t>632451024</t>
  </si>
  <si>
    <t>Potěr cementový vyrovnávací z malty (MC-15) v pásu o průměrné (střední) tl. přes 40 do 50 mm</t>
  </si>
  <si>
    <t>564278792</t>
  </si>
  <si>
    <t>https://podminky.urs.cz/item/CS_URS_2024_02/632451024</t>
  </si>
  <si>
    <t>28</t>
  </si>
  <si>
    <t>460941323</t>
  </si>
  <si>
    <t>Vyplnění rýh vyplnění a omítnutí rýh v betonových podlahách a mazaninách hloubky přes 5 do 7 cm a šířky přes 10 do 15 cm</t>
  </si>
  <si>
    <t>64</t>
  </si>
  <si>
    <t>2083128939</t>
  </si>
  <si>
    <t>https://podminky.urs.cz/item/CS_URS_2024_02/460941323</t>
  </si>
  <si>
    <t>29</t>
  </si>
  <si>
    <t>632451111</t>
  </si>
  <si>
    <t>Potěr cementový samonivelační ze suchých směsí tloušťky přes 25 do 30 mm</t>
  </si>
  <si>
    <t>887144546</t>
  </si>
  <si>
    <t>https://podminky.urs.cz/item/CS_URS_2024_02/632451111</t>
  </si>
  <si>
    <t>1" vyrovnání podlahy pod spchovým koutem</t>
  </si>
  <si>
    <t>30</t>
  </si>
  <si>
    <t>632451234</t>
  </si>
  <si>
    <t>Potěr cementový samonivelační litý tř. C 25, tl. přes 45 do 50 mm</t>
  </si>
  <si>
    <t>108220807</t>
  </si>
  <si>
    <t>https://podminky.urs.cz/item/CS_URS_2024_02/632451234</t>
  </si>
  <si>
    <t>3" betonáž sondy</t>
  </si>
  <si>
    <t>Ostatní konstrukce a práce, bourání</t>
  </si>
  <si>
    <t>31</t>
  </si>
  <si>
    <t>949101111</t>
  </si>
  <si>
    <t>Lešení pomocné pracovní pro objekty pozemních staveb pro zatížení do 150 kg/m2, o výšce lešeňové podlahy do 1,9 m</t>
  </si>
  <si>
    <t>-1718849677</t>
  </si>
  <si>
    <t>https://podminky.urs.cz/item/CS_URS_2024_02/949101111</t>
  </si>
  <si>
    <t>32</t>
  </si>
  <si>
    <t>952901105</t>
  </si>
  <si>
    <t>Čištění budov při provádění oprav a udržovacích prací oken dvojitých nebo zdvojených omytím, plochy do do 0,6 m2</t>
  </si>
  <si>
    <t>-1830571837</t>
  </si>
  <si>
    <t>https://podminky.urs.cz/item/CS_URS_2024_02/952901105</t>
  </si>
  <si>
    <t>33</t>
  </si>
  <si>
    <t>952901114</t>
  </si>
  <si>
    <t>Vyčištění budov nebo objektů před předáním do užívání budov bytové nebo občanské výstavby, světlé výšky podlaží přes 4 m</t>
  </si>
  <si>
    <t>-1613754745</t>
  </si>
  <si>
    <t>https://podminky.urs.cz/item/CS_URS_2024_02/952901114</t>
  </si>
  <si>
    <t>34</t>
  </si>
  <si>
    <t>952902031</t>
  </si>
  <si>
    <t>Čištění budov při provádění oprav a udržovacích prací podlah hladkých omytím</t>
  </si>
  <si>
    <t>1294070112</t>
  </si>
  <si>
    <t>https://podminky.urs.cz/item/CS_URS_2024_02/952902031</t>
  </si>
  <si>
    <t>35</t>
  </si>
  <si>
    <t>962031132</t>
  </si>
  <si>
    <t>Bourání příček nebo přizdívek z cihel pálených plných nebo dutých, tl. do 100 mm</t>
  </si>
  <si>
    <t>707513971</t>
  </si>
  <si>
    <t>https://podminky.urs.cz/item/CS_URS_2024_02/962031132</t>
  </si>
  <si>
    <t>36</t>
  </si>
  <si>
    <t>965046111</t>
  </si>
  <si>
    <t>Broušení stávajících betonových podlah úběr do 3 mm</t>
  </si>
  <si>
    <t>1012230652</t>
  </si>
  <si>
    <t>https://podminky.urs.cz/item/CS_URS_2024_02/965046111</t>
  </si>
  <si>
    <t>37</t>
  </si>
  <si>
    <t>974031121</t>
  </si>
  <si>
    <t>Vysekání rýh ve zdivu cihelném na maltu vápennou nebo vápenocementovou do hl. 30 mm a šířky do 30 mm</t>
  </si>
  <si>
    <t>1134133491</t>
  </si>
  <si>
    <t>https://podminky.urs.cz/item/CS_URS_2024_02/974031121</t>
  </si>
  <si>
    <t>38</t>
  </si>
  <si>
    <t>974031132</t>
  </si>
  <si>
    <t>Vysekání rýh ve zdivu cihelném na maltu vápennou nebo vápenocementovou do hl. 50 mm a šířky do 70 mm</t>
  </si>
  <si>
    <t>-1670248672</t>
  </si>
  <si>
    <t>https://podminky.urs.cz/item/CS_URS_2024_02/974031132</t>
  </si>
  <si>
    <t>39</t>
  </si>
  <si>
    <t>974031133</t>
  </si>
  <si>
    <t>Vysekání rýh ve zdivu cihelném na maltu vápennou nebo vápenocementovou do hl. 50 mm a šířky do 100 mm</t>
  </si>
  <si>
    <t>-1454086531</t>
  </si>
  <si>
    <t>https://podminky.urs.cz/item/CS_URS_2024_02/974031133</t>
  </si>
  <si>
    <t>30" rozvod topení</t>
  </si>
  <si>
    <t>40</t>
  </si>
  <si>
    <t>977343111</t>
  </si>
  <si>
    <t>Frézování drážek pro vodiče ve stropech nebo klenbách z betonu, rozměru do 30x30 mm</t>
  </si>
  <si>
    <t>1579767919</t>
  </si>
  <si>
    <t>https://podminky.urs.cz/item/CS_URS_2024_02/977343111</t>
  </si>
  <si>
    <t>41</t>
  </si>
  <si>
    <t>977343212</t>
  </si>
  <si>
    <t>Frézování drážek pro vodiče v podlahách z betonu, rozměru do 50x50 mm</t>
  </si>
  <si>
    <t>-745479185</t>
  </si>
  <si>
    <t>https://podminky.urs.cz/item/CS_URS_2024_02/977343212</t>
  </si>
  <si>
    <t>10" rozvody topení</t>
  </si>
  <si>
    <t>Mezisoučet</t>
  </si>
  <si>
    <t>25" rozvody elektro</t>
  </si>
  <si>
    <t>Součet</t>
  </si>
  <si>
    <t>42</t>
  </si>
  <si>
    <t>978021191</t>
  </si>
  <si>
    <t>Otlučení cementových vnitřních ploch stěn, v rozsahu do 100 %</t>
  </si>
  <si>
    <t>2074615318</t>
  </si>
  <si>
    <t>https://podminky.urs.cz/item/CS_URS_2024_02/978021191</t>
  </si>
  <si>
    <t>8" nad obklady a okolo vybouraných zárubní</t>
  </si>
  <si>
    <t>21,9" omítky pod keramický obklad</t>
  </si>
  <si>
    <t>22" bude sanační omítka</t>
  </si>
  <si>
    <t>43</t>
  </si>
  <si>
    <t>978023411</t>
  </si>
  <si>
    <t>Vyškrabání cementové malty ze spár zdiva cihelného mimo komínového</t>
  </si>
  <si>
    <t>-1477871301</t>
  </si>
  <si>
    <t>https://podminky.urs.cz/item/CS_URS_2024_02/978023411</t>
  </si>
  <si>
    <t>44</t>
  </si>
  <si>
    <t>978035117</t>
  </si>
  <si>
    <t>Odstranění tenkovrstvých omítek nebo štuku tloušťky do 2 mm obroušením, rozsahu přes 50 do 100%</t>
  </si>
  <si>
    <t>-2116424473</t>
  </si>
  <si>
    <t>https://podminky.urs.cz/item/CS_URS_2024_02/978035117</t>
  </si>
  <si>
    <t>997</t>
  </si>
  <si>
    <t>Přesun sutě</t>
  </si>
  <si>
    <t>45</t>
  </si>
  <si>
    <t>997002511</t>
  </si>
  <si>
    <t>Vodorovné přemístění suti a vybouraných hmot bez naložení, se složením a hrubým urovnáním na vzdálenost do 1 km</t>
  </si>
  <si>
    <t>10359842</t>
  </si>
  <si>
    <t>https://podminky.urs.cz/item/CS_URS_2024_02/997002511</t>
  </si>
  <si>
    <t>46</t>
  </si>
  <si>
    <t>997002519</t>
  </si>
  <si>
    <t>Vodorovné přemístění suti a vybouraných hmot bez naložení, se složením a hrubým urovnáním Příplatek k ceně za každý další započatý 1 km přes 1 km</t>
  </si>
  <si>
    <t>38997192</t>
  </si>
  <si>
    <t>https://podminky.urs.cz/item/CS_URS_2024_02/997002519</t>
  </si>
  <si>
    <t>10,479*20</t>
  </si>
  <si>
    <t>47</t>
  </si>
  <si>
    <t>997002611</t>
  </si>
  <si>
    <t>Nakládání suti a vybouraných hmot na dopravní prostředek pro vodorovné přemístění</t>
  </si>
  <si>
    <t>531406912</t>
  </si>
  <si>
    <t>https://podminky.urs.cz/item/CS_URS_2024_02/997002611</t>
  </si>
  <si>
    <t>48</t>
  </si>
  <si>
    <t>997013151</t>
  </si>
  <si>
    <t>Vnitrostaveništní doprava suti a vybouraných hmot vodorovně do 50 m s naložením s omezením mechanizace pro budovy a haly výšky do 6 m</t>
  </si>
  <si>
    <t>157405586</t>
  </si>
  <si>
    <t>https://podminky.urs.cz/item/CS_URS_2024_02/997013151</t>
  </si>
  <si>
    <t>49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</si>
  <si>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</si>
  <si>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</si>
  <si>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76830465</t>
  </si>
  <si>
    <t>https://podminky.urs.cz/item/CS_URS_2024_02/997013219</t>
  </si>
  <si>
    <t>50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</si>
  <si>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</si>
  <si>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</si>
  <si>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422193086</t>
  </si>
  <si>
    <t>https://podminky.urs.cz/item/CS_URS_2024_02/997013609</t>
  </si>
  <si>
    <t>51</t>
  </si>
  <si>
    <t>997013813</t>
  </si>
  <si>
    <t>Poplatek za uložení stavebního odpadu na skládce (skládkovné) z plastických hmot zatříděného do Katalogu odpadů pod kódem 17 02 03</t>
  </si>
  <si>
    <t>1715536756</t>
  </si>
  <si>
    <t>https://podminky.urs.cz/item/CS_URS_2024_02/997013813</t>
  </si>
  <si>
    <t>998</t>
  </si>
  <si>
    <t>Přesun hmot</t>
  </si>
  <si>
    <t>52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</si>
  <si>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</si>
  <si>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</si>
  <si>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-1830588284</t>
  </si>
  <si>
    <t>https://podminky.urs.cz/item/CS_URS_2024_02/998018001</t>
  </si>
  <si>
    <t>PSV</t>
  </si>
  <si>
    <t>Práce a dodávky PSV</t>
  </si>
  <si>
    <t>711</t>
  </si>
  <si>
    <t>Izolace proti vodě, vlhkosti a plynům</t>
  </si>
  <si>
    <t>53</t>
  </si>
  <si>
    <t>711113117</t>
  </si>
  <si>
    <t>Izolace proti zemní vlhkosti natěradly a tmely za studena na ploše vodorovné V těsnicí stěrkou jednosložkovu na bázi cementu</t>
  </si>
  <si>
    <t>1992176599</t>
  </si>
  <si>
    <t>https://podminky.urs.cz/item/CS_URS_2024_02/711113117</t>
  </si>
  <si>
    <t>54</t>
  </si>
  <si>
    <t>711113127</t>
  </si>
  <si>
    <t>Izolace proti zemní vlhkosti natěradly a tmely za studena na ploše svislé S těsnicí stěrkou jednosložkovu na bázi cementu</t>
  </si>
  <si>
    <t>123583023</t>
  </si>
  <si>
    <t>https://podminky.urs.cz/item/CS_URS_2024_02/711113127</t>
  </si>
  <si>
    <t>6,85+5,7*0,15" Izolace okolo vany (v. 2m), za umyvadlem (v. 1,5m) a sokl 15cm</t>
  </si>
  <si>
    <t>55</t>
  </si>
  <si>
    <t>711199101</t>
  </si>
  <si>
    <t>Provedení izolace proti zemní vlhkosti hydroizolační stěrkou doplňků vodotěsné těsnící pásky pro dilatační a styčné spáry</t>
  </si>
  <si>
    <t>-991160521</t>
  </si>
  <si>
    <t>https://podminky.urs.cz/item/CS_URS_2024_02/711199101</t>
  </si>
  <si>
    <t>56</t>
  </si>
  <si>
    <t>28355021</t>
  </si>
  <si>
    <t>páska pružná těsnící hydroizolační š do 100mm</t>
  </si>
  <si>
    <t>-2077722738</t>
  </si>
  <si>
    <t>16,2*1,1</t>
  </si>
  <si>
    <t>57</t>
  </si>
  <si>
    <t>998711201</t>
  </si>
  <si>
    <t>Přesun hmot pro izolace proti vodě, vlhkosti a plynům stanovený procentní sazbou (%) z ceny vodorovná dopravní vzdálenost do 50 m základní v objektech výšky do 6 m</t>
  </si>
  <si>
    <t>%</t>
  </si>
  <si>
    <t>-579718380</t>
  </si>
  <si>
    <t>https://podminky.urs.cz/item/CS_URS_2024_02/998711201</t>
  </si>
  <si>
    <t>775</t>
  </si>
  <si>
    <t>Podlahy skládané</t>
  </si>
  <si>
    <t>58</t>
  </si>
  <si>
    <t>775511800</t>
  </si>
  <si>
    <t>Demontáž podlah vlysových (parkety) a deskových lepených s lištami lepenými do suti</t>
  </si>
  <si>
    <t>-854223160</t>
  </si>
  <si>
    <t>https://podminky.urs.cz/item/CS_URS_2024_02/775511800</t>
  </si>
  <si>
    <t>59</t>
  </si>
  <si>
    <t>998775311</t>
  </si>
  <si>
    <t>Přesun hmot pro podlahy skládané stanovený procentní sazbou (%) z ceny vodorovná dopravní vzdálenost do 50 m ruční (bez užití mechanizace) v objektech výšky do 6 m</t>
  </si>
  <si>
    <t>2070708699</t>
  </si>
  <si>
    <t>https://podminky.urs.cz/item/CS_URS_2024_02/998775311</t>
  </si>
  <si>
    <t>721</t>
  </si>
  <si>
    <t>Zdravotechnika - vnitřní kanalizace</t>
  </si>
  <si>
    <t>60</t>
  </si>
  <si>
    <t>721174043</t>
  </si>
  <si>
    <t>Potrubí z trub polypropylenových připojovací DN 50</t>
  </si>
  <si>
    <t>-1696210601</t>
  </si>
  <si>
    <t>https://podminky.urs.cz/item/CS_URS_2024_02/721174043</t>
  </si>
  <si>
    <t>61</t>
  </si>
  <si>
    <t>721174045</t>
  </si>
  <si>
    <t>Potrubí z trub polypropylenových připojovací DN 110</t>
  </si>
  <si>
    <t>-1266754763</t>
  </si>
  <si>
    <t>https://podminky.urs.cz/item/CS_URS_2024_02/721174045</t>
  </si>
  <si>
    <t>62</t>
  </si>
  <si>
    <t>721194105</t>
  </si>
  <si>
    <t>Vyměření přípojek na potrubí vyvedení a upevnění odpadních výpustek DN 50</t>
  </si>
  <si>
    <t>-1730082507</t>
  </si>
  <si>
    <t>https://podminky.urs.cz/item/CS_URS_2024_02/721194105</t>
  </si>
  <si>
    <t>63</t>
  </si>
  <si>
    <t>721229111</t>
  </si>
  <si>
    <t>Zápachové uzávěrky montáž zápachových uzávěrek ostatních typů do DN 50</t>
  </si>
  <si>
    <t>-1765132114</t>
  </si>
  <si>
    <t>https://podminky.urs.cz/item/CS_URS_2024_02/721229111</t>
  </si>
  <si>
    <t>55161830</t>
  </si>
  <si>
    <t>uzávěrka zápachová pro pračku a myčku podomítková DN 40/50 nerez</t>
  </si>
  <si>
    <t>-1575441663</t>
  </si>
  <si>
    <t>65</t>
  </si>
  <si>
    <t>721290111</t>
  </si>
  <si>
    <t>Zkouška těsnosti kanalizace v objektech vodou do DN 125</t>
  </si>
  <si>
    <t>-2132090035</t>
  </si>
  <si>
    <t>https://podminky.urs.cz/item/CS_URS_2024_02/721290111</t>
  </si>
  <si>
    <t>66</t>
  </si>
  <si>
    <t>998721201</t>
  </si>
  <si>
    <t>Přesun hmot pro vnitřní kanalizaci stanovený procentní sazbou (%) z ceny vodorovná dopravní vzdálenost do 50 m základní v objektech výšky do 6 m</t>
  </si>
  <si>
    <t>568674227</t>
  </si>
  <si>
    <t>https://podminky.urs.cz/item/CS_URS_2024_02/998721201</t>
  </si>
  <si>
    <t>722</t>
  </si>
  <si>
    <t>Zdravotechnika - vnitřní vodovod</t>
  </si>
  <si>
    <t>67</t>
  </si>
  <si>
    <t>722130802</t>
  </si>
  <si>
    <t>Demontáž stávajících rozvodů vody a kanalizace vč. likvidace</t>
  </si>
  <si>
    <t>sou</t>
  </si>
  <si>
    <t>-447718153</t>
  </si>
  <si>
    <t>68</t>
  </si>
  <si>
    <t>722176112</t>
  </si>
  <si>
    <t>Montáž potrubí z plastových trub svařovaných polyfuzně D přes 16 do 20 mm</t>
  </si>
  <si>
    <t>882995840</t>
  </si>
  <si>
    <t>https://podminky.urs.cz/item/CS_URS_2024_02/722176112</t>
  </si>
  <si>
    <t>koupelna, WC a kuchyňská linka</t>
  </si>
  <si>
    <t>69</t>
  </si>
  <si>
    <t>28615100</t>
  </si>
  <si>
    <t>trubka tlaková PPR řada PN 10 20x2,2x4000mm</t>
  </si>
  <si>
    <t>896134059</t>
  </si>
  <si>
    <t>26*1,1</t>
  </si>
  <si>
    <t>70</t>
  </si>
  <si>
    <t>722181211</t>
  </si>
  <si>
    <t>Ochrana potrubí termoizolačními trubicemi z pěnového polyetylenu PE přilepenými v příčných a podélných spojích, tloušťky izolace do 6 mm, vnitřního průměru izolace DN do 22 mm</t>
  </si>
  <si>
    <t>-741542900</t>
  </si>
  <si>
    <t>https://podminky.urs.cz/item/CS_URS_2024_02/722181211</t>
  </si>
  <si>
    <t>71</t>
  </si>
  <si>
    <t>722220111</t>
  </si>
  <si>
    <t>Armatury s jedním závitem nástěnky pro výtokový ventil G 1/2"</t>
  </si>
  <si>
    <t>2083725306</t>
  </si>
  <si>
    <t>https://podminky.urs.cz/item/CS_URS_2024_02/722220111</t>
  </si>
  <si>
    <t>72</t>
  </si>
  <si>
    <t>722220121</t>
  </si>
  <si>
    <t>Armatury s jedním závitem nástěnky pro baterii G 1/2"</t>
  </si>
  <si>
    <t>pár</t>
  </si>
  <si>
    <t>-119723081</t>
  </si>
  <si>
    <t>https://podminky.urs.cz/item/CS_URS_2024_02/722220121</t>
  </si>
  <si>
    <t>73</t>
  </si>
  <si>
    <t>722290234</t>
  </si>
  <si>
    <t>Zkoušky, proplach a desinfekce vodovodního potrubí proplach a desinfekce vodovodního potrubí do DN 80</t>
  </si>
  <si>
    <t>1123048775</t>
  </si>
  <si>
    <t>https://podminky.urs.cz/item/CS_URS_2024_02/722290234</t>
  </si>
  <si>
    <t>74</t>
  </si>
  <si>
    <t>998722201</t>
  </si>
  <si>
    <t>Přesun hmot pro vnitřní vodovod stanovený procentní sazbou (%) z ceny vodorovná dopravní vzdálenost do 50 m základní v objektech výšky do 6 m</t>
  </si>
  <si>
    <t>115061884</t>
  </si>
  <si>
    <t>https://podminky.urs.cz/item/CS_URS_2024_02/998722201</t>
  </si>
  <si>
    <t>725</t>
  </si>
  <si>
    <t>Zdravotechnika - zařizovací předměty</t>
  </si>
  <si>
    <t>75</t>
  </si>
  <si>
    <t>725110811</t>
  </si>
  <si>
    <t>Demontáž klozetů splachovacíchch s nádrží nebo tlakovým splachovačem</t>
  </si>
  <si>
    <t>soubor</t>
  </si>
  <si>
    <t>1605712311</t>
  </si>
  <si>
    <t>https://podminky.urs.cz/item/CS_URS_2024_02/725110811</t>
  </si>
  <si>
    <t>76</t>
  </si>
  <si>
    <t>725111132.GBT</t>
  </si>
  <si>
    <t>Splachovač nádržkový plastový Geberit AP112 nízkopoložený nebo vysokopoložený</t>
  </si>
  <si>
    <t>-1916193876</t>
  </si>
  <si>
    <t>77</t>
  </si>
  <si>
    <t>725112022</t>
  </si>
  <si>
    <t>Zařízení záchodů klozety keramické závěsné na nosné stěny s hlubokým splachováním odpad vodorovný</t>
  </si>
  <si>
    <t>900991165</t>
  </si>
  <si>
    <t>https://podminky.urs.cz/item/CS_URS_2024_02/725112022</t>
  </si>
  <si>
    <t>78</t>
  </si>
  <si>
    <t>55166827</t>
  </si>
  <si>
    <t>sedátko záchodové plastové bílé</t>
  </si>
  <si>
    <t>949845250</t>
  </si>
  <si>
    <t>79</t>
  </si>
  <si>
    <t>725210821</t>
  </si>
  <si>
    <t>Demontáž umyvadel bez výtokových armatur umyvadel</t>
  </si>
  <si>
    <t>503369874</t>
  </si>
  <si>
    <t>https://podminky.urs.cz/item/CS_URS_2024_02/725210821</t>
  </si>
  <si>
    <t>80</t>
  </si>
  <si>
    <t>725211601</t>
  </si>
  <si>
    <t>Umyvadla keramická bílá bez výtokových armatur připevněná na stěnu šrouby bez sloupu nebo krytu na sifon, šířka umyvadla 500 mm</t>
  </si>
  <si>
    <t>-72599964</t>
  </si>
  <si>
    <t>https://podminky.urs.cz/item/CS_URS_2024_02/725211601</t>
  </si>
  <si>
    <t>81</t>
  </si>
  <si>
    <t>725240811</t>
  </si>
  <si>
    <t>Demontáž sprchových kabin a vaniček bez výtokových armatur kabin</t>
  </si>
  <si>
    <t>1130717325</t>
  </si>
  <si>
    <t>https://podminky.urs.cz/item/CS_URS_2024_02/725240811</t>
  </si>
  <si>
    <t>82</t>
  </si>
  <si>
    <t>725240812</t>
  </si>
  <si>
    <t>Demontáž sprchových kabin a vaniček bez výtokových armatur vaniček</t>
  </si>
  <si>
    <t>-724158195</t>
  </si>
  <si>
    <t>https://podminky.urs.cz/item/CS_URS_2024_02/725240812</t>
  </si>
  <si>
    <t>83</t>
  </si>
  <si>
    <t>725241111</t>
  </si>
  <si>
    <t>Sprchové vaničky akrylátové čtvercové 800x800 mm</t>
  </si>
  <si>
    <t>2127966338</t>
  </si>
  <si>
    <t>https://podminky.urs.cz/item/CS_URS_2024_02/725241111</t>
  </si>
  <si>
    <t>84</t>
  </si>
  <si>
    <t>725244214</t>
  </si>
  <si>
    <t>Sprchové dveře a zástěny zástěny sprchové ke stěně bezdveřové, pevná stěna sklo tl. 8 mm, na vaničku šířky 1000 mm</t>
  </si>
  <si>
    <t>-883748788</t>
  </si>
  <si>
    <t>https://podminky.urs.cz/item/CS_URS_2024_02/725244214</t>
  </si>
  <si>
    <t>85</t>
  </si>
  <si>
    <t>725310823</t>
  </si>
  <si>
    <t>Demontáž dřezů jednodílných bez výtokových armatur vestavěných v kuchyňských sestavách</t>
  </si>
  <si>
    <t>1646992507</t>
  </si>
  <si>
    <t>https://podminky.urs.cz/item/CS_URS_2024_02/725310823</t>
  </si>
  <si>
    <t>86</t>
  </si>
  <si>
    <t>725319111</t>
  </si>
  <si>
    <t>Dřezy bez výtokových armatur montáž dřezů ostatních typů</t>
  </si>
  <si>
    <t>-472405763</t>
  </si>
  <si>
    <t>https://podminky.urs.cz/item/CS_URS_2024_02/725319111</t>
  </si>
  <si>
    <t>87</t>
  </si>
  <si>
    <t>55231079</t>
  </si>
  <si>
    <t>dřez nerez s odkládací ploškou vestavný matný 580x500mm</t>
  </si>
  <si>
    <t>1584572510</t>
  </si>
  <si>
    <t>88</t>
  </si>
  <si>
    <t>725530811</t>
  </si>
  <si>
    <t>Demontáž elektrických zásobníkových ohřívačů vody přepadových do 12 l</t>
  </si>
  <si>
    <t>517176231</t>
  </si>
  <si>
    <t>https://podminky.urs.cz/item/CS_URS_2024_02/725530811</t>
  </si>
  <si>
    <t>89</t>
  </si>
  <si>
    <t>725530823</t>
  </si>
  <si>
    <t>Demontáž elektrických zásobníkových ohřívačů vody tlakových od 50 do 200 l</t>
  </si>
  <si>
    <t>1904650962</t>
  </si>
  <si>
    <t>https://podminky.urs.cz/item/CS_URS_2024_02/725530823</t>
  </si>
  <si>
    <t>90</t>
  </si>
  <si>
    <t>725532101</t>
  </si>
  <si>
    <t>Elektrické ohřívače zásobníkové beztlakové přepadové akumulační s pojistným ventilem závěsné svislé objem nádrže (příkon) 10 l (2,0 kW)</t>
  </si>
  <si>
    <t>-1917627433</t>
  </si>
  <si>
    <t>https://podminky.urs.cz/item/CS_URS_2024_02/725532101</t>
  </si>
  <si>
    <t>91</t>
  </si>
  <si>
    <t>725532116</t>
  </si>
  <si>
    <t>Elektrické ohřívače zásobníkové beztlakové přepadové akumulační s pojistným ventilem závěsné svislé objem nádrže (příkon) 100 l (2,0 kW)</t>
  </si>
  <si>
    <t>750196503</t>
  </si>
  <si>
    <t>https://podminky.urs.cz/item/CS_URS_2024_02/725532116</t>
  </si>
  <si>
    <t>92</t>
  </si>
  <si>
    <t>725819202</t>
  </si>
  <si>
    <t>Ventily montáž ventilů ostatních typů nástěnných G 3/4"</t>
  </si>
  <si>
    <t>-1749193190</t>
  </si>
  <si>
    <t>https://podminky.urs.cz/item/CS_URS_2024_02/725819202</t>
  </si>
  <si>
    <t>93</t>
  </si>
  <si>
    <t>55111982</t>
  </si>
  <si>
    <t>ventil rohový pračkový 3/4"</t>
  </si>
  <si>
    <t>-223510640</t>
  </si>
  <si>
    <t>94</t>
  </si>
  <si>
    <t>725820801</t>
  </si>
  <si>
    <t>Demontáž baterií nástěnných do G 3/4</t>
  </si>
  <si>
    <t>-1516808284</t>
  </si>
  <si>
    <t>https://podminky.urs.cz/item/CS_URS_2024_02/725820801</t>
  </si>
  <si>
    <t>95</t>
  </si>
  <si>
    <t>725822656</t>
  </si>
  <si>
    <t>Baterie dřezová automatická senzorová k průtokovým ohřívačům</t>
  </si>
  <si>
    <t>-173600193</t>
  </si>
  <si>
    <t>https://podminky.urs.cz/item/CS_URS_2024_02/725822656</t>
  </si>
  <si>
    <t>96</t>
  </si>
  <si>
    <t>725829131.1</t>
  </si>
  <si>
    <t>Baterie umyvadlové montáž ostatních typů stojánkových G 1/2"</t>
  </si>
  <si>
    <t>-736715375</t>
  </si>
  <si>
    <t>https://podminky.urs.cz/item/CS_URS_2024_02/725829131.1</t>
  </si>
  <si>
    <t>97</t>
  </si>
  <si>
    <t>55145686.1</t>
  </si>
  <si>
    <t>baterie umyvadlová stojánková páková</t>
  </si>
  <si>
    <t>-609828888</t>
  </si>
  <si>
    <t>98</t>
  </si>
  <si>
    <t>725839101</t>
  </si>
  <si>
    <t>Baterie vanové montáž ostatních typů nástěnných nebo stojánkových G 1/2"</t>
  </si>
  <si>
    <t>-805895575</t>
  </si>
  <si>
    <t>https://podminky.urs.cz/item/CS_URS_2024_02/725839101</t>
  </si>
  <si>
    <t>99</t>
  </si>
  <si>
    <t>55144949</t>
  </si>
  <si>
    <t>baterie vanová/sprchová nástěnná páková 150mm chrom</t>
  </si>
  <si>
    <t>2104659577</t>
  </si>
  <si>
    <t>100</t>
  </si>
  <si>
    <t>725840850</t>
  </si>
  <si>
    <t>Demontáž baterií sprchových diferenciálních do G 3/4 x 1</t>
  </si>
  <si>
    <t>-1979874739</t>
  </si>
  <si>
    <t>https://podminky.urs.cz/item/CS_URS_2024_02/725840850</t>
  </si>
  <si>
    <t>101</t>
  </si>
  <si>
    <t>725869218</t>
  </si>
  <si>
    <t>Zápachové uzávěrky zařizovacích předmětů montáž zápachových uzávěrek dřezových dvoudílných U-sifonů</t>
  </si>
  <si>
    <t>1843214524</t>
  </si>
  <si>
    <t>https://podminky.urs.cz/item/CS_URS_2024_02/725869218</t>
  </si>
  <si>
    <t>102</t>
  </si>
  <si>
    <t>55161117</t>
  </si>
  <si>
    <t>uzávěrka zápachová dřezová s přípojkou pro myčku a pračku DN 40</t>
  </si>
  <si>
    <t>307414100</t>
  </si>
  <si>
    <t>103</t>
  </si>
  <si>
    <t>55161314</t>
  </si>
  <si>
    <t>uzávěrka zápachová umyvadlová s přípojkou pračky DN 40</t>
  </si>
  <si>
    <t>-1102811144</t>
  </si>
  <si>
    <t>104</t>
  </si>
  <si>
    <t>998725201</t>
  </si>
  <si>
    <t>Přesun hmot pro zařizovací předměty stanovený procentní sazbou (%) z ceny vodorovná dopravní vzdálenost do 50 m základní v objektech výšky do 6 m</t>
  </si>
  <si>
    <t>-2121434966</t>
  </si>
  <si>
    <t>https://podminky.urs.cz/item/CS_URS_2024_02/998725201</t>
  </si>
  <si>
    <t>726</t>
  </si>
  <si>
    <t>Zdravotechnika - předstěnové instalace</t>
  </si>
  <si>
    <t>105</t>
  </si>
  <si>
    <t>726111031.GBT</t>
  </si>
  <si>
    <t>Instalační předstěna Geberit Kombifix pro klozet s ovládáním zepředu v 1080 závěsný do masivní zděné kce</t>
  </si>
  <si>
    <t>-1146711573</t>
  </si>
  <si>
    <t>106</t>
  </si>
  <si>
    <t>998726211</t>
  </si>
  <si>
    <t>Přesun hmot pro instalační prefabrikáty stanovený procentní sazbou (%) z ceny vodorovná dopravní vzdálenost do 50 m základní v objektech výšky do 6 m</t>
  </si>
  <si>
    <t>-676777859</t>
  </si>
  <si>
    <t>https://podminky.urs.cz/item/CS_URS_2024_02/998726211</t>
  </si>
  <si>
    <t>731</t>
  </si>
  <si>
    <t>Ústřední vytápění - kotelny</t>
  </si>
  <si>
    <t>107</t>
  </si>
  <si>
    <t>731200823</t>
  </si>
  <si>
    <t>Demontáž kotlů ocelových na kapalná nebo plynná paliva, o výkonu do 25 kW</t>
  </si>
  <si>
    <t>-1580694837</t>
  </si>
  <si>
    <t>https://podminky.urs.cz/item/CS_URS_2024_02/731200823</t>
  </si>
  <si>
    <t>108</t>
  </si>
  <si>
    <t>731251112</t>
  </si>
  <si>
    <t>Kotle ocelové teplovodní elektrické závěsné přímotopné 6,0 kW</t>
  </si>
  <si>
    <t>-73584918</t>
  </si>
  <si>
    <t>https://podminky.urs.cz/item/CS_URS_2024_02/731251112</t>
  </si>
  <si>
    <t>109</t>
  </si>
  <si>
    <t>998731201</t>
  </si>
  <si>
    <t>Přesun hmot pro kotelny stanovený procentní sazbou (%) z ceny vodorovná dopravní vzdálenost do 50 m s užitím mechanizace v objektech výšky do 6 m</t>
  </si>
  <si>
    <t>-1257986635</t>
  </si>
  <si>
    <t>https://podminky.urs.cz/item/CS_URS_2024_02/998731201</t>
  </si>
  <si>
    <t>733</t>
  </si>
  <si>
    <t>Ústřední vytápění - rozvodné potrubí</t>
  </si>
  <si>
    <t>110</t>
  </si>
  <si>
    <t>733110806</t>
  </si>
  <si>
    <t>Demontáž potrubí z trubek ocelových závitových DN přes 15 do 32</t>
  </si>
  <si>
    <t>-2041753526</t>
  </si>
  <si>
    <t>https://podminky.urs.cz/item/CS_URS_2024_02/733110806</t>
  </si>
  <si>
    <t xml:space="preserve">9" plynové potrubí </t>
  </si>
  <si>
    <t>111</t>
  </si>
  <si>
    <t>733120815</t>
  </si>
  <si>
    <t>Demontáž potrubí z trubek ocelových hladkých Ø do 38</t>
  </si>
  <si>
    <t>-1067143317</t>
  </si>
  <si>
    <t>https://podminky.urs.cz/item/CS_URS_2024_02/733120815</t>
  </si>
  <si>
    <t>112</t>
  </si>
  <si>
    <t>733221102</t>
  </si>
  <si>
    <t>Potrubí z trubek měděných měkkých spojovaných měkkým pájením Ø 15/1</t>
  </si>
  <si>
    <t>1172216914</t>
  </si>
  <si>
    <t>https://podminky.urs.cz/item/CS_URS_2024_02/733221102</t>
  </si>
  <si>
    <t>113</t>
  </si>
  <si>
    <t>733221103</t>
  </si>
  <si>
    <t>Potrubí z trubek měděných měkkých spojovaných měkkým pájením Ø 18/1</t>
  </si>
  <si>
    <t>-1025457699</t>
  </si>
  <si>
    <t>https://podminky.urs.cz/item/CS_URS_2024_02/733221103</t>
  </si>
  <si>
    <t>114</t>
  </si>
  <si>
    <t>733231111</t>
  </si>
  <si>
    <t>Kompenzátory pro měděné potrubí tvaru U s hladkými ohyby s konci na vnitřní pájení D 15</t>
  </si>
  <si>
    <t>-194927406</t>
  </si>
  <si>
    <t>https://podminky.urs.cz/item/CS_URS_2024_02/733231111</t>
  </si>
  <si>
    <t>115</t>
  </si>
  <si>
    <t>733291101</t>
  </si>
  <si>
    <t>Zkoušky těsnosti potrubí z trubek měděných Ø do 35/1,5</t>
  </si>
  <si>
    <t>-1773946606</t>
  </si>
  <si>
    <t>https://podminky.urs.cz/item/CS_URS_2024_02/733291101</t>
  </si>
  <si>
    <t>116</t>
  </si>
  <si>
    <t>733811221</t>
  </si>
  <si>
    <t>Ochrana potrubí termoizolačními trubicemi z pěnového polyetylenu PE přilepenými v příčných a podélných spojích, tloušťky izolace přes 6 do 9 mm, vnitřního průměru izolace DN do 22 mm</t>
  </si>
  <si>
    <t>-656460551</t>
  </si>
  <si>
    <t>https://podminky.urs.cz/item/CS_URS_2024_02/733811221</t>
  </si>
  <si>
    <t>734</t>
  </si>
  <si>
    <t>Ústřední vytápění - armatury</t>
  </si>
  <si>
    <t>117</t>
  </si>
  <si>
    <t>734121311</t>
  </si>
  <si>
    <t>Ventily zpětné přírubové samočinné přímé do vodorovného potrubí PN 16 do 300°C (Z 16 117 616) DN 15</t>
  </si>
  <si>
    <t>817853715</t>
  </si>
  <si>
    <t>https://podminky.urs.cz/item/CS_URS_2024_02/734121311</t>
  </si>
  <si>
    <t>118</t>
  </si>
  <si>
    <t>736130252</t>
  </si>
  <si>
    <t>Montáž vytápění elektrického instalace a napojení termostatu na zeď</t>
  </si>
  <si>
    <t>1186955253</t>
  </si>
  <si>
    <t>https://podminky.urs.cz/item/CS_URS_2024_02/736130252</t>
  </si>
  <si>
    <t>119</t>
  </si>
  <si>
    <t>28616336</t>
  </si>
  <si>
    <t>termostat prostorový programový topení drátový</t>
  </si>
  <si>
    <t>256263045</t>
  </si>
  <si>
    <t>120</t>
  </si>
  <si>
    <t>734163441</t>
  </si>
  <si>
    <t>Filtry z uhlíkové oceli s čístícím víkem nebo vypouštěcí zátkou PN 40 do 400°C DN 15</t>
  </si>
  <si>
    <t>951764836</t>
  </si>
  <si>
    <t>https://podminky.urs.cz/item/CS_URS_2024_02/734163441</t>
  </si>
  <si>
    <t>121</t>
  </si>
  <si>
    <t>734209103</t>
  </si>
  <si>
    <t>Demontáž termoregulačí hlavice</t>
  </si>
  <si>
    <t>-208922648</t>
  </si>
  <si>
    <t>122</t>
  </si>
  <si>
    <t>734222812</t>
  </si>
  <si>
    <t>Ventily regulační závitové termostatické s hlavicí ručního ovládání PN 16 do 110°C přímé chromované G 1/2</t>
  </si>
  <si>
    <t>-95631586</t>
  </si>
  <si>
    <t>https://podminky.urs.cz/item/CS_URS_2024_01/734222812</t>
  </si>
  <si>
    <t>123</t>
  </si>
  <si>
    <t>734221554</t>
  </si>
  <si>
    <t>Ventily regulační závitové termostatické bez hlavice ovládání PN 16 do 110°C přímé jednoregulační pro adaptér na měď nebo plast G 1/2 x 16</t>
  </si>
  <si>
    <t>1146179576</t>
  </si>
  <si>
    <t>https://podminky.urs.cz/item/CS_URS_2024_02/734221554</t>
  </si>
  <si>
    <t>124</t>
  </si>
  <si>
    <t>734229143</t>
  </si>
  <si>
    <t>Ventily regulační závitové montáž ventilů jednotrubkových horizontálních soustav se směšovačem ostatních typů jednobodové připojení</t>
  </si>
  <si>
    <t>-274170281</t>
  </si>
  <si>
    <t>https://podminky.urs.cz/item/CS_URS_2024_02/734229143</t>
  </si>
  <si>
    <t>125</t>
  </si>
  <si>
    <t>734291123</t>
  </si>
  <si>
    <t>Ostatní armatury kohouty plnicí a vypouštěcí PN 10 do 90°C G 1/2</t>
  </si>
  <si>
    <t>526657162</t>
  </si>
  <si>
    <t>https://podminky.urs.cz/item/CS_URS_2024_02/734291123</t>
  </si>
  <si>
    <t>126</t>
  </si>
  <si>
    <t>734292717</t>
  </si>
  <si>
    <t>Ostatní armatury kulové kohouty PN 42 do 185°C přímé vnitřní závit G 1 1/2</t>
  </si>
  <si>
    <t>892809705</t>
  </si>
  <si>
    <t>https://podminky.urs.cz/item/CS_URS_2024_02/734292717</t>
  </si>
  <si>
    <t>127</t>
  </si>
  <si>
    <t>734292723</t>
  </si>
  <si>
    <t>Ostatní armatury kulové kohouty PN 42 do 185°C přímé vnitřní závit s vypouštěním G 1/2</t>
  </si>
  <si>
    <t>302253595</t>
  </si>
  <si>
    <t>https://podminky.urs.cz/item/CS_URS_2024_02/734292723</t>
  </si>
  <si>
    <t>128</t>
  </si>
  <si>
    <t>998734201</t>
  </si>
  <si>
    <t>Přesun hmot pro armatury stanovený procentní sazbou (%) z ceny vodorovná dopravní vzdálenost do 50 m základní v objektech výšky do 6 m</t>
  </si>
  <si>
    <t>-1556908200</t>
  </si>
  <si>
    <t>https://podminky.urs.cz/item/CS_URS_2024_02/998734201</t>
  </si>
  <si>
    <t>735</t>
  </si>
  <si>
    <t>Ústřední vytápění - otopná tělesa</t>
  </si>
  <si>
    <t>129</t>
  </si>
  <si>
    <t>735151822</t>
  </si>
  <si>
    <t>Demontáž otopných těles panelových dvouřadých stavební délky přes 1500 do 2820 mm</t>
  </si>
  <si>
    <t>-1799801377</t>
  </si>
  <si>
    <t>https://podminky.urs.cz/item/CS_URS_2024_02/735151822</t>
  </si>
  <si>
    <t>130</t>
  </si>
  <si>
    <t>735152372</t>
  </si>
  <si>
    <t>Otopná tělesa panelová VK dvoudesková PN 1,0 MPa, T do 110°C bez přídavné přestupní plochy výšky tělesa 600 mm stavební délky / výkonu 500 mm / 489 W</t>
  </si>
  <si>
    <t>1158386400</t>
  </si>
  <si>
    <t>https://podminky.urs.cz/item/CS_URS_2024_02/735152372</t>
  </si>
  <si>
    <t>131</t>
  </si>
  <si>
    <t>735152379</t>
  </si>
  <si>
    <t>Otopná tělesa panelová VK dvoudesková PN 1,0 MPa, T do 110°C bez přídavné přestupní plochy výšky tělesa 600 mm stavební délky / výkonu 1200 mm / 1174 W</t>
  </si>
  <si>
    <t>1596837288</t>
  </si>
  <si>
    <t>https://podminky.urs.cz/item/CS_URS_2024_02/735152379</t>
  </si>
  <si>
    <t>132</t>
  </si>
  <si>
    <t>735160123</t>
  </si>
  <si>
    <t>Otopná tělesa trubková teplovodní na stěnu výšky tělesa 1 220 mm, délky 600 mm</t>
  </si>
  <si>
    <t>1471972247</t>
  </si>
  <si>
    <t>https://podminky.urs.cz/item/CS_URS_2024_02/735160123</t>
  </si>
  <si>
    <t>133</t>
  </si>
  <si>
    <t>998735201</t>
  </si>
  <si>
    <t>Přesun hmot pro otopná tělesa stanovený procentní sazbou (%) z ceny vodorovná dopravní vzdálenost do 50 m základní v objektech výšky do 6 m</t>
  </si>
  <si>
    <t>-318991604</t>
  </si>
  <si>
    <t>https://podminky.urs.cz/item/CS_URS_2024_02/998735201</t>
  </si>
  <si>
    <t>741</t>
  </si>
  <si>
    <t>Elektroinstalace - silnoproud</t>
  </si>
  <si>
    <t>134</t>
  </si>
  <si>
    <t>741112002</t>
  </si>
  <si>
    <t>Montáž krabic elektroinstalačních bez napojení na trubky a lišty, demontáže a montáže víčka a přístroje protahovacích nebo odbočných zapuštěných plastových kruhových pro sádrokartonové příčky</t>
  </si>
  <si>
    <t>1737835580</t>
  </si>
  <si>
    <t>https://podminky.urs.cz/item/CS_URS_2024_02/741112002</t>
  </si>
  <si>
    <t>135</t>
  </si>
  <si>
    <t>34571465</t>
  </si>
  <si>
    <t>krabice do dutých stěn PVC přístrojová kruhová D 70mm hluboká</t>
  </si>
  <si>
    <t>13251089</t>
  </si>
  <si>
    <t>136</t>
  </si>
  <si>
    <t>741122015</t>
  </si>
  <si>
    <t>Montáž kabelů měděných bez ukončení uložených pod omítku plných kulatých (např. CYKY), počtu a průřezu žil 3x1,5 mm2</t>
  </si>
  <si>
    <t>1819651327</t>
  </si>
  <si>
    <t>https://podminky.urs.cz/item/CS_URS_2024_02/741122015</t>
  </si>
  <si>
    <t>montáž kabelů světelných okruhů</t>
  </si>
  <si>
    <t>137</t>
  </si>
  <si>
    <t>34111030</t>
  </si>
  <si>
    <t>kabel instalační jádro Cu plné izolace PVC plášť PVC 450/750V (CYKY) 3x1,5mm2</t>
  </si>
  <si>
    <t>-1507883831</t>
  </si>
  <si>
    <t>dodávka kabelů světelného okruhu</t>
  </si>
  <si>
    <t>65*1,2</t>
  </si>
  <si>
    <t>138</t>
  </si>
  <si>
    <t>741122016</t>
  </si>
  <si>
    <t>Montáž kabelů měděných bez ukončení uložených pod omítku plných kulatých (např. CYKY), počtu a průřezu žil 3x2,5 až 6 mm2</t>
  </si>
  <si>
    <t>-1206489774</t>
  </si>
  <si>
    <t>https://podminky.urs.cz/item/CS_URS_2024_02/741122016</t>
  </si>
  <si>
    <t>montáž kabelů zásuvkových okruhů</t>
  </si>
  <si>
    <t>139</t>
  </si>
  <si>
    <t>34111036</t>
  </si>
  <si>
    <t>kabel instalační jádro Cu plné izolace PVC plášť PVC 450/750V (CYKY) 3x2,5mm2</t>
  </si>
  <si>
    <t>669592667</t>
  </si>
  <si>
    <t>dodávka kabelů zásuvkových okruhů a přímotopu</t>
  </si>
  <si>
    <t>75*1,2</t>
  </si>
  <si>
    <t>140</t>
  </si>
  <si>
    <t>741122031</t>
  </si>
  <si>
    <t>Montáž kabelů měděných bez ukončení uložených pod omítku plných kulatých (např. CYKY), počtu a průřezu žil 5x1,5 až 2,5 mm2</t>
  </si>
  <si>
    <t>-2141079592</t>
  </si>
  <si>
    <t>https://podminky.urs.cz/item/CS_URS_2024_02/741122031</t>
  </si>
  <si>
    <t>141</t>
  </si>
  <si>
    <t>34111094</t>
  </si>
  <si>
    <t>kabel instalační jádro Cu plné izolace PVC plášť PVC 450/750V (CYKY) 5x2,5mm2</t>
  </si>
  <si>
    <t>2003338570</t>
  </si>
  <si>
    <t>8,5*1,2 "Přepočtené koeficientem množství</t>
  </si>
  <si>
    <t>142</t>
  </si>
  <si>
    <t>741125811</t>
  </si>
  <si>
    <t>Demontáž a likvidace vodičů, zásuvek, spínačů, lišt, rozvaděčů.</t>
  </si>
  <si>
    <t>soub.</t>
  </si>
  <si>
    <t>CS ÚRS 2022 02</t>
  </si>
  <si>
    <t>-1991977303</t>
  </si>
  <si>
    <t>https://podminky.urs.cz/item/CS_URS_2022_02/741125811</t>
  </si>
  <si>
    <t>143</t>
  </si>
  <si>
    <t>741136201</t>
  </si>
  <si>
    <t>Propojení kabelů nebo vodičů odbočnicí litinovou kabelů nebo vodičů celoplastových počtu a průřezu žil do 1x120, 2x50, 3x16 mm2</t>
  </si>
  <si>
    <t>918004907</t>
  </si>
  <si>
    <t>https://podminky.urs.cz/item/CS_URS_2024_02/741136201</t>
  </si>
  <si>
    <t>144</t>
  </si>
  <si>
    <t>741210001</t>
  </si>
  <si>
    <t>Montáž rozvodnic oceloplechových nebo plastových bez zapojení vodičů běžných, hmotnosti do 20 kg</t>
  </si>
  <si>
    <t>2110945194</t>
  </si>
  <si>
    <t>https://podminky.urs.cz/item/CS_URS_2024_02/741210001</t>
  </si>
  <si>
    <t>145</t>
  </si>
  <si>
    <t>35717504</t>
  </si>
  <si>
    <t>Elektrorozvodná skříň včetně jističů a přepěťové ochrany.</t>
  </si>
  <si>
    <t>-477502169</t>
  </si>
  <si>
    <t>146</t>
  </si>
  <si>
    <t>741310111</t>
  </si>
  <si>
    <t xml:space="preserve">Dodávka a montáž spínačů jedno nebo dvoupólových polozapuštěných nebo zapuštěných se zapojením vodičů bezšroubové připojení ovladačů, přístroj, rámeček, kryt (Tango, Opus, Prémium,...) </t>
  </si>
  <si>
    <t>-771078771</t>
  </si>
  <si>
    <t>https://podminky.urs.cz/item/CS_URS_2024_02/741310111</t>
  </si>
  <si>
    <t>147</t>
  </si>
  <si>
    <t>741313001</t>
  </si>
  <si>
    <t>Dodávka a montáž zásuvek domovních se zapojením vodičů bezšroubové připojení polozapuštěných nebo zapuštěných 10/16 A, provedení 2P + PE, přístroj, rámeček, kryt (Tango, Opus, Prémium, ....)</t>
  </si>
  <si>
    <t>1964092456</t>
  </si>
  <si>
    <t>https://podminky.urs.cz/item/CS_URS_2024_02/741313001</t>
  </si>
  <si>
    <t>148</t>
  </si>
  <si>
    <t>741374011</t>
  </si>
  <si>
    <t>Montáž sporáku se sklokeramickou deskou</t>
  </si>
  <si>
    <t>-1626412476</t>
  </si>
  <si>
    <t>149</t>
  </si>
  <si>
    <t>RMAT0011</t>
  </si>
  <si>
    <t>Sporák elektrický se sklokeramickou varnou deskou</t>
  </si>
  <si>
    <t>-176262295</t>
  </si>
  <si>
    <t>150</t>
  </si>
  <si>
    <t>741370002</t>
  </si>
  <si>
    <t>Montáž svítidel žárovkových se zapojením vodičů bytových nebo společenských místností stropních přisazených 1 zdroj se sklem</t>
  </si>
  <si>
    <t>1169040171</t>
  </si>
  <si>
    <t>https://podminky.urs.cz/item/CS_URS_2024_02/741370002</t>
  </si>
  <si>
    <t>151</t>
  </si>
  <si>
    <t>DAM.02785</t>
  </si>
  <si>
    <t>Plafoniera SOLA LED 24W 2208lm 4000K IP44 160° bílá</t>
  </si>
  <si>
    <t>369425734</t>
  </si>
  <si>
    <t>152</t>
  </si>
  <si>
    <t>741810001</t>
  </si>
  <si>
    <t>Zkoušky a prohlídky elektrických rozvodů a zařízení celková prohlídka a vyhotovení revizní zprávy pro objem montážních prací do 100 tis. Kč</t>
  </si>
  <si>
    <t>-608959546</t>
  </si>
  <si>
    <t>https://podminky.urs.cz/item/CS_URS_2024_02/741810001</t>
  </si>
  <si>
    <t>153</t>
  </si>
  <si>
    <t>998741201</t>
  </si>
  <si>
    <t>Přesun hmot pro silnoproud stanovený procentní sazbou (%) z ceny vodorovná dopravní vzdálenost do 50 m základní v objektech výšky do 6 m</t>
  </si>
  <si>
    <t>-1074947967</t>
  </si>
  <si>
    <t>https://podminky.urs.cz/item/CS_URS_2024_02/998741201</t>
  </si>
  <si>
    <t>742</t>
  </si>
  <si>
    <t>Elektroinstalace - slaboproud</t>
  </si>
  <si>
    <t>154</t>
  </si>
  <si>
    <t>742121001</t>
  </si>
  <si>
    <t>Montáž kabelů sdělovacích pro vnitřní rozvody počtu žil do 15</t>
  </si>
  <si>
    <t>1722880286</t>
  </si>
  <si>
    <t>https://podminky.urs.cz/item/CS_URS_2024_02/742121001</t>
  </si>
  <si>
    <t>155</t>
  </si>
  <si>
    <t>34121122</t>
  </si>
  <si>
    <t>kabel sdělovací jádro Cu plné izolace PVC plášť PVC 100V (SYKY) 5x2x0,5mm2</t>
  </si>
  <si>
    <t>-1024333827</t>
  </si>
  <si>
    <t>40*1,2 "Přepočtené koeficientem množství</t>
  </si>
  <si>
    <t>156</t>
  </si>
  <si>
    <t>742210121</t>
  </si>
  <si>
    <t>Montáž hlásiče automatického bodového</t>
  </si>
  <si>
    <t>1528457875</t>
  </si>
  <si>
    <t>https://podminky.urs.cz/item/CS_URS_2024_02/742210121</t>
  </si>
  <si>
    <t>157</t>
  </si>
  <si>
    <t>40483010</t>
  </si>
  <si>
    <t>detektor kouře a teploty kombinovaný bezdrátový</t>
  </si>
  <si>
    <t>-104852007</t>
  </si>
  <si>
    <t>158</t>
  </si>
  <si>
    <t>742310001</t>
  </si>
  <si>
    <t>Montáž domovního telefonu napájecího modulu na DIN lištu</t>
  </si>
  <si>
    <t>1368157324</t>
  </si>
  <si>
    <t>https://podminky.urs.cz/item/CS_URS_2024_02/742310001</t>
  </si>
  <si>
    <t>159</t>
  </si>
  <si>
    <t>38227040</t>
  </si>
  <si>
    <t>zdroj napájecí domácího telefonu</t>
  </si>
  <si>
    <t>-803339898</t>
  </si>
  <si>
    <t>160</t>
  </si>
  <si>
    <t>742420121</t>
  </si>
  <si>
    <t>Montáž společné televizní antény televizní zásuvky koncové nebo průběžné</t>
  </si>
  <si>
    <t>998465890</t>
  </si>
  <si>
    <t>https://podminky.urs.cz/item/CS_URS_2024_02/742420121</t>
  </si>
  <si>
    <t>161</t>
  </si>
  <si>
    <t>998742201</t>
  </si>
  <si>
    <t>Přesun hmot pro slaboproud stanovený procentní sazbou (%) z ceny vodorovná dopravní vzdálenost do 50 m základní v objektech výšky do 6 m</t>
  </si>
  <si>
    <t>1147323142</t>
  </si>
  <si>
    <t>https://podminky.urs.cz/item/CS_URS_2024_02/998742201</t>
  </si>
  <si>
    <t>751</t>
  </si>
  <si>
    <t>Vzduchotechnika</t>
  </si>
  <si>
    <t>162</t>
  </si>
  <si>
    <t>751111051</t>
  </si>
  <si>
    <t>Montáž ventilátoru axiálního nízkotlakého podhledového, průměru do 100 mm</t>
  </si>
  <si>
    <t>1477587610</t>
  </si>
  <si>
    <t>https://podminky.urs.cz/item/CS_URS_2024_02/751111051</t>
  </si>
  <si>
    <t>163</t>
  </si>
  <si>
    <t>42914501</t>
  </si>
  <si>
    <t>ventilátor axiální tichý malý plastový IP45 výkon 8-13W D 100mm</t>
  </si>
  <si>
    <t>699782704</t>
  </si>
  <si>
    <t>164</t>
  </si>
  <si>
    <t>751377011</t>
  </si>
  <si>
    <t>Montáž odsávacích stropů, zákrytů odsávacího zákrytu (digestoř) bytového vestavěného</t>
  </si>
  <si>
    <t>1880921522</t>
  </si>
  <si>
    <t>https://podminky.urs.cz/item/CS_URS_2024_02/751377011</t>
  </si>
  <si>
    <t>165</t>
  </si>
  <si>
    <t>42958001</t>
  </si>
  <si>
    <t>odsavač par vestavěný výsuvný (digestoř) nerez, max. výkon 640 m3/hod s filtrem</t>
  </si>
  <si>
    <t>-247843257</t>
  </si>
  <si>
    <t>166</t>
  </si>
  <si>
    <t>751537012</t>
  </si>
  <si>
    <t>Montáž potrubí ohebného kruhového neizolovaného z Al laminátové hadice, průměru přes 100 do 200 mm</t>
  </si>
  <si>
    <t>-165371459</t>
  </si>
  <si>
    <t>https://podminky.urs.cz/item/CS_URS_2024_02/751537012</t>
  </si>
  <si>
    <t>167</t>
  </si>
  <si>
    <t>42981622</t>
  </si>
  <si>
    <t>hadice neizolovaná z Al-polyesteru vyztužená drátem D 102mm, l=10m</t>
  </si>
  <si>
    <t>1688826782</t>
  </si>
  <si>
    <t>2*1,2 'Přepočtené koeficientem množství</t>
  </si>
  <si>
    <t>168</t>
  </si>
  <si>
    <t>998751201</t>
  </si>
  <si>
    <t>Přesun hmot pro vzduchotechniku stanovený procentní sazbou (%) z ceny vodorovná dopravní vzdálenost do 50 m základní v objektech výšky do 12 m</t>
  </si>
  <si>
    <t>737172479</t>
  </si>
  <si>
    <t>https://podminky.urs.cz/item/CS_URS_2024_02/998751201</t>
  </si>
  <si>
    <t>763</t>
  </si>
  <si>
    <t>Konstrukce suché výstavby</t>
  </si>
  <si>
    <t>169</t>
  </si>
  <si>
    <t>763131451</t>
  </si>
  <si>
    <t>Podhled ze sádrokartonových desek dvouvrstvá zavěšená spodní konstrukce z ocelových profilů CD, UD jednoduše opláštěná deskou impregnovanou H2, tl. 12,5 mm, bez izolace</t>
  </si>
  <si>
    <t>1799155896</t>
  </si>
  <si>
    <t>https://podminky.urs.cz/item/CS_URS_2024_02/763131451</t>
  </si>
  <si>
    <t>170</t>
  </si>
  <si>
    <t>998763100</t>
  </si>
  <si>
    <t>Přesun hmot pro dřevostavby stanovený z hmotnosti přesunovaného materiálu vodorovná dopravní vzdálenost do 50 m základní v objektech výšky do 6 m</t>
  </si>
  <si>
    <t>-1968752367</t>
  </si>
  <si>
    <t>https://podminky.urs.cz/item/CS_URS_2024_02/998763100</t>
  </si>
  <si>
    <t>766</t>
  </si>
  <si>
    <t>Konstrukce truhlářské</t>
  </si>
  <si>
    <t>171</t>
  </si>
  <si>
    <t>766491851</t>
  </si>
  <si>
    <t>Demontáž ostatních truhlářských konstrukcí prahů dveří jednokřídlových</t>
  </si>
  <si>
    <t>-1552850181</t>
  </si>
  <si>
    <t>https://podminky.urs.cz/item/CS_URS_2024_02/766491851</t>
  </si>
  <si>
    <t>172</t>
  </si>
  <si>
    <t>766621921</t>
  </si>
  <si>
    <t>Oprava oken dřevěných jednoduchých s otevíravými křídly zatmelením</t>
  </si>
  <si>
    <t>1997279193</t>
  </si>
  <si>
    <t>https://podminky.urs.cz/item/CS_URS_2024_02/766621921</t>
  </si>
  <si>
    <t>(0,5*4)*1,1" renovace oken na WC</t>
  </si>
  <si>
    <t>173</t>
  </si>
  <si>
    <t>766660002</t>
  </si>
  <si>
    <t>Montáž dveřních křídel dřevěných nebo plastových otevíravých do ocelové zárubně povrchově upravených jednokřídlových, šířky přes 800 mm</t>
  </si>
  <si>
    <t>102797775</t>
  </si>
  <si>
    <t>https://podminky.urs.cz/item/CS_URS_2024_02/766660002</t>
  </si>
  <si>
    <t>174</t>
  </si>
  <si>
    <t>766660131</t>
  </si>
  <si>
    <t>Montáž dveřních křídel dřevěných nebo plastových otevíravých do dřevěné rámové zárubně z masivního dřeva jednokřídlových, šířky do 800 mm</t>
  </si>
  <si>
    <t>-670707239</t>
  </si>
  <si>
    <t>https://podminky.urs.cz/item/CS_URS_2024_02/766660131</t>
  </si>
  <si>
    <t>175</t>
  </si>
  <si>
    <t>61162073</t>
  </si>
  <si>
    <t>dveře jednokřídlé voštinové povrch laminátový plné 700x1970-2100mm</t>
  </si>
  <si>
    <t>-294257783</t>
  </si>
  <si>
    <t>176</t>
  </si>
  <si>
    <t>766660723</t>
  </si>
  <si>
    <t>Montáž dveřních doplňků dveřního kování interiérového lůžka protiplechu</t>
  </si>
  <si>
    <t>807398934</t>
  </si>
  <si>
    <t>https://podminky.urs.cz/item/CS_URS_2024_02/766660723</t>
  </si>
  <si>
    <t>177</t>
  </si>
  <si>
    <t>766660728</t>
  </si>
  <si>
    <t>Montáž dveřních doplňků dveřního kování interiérového zámku</t>
  </si>
  <si>
    <t>-807137578</t>
  </si>
  <si>
    <t>https://podminky.urs.cz/item/CS_URS_2024_02/766660728</t>
  </si>
  <si>
    <t>178</t>
  </si>
  <si>
    <t>766661912</t>
  </si>
  <si>
    <t>Oprava dveřních křídel dřevěných z měkkého dřeva s výměnou kování</t>
  </si>
  <si>
    <t>-1294206134</t>
  </si>
  <si>
    <t>https://podminky.urs.cz/item/CS_URS_2024_02/766661912</t>
  </si>
  <si>
    <t>12,3*1,5" renovace dveřních křídel</t>
  </si>
  <si>
    <t>7,32" renovace obložkových zárubní</t>
  </si>
  <si>
    <t>3,6" renovace vchodových dveří</t>
  </si>
  <si>
    <t>179</t>
  </si>
  <si>
    <t>766663915</t>
  </si>
  <si>
    <t>Oprava dveřních křídel dřevěných ruční seříznutí dveřních křídel z měkkého dřeva</t>
  </si>
  <si>
    <t>-2000492864</t>
  </si>
  <si>
    <t>https://podminky.urs.cz/item/CS_URS_2024_02/766663915</t>
  </si>
  <si>
    <t>180</t>
  </si>
  <si>
    <t>766691914</t>
  </si>
  <si>
    <t>Ostatní práce vyvěšení nebo zavěšení křídel dřevěných dveřních, plochy do 2 m2</t>
  </si>
  <si>
    <t>1260865642</t>
  </si>
  <si>
    <t>https://podminky.urs.cz/item/CS_URS_2024_02/766691914</t>
  </si>
  <si>
    <t>181</t>
  </si>
  <si>
    <t>766692112</t>
  </si>
  <si>
    <t>Montáž ostatních truhlářských konstrukcí záclonových krytů povrchově upravených bez olištování, délky přes 1750 do 2700 mm</t>
  </si>
  <si>
    <t>-728694947</t>
  </si>
  <si>
    <t>https://podminky.urs.cz/item/CS_URS_2024_02/766692112</t>
  </si>
  <si>
    <t>182</t>
  </si>
  <si>
    <t>RMAT0007</t>
  </si>
  <si>
    <t>dodávka gárnyže</t>
  </si>
  <si>
    <t>ks</t>
  </si>
  <si>
    <t>595831858</t>
  </si>
  <si>
    <t>183</t>
  </si>
  <si>
    <t>766695212</t>
  </si>
  <si>
    <t>Montáž ostatních truhlářských konstrukcí prahů dveří jednokřídlových, šířky do 100 mm</t>
  </si>
  <si>
    <t>-1114354973</t>
  </si>
  <si>
    <t>https://podminky.urs.cz/item/CS_URS_2024_02/766695212</t>
  </si>
  <si>
    <t>184</t>
  </si>
  <si>
    <t>61187136</t>
  </si>
  <si>
    <t>práh dveřní dřevěný dubový tl 20mm dl 720mm š 100mm</t>
  </si>
  <si>
    <t>-1813198602</t>
  </si>
  <si>
    <t>185</t>
  </si>
  <si>
    <t>61187161</t>
  </si>
  <si>
    <t>práh dveřní dřevěný dubový tl 20mm dl 820mm š 150mm</t>
  </si>
  <si>
    <t>1030533333</t>
  </si>
  <si>
    <t>186</t>
  </si>
  <si>
    <t>766811112.1</t>
  </si>
  <si>
    <t>Montáž kuchyňských linek do 2400 mm, včetně pracovní desky a seřízení</t>
  </si>
  <si>
    <t>-2082146686</t>
  </si>
  <si>
    <t>187</t>
  </si>
  <si>
    <t>766811222</t>
  </si>
  <si>
    <t>Montáž kuchyňských linek pracovní desky Příplatek k ceně za usazení varné desky (včetně silikonu)</t>
  </si>
  <si>
    <t>-153892623</t>
  </si>
  <si>
    <t>https://podminky.urs.cz/item/CS_URS_2024_02/766811222</t>
  </si>
  <si>
    <t>188</t>
  </si>
  <si>
    <t>766811223</t>
  </si>
  <si>
    <t>Montáž kuchyňských linek pracovní desky Příplatek k ceně za usazení dřezu (včetně silikonu)</t>
  </si>
  <si>
    <t>1288256669</t>
  </si>
  <si>
    <t>https://podminky.urs.cz/item/CS_URS_2024_02/766811223</t>
  </si>
  <si>
    <t>189</t>
  </si>
  <si>
    <t>RMAT0005</t>
  </si>
  <si>
    <t>linka kuchyňská atypická 2400 mm (tichý zavírací systém) včetně pracovní desky</t>
  </si>
  <si>
    <t>34223744</t>
  </si>
  <si>
    <t>190</t>
  </si>
  <si>
    <t>766812840</t>
  </si>
  <si>
    <t>Demontáž kuchyňských linek dřevěných nebo kovových včetně skříněk uchycených na stěně, délky přes 1800 do 2100 mm</t>
  </si>
  <si>
    <t>-1408706889</t>
  </si>
  <si>
    <t>https://podminky.urs.cz/item/CS_URS_2024_02/766812840</t>
  </si>
  <si>
    <t>191</t>
  </si>
  <si>
    <t>766821112</t>
  </si>
  <si>
    <t>Montáž nábytku vestavěného korpusu skříně policové dvoukřídlové</t>
  </si>
  <si>
    <t>-962283781</t>
  </si>
  <si>
    <t>https://podminky.urs.cz/item/CS_URS_2024_02/766821112</t>
  </si>
  <si>
    <t>192</t>
  </si>
  <si>
    <t>RMAT0006</t>
  </si>
  <si>
    <t>skříňka zrcadlová , dveře L/P DEEP 600x15x56 cm bílá s osvětlením</t>
  </si>
  <si>
    <t>-100041222</t>
  </si>
  <si>
    <t>193</t>
  </si>
  <si>
    <t>766825811</t>
  </si>
  <si>
    <t>Demontáž nábytku vestavěného skříní jednokřídlových</t>
  </si>
  <si>
    <t>1435380926</t>
  </si>
  <si>
    <t>https://podminky.urs.cz/item/CS_URS_2024_02/766825811</t>
  </si>
  <si>
    <t>194</t>
  </si>
  <si>
    <t>998766201</t>
  </si>
  <si>
    <t>Přesun hmot pro konstrukce truhlářské stanovený procentní sazbou (%) z ceny vodorovná dopravní vzdálenost do 50 m základní v objektech výšky do 6 m</t>
  </si>
  <si>
    <t>-605748886</t>
  </si>
  <si>
    <t>https://podminky.urs.cz/item/CS_URS_2024_02/998766201</t>
  </si>
  <si>
    <t>767</t>
  </si>
  <si>
    <t>Konstrukce zámečnické</t>
  </si>
  <si>
    <t>195</t>
  </si>
  <si>
    <t>767612915</t>
  </si>
  <si>
    <t>Oprava a údržba oken seřízení dřevěného okna</t>
  </si>
  <si>
    <t>2012618536</t>
  </si>
  <si>
    <t>https://podminky.urs.cz/item/CS_URS_2024_02/767612915</t>
  </si>
  <si>
    <t>196</t>
  </si>
  <si>
    <t>998767201</t>
  </si>
  <si>
    <t>Přesun hmot pro zámečnické konstrukce stanovený procentní sazbou (%) z ceny vodorovná dopravní vzdálenost do 50 m základní v objektech výšky do 6 m</t>
  </si>
  <si>
    <t>840109473</t>
  </si>
  <si>
    <t>https://podminky.urs.cz/item/CS_URS_2024_02/998767201</t>
  </si>
  <si>
    <t>771</t>
  </si>
  <si>
    <t>Podlahy z dlaždic</t>
  </si>
  <si>
    <t>197</t>
  </si>
  <si>
    <t>771121011</t>
  </si>
  <si>
    <t>Příprava podkladu před provedením dlažby nátěr penetrační na podlahu</t>
  </si>
  <si>
    <t>1609151779</t>
  </si>
  <si>
    <t>https://podminky.urs.cz/item/CS_URS_2024_02/771121011</t>
  </si>
  <si>
    <t>4,2" dlažba v koupelně a WC</t>
  </si>
  <si>
    <t>198</t>
  </si>
  <si>
    <t>771151013</t>
  </si>
  <si>
    <t>Příprava podkladu před provedením dlažby samonivelační stěrka min. pevnosti 20 MPa, tloušťky přes 5 do 8 mm</t>
  </si>
  <si>
    <t>-899265382</t>
  </si>
  <si>
    <t>https://podminky.urs.cz/item/CS_URS_2024_02/771151013</t>
  </si>
  <si>
    <t>199</t>
  </si>
  <si>
    <t>771573810</t>
  </si>
  <si>
    <t>Demontáž podlah z dlaždic keramických lepených</t>
  </si>
  <si>
    <t>-129061035</t>
  </si>
  <si>
    <t>https://podminky.urs.cz/item/CS_URS_2024_02/771573810</t>
  </si>
  <si>
    <t>200</t>
  </si>
  <si>
    <t>771574113</t>
  </si>
  <si>
    <t>Montáž podlah z dlaždic keramických lepených cementovým flexibilním lepidlem hladkých, tloušťky do 10 mm přes 12 do 19 ks/m2</t>
  </si>
  <si>
    <t>-899933753</t>
  </si>
  <si>
    <t>https://podminky.urs.cz/item/CS_URS_2024_02/771574113</t>
  </si>
  <si>
    <t>201</t>
  </si>
  <si>
    <t>LSS.TR735007</t>
  </si>
  <si>
    <t>dlaždice slinutá TAURUS COLOR tmavě šedá 298x298x9mm</t>
  </si>
  <si>
    <t>-1095747650</t>
  </si>
  <si>
    <t>4,2*1,1" materiál plocha</t>
  </si>
  <si>
    <t>202</t>
  </si>
  <si>
    <t>771577151</t>
  </si>
  <si>
    <t>Montáž podlah z dlaždic keramických kladených do malty Příplatek k cenám za plochu do 5 m2 jednotlivě</t>
  </si>
  <si>
    <t>1488749650</t>
  </si>
  <si>
    <t>https://podminky.urs.cz/item/CS_URS_2024_02/771577151</t>
  </si>
  <si>
    <t>203</t>
  </si>
  <si>
    <t>771577152</t>
  </si>
  <si>
    <t>Montáž podlah z dlaždic keramických kladených do malty Příplatek k cenám za podlahy v omezeném prostoru</t>
  </si>
  <si>
    <t>-357619628</t>
  </si>
  <si>
    <t>https://podminky.urs.cz/item/CS_URS_2024_02/771577152</t>
  </si>
  <si>
    <t>204</t>
  </si>
  <si>
    <t>771591115</t>
  </si>
  <si>
    <t>Podlahy - dokončovací práce spárování silikonem</t>
  </si>
  <si>
    <t>1616790969</t>
  </si>
  <si>
    <t>https://podminky.urs.cz/item/CS_URS_2024_02/771591115</t>
  </si>
  <si>
    <t>205</t>
  </si>
  <si>
    <t>771592011</t>
  </si>
  <si>
    <t>Čištění vnitřních ploch po položení dlažby podlah nebo schodišť chemickými prostředky</t>
  </si>
  <si>
    <t>1387330750</t>
  </si>
  <si>
    <t>https://podminky.urs.cz/item/CS_URS_2024_02/771592011</t>
  </si>
  <si>
    <t>206</t>
  </si>
  <si>
    <t>998771201</t>
  </si>
  <si>
    <t>Přesun hmot pro podlahy z dlaždic stanovený procentní sazbou (%) z ceny vodorovná dopravní vzdálenost do 50 m základní v objektech výšky do 6 m</t>
  </si>
  <si>
    <t>-1073904598</t>
  </si>
  <si>
    <t>https://podminky.urs.cz/item/CS_URS_2024_02/998771201</t>
  </si>
  <si>
    <t>776</t>
  </si>
  <si>
    <t>Podlahy povlakové</t>
  </si>
  <si>
    <t>207</t>
  </si>
  <si>
    <t>776111116</t>
  </si>
  <si>
    <t>Příprava podkladu povlakových podlah a stěn broušení podlah stávajícího podkladu pro odstranění lepidla (po starých krytinách)</t>
  </si>
  <si>
    <t>-414505003</t>
  </si>
  <si>
    <t>https://podminky.urs.cz/item/CS_URS_2024_02/776111116</t>
  </si>
  <si>
    <t>208</t>
  </si>
  <si>
    <t>776121112</t>
  </si>
  <si>
    <t>Příprava podkladu povlakových podlah a stěn penetrace vodou ředitelná podlah</t>
  </si>
  <si>
    <t>-150232620</t>
  </si>
  <si>
    <t>https://podminky.urs.cz/item/CS_URS_2024_02/776121112</t>
  </si>
  <si>
    <t>209</t>
  </si>
  <si>
    <t>776141112</t>
  </si>
  <si>
    <t>Příprava podkladu povlakových podlah a stěn vyrovnání samonivelační stěrkou podlah min.pevnosti 20 MPa, tloušťky přes 3 do 5 mm</t>
  </si>
  <si>
    <t>-1900940984</t>
  </si>
  <si>
    <t>https://podminky.urs.cz/item/CS_URS_2024_02/776141112</t>
  </si>
  <si>
    <t>210</t>
  </si>
  <si>
    <t>776201812</t>
  </si>
  <si>
    <t>Demontáž povlakových podlahovin lepených ručně s podložkou</t>
  </si>
  <si>
    <t>1998604985</t>
  </si>
  <si>
    <t>https://podminky.urs.cz/item/CS_URS_2024_02/776201812</t>
  </si>
  <si>
    <t>211</t>
  </si>
  <si>
    <t>776221111</t>
  </si>
  <si>
    <t>Montáž podlahovin z PVC lepením standardním lepidlem z pásů</t>
  </si>
  <si>
    <t>1756525135</t>
  </si>
  <si>
    <t>https://podminky.urs.cz/item/CS_URS_2024_02/776221111</t>
  </si>
  <si>
    <t>212</t>
  </si>
  <si>
    <t>28412245</t>
  </si>
  <si>
    <t>krytina podlahová heterogenní š 1,5m tl 2mm</t>
  </si>
  <si>
    <t>1743450340</t>
  </si>
  <si>
    <t>49*1,1</t>
  </si>
  <si>
    <t>213</t>
  </si>
  <si>
    <t>776223111</t>
  </si>
  <si>
    <t>Montáž podlahovin z PVC spoj podlah svařováním za tepla (včetně frézování)</t>
  </si>
  <si>
    <t>2016331391</t>
  </si>
  <si>
    <t>https://podminky.urs.cz/item/CS_URS_2024_02/776223111</t>
  </si>
  <si>
    <t>214</t>
  </si>
  <si>
    <t>776410811</t>
  </si>
  <si>
    <t>Demontáž soklíků nebo lišt pryžových nebo plastových</t>
  </si>
  <si>
    <t>-956656455</t>
  </si>
  <si>
    <t>https://podminky.urs.cz/item/CS_URS_2024_02/776410811</t>
  </si>
  <si>
    <t>215</t>
  </si>
  <si>
    <t>776411111</t>
  </si>
  <si>
    <t>Montáž soklíků lepením obvodových, výšky do 80 mm</t>
  </si>
  <si>
    <t>-2053534889</t>
  </si>
  <si>
    <t>https://podminky.urs.cz/item/CS_URS_2024_02/776411111</t>
  </si>
  <si>
    <t>216</t>
  </si>
  <si>
    <t>28411008</t>
  </si>
  <si>
    <t>lišta soklová PVC 16x60mm</t>
  </si>
  <si>
    <t>-983001676</t>
  </si>
  <si>
    <t>48*1,1</t>
  </si>
  <si>
    <t>217</t>
  </si>
  <si>
    <t>998776201</t>
  </si>
  <si>
    <t>Přesun hmot pro podlahy povlakové stanovený procentní sazbou (%) z ceny vodorovná dopravní vzdálenost do 50 m základní v objektech výšky do 6 m</t>
  </si>
  <si>
    <t>-2112542045</t>
  </si>
  <si>
    <t>https://podminky.urs.cz/item/CS_URS_2024_02/998776201</t>
  </si>
  <si>
    <t>781</t>
  </si>
  <si>
    <t>Dokončovací práce - obklady</t>
  </si>
  <si>
    <t>218</t>
  </si>
  <si>
    <t>781121011</t>
  </si>
  <si>
    <t>Příprava podkladu před provedením obkladu nátěr penetrační na stěnu</t>
  </si>
  <si>
    <t>471740141</t>
  </si>
  <si>
    <t>https://podminky.urs.cz/item/CS_URS_2024_02/781121011</t>
  </si>
  <si>
    <t>219</t>
  </si>
  <si>
    <t>781471810</t>
  </si>
  <si>
    <t>Demontáž obkladů z dlaždic keramických kladených do malty</t>
  </si>
  <si>
    <t>237281205</t>
  </si>
  <si>
    <t>https://podminky.urs.cz/item/CS_URS_2024_02/781471810</t>
  </si>
  <si>
    <t>220</t>
  </si>
  <si>
    <t>781474113</t>
  </si>
  <si>
    <t>Montáž keramických obkladů stěn lepených cementovým flexibilním lepidlem hladkých přes 12 do 19 ks/m2</t>
  </si>
  <si>
    <t>-293712038</t>
  </si>
  <si>
    <t>https://podminky.urs.cz/item/CS_URS_2024_02/781474113</t>
  </si>
  <si>
    <t>18,5" obklady v koupelně a WC</t>
  </si>
  <si>
    <t>4,5" obklady v kuchyni</t>
  </si>
  <si>
    <t>221</t>
  </si>
  <si>
    <t>59761071</t>
  </si>
  <si>
    <t>obklad keramický hladký přes 12 do 19ks/m2</t>
  </si>
  <si>
    <t>-1506854388</t>
  </si>
  <si>
    <t>23*1,1</t>
  </si>
  <si>
    <t>222</t>
  </si>
  <si>
    <t>781477111</t>
  </si>
  <si>
    <t>Montáž obkladů vnitřních stěn z dlaždic keramických Příplatek k cenám za plochu do 10 m2 jednotlivě</t>
  </si>
  <si>
    <t>789155220</t>
  </si>
  <si>
    <t>223</t>
  </si>
  <si>
    <t>781477112</t>
  </si>
  <si>
    <t>Montáž obkladů vnitřních stěn z dlaždic keramických Příplatek k cenám za obklady v omezeném prostoru</t>
  </si>
  <si>
    <t>-35167308</t>
  </si>
  <si>
    <t>224</t>
  </si>
  <si>
    <t>781491822</t>
  </si>
  <si>
    <t>Odstranění obkladů - ostatní prvky vanová dvířka plastová lepená s rámem</t>
  </si>
  <si>
    <t>1760770810</t>
  </si>
  <si>
    <t>https://podminky.urs.cz/item/CS_URS_2024_02/781491822</t>
  </si>
  <si>
    <t>225</t>
  </si>
  <si>
    <t>781493111</t>
  </si>
  <si>
    <t>Obklad - dokončující práce profily ukončovací plastové lepené standardním lepidlem rohové</t>
  </si>
  <si>
    <t>-2075499636</t>
  </si>
  <si>
    <t>226</t>
  </si>
  <si>
    <t>781493511</t>
  </si>
  <si>
    <t>Obklad - dokončující práce profily ukončovací plastové lepené standardním lepidlem ukončovací</t>
  </si>
  <si>
    <t>1645801027</t>
  </si>
  <si>
    <t>227</t>
  </si>
  <si>
    <t>781493611</t>
  </si>
  <si>
    <t>Obklad - dokončující práce montáž vanových dvířek plastových lepených s rámem</t>
  </si>
  <si>
    <t>621793975</t>
  </si>
  <si>
    <t>https://podminky.urs.cz/item/CS_URS_2024_02/781493611</t>
  </si>
  <si>
    <t>228</t>
  </si>
  <si>
    <t>56245725</t>
  </si>
  <si>
    <t>dvířka vanová bílá 150x200mm</t>
  </si>
  <si>
    <t>907559702</t>
  </si>
  <si>
    <t>229</t>
  </si>
  <si>
    <t>781495115</t>
  </si>
  <si>
    <t>Obklad - dokončující práce ostatní práce spárování silikonem</t>
  </si>
  <si>
    <t>1062001256</t>
  </si>
  <si>
    <t>https://podminky.urs.cz/item/CS_URS_2024_02/781495115</t>
  </si>
  <si>
    <t>230</t>
  </si>
  <si>
    <t>781495211</t>
  </si>
  <si>
    <t>Čištění vnitřních ploch po provedení obkladu stěn chemickými prostředky</t>
  </si>
  <si>
    <t>915268365</t>
  </si>
  <si>
    <t>https://podminky.urs.cz/item/CS_URS_2024_02/781495211</t>
  </si>
  <si>
    <t>231</t>
  </si>
  <si>
    <t>998781201</t>
  </si>
  <si>
    <t>Přesun hmot pro obklady keramické stanovený procentní sazbou (%) z ceny vodorovná dopravní vzdálenost do 50 m základní v objektech výšky do 6 m</t>
  </si>
  <si>
    <t>-60959955</t>
  </si>
  <si>
    <t>https://podminky.urs.cz/item/CS_URS_2024_02/998781201</t>
  </si>
  <si>
    <t>783</t>
  </si>
  <si>
    <t>Dokončovací práce - nátěry</t>
  </si>
  <si>
    <t>232</t>
  </si>
  <si>
    <t>783000125</t>
  </si>
  <si>
    <t>Zakrývání konstrukcí včetně pozdějšího odkrytí konstrukcí nebo prvků obalením fólií</t>
  </si>
  <si>
    <t>2131756725</t>
  </si>
  <si>
    <t>https://podminky.urs.cz/item/CS_URS_2024_02/783000125</t>
  </si>
  <si>
    <t>233</t>
  </si>
  <si>
    <t>28323156</t>
  </si>
  <si>
    <t>fólie pro malířské potřeby zakrývací tl 41µ 4x5m</t>
  </si>
  <si>
    <t>-1171999781</t>
  </si>
  <si>
    <t>234</t>
  </si>
  <si>
    <t>783101203</t>
  </si>
  <si>
    <t>Příprava podkladu truhlářských konstrukcí před provedením nátěru broušení smirkovým papírem nebo plátnem jemné</t>
  </si>
  <si>
    <t>-266447155</t>
  </si>
  <si>
    <t>https://podminky.urs.cz/item/CS_URS_2024_02/783101203</t>
  </si>
  <si>
    <t>235</t>
  </si>
  <si>
    <t>783101403</t>
  </si>
  <si>
    <t>Příprava podkladu truhlářských konstrukcí před provedením nátěru oprášení</t>
  </si>
  <si>
    <t>-1922157343</t>
  </si>
  <si>
    <t>https://podminky.urs.cz/item/CS_URS_2024_02/783101403</t>
  </si>
  <si>
    <t>236</t>
  </si>
  <si>
    <t>783106805</t>
  </si>
  <si>
    <t>Odstranění nátěrů z truhlářských konstrukcí opálením s obroušením</t>
  </si>
  <si>
    <t>-133032918</t>
  </si>
  <si>
    <t>https://podminky.urs.cz/item/CS_URS_2024_02/783106805</t>
  </si>
  <si>
    <t>237</t>
  </si>
  <si>
    <t>783114101</t>
  </si>
  <si>
    <t>Základní nátěr truhlářských konstrukcí jednonásobný syntetický</t>
  </si>
  <si>
    <t>245683729</t>
  </si>
  <si>
    <t>https://podminky.urs.cz/item/CS_URS_2024_02/783114101</t>
  </si>
  <si>
    <t>238</t>
  </si>
  <si>
    <t>783117101</t>
  </si>
  <si>
    <t>Krycí nátěr truhlářských konstrukcí jednonásobný syntetický</t>
  </si>
  <si>
    <t>-408224983</t>
  </si>
  <si>
    <t>https://podminky.urs.cz/item/CS_URS_2024_02/783117101</t>
  </si>
  <si>
    <t>239</t>
  </si>
  <si>
    <t>783122131</t>
  </si>
  <si>
    <t>Tmelení truhlářských konstrukcí plošné (plné) včetně přebroušení tmelených míst, tmelem disperzním akrylátovým nebo latexovým</t>
  </si>
  <si>
    <t>372537585</t>
  </si>
  <si>
    <t>https://podminky.urs.cz/item/CS_URS_2024_02/783122131</t>
  </si>
  <si>
    <t>240</t>
  </si>
  <si>
    <t>783162201</t>
  </si>
  <si>
    <t>Dotmelení skleněných výplní truhlářských konstrukcí tmelem sklenářským</t>
  </si>
  <si>
    <t>-1034969402</t>
  </si>
  <si>
    <t>https://podminky.urs.cz/item/CS_URS_2024_02/783162201</t>
  </si>
  <si>
    <t>241</t>
  </si>
  <si>
    <t>783301303</t>
  </si>
  <si>
    <t>Příprava podkladu zámečnických konstrukcí před provedením nátěru odrezivění odrezovačem bezoplachovým</t>
  </si>
  <si>
    <t>-1659578264</t>
  </si>
  <si>
    <t>https://podminky.urs.cz/item/CS_URS_2024_02/783301303</t>
  </si>
  <si>
    <t>1,2+1,8" zárubně</t>
  </si>
  <si>
    <t>242</t>
  </si>
  <si>
    <t>783301313</t>
  </si>
  <si>
    <t>Příprava podkladu zámečnických konstrukcí před provedením nátěru odmaštění odmašťovačem ředidlovým</t>
  </si>
  <si>
    <t>-119839169</t>
  </si>
  <si>
    <t>https://podminky.urs.cz/item/CS_URS_2024_02/783301313</t>
  </si>
  <si>
    <t>243</t>
  </si>
  <si>
    <t>783315101</t>
  </si>
  <si>
    <t>Mezinátěr zámečnických konstrukcí jednonásobný syntetický standardní</t>
  </si>
  <si>
    <t>-508127780</t>
  </si>
  <si>
    <t>https://podminky.urs.cz/item/CS_URS_2024_02/783315101</t>
  </si>
  <si>
    <t>244</t>
  </si>
  <si>
    <t>783317101</t>
  </si>
  <si>
    <t>Krycí nátěr (email) zámečnických konstrukcí jednonásobný syntetický standardní</t>
  </si>
  <si>
    <t>1881495160</t>
  </si>
  <si>
    <t>https://podminky.urs.cz/item/CS_URS_2024_02/783317101</t>
  </si>
  <si>
    <t>245</t>
  </si>
  <si>
    <t>783322101</t>
  </si>
  <si>
    <t>Tmelení zámečnických konstrukcí včetně přebroušení tmelených míst, tmelem disperzním akrylátovým nebo latexovým</t>
  </si>
  <si>
    <t>-921523105</t>
  </si>
  <si>
    <t>https://podminky.urs.cz/item/CS_URS_2024_02/783322101</t>
  </si>
  <si>
    <t>784</t>
  </si>
  <si>
    <t>Dokončovací práce - malby a tapety</t>
  </si>
  <si>
    <t>246</t>
  </si>
  <si>
    <t>784111011</t>
  </si>
  <si>
    <t>Obroušení podkladu omítky v místnostech výšky do 3,80 m</t>
  </si>
  <si>
    <t>-718517535</t>
  </si>
  <si>
    <t>https://podminky.urs.cz/item/CS_URS_2024_02/784111011</t>
  </si>
  <si>
    <t>247</t>
  </si>
  <si>
    <t>784111031</t>
  </si>
  <si>
    <t>Omytí podkladu omytí v místnostech výšky do 3,80 m</t>
  </si>
  <si>
    <t>2065412482</t>
  </si>
  <si>
    <t>https://podminky.urs.cz/item/CS_URS_2024_02/784111031</t>
  </si>
  <si>
    <t>248</t>
  </si>
  <si>
    <t>784151011</t>
  </si>
  <si>
    <t>Izolování izolačními barvami vodou ředitelnými dvojnásobné v místnostech výšky do 3,80 m</t>
  </si>
  <si>
    <t>-52697891</t>
  </si>
  <si>
    <t>https://podminky.urs.cz/item/CS_URS_2024_02/784151011</t>
  </si>
  <si>
    <t>249</t>
  </si>
  <si>
    <t>784171101</t>
  </si>
  <si>
    <t>Zakrytí nemalovaných ploch (materiál ve specifikaci) včetně pozdějšího odkrytí podlah</t>
  </si>
  <si>
    <t>32011805</t>
  </si>
  <si>
    <t>https://podminky.urs.cz/item/CS_URS_2024_02/784171101</t>
  </si>
  <si>
    <t>250</t>
  </si>
  <si>
    <t>58124842</t>
  </si>
  <si>
    <t>fólie pro malířské potřeby zakrývací tl 7µ 4x5m</t>
  </si>
  <si>
    <t>2128957227</t>
  </si>
  <si>
    <t>42,8571428571429*1,05 'Přepočtené koeficientem množství</t>
  </si>
  <si>
    <t>251</t>
  </si>
  <si>
    <t>784181131</t>
  </si>
  <si>
    <t>Penetrace podkladu jednonásobná fungicidní akrylátová bezbarvá v místnostech výšky do 3,80 m</t>
  </si>
  <si>
    <t>-477884504</t>
  </si>
  <si>
    <t>https://podminky.urs.cz/item/CS_URS_2024_02/784181131</t>
  </si>
  <si>
    <t>252</t>
  </si>
  <si>
    <t>784325231</t>
  </si>
  <si>
    <t>Provedení silikátové maby dvojnásobných v místnostech výšky do 3,80 m</t>
  </si>
  <si>
    <t>-512000797</t>
  </si>
  <si>
    <t>https://podminky.urs.cz/item/CS_URS_2024_02/784325231</t>
  </si>
  <si>
    <t>VRN</t>
  </si>
  <si>
    <t>Vedlejší rozpočtové náklady</t>
  </si>
  <si>
    <t>VRN2</t>
  </si>
  <si>
    <t>Příprava staveniště</t>
  </si>
  <si>
    <t>253</t>
  </si>
  <si>
    <t>024003001</t>
  </si>
  <si>
    <t>Stěhování původního nábytku (kuchyňská linka, vestavěné skříně, ostatní nábytek)</t>
  </si>
  <si>
    <t>Soub.</t>
  </si>
  <si>
    <t>1024</t>
  </si>
  <si>
    <t>-1307998649</t>
  </si>
  <si>
    <t>https://podminky.urs.cz/item/CS_URS_2022_02/024003001</t>
  </si>
  <si>
    <t>VRN4</t>
  </si>
  <si>
    <t>Inženýrská činnost</t>
  </si>
  <si>
    <t>254</t>
  </si>
  <si>
    <t>044002000</t>
  </si>
  <si>
    <t>Elektro projekt sktečného provedení.</t>
  </si>
  <si>
    <t>-930535812</t>
  </si>
  <si>
    <t>https://podminky.urs.cz/item/CS_URS_2024_01/044002000</t>
  </si>
  <si>
    <t>VRN6</t>
  </si>
  <si>
    <t>Územní vlivy</t>
  </si>
  <si>
    <t>255</t>
  </si>
  <si>
    <t>065002000</t>
  </si>
  <si>
    <t>Mimostaveništní doprava materiálů</t>
  </si>
  <si>
    <t>-520956356</t>
  </si>
  <si>
    <t>https://podminky.urs.cz/item/CS_URS_2022_02/065002000</t>
  </si>
  <si>
    <t>VRN7</t>
  </si>
  <si>
    <t>Provozní vlivy</t>
  </si>
  <si>
    <t>256</t>
  </si>
  <si>
    <t>070001000</t>
  </si>
  <si>
    <t>1865057813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</si>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</sst>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213131712" TargetMode="External" /><Relationship Id="rId2" Type="http://schemas.openxmlformats.org/officeDocument/2006/relationships/hyperlink" Target="https://podminky.urs.cz/item/CS_URS_2024_02/317121151" TargetMode="External" /><Relationship Id="rId3" Type="http://schemas.openxmlformats.org/officeDocument/2006/relationships/hyperlink" Target="https://podminky.urs.cz/item/CS_URS_2024_02/342272225" TargetMode="External" /><Relationship Id="rId4" Type="http://schemas.openxmlformats.org/officeDocument/2006/relationships/hyperlink" Target="https://podminky.urs.cz/item/CS_URS_2024_02/346244353" TargetMode="External" /><Relationship Id="rId5" Type="http://schemas.openxmlformats.org/officeDocument/2006/relationships/hyperlink" Target="https://podminky.urs.cz/item/CS_URS_2024_02/611131121" TargetMode="External" /><Relationship Id="rId6" Type="http://schemas.openxmlformats.org/officeDocument/2006/relationships/hyperlink" Target="https://podminky.urs.cz/item/CS_URS_2024_02/611142001" TargetMode="External" /><Relationship Id="rId7" Type="http://schemas.openxmlformats.org/officeDocument/2006/relationships/hyperlink" Target="https://podminky.urs.cz/item/CS_URS_2024_02/611321131" TargetMode="External" /><Relationship Id="rId8" Type="http://schemas.openxmlformats.org/officeDocument/2006/relationships/hyperlink" Target="https://podminky.urs.cz/item/CS_URS_2024_02/612131121" TargetMode="External" /><Relationship Id="rId9" Type="http://schemas.openxmlformats.org/officeDocument/2006/relationships/hyperlink" Target="https://podminky.urs.cz/item/CS_URS_2024_02/612135101" TargetMode="External" /><Relationship Id="rId10" Type="http://schemas.openxmlformats.org/officeDocument/2006/relationships/hyperlink" Target="https://podminky.urs.cz/item/CS_URS_2024_02/612142001" TargetMode="External" /><Relationship Id="rId11" Type="http://schemas.openxmlformats.org/officeDocument/2006/relationships/hyperlink" Target="https://podminky.urs.cz/item/CS_URS_2024_02/612311131" TargetMode="External" /><Relationship Id="rId12" Type="http://schemas.openxmlformats.org/officeDocument/2006/relationships/hyperlink" Target="https://podminky.urs.cz/item/CS_URS_2024_02/612316121" TargetMode="External" /><Relationship Id="rId13" Type="http://schemas.openxmlformats.org/officeDocument/2006/relationships/hyperlink" Target="https://podminky.urs.cz/item/CS_URS_2024_02/612316191" TargetMode="External" /><Relationship Id="rId14" Type="http://schemas.openxmlformats.org/officeDocument/2006/relationships/hyperlink" Target="https://podminky.urs.cz/item/CS_URS_2024_02/612324111" TargetMode="External" /><Relationship Id="rId15" Type="http://schemas.openxmlformats.org/officeDocument/2006/relationships/hyperlink" Target="https://podminky.urs.cz/item/CS_URS_2024_02/612324191" TargetMode="External" /><Relationship Id="rId16" Type="http://schemas.openxmlformats.org/officeDocument/2006/relationships/hyperlink" Target="https://podminky.urs.cz/item/CS_URS_2024_02/612328131" TargetMode="External" /><Relationship Id="rId17" Type="http://schemas.openxmlformats.org/officeDocument/2006/relationships/hyperlink" Target="https://podminky.urs.cz/item/CS_URS_2024_02/612321121" TargetMode="External" /><Relationship Id="rId18" Type="http://schemas.openxmlformats.org/officeDocument/2006/relationships/hyperlink" Target="https://podminky.urs.cz/item/CS_URS_2024_02/619991011" TargetMode="External" /><Relationship Id="rId19" Type="http://schemas.openxmlformats.org/officeDocument/2006/relationships/hyperlink" Target="https://podminky.urs.cz/item/CS_URS_2024_02/619995001" TargetMode="External" /><Relationship Id="rId20" Type="http://schemas.openxmlformats.org/officeDocument/2006/relationships/hyperlink" Target="https://podminky.urs.cz/item/CS_URS_2024_01/619999031" TargetMode="External" /><Relationship Id="rId21" Type="http://schemas.openxmlformats.org/officeDocument/2006/relationships/hyperlink" Target="https://podminky.urs.cz/item/CS_URS_2024_02/631311125" TargetMode="External" /><Relationship Id="rId22" Type="http://schemas.openxmlformats.org/officeDocument/2006/relationships/hyperlink" Target="https://podminky.urs.cz/item/CS_URS_2024_02/631319012" TargetMode="External" /><Relationship Id="rId23" Type="http://schemas.openxmlformats.org/officeDocument/2006/relationships/hyperlink" Target="https://podminky.urs.cz/item/CS_URS_2024_02/631319173" TargetMode="External" /><Relationship Id="rId24" Type="http://schemas.openxmlformats.org/officeDocument/2006/relationships/hyperlink" Target="https://podminky.urs.cz/item/CS_URS_2024_02/631319196" TargetMode="External" /><Relationship Id="rId25" Type="http://schemas.openxmlformats.org/officeDocument/2006/relationships/hyperlink" Target="https://podminky.urs.cz/item/CS_URS_2024_02/632451024" TargetMode="External" /><Relationship Id="rId26" Type="http://schemas.openxmlformats.org/officeDocument/2006/relationships/hyperlink" Target="https://podminky.urs.cz/item/CS_URS_2024_02/460941323" TargetMode="External" /><Relationship Id="rId27" Type="http://schemas.openxmlformats.org/officeDocument/2006/relationships/hyperlink" Target="https://podminky.urs.cz/item/CS_URS_2024_02/632451111" TargetMode="External" /><Relationship Id="rId28" Type="http://schemas.openxmlformats.org/officeDocument/2006/relationships/hyperlink" Target="https://podminky.urs.cz/item/CS_URS_2024_02/632451234" TargetMode="External" /><Relationship Id="rId29" Type="http://schemas.openxmlformats.org/officeDocument/2006/relationships/hyperlink" Target="https://podminky.urs.cz/item/CS_URS_2024_02/949101111" TargetMode="External" /><Relationship Id="rId30" Type="http://schemas.openxmlformats.org/officeDocument/2006/relationships/hyperlink" Target="https://podminky.urs.cz/item/CS_URS_2024_02/952901105" TargetMode="External" /><Relationship Id="rId31" Type="http://schemas.openxmlformats.org/officeDocument/2006/relationships/hyperlink" Target="https://podminky.urs.cz/item/CS_URS_2024_02/952901114" TargetMode="External" /><Relationship Id="rId32" Type="http://schemas.openxmlformats.org/officeDocument/2006/relationships/hyperlink" Target="https://podminky.urs.cz/item/CS_URS_2024_02/952902031" TargetMode="External" /><Relationship Id="rId33" Type="http://schemas.openxmlformats.org/officeDocument/2006/relationships/hyperlink" Target="https://podminky.urs.cz/item/CS_URS_2024_02/962031132" TargetMode="External" /><Relationship Id="rId34" Type="http://schemas.openxmlformats.org/officeDocument/2006/relationships/hyperlink" Target="https://podminky.urs.cz/item/CS_URS_2024_02/965046111" TargetMode="External" /><Relationship Id="rId35" Type="http://schemas.openxmlformats.org/officeDocument/2006/relationships/hyperlink" Target="https://podminky.urs.cz/item/CS_URS_2024_02/974031121" TargetMode="External" /><Relationship Id="rId36" Type="http://schemas.openxmlformats.org/officeDocument/2006/relationships/hyperlink" Target="https://podminky.urs.cz/item/CS_URS_2024_02/974031132" TargetMode="External" /><Relationship Id="rId37" Type="http://schemas.openxmlformats.org/officeDocument/2006/relationships/hyperlink" Target="https://podminky.urs.cz/item/CS_URS_2024_02/974031133" TargetMode="External" /><Relationship Id="rId38" Type="http://schemas.openxmlformats.org/officeDocument/2006/relationships/hyperlink" Target="https://podminky.urs.cz/item/CS_URS_2024_02/977343111" TargetMode="External" /><Relationship Id="rId39" Type="http://schemas.openxmlformats.org/officeDocument/2006/relationships/hyperlink" Target="https://podminky.urs.cz/item/CS_URS_2024_02/977343212" TargetMode="External" /><Relationship Id="rId40" Type="http://schemas.openxmlformats.org/officeDocument/2006/relationships/hyperlink" Target="https://podminky.urs.cz/item/CS_URS_2024_02/978021191" TargetMode="External" /><Relationship Id="rId41" Type="http://schemas.openxmlformats.org/officeDocument/2006/relationships/hyperlink" Target="https://podminky.urs.cz/item/CS_URS_2024_02/978023411" TargetMode="External" /><Relationship Id="rId42" Type="http://schemas.openxmlformats.org/officeDocument/2006/relationships/hyperlink" Target="https://podminky.urs.cz/item/CS_URS_2024_02/978035117" TargetMode="External" /><Relationship Id="rId43" Type="http://schemas.openxmlformats.org/officeDocument/2006/relationships/hyperlink" Target="https://podminky.urs.cz/item/CS_URS_2024_02/997002511" TargetMode="External" /><Relationship Id="rId44" Type="http://schemas.openxmlformats.org/officeDocument/2006/relationships/hyperlink" Target="https://podminky.urs.cz/item/CS_URS_2024_02/997002519" TargetMode="External" /><Relationship Id="rId45" Type="http://schemas.openxmlformats.org/officeDocument/2006/relationships/hyperlink" Target="https://podminky.urs.cz/item/CS_URS_2024_02/997002611" TargetMode="External" /><Relationship Id="rId46" Type="http://schemas.openxmlformats.org/officeDocument/2006/relationships/hyperlink" Target="https://podminky.urs.cz/item/CS_URS_2024_02/997013151" TargetMode="External" /><Relationship Id="rId47" Type="http://schemas.openxmlformats.org/officeDocument/2006/relationships/hyperlink" Target="https://podminky.urs.cz/item/CS_URS_2024_02/997013219" TargetMode="External" /><Relationship Id="rId48" Type="http://schemas.openxmlformats.org/officeDocument/2006/relationships/hyperlink" Target="https://podminky.urs.cz/item/CS_URS_2024_02/997013609" TargetMode="External" /><Relationship Id="rId49" Type="http://schemas.openxmlformats.org/officeDocument/2006/relationships/hyperlink" Target="https://podminky.urs.cz/item/CS_URS_2024_02/997013813" TargetMode="External" /><Relationship Id="rId50" Type="http://schemas.openxmlformats.org/officeDocument/2006/relationships/hyperlink" Target="https://podminky.urs.cz/item/CS_URS_2024_02/998018001" TargetMode="External" /><Relationship Id="rId51" Type="http://schemas.openxmlformats.org/officeDocument/2006/relationships/hyperlink" Target="https://podminky.urs.cz/item/CS_URS_2024_02/711113117" TargetMode="External" /><Relationship Id="rId52" Type="http://schemas.openxmlformats.org/officeDocument/2006/relationships/hyperlink" Target="https://podminky.urs.cz/item/CS_URS_2024_02/711113127" TargetMode="External" /><Relationship Id="rId53" Type="http://schemas.openxmlformats.org/officeDocument/2006/relationships/hyperlink" Target="https://podminky.urs.cz/item/CS_URS_2024_02/711199101" TargetMode="External" /><Relationship Id="rId54" Type="http://schemas.openxmlformats.org/officeDocument/2006/relationships/hyperlink" Target="https://podminky.urs.cz/item/CS_URS_2024_02/998711201" TargetMode="External" /><Relationship Id="rId55" Type="http://schemas.openxmlformats.org/officeDocument/2006/relationships/hyperlink" Target="https://podminky.urs.cz/item/CS_URS_2024_02/775511800" TargetMode="External" /><Relationship Id="rId56" Type="http://schemas.openxmlformats.org/officeDocument/2006/relationships/hyperlink" Target="https://podminky.urs.cz/item/CS_URS_2024_02/998775311" TargetMode="External" /><Relationship Id="rId57" Type="http://schemas.openxmlformats.org/officeDocument/2006/relationships/hyperlink" Target="https://podminky.urs.cz/item/CS_URS_2024_02/721174043" TargetMode="External" /><Relationship Id="rId58" Type="http://schemas.openxmlformats.org/officeDocument/2006/relationships/hyperlink" Target="https://podminky.urs.cz/item/CS_URS_2024_02/721174045" TargetMode="External" /><Relationship Id="rId59" Type="http://schemas.openxmlformats.org/officeDocument/2006/relationships/hyperlink" Target="https://podminky.urs.cz/item/CS_URS_2024_02/721194105" TargetMode="External" /><Relationship Id="rId60" Type="http://schemas.openxmlformats.org/officeDocument/2006/relationships/hyperlink" Target="https://podminky.urs.cz/item/CS_URS_2024_02/721229111" TargetMode="External" /><Relationship Id="rId61" Type="http://schemas.openxmlformats.org/officeDocument/2006/relationships/hyperlink" Target="https://podminky.urs.cz/item/CS_URS_2024_02/721290111" TargetMode="External" /><Relationship Id="rId62" Type="http://schemas.openxmlformats.org/officeDocument/2006/relationships/hyperlink" Target="https://podminky.urs.cz/item/CS_URS_2024_02/998721201" TargetMode="External" /><Relationship Id="rId63" Type="http://schemas.openxmlformats.org/officeDocument/2006/relationships/hyperlink" Target="https://podminky.urs.cz/item/CS_URS_2024_02/722176112" TargetMode="External" /><Relationship Id="rId64" Type="http://schemas.openxmlformats.org/officeDocument/2006/relationships/hyperlink" Target="https://podminky.urs.cz/item/CS_URS_2024_02/722181211" TargetMode="External" /><Relationship Id="rId65" Type="http://schemas.openxmlformats.org/officeDocument/2006/relationships/hyperlink" Target="https://podminky.urs.cz/item/CS_URS_2024_02/722220111" TargetMode="External" /><Relationship Id="rId66" Type="http://schemas.openxmlformats.org/officeDocument/2006/relationships/hyperlink" Target="https://podminky.urs.cz/item/CS_URS_2024_02/722220121" TargetMode="External" /><Relationship Id="rId67" Type="http://schemas.openxmlformats.org/officeDocument/2006/relationships/hyperlink" Target="https://podminky.urs.cz/item/CS_URS_2024_02/722290234" TargetMode="External" /><Relationship Id="rId68" Type="http://schemas.openxmlformats.org/officeDocument/2006/relationships/hyperlink" Target="https://podminky.urs.cz/item/CS_URS_2024_02/998722201" TargetMode="External" /><Relationship Id="rId69" Type="http://schemas.openxmlformats.org/officeDocument/2006/relationships/hyperlink" Target="https://podminky.urs.cz/item/CS_URS_2024_02/725110811" TargetMode="External" /><Relationship Id="rId70" Type="http://schemas.openxmlformats.org/officeDocument/2006/relationships/hyperlink" Target="https://podminky.urs.cz/item/CS_URS_2024_02/725112022" TargetMode="External" /><Relationship Id="rId71" Type="http://schemas.openxmlformats.org/officeDocument/2006/relationships/hyperlink" Target="https://podminky.urs.cz/item/CS_URS_2024_02/725210821" TargetMode="External" /><Relationship Id="rId72" Type="http://schemas.openxmlformats.org/officeDocument/2006/relationships/hyperlink" Target="https://podminky.urs.cz/item/CS_URS_2024_02/725211601" TargetMode="External" /><Relationship Id="rId73" Type="http://schemas.openxmlformats.org/officeDocument/2006/relationships/hyperlink" Target="https://podminky.urs.cz/item/CS_URS_2024_02/725240811" TargetMode="External" /><Relationship Id="rId74" Type="http://schemas.openxmlformats.org/officeDocument/2006/relationships/hyperlink" Target="https://podminky.urs.cz/item/CS_URS_2024_02/725240812" TargetMode="External" /><Relationship Id="rId75" Type="http://schemas.openxmlformats.org/officeDocument/2006/relationships/hyperlink" Target="https://podminky.urs.cz/item/CS_URS_2024_02/725241111" TargetMode="External" /><Relationship Id="rId76" Type="http://schemas.openxmlformats.org/officeDocument/2006/relationships/hyperlink" Target="https://podminky.urs.cz/item/CS_URS_2024_02/725244214" TargetMode="External" /><Relationship Id="rId77" Type="http://schemas.openxmlformats.org/officeDocument/2006/relationships/hyperlink" Target="https://podminky.urs.cz/item/CS_URS_2024_02/725310823" TargetMode="External" /><Relationship Id="rId78" Type="http://schemas.openxmlformats.org/officeDocument/2006/relationships/hyperlink" Target="https://podminky.urs.cz/item/CS_URS_2024_02/725319111" TargetMode="External" /><Relationship Id="rId79" Type="http://schemas.openxmlformats.org/officeDocument/2006/relationships/hyperlink" Target="https://podminky.urs.cz/item/CS_URS_2024_02/725530811" TargetMode="External" /><Relationship Id="rId80" Type="http://schemas.openxmlformats.org/officeDocument/2006/relationships/hyperlink" Target="https://podminky.urs.cz/item/CS_URS_2024_02/725530823" TargetMode="External" /><Relationship Id="rId81" Type="http://schemas.openxmlformats.org/officeDocument/2006/relationships/hyperlink" Target="https://podminky.urs.cz/item/CS_URS_2024_02/725532101" TargetMode="External" /><Relationship Id="rId82" Type="http://schemas.openxmlformats.org/officeDocument/2006/relationships/hyperlink" Target="https://podminky.urs.cz/item/CS_URS_2024_02/725532116" TargetMode="External" /><Relationship Id="rId83" Type="http://schemas.openxmlformats.org/officeDocument/2006/relationships/hyperlink" Target="https://podminky.urs.cz/item/CS_URS_2024_02/725819202" TargetMode="External" /><Relationship Id="rId84" Type="http://schemas.openxmlformats.org/officeDocument/2006/relationships/hyperlink" Target="https://podminky.urs.cz/item/CS_URS_2024_02/725820801" TargetMode="External" /><Relationship Id="rId85" Type="http://schemas.openxmlformats.org/officeDocument/2006/relationships/hyperlink" Target="https://podminky.urs.cz/item/CS_URS_2024_02/725822656" TargetMode="External" /><Relationship Id="rId86" Type="http://schemas.openxmlformats.org/officeDocument/2006/relationships/hyperlink" Target="https://podminky.urs.cz/item/CS_URS_2024_02/725829131.1" TargetMode="External" /><Relationship Id="rId87" Type="http://schemas.openxmlformats.org/officeDocument/2006/relationships/hyperlink" Target="https://podminky.urs.cz/item/CS_URS_2024_02/725839101" TargetMode="External" /><Relationship Id="rId88" Type="http://schemas.openxmlformats.org/officeDocument/2006/relationships/hyperlink" Target="https://podminky.urs.cz/item/CS_URS_2024_02/725840850" TargetMode="External" /><Relationship Id="rId89" Type="http://schemas.openxmlformats.org/officeDocument/2006/relationships/hyperlink" Target="https://podminky.urs.cz/item/CS_URS_2024_02/725869218" TargetMode="External" /><Relationship Id="rId90" Type="http://schemas.openxmlformats.org/officeDocument/2006/relationships/hyperlink" Target="https://podminky.urs.cz/item/CS_URS_2024_02/998725201" TargetMode="External" /><Relationship Id="rId91" Type="http://schemas.openxmlformats.org/officeDocument/2006/relationships/hyperlink" Target="https://podminky.urs.cz/item/CS_URS_2024_02/998726211" TargetMode="External" /><Relationship Id="rId92" Type="http://schemas.openxmlformats.org/officeDocument/2006/relationships/hyperlink" Target="https://podminky.urs.cz/item/CS_URS_2024_02/731200823" TargetMode="External" /><Relationship Id="rId93" Type="http://schemas.openxmlformats.org/officeDocument/2006/relationships/hyperlink" Target="https://podminky.urs.cz/item/CS_URS_2024_02/731251112" TargetMode="External" /><Relationship Id="rId94" Type="http://schemas.openxmlformats.org/officeDocument/2006/relationships/hyperlink" Target="https://podminky.urs.cz/item/CS_URS_2024_02/998731201" TargetMode="External" /><Relationship Id="rId95" Type="http://schemas.openxmlformats.org/officeDocument/2006/relationships/hyperlink" Target="https://podminky.urs.cz/item/CS_URS_2024_02/733110806" TargetMode="External" /><Relationship Id="rId96" Type="http://schemas.openxmlformats.org/officeDocument/2006/relationships/hyperlink" Target="https://podminky.urs.cz/item/CS_URS_2024_02/733120815" TargetMode="External" /><Relationship Id="rId97" Type="http://schemas.openxmlformats.org/officeDocument/2006/relationships/hyperlink" Target="https://podminky.urs.cz/item/CS_URS_2024_02/733221102" TargetMode="External" /><Relationship Id="rId98" Type="http://schemas.openxmlformats.org/officeDocument/2006/relationships/hyperlink" Target="https://podminky.urs.cz/item/CS_URS_2024_02/733221103" TargetMode="External" /><Relationship Id="rId99" Type="http://schemas.openxmlformats.org/officeDocument/2006/relationships/hyperlink" Target="https://podminky.urs.cz/item/CS_URS_2024_02/733231111" TargetMode="External" /><Relationship Id="rId100" Type="http://schemas.openxmlformats.org/officeDocument/2006/relationships/hyperlink" Target="https://podminky.urs.cz/item/CS_URS_2024_02/733291101" TargetMode="External" /><Relationship Id="rId101" Type="http://schemas.openxmlformats.org/officeDocument/2006/relationships/hyperlink" Target="https://podminky.urs.cz/item/CS_URS_2024_02/733811221" TargetMode="External" /><Relationship Id="rId102" Type="http://schemas.openxmlformats.org/officeDocument/2006/relationships/hyperlink" Target="https://podminky.urs.cz/item/CS_URS_2024_02/734121311" TargetMode="External" /><Relationship Id="rId103" Type="http://schemas.openxmlformats.org/officeDocument/2006/relationships/hyperlink" Target="https://podminky.urs.cz/item/CS_URS_2024_02/736130252" TargetMode="External" /><Relationship Id="rId104" Type="http://schemas.openxmlformats.org/officeDocument/2006/relationships/hyperlink" Target="https://podminky.urs.cz/item/CS_URS_2024_02/734163441" TargetMode="External" /><Relationship Id="rId105" Type="http://schemas.openxmlformats.org/officeDocument/2006/relationships/hyperlink" Target="https://podminky.urs.cz/item/CS_URS_2024_01/734222812" TargetMode="External" /><Relationship Id="rId106" Type="http://schemas.openxmlformats.org/officeDocument/2006/relationships/hyperlink" Target="https://podminky.urs.cz/item/CS_URS_2024_02/734221554" TargetMode="External" /><Relationship Id="rId107" Type="http://schemas.openxmlformats.org/officeDocument/2006/relationships/hyperlink" Target="https://podminky.urs.cz/item/CS_URS_2024_02/734229143" TargetMode="External" /><Relationship Id="rId108" Type="http://schemas.openxmlformats.org/officeDocument/2006/relationships/hyperlink" Target="https://podminky.urs.cz/item/CS_URS_2024_02/734291123" TargetMode="External" /><Relationship Id="rId109" Type="http://schemas.openxmlformats.org/officeDocument/2006/relationships/hyperlink" Target="https://podminky.urs.cz/item/CS_URS_2024_02/734292717" TargetMode="External" /><Relationship Id="rId110" Type="http://schemas.openxmlformats.org/officeDocument/2006/relationships/hyperlink" Target="https://podminky.urs.cz/item/CS_URS_2024_02/734292723" TargetMode="External" /><Relationship Id="rId111" Type="http://schemas.openxmlformats.org/officeDocument/2006/relationships/hyperlink" Target="https://podminky.urs.cz/item/CS_URS_2024_02/998734201" TargetMode="External" /><Relationship Id="rId112" Type="http://schemas.openxmlformats.org/officeDocument/2006/relationships/hyperlink" Target="https://podminky.urs.cz/item/CS_URS_2024_02/735151822" TargetMode="External" /><Relationship Id="rId113" Type="http://schemas.openxmlformats.org/officeDocument/2006/relationships/hyperlink" Target="https://podminky.urs.cz/item/CS_URS_2024_02/735152372" TargetMode="External" /><Relationship Id="rId114" Type="http://schemas.openxmlformats.org/officeDocument/2006/relationships/hyperlink" Target="https://podminky.urs.cz/item/CS_URS_2024_02/735152379" TargetMode="External" /><Relationship Id="rId115" Type="http://schemas.openxmlformats.org/officeDocument/2006/relationships/hyperlink" Target="https://podminky.urs.cz/item/CS_URS_2024_02/735160123" TargetMode="External" /><Relationship Id="rId116" Type="http://schemas.openxmlformats.org/officeDocument/2006/relationships/hyperlink" Target="https://podminky.urs.cz/item/CS_URS_2024_02/998735201" TargetMode="External" /><Relationship Id="rId117" Type="http://schemas.openxmlformats.org/officeDocument/2006/relationships/hyperlink" Target="https://podminky.urs.cz/item/CS_URS_2024_02/741112002" TargetMode="External" /><Relationship Id="rId118" Type="http://schemas.openxmlformats.org/officeDocument/2006/relationships/hyperlink" Target="https://podminky.urs.cz/item/CS_URS_2024_02/741122015" TargetMode="External" /><Relationship Id="rId119" Type="http://schemas.openxmlformats.org/officeDocument/2006/relationships/hyperlink" Target="https://podminky.urs.cz/item/CS_URS_2024_02/741122016" TargetMode="External" /><Relationship Id="rId120" Type="http://schemas.openxmlformats.org/officeDocument/2006/relationships/hyperlink" Target="https://podminky.urs.cz/item/CS_URS_2024_02/741122031" TargetMode="External" /><Relationship Id="rId121" Type="http://schemas.openxmlformats.org/officeDocument/2006/relationships/hyperlink" Target="https://podminky.urs.cz/item/CS_URS_2022_02/741125811" TargetMode="External" /><Relationship Id="rId122" Type="http://schemas.openxmlformats.org/officeDocument/2006/relationships/hyperlink" Target="https://podminky.urs.cz/item/CS_URS_2024_02/741136201" TargetMode="External" /><Relationship Id="rId123" Type="http://schemas.openxmlformats.org/officeDocument/2006/relationships/hyperlink" Target="https://podminky.urs.cz/item/CS_URS_2024_02/741210001" TargetMode="External" /><Relationship Id="rId124" Type="http://schemas.openxmlformats.org/officeDocument/2006/relationships/hyperlink" Target="https://podminky.urs.cz/item/CS_URS_2024_02/741310111" TargetMode="External" /><Relationship Id="rId125" Type="http://schemas.openxmlformats.org/officeDocument/2006/relationships/hyperlink" Target="https://podminky.urs.cz/item/CS_URS_2024_02/741313001" TargetMode="External" /><Relationship Id="rId126" Type="http://schemas.openxmlformats.org/officeDocument/2006/relationships/hyperlink" Target="https://podminky.urs.cz/item/CS_URS_2024_02/741370002" TargetMode="External" /><Relationship Id="rId127" Type="http://schemas.openxmlformats.org/officeDocument/2006/relationships/hyperlink" Target="https://podminky.urs.cz/item/CS_URS_2024_02/741810001" TargetMode="External" /><Relationship Id="rId128" Type="http://schemas.openxmlformats.org/officeDocument/2006/relationships/hyperlink" Target="https://podminky.urs.cz/item/CS_URS_2024_02/998741201" TargetMode="External" /><Relationship Id="rId129" Type="http://schemas.openxmlformats.org/officeDocument/2006/relationships/hyperlink" Target="https://podminky.urs.cz/item/CS_URS_2024_02/742121001" TargetMode="External" /><Relationship Id="rId130" Type="http://schemas.openxmlformats.org/officeDocument/2006/relationships/hyperlink" Target="https://podminky.urs.cz/item/CS_URS_2024_02/742210121" TargetMode="External" /><Relationship Id="rId131" Type="http://schemas.openxmlformats.org/officeDocument/2006/relationships/hyperlink" Target="https://podminky.urs.cz/item/CS_URS_2024_02/742310001" TargetMode="External" /><Relationship Id="rId132" Type="http://schemas.openxmlformats.org/officeDocument/2006/relationships/hyperlink" Target="https://podminky.urs.cz/item/CS_URS_2024_02/742420121" TargetMode="External" /><Relationship Id="rId133" Type="http://schemas.openxmlformats.org/officeDocument/2006/relationships/hyperlink" Target="https://podminky.urs.cz/item/CS_URS_2024_02/998742201" TargetMode="External" /><Relationship Id="rId134" Type="http://schemas.openxmlformats.org/officeDocument/2006/relationships/hyperlink" Target="https://podminky.urs.cz/item/CS_URS_2024_02/751111051" TargetMode="External" /><Relationship Id="rId135" Type="http://schemas.openxmlformats.org/officeDocument/2006/relationships/hyperlink" Target="https://podminky.urs.cz/item/CS_URS_2024_02/751377011" TargetMode="External" /><Relationship Id="rId136" Type="http://schemas.openxmlformats.org/officeDocument/2006/relationships/hyperlink" Target="https://podminky.urs.cz/item/CS_URS_2024_02/751537012" TargetMode="External" /><Relationship Id="rId137" Type="http://schemas.openxmlformats.org/officeDocument/2006/relationships/hyperlink" Target="https://podminky.urs.cz/item/CS_URS_2024_02/998751201" TargetMode="External" /><Relationship Id="rId138" Type="http://schemas.openxmlformats.org/officeDocument/2006/relationships/hyperlink" Target="https://podminky.urs.cz/item/CS_URS_2024_02/763131451" TargetMode="External" /><Relationship Id="rId139" Type="http://schemas.openxmlformats.org/officeDocument/2006/relationships/hyperlink" Target="https://podminky.urs.cz/item/CS_URS_2024_02/998763100" TargetMode="External" /><Relationship Id="rId140" Type="http://schemas.openxmlformats.org/officeDocument/2006/relationships/hyperlink" Target="https://podminky.urs.cz/item/CS_URS_2024_02/766491851" TargetMode="External" /><Relationship Id="rId141" Type="http://schemas.openxmlformats.org/officeDocument/2006/relationships/hyperlink" Target="https://podminky.urs.cz/item/CS_URS_2024_02/766621921" TargetMode="External" /><Relationship Id="rId142" Type="http://schemas.openxmlformats.org/officeDocument/2006/relationships/hyperlink" Target="https://podminky.urs.cz/item/CS_URS_2024_02/766660002" TargetMode="External" /><Relationship Id="rId143" Type="http://schemas.openxmlformats.org/officeDocument/2006/relationships/hyperlink" Target="https://podminky.urs.cz/item/CS_URS_2024_02/766660131" TargetMode="External" /><Relationship Id="rId144" Type="http://schemas.openxmlformats.org/officeDocument/2006/relationships/hyperlink" Target="https://podminky.urs.cz/item/CS_URS_2024_02/766660723" TargetMode="External" /><Relationship Id="rId145" Type="http://schemas.openxmlformats.org/officeDocument/2006/relationships/hyperlink" Target="https://podminky.urs.cz/item/CS_URS_2024_02/766660728" TargetMode="External" /><Relationship Id="rId146" Type="http://schemas.openxmlformats.org/officeDocument/2006/relationships/hyperlink" Target="https://podminky.urs.cz/item/CS_URS_2024_02/766661912" TargetMode="External" /><Relationship Id="rId147" Type="http://schemas.openxmlformats.org/officeDocument/2006/relationships/hyperlink" Target="https://podminky.urs.cz/item/CS_URS_2024_02/766663915" TargetMode="External" /><Relationship Id="rId148" Type="http://schemas.openxmlformats.org/officeDocument/2006/relationships/hyperlink" Target="https://podminky.urs.cz/item/CS_URS_2024_02/766691914" TargetMode="External" /><Relationship Id="rId149" Type="http://schemas.openxmlformats.org/officeDocument/2006/relationships/hyperlink" Target="https://podminky.urs.cz/item/CS_URS_2024_02/766692112" TargetMode="External" /><Relationship Id="rId150" Type="http://schemas.openxmlformats.org/officeDocument/2006/relationships/hyperlink" Target="https://podminky.urs.cz/item/CS_URS_2024_02/766695212" TargetMode="External" /><Relationship Id="rId151" Type="http://schemas.openxmlformats.org/officeDocument/2006/relationships/hyperlink" Target="https://podminky.urs.cz/item/CS_URS_2024_02/766811222" TargetMode="External" /><Relationship Id="rId152" Type="http://schemas.openxmlformats.org/officeDocument/2006/relationships/hyperlink" Target="https://podminky.urs.cz/item/CS_URS_2024_02/766811223" TargetMode="External" /><Relationship Id="rId153" Type="http://schemas.openxmlformats.org/officeDocument/2006/relationships/hyperlink" Target="https://podminky.urs.cz/item/CS_URS_2024_02/766812840" TargetMode="External" /><Relationship Id="rId154" Type="http://schemas.openxmlformats.org/officeDocument/2006/relationships/hyperlink" Target="https://podminky.urs.cz/item/CS_URS_2024_02/766821112" TargetMode="External" /><Relationship Id="rId155" Type="http://schemas.openxmlformats.org/officeDocument/2006/relationships/hyperlink" Target="https://podminky.urs.cz/item/CS_URS_2024_02/766825811" TargetMode="External" /><Relationship Id="rId156" Type="http://schemas.openxmlformats.org/officeDocument/2006/relationships/hyperlink" Target="https://podminky.urs.cz/item/CS_URS_2024_02/998766201" TargetMode="External" /><Relationship Id="rId157" Type="http://schemas.openxmlformats.org/officeDocument/2006/relationships/hyperlink" Target="https://podminky.urs.cz/item/CS_URS_2024_02/767612915" TargetMode="External" /><Relationship Id="rId158" Type="http://schemas.openxmlformats.org/officeDocument/2006/relationships/hyperlink" Target="https://podminky.urs.cz/item/CS_URS_2024_02/998767201" TargetMode="External" /><Relationship Id="rId159" Type="http://schemas.openxmlformats.org/officeDocument/2006/relationships/hyperlink" Target="https://podminky.urs.cz/item/CS_URS_2024_02/771121011" TargetMode="External" /><Relationship Id="rId160" Type="http://schemas.openxmlformats.org/officeDocument/2006/relationships/hyperlink" Target="https://podminky.urs.cz/item/CS_URS_2024_02/771151013" TargetMode="External" /><Relationship Id="rId161" Type="http://schemas.openxmlformats.org/officeDocument/2006/relationships/hyperlink" Target="https://podminky.urs.cz/item/CS_URS_2024_02/771573810" TargetMode="External" /><Relationship Id="rId162" Type="http://schemas.openxmlformats.org/officeDocument/2006/relationships/hyperlink" Target="https://podminky.urs.cz/item/CS_URS_2024_02/771574113" TargetMode="External" /><Relationship Id="rId163" Type="http://schemas.openxmlformats.org/officeDocument/2006/relationships/hyperlink" Target="https://podminky.urs.cz/item/CS_URS_2024_02/771577151" TargetMode="External" /><Relationship Id="rId164" Type="http://schemas.openxmlformats.org/officeDocument/2006/relationships/hyperlink" Target="https://podminky.urs.cz/item/CS_URS_2024_02/771577152" TargetMode="External" /><Relationship Id="rId165" Type="http://schemas.openxmlformats.org/officeDocument/2006/relationships/hyperlink" Target="https://podminky.urs.cz/item/CS_URS_2024_02/771591115" TargetMode="External" /><Relationship Id="rId166" Type="http://schemas.openxmlformats.org/officeDocument/2006/relationships/hyperlink" Target="https://podminky.urs.cz/item/CS_URS_2024_02/771592011" TargetMode="External" /><Relationship Id="rId167" Type="http://schemas.openxmlformats.org/officeDocument/2006/relationships/hyperlink" Target="https://podminky.urs.cz/item/CS_URS_2024_02/998771201" TargetMode="External" /><Relationship Id="rId168" Type="http://schemas.openxmlformats.org/officeDocument/2006/relationships/hyperlink" Target="https://podminky.urs.cz/item/CS_URS_2024_02/776111116" TargetMode="External" /><Relationship Id="rId169" Type="http://schemas.openxmlformats.org/officeDocument/2006/relationships/hyperlink" Target="https://podminky.urs.cz/item/CS_URS_2024_02/776121112" TargetMode="External" /><Relationship Id="rId170" Type="http://schemas.openxmlformats.org/officeDocument/2006/relationships/hyperlink" Target="https://podminky.urs.cz/item/CS_URS_2024_02/776141112" TargetMode="External" /><Relationship Id="rId171" Type="http://schemas.openxmlformats.org/officeDocument/2006/relationships/hyperlink" Target="https://podminky.urs.cz/item/CS_URS_2024_02/776201812" TargetMode="External" /><Relationship Id="rId172" Type="http://schemas.openxmlformats.org/officeDocument/2006/relationships/hyperlink" Target="https://podminky.urs.cz/item/CS_URS_2024_02/776221111" TargetMode="External" /><Relationship Id="rId173" Type="http://schemas.openxmlformats.org/officeDocument/2006/relationships/hyperlink" Target="https://podminky.urs.cz/item/CS_URS_2024_02/776223111" TargetMode="External" /><Relationship Id="rId174" Type="http://schemas.openxmlformats.org/officeDocument/2006/relationships/hyperlink" Target="https://podminky.urs.cz/item/CS_URS_2024_02/776410811" TargetMode="External" /><Relationship Id="rId175" Type="http://schemas.openxmlformats.org/officeDocument/2006/relationships/hyperlink" Target="https://podminky.urs.cz/item/CS_URS_2024_02/776411111" TargetMode="External" /><Relationship Id="rId176" Type="http://schemas.openxmlformats.org/officeDocument/2006/relationships/hyperlink" Target="https://podminky.urs.cz/item/CS_URS_2024_02/998776201" TargetMode="External" /><Relationship Id="rId177" Type="http://schemas.openxmlformats.org/officeDocument/2006/relationships/hyperlink" Target="https://podminky.urs.cz/item/CS_URS_2024_02/781121011" TargetMode="External" /><Relationship Id="rId178" Type="http://schemas.openxmlformats.org/officeDocument/2006/relationships/hyperlink" Target="https://podminky.urs.cz/item/CS_URS_2024_02/781471810" TargetMode="External" /><Relationship Id="rId179" Type="http://schemas.openxmlformats.org/officeDocument/2006/relationships/hyperlink" Target="https://podminky.urs.cz/item/CS_URS_2024_02/781474113" TargetMode="External" /><Relationship Id="rId180" Type="http://schemas.openxmlformats.org/officeDocument/2006/relationships/hyperlink" Target="https://podminky.urs.cz/item/CS_URS_2024_02/781491822" TargetMode="External" /><Relationship Id="rId181" Type="http://schemas.openxmlformats.org/officeDocument/2006/relationships/hyperlink" Target="https://podminky.urs.cz/item/CS_URS_2024_02/781493611" TargetMode="External" /><Relationship Id="rId182" Type="http://schemas.openxmlformats.org/officeDocument/2006/relationships/hyperlink" Target="https://podminky.urs.cz/item/CS_URS_2024_02/781495115" TargetMode="External" /><Relationship Id="rId183" Type="http://schemas.openxmlformats.org/officeDocument/2006/relationships/hyperlink" Target="https://podminky.urs.cz/item/CS_URS_2024_02/781495211" TargetMode="External" /><Relationship Id="rId184" Type="http://schemas.openxmlformats.org/officeDocument/2006/relationships/hyperlink" Target="https://podminky.urs.cz/item/CS_URS_2024_02/998781201" TargetMode="External" /><Relationship Id="rId185" Type="http://schemas.openxmlformats.org/officeDocument/2006/relationships/hyperlink" Target="https://podminky.urs.cz/item/CS_URS_2024_02/783000125" TargetMode="External" /><Relationship Id="rId186" Type="http://schemas.openxmlformats.org/officeDocument/2006/relationships/hyperlink" Target="https://podminky.urs.cz/item/CS_URS_2024_02/783101203" TargetMode="External" /><Relationship Id="rId187" Type="http://schemas.openxmlformats.org/officeDocument/2006/relationships/hyperlink" Target="https://podminky.urs.cz/item/CS_URS_2024_02/783101403" TargetMode="External" /><Relationship Id="rId188" Type="http://schemas.openxmlformats.org/officeDocument/2006/relationships/hyperlink" Target="https://podminky.urs.cz/item/CS_URS_2024_02/783106805" TargetMode="External" /><Relationship Id="rId189" Type="http://schemas.openxmlformats.org/officeDocument/2006/relationships/hyperlink" Target="https://podminky.urs.cz/item/CS_URS_2024_02/783114101" TargetMode="External" /><Relationship Id="rId190" Type="http://schemas.openxmlformats.org/officeDocument/2006/relationships/hyperlink" Target="https://podminky.urs.cz/item/CS_URS_2024_02/783117101" TargetMode="External" /><Relationship Id="rId191" Type="http://schemas.openxmlformats.org/officeDocument/2006/relationships/hyperlink" Target="https://podminky.urs.cz/item/CS_URS_2024_02/783122131" TargetMode="External" /><Relationship Id="rId192" Type="http://schemas.openxmlformats.org/officeDocument/2006/relationships/hyperlink" Target="https://podminky.urs.cz/item/CS_URS_2024_02/783162201" TargetMode="External" /><Relationship Id="rId193" Type="http://schemas.openxmlformats.org/officeDocument/2006/relationships/hyperlink" Target="https://podminky.urs.cz/item/CS_URS_2024_02/783301303" TargetMode="External" /><Relationship Id="rId194" Type="http://schemas.openxmlformats.org/officeDocument/2006/relationships/hyperlink" Target="https://podminky.urs.cz/item/CS_URS_2024_02/783301313" TargetMode="External" /><Relationship Id="rId195" Type="http://schemas.openxmlformats.org/officeDocument/2006/relationships/hyperlink" Target="https://podminky.urs.cz/item/CS_URS_2024_02/783315101" TargetMode="External" /><Relationship Id="rId196" Type="http://schemas.openxmlformats.org/officeDocument/2006/relationships/hyperlink" Target="https://podminky.urs.cz/item/CS_URS_2024_02/783317101" TargetMode="External" /><Relationship Id="rId197" Type="http://schemas.openxmlformats.org/officeDocument/2006/relationships/hyperlink" Target="https://podminky.urs.cz/item/CS_URS_2024_02/783322101" TargetMode="External" /><Relationship Id="rId198" Type="http://schemas.openxmlformats.org/officeDocument/2006/relationships/hyperlink" Target="https://podminky.urs.cz/item/CS_URS_2024_02/784111011" TargetMode="External" /><Relationship Id="rId199" Type="http://schemas.openxmlformats.org/officeDocument/2006/relationships/hyperlink" Target="https://podminky.urs.cz/item/CS_URS_2024_02/784111031" TargetMode="External" /><Relationship Id="rId200" Type="http://schemas.openxmlformats.org/officeDocument/2006/relationships/hyperlink" Target="https://podminky.urs.cz/item/CS_URS_2024_02/784151011" TargetMode="External" /><Relationship Id="rId201" Type="http://schemas.openxmlformats.org/officeDocument/2006/relationships/hyperlink" Target="https://podminky.urs.cz/item/CS_URS_2024_02/784171101" TargetMode="External" /><Relationship Id="rId202" Type="http://schemas.openxmlformats.org/officeDocument/2006/relationships/hyperlink" Target="https://podminky.urs.cz/item/CS_URS_2024_02/784181131" TargetMode="External" /><Relationship Id="rId203" Type="http://schemas.openxmlformats.org/officeDocument/2006/relationships/hyperlink" Target="https://podminky.urs.cz/item/CS_URS_2024_02/784325231" TargetMode="External" /><Relationship Id="rId204" Type="http://schemas.openxmlformats.org/officeDocument/2006/relationships/hyperlink" Target="https://podminky.urs.cz/item/CS_URS_2022_02/024003001" TargetMode="External" /><Relationship Id="rId205" Type="http://schemas.openxmlformats.org/officeDocument/2006/relationships/hyperlink" Target="https://podminky.urs.cz/item/CS_URS_2024_01/044002000" TargetMode="External" /><Relationship Id="rId206" Type="http://schemas.openxmlformats.org/officeDocument/2006/relationships/hyperlink" Target="https://podminky.urs.cz/item/CS_URS_2022_02/065002000" TargetMode="External" /><Relationship Id="rId20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32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36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37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38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39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40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41</v>
      </c>
      <c r="E29" s="50"/>
      <c r="F29" s="35" t="s">
        <v>42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43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44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45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46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47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48</v>
      </c>
      <c r="U35" s="57"/>
      <c r="V35" s="57"/>
      <c r="W35" s="57"/>
      <c r="X35" s="59" t="s">
        <v>49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240131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Městká část Praha 5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Praha 5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31. 1. 2024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 xml:space="preserve"> </v>
      </c>
      <c r="AN49" s="67"/>
      <c r="AO49" s="67"/>
      <c r="AP49" s="67"/>
      <c r="AQ49" s="43"/>
      <c r="AR49" s="47"/>
      <c r="AS49" s="77" t="s">
        <v>51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33</v>
      </c>
      <c r="AJ50" s="43"/>
      <c r="AK50" s="43"/>
      <c r="AL50" s="43"/>
      <c r="AM50" s="76" t="str">
        <f>IF(E20="","",E20)</f>
        <v>MAPAMI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52</v>
      </c>
      <c r="D52" s="90"/>
      <c r="E52" s="90"/>
      <c r="F52" s="90"/>
      <c r="G52" s="90"/>
      <c r="H52" s="91"/>
      <c r="I52" s="92" t="s">
        <v>53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54</v>
      </c>
      <c r="AH52" s="90"/>
      <c r="AI52" s="90"/>
      <c r="AJ52" s="90"/>
      <c r="AK52" s="90"/>
      <c r="AL52" s="90"/>
      <c r="AM52" s="90"/>
      <c r="AN52" s="92" t="s">
        <v>55</v>
      </c>
      <c r="AO52" s="90"/>
      <c r="AP52" s="90"/>
      <c r="AQ52" s="94" t="s">
        <v>56</v>
      </c>
      <c r="AR52" s="47"/>
      <c r="AS52" s="95" t="s">
        <v>57</v>
      </c>
      <c r="AT52" s="96" t="s">
        <v>58</v>
      </c>
      <c r="AU52" s="96" t="s">
        <v>59</v>
      </c>
      <c r="AV52" s="96" t="s">
        <v>60</v>
      </c>
      <c r="AW52" s="96" t="s">
        <v>61</v>
      </c>
      <c r="AX52" s="96" t="s">
        <v>62</v>
      </c>
      <c r="AY52" s="96" t="s">
        <v>63</v>
      </c>
      <c r="AZ52" s="96" t="s">
        <v>64</v>
      </c>
      <c r="BA52" s="96" t="s">
        <v>65</v>
      </c>
      <c r="BB52" s="96" t="s">
        <v>66</v>
      </c>
      <c r="BC52" s="96" t="s">
        <v>67</v>
      </c>
      <c r="BD52" s="97" t="s">
        <v>68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69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70</v>
      </c>
      <c r="BT54" s="112" t="s">
        <v>71</v>
      </c>
      <c r="BU54" s="113" t="s">
        <v>72</v>
      </c>
      <c r="BV54" s="112" t="s">
        <v>73</v>
      </c>
      <c r="BW54" s="112" t="s">
        <v>5</v>
      </c>
      <c r="BX54" s="112" t="s">
        <v>74</v>
      </c>
      <c r="CL54" s="112" t="s">
        <v>19</v>
      </c>
    </row>
    <row r="55" s="7" customFormat="1" ht="24.75" customHeight="1">
      <c r="A55" s="114" t="s">
        <v>75</v>
      </c>
      <c r="B55" s="115"/>
      <c r="C55" s="116"/>
      <c r="D55" s="117" t="s">
        <v>76</v>
      </c>
      <c r="E55" s="117"/>
      <c r="F55" s="117"/>
      <c r="G55" s="117"/>
      <c r="H55" s="117"/>
      <c r="I55" s="118"/>
      <c r="J55" s="117" t="s">
        <v>77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'240131 - 01 - Janáčkovo N...'!J30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78</v>
      </c>
      <c r="AR55" s="121"/>
      <c r="AS55" s="122">
        <v>0</v>
      </c>
      <c r="AT55" s="123">
        <f>ROUND(SUM(AV55:AW55),2)</f>
        <v>0</v>
      </c>
      <c r="AU55" s="124">
        <f>'240131 - 01 - Janáčkovo N...'!P113</f>
        <v>0</v>
      </c>
      <c r="AV55" s="123">
        <f>'240131 - 01 - Janáčkovo N...'!J33</f>
        <v>0</v>
      </c>
      <c r="AW55" s="123">
        <f>'240131 - 01 - Janáčkovo N...'!J34</f>
        <v>0</v>
      </c>
      <c r="AX55" s="123">
        <f>'240131 - 01 - Janáčkovo N...'!J35</f>
        <v>0</v>
      </c>
      <c r="AY55" s="123">
        <f>'240131 - 01 - Janáčkovo N...'!J36</f>
        <v>0</v>
      </c>
      <c r="AZ55" s="123">
        <f>'240131 - 01 - Janáčkovo N...'!F33</f>
        <v>0</v>
      </c>
      <c r="BA55" s="123">
        <f>'240131 - 01 - Janáčkovo N...'!F34</f>
        <v>0</v>
      </c>
      <c r="BB55" s="123">
        <f>'240131 - 01 - Janáčkovo N...'!F35</f>
        <v>0</v>
      </c>
      <c r="BC55" s="123">
        <f>'240131 - 01 - Janáčkovo N...'!F36</f>
        <v>0</v>
      </c>
      <c r="BD55" s="125">
        <f>'240131 - 01 - Janáčkovo N...'!F37</f>
        <v>0</v>
      </c>
      <c r="BE55" s="7"/>
      <c r="BT55" s="126" t="s">
        <v>79</v>
      </c>
      <c r="BV55" s="126" t="s">
        <v>73</v>
      </c>
      <c r="BW55" s="126" t="s">
        <v>80</v>
      </c>
      <c r="BX55" s="126" t="s">
        <v>5</v>
      </c>
      <c r="CL55" s="126" t="s">
        <v>19</v>
      </c>
      <c r="CM55" s="126" t="s">
        <v>79</v>
      </c>
    </row>
    <row r="56" s="2" customFormat="1" ht="30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7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</row>
    <row r="57" s="2" customFormat="1" ht="6.96" customHeight="1">
      <c r="A57" s="41"/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</sheetData>
  <sheetProtection sheet="1" formatColumns="0" formatRows="0" objects="1" scenarios="1" spinCount="100000" saltValue="19tOUCzwBYILVGC0TIuxZnjT5Odv0iZ7RldM4sY9wfQ/5rekzw0RSmnQBCEBur8URT/nStukUAOwqVEQdm2SkA==" hashValue="IBQ3TwHmcnVSzsksYLOg5VsA0aq5DxM8WKeGNm3ysmQ1MR0USTw2uuS+xGwVPLM+aURXwwQhy3m8q1Lv5gqY2w==" algorithmName="SHA-512" password="C70A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40131 - 01 - Janáčkovo 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3"/>
      <c r="AT3" s="20" t="s">
        <v>79</v>
      </c>
    </row>
    <row r="4" s="1" customFormat="1" ht="24.96" customHeight="1">
      <c r="B4" s="23"/>
      <c r="D4" s="129" t="s">
        <v>81</v>
      </c>
      <c r="L4" s="23"/>
      <c r="M4" s="130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1" t="s">
        <v>16</v>
      </c>
      <c r="L6" s="23"/>
    </row>
    <row r="7" s="1" customFormat="1" ht="16.5" customHeight="1">
      <c r="B7" s="23"/>
      <c r="E7" s="132" t="str">
        <f>'Rekapitulace zakázky'!K6</f>
        <v>Městká část Praha 5</v>
      </c>
      <c r="F7" s="131"/>
      <c r="G7" s="131"/>
      <c r="H7" s="131"/>
      <c r="L7" s="23"/>
    </row>
    <row r="8" s="2" customFormat="1" ht="12" customHeight="1">
      <c r="A8" s="41"/>
      <c r="B8" s="47"/>
      <c r="C8" s="41"/>
      <c r="D8" s="131" t="s">
        <v>82</v>
      </c>
      <c r="E8" s="41"/>
      <c r="F8" s="41"/>
      <c r="G8" s="41"/>
      <c r="H8" s="41"/>
      <c r="I8" s="41"/>
      <c r="J8" s="41"/>
      <c r="K8" s="41"/>
      <c r="L8" s="133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4" t="s">
        <v>83</v>
      </c>
      <c r="F9" s="41"/>
      <c r="G9" s="41"/>
      <c r="H9" s="41"/>
      <c r="I9" s="41"/>
      <c r="J9" s="41"/>
      <c r="K9" s="41"/>
      <c r="L9" s="133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3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1" t="s">
        <v>18</v>
      </c>
      <c r="E11" s="41"/>
      <c r="F11" s="135" t="s">
        <v>19</v>
      </c>
      <c r="G11" s="41"/>
      <c r="H11" s="41"/>
      <c r="I11" s="131" t="s">
        <v>20</v>
      </c>
      <c r="J11" s="135" t="s">
        <v>19</v>
      </c>
      <c r="K11" s="41"/>
      <c r="L11" s="133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1" t="s">
        <v>21</v>
      </c>
      <c r="E12" s="41"/>
      <c r="F12" s="135" t="s">
        <v>22</v>
      </c>
      <c r="G12" s="41"/>
      <c r="H12" s="41"/>
      <c r="I12" s="131" t="s">
        <v>23</v>
      </c>
      <c r="J12" s="136" t="str">
        <f>'Rekapitulace zakázky'!AN8</f>
        <v>31. 1. 2024</v>
      </c>
      <c r="K12" s="41"/>
      <c r="L12" s="133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3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1" t="s">
        <v>25</v>
      </c>
      <c r="E14" s="41"/>
      <c r="F14" s="41"/>
      <c r="G14" s="41"/>
      <c r="H14" s="41"/>
      <c r="I14" s="131" t="s">
        <v>26</v>
      </c>
      <c r="J14" s="135" t="str">
        <f>IF('Rekapitulace zakázky'!AN10="","",'Rekapitulace zakázky'!AN10)</f>
        <v/>
      </c>
      <c r="K14" s="41"/>
      <c r="L14" s="133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5" t="str">
        <f>IF('Rekapitulace zakázky'!E11="","",'Rekapitulace zakázky'!E11)</f>
        <v xml:space="preserve"> </v>
      </c>
      <c r="F15" s="41"/>
      <c r="G15" s="41"/>
      <c r="H15" s="41"/>
      <c r="I15" s="131" t="s">
        <v>28</v>
      </c>
      <c r="J15" s="135" t="str">
        <f>IF('Rekapitulace zakázky'!AN11="","",'Rekapitulace zakázky'!AN11)</f>
        <v/>
      </c>
      <c r="K15" s="41"/>
      <c r="L15" s="133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3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1" t="s">
        <v>29</v>
      </c>
      <c r="E17" s="41"/>
      <c r="F17" s="41"/>
      <c r="G17" s="41"/>
      <c r="H17" s="41"/>
      <c r="I17" s="131" t="s">
        <v>26</v>
      </c>
      <c r="J17" s="36" t="str">
        <f>'Rekapitulace zakázky'!AN13</f>
        <v>Vyplň údaj</v>
      </c>
      <c r="K17" s="41"/>
      <c r="L17" s="133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zakázky'!E14</f>
        <v>Vyplň údaj</v>
      </c>
      <c r="F18" s="135"/>
      <c r="G18" s="135"/>
      <c r="H18" s="135"/>
      <c r="I18" s="131" t="s">
        <v>28</v>
      </c>
      <c r="J18" s="36" t="str">
        <f>'Rekapitulace zakázky'!AN14</f>
        <v>Vyplň údaj</v>
      </c>
      <c r="K18" s="41"/>
      <c r="L18" s="133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3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1" t="s">
        <v>31</v>
      </c>
      <c r="E20" s="41"/>
      <c r="F20" s="41"/>
      <c r="G20" s="41"/>
      <c r="H20" s="41"/>
      <c r="I20" s="131" t="s">
        <v>26</v>
      </c>
      <c r="J20" s="135" t="str">
        <f>IF('Rekapitulace zakázky'!AN16="","",'Rekapitulace zakázky'!AN16)</f>
        <v/>
      </c>
      <c r="K20" s="41"/>
      <c r="L20" s="133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5" t="str">
        <f>IF('Rekapitulace zakázky'!E17="","",'Rekapitulace zakázky'!E17)</f>
        <v xml:space="preserve"> </v>
      </c>
      <c r="F21" s="41"/>
      <c r="G21" s="41"/>
      <c r="H21" s="41"/>
      <c r="I21" s="131" t="s">
        <v>28</v>
      </c>
      <c r="J21" s="135" t="str">
        <f>IF('Rekapitulace zakázky'!AN17="","",'Rekapitulace zakázky'!AN17)</f>
        <v/>
      </c>
      <c r="K21" s="41"/>
      <c r="L21" s="133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3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1" t="s">
        <v>33</v>
      </c>
      <c r="E23" s="41"/>
      <c r="F23" s="41"/>
      <c r="G23" s="41"/>
      <c r="H23" s="41"/>
      <c r="I23" s="131" t="s">
        <v>26</v>
      </c>
      <c r="J23" s="135" t="s">
        <v>19</v>
      </c>
      <c r="K23" s="41"/>
      <c r="L23" s="133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5" t="s">
        <v>34</v>
      </c>
      <c r="F24" s="41"/>
      <c r="G24" s="41"/>
      <c r="H24" s="41"/>
      <c r="I24" s="131" t="s">
        <v>28</v>
      </c>
      <c r="J24" s="135" t="s">
        <v>19</v>
      </c>
      <c r="K24" s="41"/>
      <c r="L24" s="133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3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1" t="s">
        <v>35</v>
      </c>
      <c r="E26" s="41"/>
      <c r="F26" s="41"/>
      <c r="G26" s="41"/>
      <c r="H26" s="41"/>
      <c r="I26" s="41"/>
      <c r="J26" s="41"/>
      <c r="K26" s="41"/>
      <c r="L26" s="133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3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1"/>
      <c r="E29" s="141"/>
      <c r="F29" s="141"/>
      <c r="G29" s="141"/>
      <c r="H29" s="141"/>
      <c r="I29" s="141"/>
      <c r="J29" s="141"/>
      <c r="K29" s="141"/>
      <c r="L29" s="133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2" t="s">
        <v>37</v>
      </c>
      <c r="E30" s="41"/>
      <c r="F30" s="41"/>
      <c r="G30" s="41"/>
      <c r="H30" s="41"/>
      <c r="I30" s="41"/>
      <c r="J30" s="143">
        <f>ROUND(J113, 2)</f>
        <v>0</v>
      </c>
      <c r="K30" s="41"/>
      <c r="L30" s="133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1"/>
      <c r="E31" s="141"/>
      <c r="F31" s="141"/>
      <c r="G31" s="141"/>
      <c r="H31" s="141"/>
      <c r="I31" s="141"/>
      <c r="J31" s="141"/>
      <c r="K31" s="141"/>
      <c r="L31" s="133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4" t="s">
        <v>39</v>
      </c>
      <c r="G32" s="41"/>
      <c r="H32" s="41"/>
      <c r="I32" s="144" t="s">
        <v>38</v>
      </c>
      <c r="J32" s="144" t="s">
        <v>40</v>
      </c>
      <c r="K32" s="41"/>
      <c r="L32" s="133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5" t="s">
        <v>41</v>
      </c>
      <c r="E33" s="131" t="s">
        <v>42</v>
      </c>
      <c r="F33" s="146">
        <f>ROUND((SUM(BE113:BE688)),  2)</f>
        <v>0</v>
      </c>
      <c r="G33" s="41"/>
      <c r="H33" s="41"/>
      <c r="I33" s="147">
        <v>0.20999999999999999</v>
      </c>
      <c r="J33" s="146">
        <f>ROUND(((SUM(BE113:BE688))*I33),  2)</f>
        <v>0</v>
      </c>
      <c r="K33" s="41"/>
      <c r="L33" s="133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1" t="s">
        <v>43</v>
      </c>
      <c r="F34" s="146">
        <f>ROUND((SUM(BF113:BF688)),  2)</f>
        <v>0</v>
      </c>
      <c r="G34" s="41"/>
      <c r="H34" s="41"/>
      <c r="I34" s="147">
        <v>0.12</v>
      </c>
      <c r="J34" s="146">
        <f>ROUND(((SUM(BF113:BF688))*I34),  2)</f>
        <v>0</v>
      </c>
      <c r="K34" s="41"/>
      <c r="L34" s="133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1" t="s">
        <v>44</v>
      </c>
      <c r="F35" s="146">
        <f>ROUND((SUM(BG113:BG688)),  2)</f>
        <v>0</v>
      </c>
      <c r="G35" s="41"/>
      <c r="H35" s="41"/>
      <c r="I35" s="147">
        <v>0.20999999999999999</v>
      </c>
      <c r="J35" s="146">
        <f>0</f>
        <v>0</v>
      </c>
      <c r="K35" s="41"/>
      <c r="L35" s="133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1" t="s">
        <v>45</v>
      </c>
      <c r="F36" s="146">
        <f>ROUND((SUM(BH113:BH688)),  2)</f>
        <v>0</v>
      </c>
      <c r="G36" s="41"/>
      <c r="H36" s="41"/>
      <c r="I36" s="147">
        <v>0.12</v>
      </c>
      <c r="J36" s="146">
        <f>0</f>
        <v>0</v>
      </c>
      <c r="K36" s="41"/>
      <c r="L36" s="133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1" t="s">
        <v>46</v>
      </c>
      <c r="F37" s="146">
        <f>ROUND((SUM(BI113:BI688)),  2)</f>
        <v>0</v>
      </c>
      <c r="G37" s="41"/>
      <c r="H37" s="41"/>
      <c r="I37" s="147">
        <v>0</v>
      </c>
      <c r="J37" s="146">
        <f>0</f>
        <v>0</v>
      </c>
      <c r="K37" s="41"/>
      <c r="L37" s="133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3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133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84</v>
      </c>
      <c r="D45" s="43"/>
      <c r="E45" s="43"/>
      <c r="F45" s="43"/>
      <c r="G45" s="43"/>
      <c r="H45" s="43"/>
      <c r="I45" s="43"/>
      <c r="J45" s="43"/>
      <c r="K45" s="43"/>
      <c r="L45" s="133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3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3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59" t="str">
        <f>E7</f>
        <v>Městká část Praha 5</v>
      </c>
      <c r="F48" s="35"/>
      <c r="G48" s="35"/>
      <c r="H48" s="35"/>
      <c r="I48" s="43"/>
      <c r="J48" s="43"/>
      <c r="K48" s="43"/>
      <c r="L48" s="133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82</v>
      </c>
      <c r="D49" s="43"/>
      <c r="E49" s="43"/>
      <c r="F49" s="43"/>
      <c r="G49" s="43"/>
      <c r="H49" s="43"/>
      <c r="I49" s="43"/>
      <c r="J49" s="43"/>
      <c r="K49" s="43"/>
      <c r="L49" s="133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240131 - 01 - Janáčkovo Nábřeží 84/9, byt PV 84/1 (b1/a15)</v>
      </c>
      <c r="F50" s="43"/>
      <c r="G50" s="43"/>
      <c r="H50" s="43"/>
      <c r="I50" s="43"/>
      <c r="J50" s="43"/>
      <c r="K50" s="43"/>
      <c r="L50" s="133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3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Praha 5</v>
      </c>
      <c r="G52" s="43"/>
      <c r="H52" s="43"/>
      <c r="I52" s="35" t="s">
        <v>23</v>
      </c>
      <c r="J52" s="75" t="str">
        <f>IF(J12="","",J12)</f>
        <v>31. 1. 2024</v>
      </c>
      <c r="K52" s="43"/>
      <c r="L52" s="133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3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31</v>
      </c>
      <c r="J54" s="39" t="str">
        <f>E21</f>
        <v xml:space="preserve"> </v>
      </c>
      <c r="K54" s="43"/>
      <c r="L54" s="133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33</v>
      </c>
      <c r="J55" s="39" t="str">
        <f>E24</f>
        <v>MAPAMI s.r.o.</v>
      </c>
      <c r="K55" s="43"/>
      <c r="L55" s="133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3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0" t="s">
        <v>85</v>
      </c>
      <c r="D57" s="161"/>
      <c r="E57" s="161"/>
      <c r="F57" s="161"/>
      <c r="G57" s="161"/>
      <c r="H57" s="161"/>
      <c r="I57" s="161"/>
      <c r="J57" s="162" t="s">
        <v>86</v>
      </c>
      <c r="K57" s="161"/>
      <c r="L57" s="133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3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3" t="s">
        <v>69</v>
      </c>
      <c r="D59" s="43"/>
      <c r="E59" s="43"/>
      <c r="F59" s="43"/>
      <c r="G59" s="43"/>
      <c r="H59" s="43"/>
      <c r="I59" s="43"/>
      <c r="J59" s="105">
        <f>J113</f>
        <v>0</v>
      </c>
      <c r="K59" s="43"/>
      <c r="L59" s="133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87</v>
      </c>
    </row>
    <row r="60" s="9" customFormat="1" ht="24.96" customHeight="1">
      <c r="A60" s="9"/>
      <c r="B60" s="164"/>
      <c r="C60" s="165"/>
      <c r="D60" s="166" t="s">
        <v>88</v>
      </c>
      <c r="E60" s="167"/>
      <c r="F60" s="167"/>
      <c r="G60" s="167"/>
      <c r="H60" s="167"/>
      <c r="I60" s="167"/>
      <c r="J60" s="168">
        <f>J114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89</v>
      </c>
      <c r="E61" s="173"/>
      <c r="F61" s="173"/>
      <c r="G61" s="173"/>
      <c r="H61" s="173"/>
      <c r="I61" s="173"/>
      <c r="J61" s="174">
        <f>J115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90</v>
      </c>
      <c r="E62" s="173"/>
      <c r="F62" s="173"/>
      <c r="G62" s="173"/>
      <c r="H62" s="173"/>
      <c r="I62" s="173"/>
      <c r="J62" s="174">
        <f>J120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91</v>
      </c>
      <c r="E63" s="173"/>
      <c r="F63" s="173"/>
      <c r="G63" s="173"/>
      <c r="H63" s="173"/>
      <c r="I63" s="173"/>
      <c r="J63" s="174">
        <f>J129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92</v>
      </c>
      <c r="E64" s="173"/>
      <c r="F64" s="173"/>
      <c r="G64" s="173"/>
      <c r="H64" s="173"/>
      <c r="I64" s="173"/>
      <c r="J64" s="174">
        <f>J183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93</v>
      </c>
      <c r="E65" s="173"/>
      <c r="F65" s="173"/>
      <c r="G65" s="173"/>
      <c r="H65" s="173"/>
      <c r="I65" s="173"/>
      <c r="J65" s="174">
        <f>J225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94</v>
      </c>
      <c r="E66" s="173"/>
      <c r="F66" s="173"/>
      <c r="G66" s="173"/>
      <c r="H66" s="173"/>
      <c r="I66" s="173"/>
      <c r="J66" s="174">
        <f>J241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95</v>
      </c>
      <c r="E67" s="167"/>
      <c r="F67" s="167"/>
      <c r="G67" s="167"/>
      <c r="H67" s="167"/>
      <c r="I67" s="167"/>
      <c r="J67" s="168">
        <f>J244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0"/>
      <c r="C68" s="171"/>
      <c r="D68" s="172" t="s">
        <v>96</v>
      </c>
      <c r="E68" s="173"/>
      <c r="F68" s="173"/>
      <c r="G68" s="173"/>
      <c r="H68" s="173"/>
      <c r="I68" s="173"/>
      <c r="J68" s="174">
        <f>J245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97</v>
      </c>
      <c r="E69" s="173"/>
      <c r="F69" s="173"/>
      <c r="G69" s="173"/>
      <c r="H69" s="173"/>
      <c r="I69" s="173"/>
      <c r="J69" s="174">
        <f>J257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98</v>
      </c>
      <c r="E70" s="173"/>
      <c r="F70" s="173"/>
      <c r="G70" s="173"/>
      <c r="H70" s="173"/>
      <c r="I70" s="173"/>
      <c r="J70" s="174">
        <f>J262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0"/>
      <c r="C71" s="171"/>
      <c r="D71" s="172" t="s">
        <v>99</v>
      </c>
      <c r="E71" s="173"/>
      <c r="F71" s="173"/>
      <c r="G71" s="173"/>
      <c r="H71" s="173"/>
      <c r="I71" s="173"/>
      <c r="J71" s="174">
        <f>J276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0"/>
      <c r="C72" s="171"/>
      <c r="D72" s="172" t="s">
        <v>100</v>
      </c>
      <c r="E72" s="173"/>
      <c r="F72" s="173"/>
      <c r="G72" s="173"/>
      <c r="H72" s="173"/>
      <c r="I72" s="173"/>
      <c r="J72" s="174">
        <f>J299</f>
        <v>0</v>
      </c>
      <c r="K72" s="171"/>
      <c r="L72" s="17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0"/>
      <c r="C73" s="171"/>
      <c r="D73" s="172" t="s">
        <v>101</v>
      </c>
      <c r="E73" s="173"/>
      <c r="F73" s="173"/>
      <c r="G73" s="173"/>
      <c r="H73" s="173"/>
      <c r="I73" s="173"/>
      <c r="J73" s="174">
        <f>J352</f>
        <v>0</v>
      </c>
      <c r="K73" s="171"/>
      <c r="L73" s="17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0"/>
      <c r="C74" s="171"/>
      <c r="D74" s="172" t="s">
        <v>102</v>
      </c>
      <c r="E74" s="173"/>
      <c r="F74" s="173"/>
      <c r="G74" s="173"/>
      <c r="H74" s="173"/>
      <c r="I74" s="173"/>
      <c r="J74" s="174">
        <f>J356</f>
        <v>0</v>
      </c>
      <c r="K74" s="171"/>
      <c r="L74" s="17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0"/>
      <c r="C75" s="171"/>
      <c r="D75" s="172" t="s">
        <v>103</v>
      </c>
      <c r="E75" s="173"/>
      <c r="F75" s="173"/>
      <c r="G75" s="173"/>
      <c r="H75" s="173"/>
      <c r="I75" s="173"/>
      <c r="J75" s="174">
        <f>J363</f>
        <v>0</v>
      </c>
      <c r="K75" s="171"/>
      <c r="L75" s="17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0"/>
      <c r="C76" s="171"/>
      <c r="D76" s="172" t="s">
        <v>104</v>
      </c>
      <c r="E76" s="173"/>
      <c r="F76" s="173"/>
      <c r="G76" s="173"/>
      <c r="H76" s="173"/>
      <c r="I76" s="173"/>
      <c r="J76" s="174">
        <f>J379</f>
        <v>0</v>
      </c>
      <c r="K76" s="171"/>
      <c r="L76" s="17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0"/>
      <c r="C77" s="171"/>
      <c r="D77" s="172" t="s">
        <v>105</v>
      </c>
      <c r="E77" s="173"/>
      <c r="F77" s="173"/>
      <c r="G77" s="173"/>
      <c r="H77" s="173"/>
      <c r="I77" s="173"/>
      <c r="J77" s="174">
        <f>J402</f>
        <v>0</v>
      </c>
      <c r="K77" s="171"/>
      <c r="L77" s="17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0"/>
      <c r="C78" s="171"/>
      <c r="D78" s="172" t="s">
        <v>106</v>
      </c>
      <c r="E78" s="173"/>
      <c r="F78" s="173"/>
      <c r="G78" s="173"/>
      <c r="H78" s="173"/>
      <c r="I78" s="173"/>
      <c r="J78" s="174">
        <f>J413</f>
        <v>0</v>
      </c>
      <c r="K78" s="171"/>
      <c r="L78" s="175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0"/>
      <c r="C79" s="171"/>
      <c r="D79" s="172" t="s">
        <v>107</v>
      </c>
      <c r="E79" s="173"/>
      <c r="F79" s="173"/>
      <c r="G79" s="173"/>
      <c r="H79" s="173"/>
      <c r="I79" s="173"/>
      <c r="J79" s="174">
        <f>J460</f>
        <v>0</v>
      </c>
      <c r="K79" s="171"/>
      <c r="L79" s="175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0"/>
      <c r="C80" s="171"/>
      <c r="D80" s="172" t="s">
        <v>108</v>
      </c>
      <c r="E80" s="173"/>
      <c r="F80" s="173"/>
      <c r="G80" s="173"/>
      <c r="H80" s="173"/>
      <c r="I80" s="173"/>
      <c r="J80" s="174">
        <f>J476</f>
        <v>0</v>
      </c>
      <c r="K80" s="171"/>
      <c r="L80" s="175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0"/>
      <c r="C81" s="171"/>
      <c r="D81" s="172" t="s">
        <v>109</v>
      </c>
      <c r="E81" s="173"/>
      <c r="F81" s="173"/>
      <c r="G81" s="173"/>
      <c r="H81" s="173"/>
      <c r="I81" s="173"/>
      <c r="J81" s="174">
        <f>J489</f>
        <v>0</v>
      </c>
      <c r="K81" s="171"/>
      <c r="L81" s="175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0"/>
      <c r="C82" s="171"/>
      <c r="D82" s="172" t="s">
        <v>110</v>
      </c>
      <c r="E82" s="173"/>
      <c r="F82" s="173"/>
      <c r="G82" s="173"/>
      <c r="H82" s="173"/>
      <c r="I82" s="173"/>
      <c r="J82" s="174">
        <f>J494</f>
        <v>0</v>
      </c>
      <c r="K82" s="171"/>
      <c r="L82" s="175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0"/>
      <c r="C83" s="171"/>
      <c r="D83" s="172" t="s">
        <v>111</v>
      </c>
      <c r="E83" s="173"/>
      <c r="F83" s="173"/>
      <c r="G83" s="173"/>
      <c r="H83" s="173"/>
      <c r="I83" s="173"/>
      <c r="J83" s="174">
        <f>J544</f>
        <v>0</v>
      </c>
      <c r="K83" s="171"/>
      <c r="L83" s="175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0"/>
      <c r="C84" s="171"/>
      <c r="D84" s="172" t="s">
        <v>112</v>
      </c>
      <c r="E84" s="173"/>
      <c r="F84" s="173"/>
      <c r="G84" s="173"/>
      <c r="H84" s="173"/>
      <c r="I84" s="173"/>
      <c r="J84" s="174">
        <f>J549</f>
        <v>0</v>
      </c>
      <c r="K84" s="171"/>
      <c r="L84" s="175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0"/>
      <c r="C85" s="171"/>
      <c r="D85" s="172" t="s">
        <v>113</v>
      </c>
      <c r="E85" s="173"/>
      <c r="F85" s="173"/>
      <c r="G85" s="173"/>
      <c r="H85" s="173"/>
      <c r="I85" s="173"/>
      <c r="J85" s="174">
        <f>J572</f>
        <v>0</v>
      </c>
      <c r="K85" s="171"/>
      <c r="L85" s="175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70"/>
      <c r="C86" s="171"/>
      <c r="D86" s="172" t="s">
        <v>114</v>
      </c>
      <c r="E86" s="173"/>
      <c r="F86" s="173"/>
      <c r="G86" s="173"/>
      <c r="H86" s="173"/>
      <c r="I86" s="173"/>
      <c r="J86" s="174">
        <f>J595</f>
        <v>0</v>
      </c>
      <c r="K86" s="171"/>
      <c r="L86" s="175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70"/>
      <c r="C87" s="171"/>
      <c r="D87" s="172" t="s">
        <v>115</v>
      </c>
      <c r="E87" s="173"/>
      <c r="F87" s="173"/>
      <c r="G87" s="173"/>
      <c r="H87" s="173"/>
      <c r="I87" s="173"/>
      <c r="J87" s="174">
        <f>J624</f>
        <v>0</v>
      </c>
      <c r="K87" s="171"/>
      <c r="L87" s="175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70"/>
      <c r="C88" s="171"/>
      <c r="D88" s="172" t="s">
        <v>116</v>
      </c>
      <c r="E88" s="173"/>
      <c r="F88" s="173"/>
      <c r="G88" s="173"/>
      <c r="H88" s="173"/>
      <c r="I88" s="173"/>
      <c r="J88" s="174">
        <f>J662</f>
        <v>0</v>
      </c>
      <c r="K88" s="171"/>
      <c r="L88" s="175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9" customFormat="1" ht="24.96" customHeight="1">
      <c r="A89" s="9"/>
      <c r="B89" s="164"/>
      <c r="C89" s="165"/>
      <c r="D89" s="166" t="s">
        <v>117</v>
      </c>
      <c r="E89" s="167"/>
      <c r="F89" s="167"/>
      <c r="G89" s="167"/>
      <c r="H89" s="167"/>
      <c r="I89" s="167"/>
      <c r="J89" s="168">
        <f>J677</f>
        <v>0</v>
      </c>
      <c r="K89" s="165"/>
      <c r="L89" s="16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</row>
    <row r="90" s="10" customFormat="1" ht="19.92" customHeight="1">
      <c r="A90" s="10"/>
      <c r="B90" s="170"/>
      <c r="C90" s="171"/>
      <c r="D90" s="172" t="s">
        <v>118</v>
      </c>
      <c r="E90" s="173"/>
      <c r="F90" s="173"/>
      <c r="G90" s="173"/>
      <c r="H90" s="173"/>
      <c r="I90" s="173"/>
      <c r="J90" s="174">
        <f>J678</f>
        <v>0</v>
      </c>
      <c r="K90" s="171"/>
      <c r="L90" s="175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70"/>
      <c r="C91" s="171"/>
      <c r="D91" s="172" t="s">
        <v>119</v>
      </c>
      <c r="E91" s="173"/>
      <c r="F91" s="173"/>
      <c r="G91" s="173"/>
      <c r="H91" s="173"/>
      <c r="I91" s="173"/>
      <c r="J91" s="174">
        <f>J681</f>
        <v>0</v>
      </c>
      <c r="K91" s="171"/>
      <c r="L91" s="175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70"/>
      <c r="C92" s="171"/>
      <c r="D92" s="172" t="s">
        <v>120</v>
      </c>
      <c r="E92" s="173"/>
      <c r="F92" s="173"/>
      <c r="G92" s="173"/>
      <c r="H92" s="173"/>
      <c r="I92" s="173"/>
      <c r="J92" s="174">
        <f>J684</f>
        <v>0</v>
      </c>
      <c r="K92" s="171"/>
      <c r="L92" s="175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9.92" customHeight="1">
      <c r="A93" s="10"/>
      <c r="B93" s="170"/>
      <c r="C93" s="171"/>
      <c r="D93" s="172" t="s">
        <v>121</v>
      </c>
      <c r="E93" s="173"/>
      <c r="F93" s="173"/>
      <c r="G93" s="173"/>
      <c r="H93" s="173"/>
      <c r="I93" s="173"/>
      <c r="J93" s="174">
        <f>J687</f>
        <v>0</v>
      </c>
      <c r="K93" s="171"/>
      <c r="L93" s="175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2" customFormat="1" ht="21.84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33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6.96" customHeight="1">
      <c r="A95" s="41"/>
      <c r="B95" s="62"/>
      <c r="C95" s="63"/>
      <c r="D95" s="63"/>
      <c r="E95" s="63"/>
      <c r="F95" s="63"/>
      <c r="G95" s="63"/>
      <c r="H95" s="63"/>
      <c r="I95" s="63"/>
      <c r="J95" s="63"/>
      <c r="K95" s="63"/>
      <c r="L95" s="133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9" s="2" customFormat="1" ht="6.96" customHeight="1">
      <c r="A99" s="41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133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24.96" customHeight="1">
      <c r="A100" s="41"/>
      <c r="B100" s="42"/>
      <c r="C100" s="26" t="s">
        <v>122</v>
      </c>
      <c r="D100" s="43"/>
      <c r="E100" s="43"/>
      <c r="F100" s="43"/>
      <c r="G100" s="43"/>
      <c r="H100" s="43"/>
      <c r="I100" s="43"/>
      <c r="J100" s="43"/>
      <c r="K100" s="43"/>
      <c r="L100" s="133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6.96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33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12" customHeight="1">
      <c r="A102" s="41"/>
      <c r="B102" s="42"/>
      <c r="C102" s="35" t="s">
        <v>16</v>
      </c>
      <c r="D102" s="43"/>
      <c r="E102" s="43"/>
      <c r="F102" s="43"/>
      <c r="G102" s="43"/>
      <c r="H102" s="43"/>
      <c r="I102" s="43"/>
      <c r="J102" s="43"/>
      <c r="K102" s="43"/>
      <c r="L102" s="133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6.5" customHeight="1">
      <c r="A103" s="41"/>
      <c r="B103" s="42"/>
      <c r="C103" s="43"/>
      <c r="D103" s="43"/>
      <c r="E103" s="159" t="str">
        <f>E7</f>
        <v>Městká část Praha 5</v>
      </c>
      <c r="F103" s="35"/>
      <c r="G103" s="35"/>
      <c r="H103" s="35"/>
      <c r="I103" s="43"/>
      <c r="J103" s="43"/>
      <c r="K103" s="43"/>
      <c r="L103" s="133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12" customHeight="1">
      <c r="A104" s="41"/>
      <c r="B104" s="42"/>
      <c r="C104" s="35" t="s">
        <v>82</v>
      </c>
      <c r="D104" s="43"/>
      <c r="E104" s="43"/>
      <c r="F104" s="43"/>
      <c r="G104" s="43"/>
      <c r="H104" s="43"/>
      <c r="I104" s="43"/>
      <c r="J104" s="43"/>
      <c r="K104" s="43"/>
      <c r="L104" s="133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16.5" customHeight="1">
      <c r="A105" s="41"/>
      <c r="B105" s="42"/>
      <c r="C105" s="43"/>
      <c r="D105" s="43"/>
      <c r="E105" s="72" t="str">
        <f>E9</f>
        <v>240131 - 01 - Janáčkovo Nábřeží 84/9, byt PV 84/1 (b1/a15)</v>
      </c>
      <c r="F105" s="43"/>
      <c r="G105" s="43"/>
      <c r="H105" s="43"/>
      <c r="I105" s="43"/>
      <c r="J105" s="43"/>
      <c r="K105" s="43"/>
      <c r="L105" s="133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6.96" customHeight="1">
      <c r="A106" s="41"/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133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12" customHeight="1">
      <c r="A107" s="41"/>
      <c r="B107" s="42"/>
      <c r="C107" s="35" t="s">
        <v>21</v>
      </c>
      <c r="D107" s="43"/>
      <c r="E107" s="43"/>
      <c r="F107" s="30" t="str">
        <f>F12</f>
        <v>Praha 5</v>
      </c>
      <c r="G107" s="43"/>
      <c r="H107" s="43"/>
      <c r="I107" s="35" t="s">
        <v>23</v>
      </c>
      <c r="J107" s="75" t="str">
        <f>IF(J12="","",J12)</f>
        <v>31. 1. 2024</v>
      </c>
      <c r="K107" s="43"/>
      <c r="L107" s="133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6.96" customHeight="1">
      <c r="A108" s="41"/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133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  <row r="109" s="2" customFormat="1" ht="15.15" customHeight="1">
      <c r="A109" s="41"/>
      <c r="B109" s="42"/>
      <c r="C109" s="35" t="s">
        <v>25</v>
      </c>
      <c r="D109" s="43"/>
      <c r="E109" s="43"/>
      <c r="F109" s="30" t="str">
        <f>E15</f>
        <v xml:space="preserve"> </v>
      </c>
      <c r="G109" s="43"/>
      <c r="H109" s="43"/>
      <c r="I109" s="35" t="s">
        <v>31</v>
      </c>
      <c r="J109" s="39" t="str">
        <f>E21</f>
        <v xml:space="preserve"> </v>
      </c>
      <c r="K109" s="43"/>
      <c r="L109" s="133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  <row r="110" s="2" customFormat="1" ht="15.15" customHeight="1">
      <c r="A110" s="41"/>
      <c r="B110" s="42"/>
      <c r="C110" s="35" t="s">
        <v>29</v>
      </c>
      <c r="D110" s="43"/>
      <c r="E110" s="43"/>
      <c r="F110" s="30" t="str">
        <f>IF(E18="","",E18)</f>
        <v>Vyplň údaj</v>
      </c>
      <c r="G110" s="43"/>
      <c r="H110" s="43"/>
      <c r="I110" s="35" t="s">
        <v>33</v>
      </c>
      <c r="J110" s="39" t="str">
        <f>E24</f>
        <v>MAPAMI s.r.o.</v>
      </c>
      <c r="K110" s="43"/>
      <c r="L110" s="133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</row>
    <row r="111" s="2" customFormat="1" ht="10.32" customHeight="1">
      <c r="A111" s="41"/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133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</row>
    <row r="112" s="11" customFormat="1" ht="29.28" customHeight="1">
      <c r="A112" s="176"/>
      <c r="B112" s="177"/>
      <c r="C112" s="178" t="s">
        <v>123</v>
      </c>
      <c r="D112" s="179" t="s">
        <v>56</v>
      </c>
      <c r="E112" s="179" t="s">
        <v>52</v>
      </c>
      <c r="F112" s="179" t="s">
        <v>53</v>
      </c>
      <c r="G112" s="179" t="s">
        <v>124</v>
      </c>
      <c r="H112" s="179" t="s">
        <v>125</v>
      </c>
      <c r="I112" s="179" t="s">
        <v>126</v>
      </c>
      <c r="J112" s="179" t="s">
        <v>86</v>
      </c>
      <c r="K112" s="180" t="s">
        <v>127</v>
      </c>
      <c r="L112" s="181"/>
      <c r="M112" s="95" t="s">
        <v>19</v>
      </c>
      <c r="N112" s="96" t="s">
        <v>41</v>
      </c>
      <c r="O112" s="96" t="s">
        <v>128</v>
      </c>
      <c r="P112" s="96" t="s">
        <v>129</v>
      </c>
      <c r="Q112" s="96" t="s">
        <v>130</v>
      </c>
      <c r="R112" s="96" t="s">
        <v>131</v>
      </c>
      <c r="S112" s="96" t="s">
        <v>132</v>
      </c>
      <c r="T112" s="97" t="s">
        <v>133</v>
      </c>
      <c r="U112" s="176"/>
      <c r="V112" s="176"/>
      <c r="W112" s="176"/>
      <c r="X112" s="176"/>
      <c r="Y112" s="176"/>
      <c r="Z112" s="176"/>
      <c r="AA112" s="176"/>
      <c r="AB112" s="176"/>
      <c r="AC112" s="176"/>
      <c r="AD112" s="176"/>
      <c r="AE112" s="176"/>
    </row>
    <row r="113" s="2" customFormat="1" ht="22.8" customHeight="1">
      <c r="A113" s="41"/>
      <c r="B113" s="42"/>
      <c r="C113" s="102" t="s">
        <v>134</v>
      </c>
      <c r="D113" s="43"/>
      <c r="E113" s="43"/>
      <c r="F113" s="43"/>
      <c r="G113" s="43"/>
      <c r="H113" s="43"/>
      <c r="I113" s="43"/>
      <c r="J113" s="182">
        <f>BK113</f>
        <v>0</v>
      </c>
      <c r="K113" s="43"/>
      <c r="L113" s="47"/>
      <c r="M113" s="98"/>
      <c r="N113" s="183"/>
      <c r="O113" s="99"/>
      <c r="P113" s="184">
        <f>P114+P244+P677</f>
        <v>0</v>
      </c>
      <c r="Q113" s="99"/>
      <c r="R113" s="184">
        <f>R114+R244+R677</f>
        <v>10.1107374</v>
      </c>
      <c r="S113" s="99"/>
      <c r="T113" s="185">
        <f>T114+T244+T677</f>
        <v>10.478629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70</v>
      </c>
      <c r="AU113" s="20" t="s">
        <v>87</v>
      </c>
      <c r="BK113" s="186">
        <f>BK114+BK244+BK677</f>
        <v>0</v>
      </c>
    </row>
    <row r="114" s="12" customFormat="1" ht="25.92" customHeight="1">
      <c r="A114" s="12"/>
      <c r="B114" s="187"/>
      <c r="C114" s="188"/>
      <c r="D114" s="189" t="s">
        <v>70</v>
      </c>
      <c r="E114" s="190" t="s">
        <v>135</v>
      </c>
      <c r="F114" s="190" t="s">
        <v>136</v>
      </c>
      <c r="G114" s="188"/>
      <c r="H114" s="188"/>
      <c r="I114" s="191"/>
      <c r="J114" s="192">
        <f>BK114</f>
        <v>0</v>
      </c>
      <c r="K114" s="188"/>
      <c r="L114" s="193"/>
      <c r="M114" s="194"/>
      <c r="N114" s="195"/>
      <c r="O114" s="195"/>
      <c r="P114" s="196">
        <f>P115+P120+P129+P183+P225+P241</f>
        <v>0</v>
      </c>
      <c r="Q114" s="195"/>
      <c r="R114" s="196">
        <f>R115+R120+R129+R183+R225+R241</f>
        <v>7.9844393</v>
      </c>
      <c r="S114" s="195"/>
      <c r="T114" s="197">
        <f>T115+T120+T129+T183+T225+T241</f>
        <v>6.0177399999999999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8" t="s">
        <v>79</v>
      </c>
      <c r="AT114" s="199" t="s">
        <v>70</v>
      </c>
      <c r="AU114" s="199" t="s">
        <v>71</v>
      </c>
      <c r="AY114" s="198" t="s">
        <v>137</v>
      </c>
      <c r="BK114" s="200">
        <f>BK115+BK120+BK129+BK183+BK225+BK241</f>
        <v>0</v>
      </c>
    </row>
    <row r="115" s="12" customFormat="1" ht="22.8" customHeight="1">
      <c r="A115" s="12"/>
      <c r="B115" s="187"/>
      <c r="C115" s="188"/>
      <c r="D115" s="189" t="s">
        <v>70</v>
      </c>
      <c r="E115" s="201" t="s">
        <v>138</v>
      </c>
      <c r="F115" s="201" t="s">
        <v>139</v>
      </c>
      <c r="G115" s="188"/>
      <c r="H115" s="188"/>
      <c r="I115" s="191"/>
      <c r="J115" s="202">
        <f>BK115</f>
        <v>0</v>
      </c>
      <c r="K115" s="188"/>
      <c r="L115" s="193"/>
      <c r="M115" s="194"/>
      <c r="N115" s="195"/>
      <c r="O115" s="195"/>
      <c r="P115" s="196">
        <f>SUM(P116:P119)</f>
        <v>0</v>
      </c>
      <c r="Q115" s="195"/>
      <c r="R115" s="196">
        <f>SUM(R116:R119)</f>
        <v>1.8</v>
      </c>
      <c r="S115" s="195"/>
      <c r="T115" s="197">
        <f>SUM(T116:T119)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8" t="s">
        <v>79</v>
      </c>
      <c r="AT115" s="199" t="s">
        <v>70</v>
      </c>
      <c r="AU115" s="199" t="s">
        <v>79</v>
      </c>
      <c r="AY115" s="198" t="s">
        <v>137</v>
      </c>
      <c r="BK115" s="200">
        <f>SUM(BK116:BK119)</f>
        <v>0</v>
      </c>
    </row>
    <row r="116" s="2" customFormat="1" ht="16.5" customHeight="1">
      <c r="A116" s="41"/>
      <c r="B116" s="42"/>
      <c r="C116" s="203" t="s">
        <v>79</v>
      </c>
      <c r="D116" s="203" t="s">
        <v>140</v>
      </c>
      <c r="E116" s="204" t="s">
        <v>141</v>
      </c>
      <c r="F116" s="205" t="s">
        <v>142</v>
      </c>
      <c r="G116" s="206" t="s">
        <v>143</v>
      </c>
      <c r="H116" s="207">
        <v>3</v>
      </c>
      <c r="I116" s="208"/>
      <c r="J116" s="209">
        <f>ROUND(I116*H116,2)</f>
        <v>0</v>
      </c>
      <c r="K116" s="205" t="s">
        <v>144</v>
      </c>
      <c r="L116" s="47"/>
      <c r="M116" s="210" t="s">
        <v>19</v>
      </c>
      <c r="N116" s="211" t="s">
        <v>43</v>
      </c>
      <c r="O116" s="87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4" t="s">
        <v>145</v>
      </c>
      <c r="AT116" s="214" t="s">
        <v>140</v>
      </c>
      <c r="AU116" s="214" t="s">
        <v>138</v>
      </c>
      <c r="AY116" s="20" t="s">
        <v>137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20" t="s">
        <v>138</v>
      </c>
      <c r="BK116" s="215">
        <f>ROUND(I116*H116,2)</f>
        <v>0</v>
      </c>
      <c r="BL116" s="20" t="s">
        <v>145</v>
      </c>
      <c r="BM116" s="214" t="s">
        <v>146</v>
      </c>
    </row>
    <row r="117" s="2" customFormat="1">
      <c r="A117" s="41"/>
      <c r="B117" s="42"/>
      <c r="C117" s="43"/>
      <c r="D117" s="216" t="s">
        <v>147</v>
      </c>
      <c r="E117" s="43"/>
      <c r="F117" s="217" t="s">
        <v>148</v>
      </c>
      <c r="G117" s="43"/>
      <c r="H117" s="43"/>
      <c r="I117" s="218"/>
      <c r="J117" s="43"/>
      <c r="K117" s="43"/>
      <c r="L117" s="47"/>
      <c r="M117" s="219"/>
      <c r="N117" s="220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147</v>
      </c>
      <c r="AU117" s="20" t="s">
        <v>138</v>
      </c>
    </row>
    <row r="118" s="13" customFormat="1">
      <c r="A118" s="13"/>
      <c r="B118" s="221"/>
      <c r="C118" s="222"/>
      <c r="D118" s="223" t="s">
        <v>149</v>
      </c>
      <c r="E118" s="224" t="s">
        <v>19</v>
      </c>
      <c r="F118" s="225" t="s">
        <v>150</v>
      </c>
      <c r="G118" s="222"/>
      <c r="H118" s="226">
        <v>3</v>
      </c>
      <c r="I118" s="227"/>
      <c r="J118" s="222"/>
      <c r="K118" s="222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149</v>
      </c>
      <c r="AU118" s="232" t="s">
        <v>138</v>
      </c>
      <c r="AV118" s="13" t="s">
        <v>138</v>
      </c>
      <c r="AW118" s="13" t="s">
        <v>32</v>
      </c>
      <c r="AX118" s="13" t="s">
        <v>79</v>
      </c>
      <c r="AY118" s="232" t="s">
        <v>137</v>
      </c>
    </row>
    <row r="119" s="2" customFormat="1" ht="16.5" customHeight="1">
      <c r="A119" s="41"/>
      <c r="B119" s="42"/>
      <c r="C119" s="233" t="s">
        <v>138</v>
      </c>
      <c r="D119" s="233" t="s">
        <v>151</v>
      </c>
      <c r="E119" s="234" t="s">
        <v>152</v>
      </c>
      <c r="F119" s="235" t="s">
        <v>153</v>
      </c>
      <c r="G119" s="236" t="s">
        <v>154</v>
      </c>
      <c r="H119" s="237">
        <v>1.8</v>
      </c>
      <c r="I119" s="238"/>
      <c r="J119" s="239">
        <f>ROUND(I119*H119,2)</f>
        <v>0</v>
      </c>
      <c r="K119" s="235" t="s">
        <v>155</v>
      </c>
      <c r="L119" s="240"/>
      <c r="M119" s="241" t="s">
        <v>19</v>
      </c>
      <c r="N119" s="242" t="s">
        <v>43</v>
      </c>
      <c r="O119" s="87"/>
      <c r="P119" s="212">
        <f>O119*H119</f>
        <v>0</v>
      </c>
      <c r="Q119" s="212">
        <v>1</v>
      </c>
      <c r="R119" s="212">
        <f>Q119*H119</f>
        <v>1.8</v>
      </c>
      <c r="S119" s="212">
        <v>0</v>
      </c>
      <c r="T119" s="213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4" t="s">
        <v>156</v>
      </c>
      <c r="AT119" s="214" t="s">
        <v>151</v>
      </c>
      <c r="AU119" s="214" t="s">
        <v>138</v>
      </c>
      <c r="AY119" s="20" t="s">
        <v>137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20" t="s">
        <v>138</v>
      </c>
      <c r="BK119" s="215">
        <f>ROUND(I119*H119,2)</f>
        <v>0</v>
      </c>
      <c r="BL119" s="20" t="s">
        <v>145</v>
      </c>
      <c r="BM119" s="214" t="s">
        <v>157</v>
      </c>
    </row>
    <row r="120" s="12" customFormat="1" ht="22.8" customHeight="1">
      <c r="A120" s="12"/>
      <c r="B120" s="187"/>
      <c r="C120" s="188"/>
      <c r="D120" s="189" t="s">
        <v>70</v>
      </c>
      <c r="E120" s="201" t="s">
        <v>158</v>
      </c>
      <c r="F120" s="201" t="s">
        <v>159</v>
      </c>
      <c r="G120" s="188"/>
      <c r="H120" s="188"/>
      <c r="I120" s="191"/>
      <c r="J120" s="202">
        <f>BK120</f>
        <v>0</v>
      </c>
      <c r="K120" s="188"/>
      <c r="L120" s="193"/>
      <c r="M120" s="194"/>
      <c r="N120" s="195"/>
      <c r="O120" s="195"/>
      <c r="P120" s="196">
        <f>SUM(P121:P128)</f>
        <v>0</v>
      </c>
      <c r="Q120" s="195"/>
      <c r="R120" s="196">
        <f>SUM(R121:R128)</f>
        <v>0.37050479999999997</v>
      </c>
      <c r="S120" s="195"/>
      <c r="T120" s="197">
        <f>SUM(T121:T128)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8" t="s">
        <v>79</v>
      </c>
      <c r="AT120" s="199" t="s">
        <v>70</v>
      </c>
      <c r="AU120" s="199" t="s">
        <v>79</v>
      </c>
      <c r="AY120" s="198" t="s">
        <v>137</v>
      </c>
      <c r="BK120" s="200">
        <f>SUM(BK121:BK128)</f>
        <v>0</v>
      </c>
    </row>
    <row r="121" s="2" customFormat="1" ht="21.75" customHeight="1">
      <c r="A121" s="41"/>
      <c r="B121" s="42"/>
      <c r="C121" s="203" t="s">
        <v>158</v>
      </c>
      <c r="D121" s="203" t="s">
        <v>140</v>
      </c>
      <c r="E121" s="204" t="s">
        <v>160</v>
      </c>
      <c r="F121" s="205" t="s">
        <v>161</v>
      </c>
      <c r="G121" s="206" t="s">
        <v>162</v>
      </c>
      <c r="H121" s="207">
        <v>1</v>
      </c>
      <c r="I121" s="208"/>
      <c r="J121" s="209">
        <f>ROUND(I121*H121,2)</f>
        <v>0</v>
      </c>
      <c r="K121" s="205" t="s">
        <v>144</v>
      </c>
      <c r="L121" s="47"/>
      <c r="M121" s="210" t="s">
        <v>19</v>
      </c>
      <c r="N121" s="211" t="s">
        <v>43</v>
      </c>
      <c r="O121" s="87"/>
      <c r="P121" s="212">
        <f>O121*H121</f>
        <v>0</v>
      </c>
      <c r="Q121" s="212">
        <v>0.02588</v>
      </c>
      <c r="R121" s="212">
        <f>Q121*H121</f>
        <v>0.02588</v>
      </c>
      <c r="S121" s="212">
        <v>0</v>
      </c>
      <c r="T121" s="213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4" t="s">
        <v>145</v>
      </c>
      <c r="AT121" s="214" t="s">
        <v>140</v>
      </c>
      <c r="AU121" s="214" t="s">
        <v>138</v>
      </c>
      <c r="AY121" s="20" t="s">
        <v>137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20" t="s">
        <v>138</v>
      </c>
      <c r="BK121" s="215">
        <f>ROUND(I121*H121,2)</f>
        <v>0</v>
      </c>
      <c r="BL121" s="20" t="s">
        <v>145</v>
      </c>
      <c r="BM121" s="214" t="s">
        <v>163</v>
      </c>
    </row>
    <row r="122" s="2" customFormat="1">
      <c r="A122" s="41"/>
      <c r="B122" s="42"/>
      <c r="C122" s="43"/>
      <c r="D122" s="216" t="s">
        <v>147</v>
      </c>
      <c r="E122" s="43"/>
      <c r="F122" s="217" t="s">
        <v>164</v>
      </c>
      <c r="G122" s="43"/>
      <c r="H122" s="43"/>
      <c r="I122" s="218"/>
      <c r="J122" s="43"/>
      <c r="K122" s="43"/>
      <c r="L122" s="47"/>
      <c r="M122" s="219"/>
      <c r="N122" s="220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147</v>
      </c>
      <c r="AU122" s="20" t="s">
        <v>138</v>
      </c>
    </row>
    <row r="123" s="2" customFormat="1" ht="16.5" customHeight="1">
      <c r="A123" s="41"/>
      <c r="B123" s="42"/>
      <c r="C123" s="233" t="s">
        <v>145</v>
      </c>
      <c r="D123" s="233" t="s">
        <v>151</v>
      </c>
      <c r="E123" s="234" t="s">
        <v>165</v>
      </c>
      <c r="F123" s="235" t="s">
        <v>166</v>
      </c>
      <c r="G123" s="236" t="s">
        <v>162</v>
      </c>
      <c r="H123" s="237">
        <v>1</v>
      </c>
      <c r="I123" s="238"/>
      <c r="J123" s="239">
        <f>ROUND(I123*H123,2)</f>
        <v>0</v>
      </c>
      <c r="K123" s="235" t="s">
        <v>144</v>
      </c>
      <c r="L123" s="240"/>
      <c r="M123" s="241" t="s">
        <v>19</v>
      </c>
      <c r="N123" s="242" t="s">
        <v>43</v>
      </c>
      <c r="O123" s="87"/>
      <c r="P123" s="212">
        <f>O123*H123</f>
        <v>0</v>
      </c>
      <c r="Q123" s="212">
        <v>0.027</v>
      </c>
      <c r="R123" s="212">
        <f>Q123*H123</f>
        <v>0.027</v>
      </c>
      <c r="S123" s="212">
        <v>0</v>
      </c>
      <c r="T123" s="213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4" t="s">
        <v>156</v>
      </c>
      <c r="AT123" s="214" t="s">
        <v>151</v>
      </c>
      <c r="AU123" s="214" t="s">
        <v>138</v>
      </c>
      <c r="AY123" s="20" t="s">
        <v>137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20" t="s">
        <v>138</v>
      </c>
      <c r="BK123" s="215">
        <f>ROUND(I123*H123,2)</f>
        <v>0</v>
      </c>
      <c r="BL123" s="20" t="s">
        <v>145</v>
      </c>
      <c r="BM123" s="214" t="s">
        <v>167</v>
      </c>
    </row>
    <row r="124" s="2" customFormat="1" ht="24.15" customHeight="1">
      <c r="A124" s="41"/>
      <c r="B124" s="42"/>
      <c r="C124" s="203" t="s">
        <v>168</v>
      </c>
      <c r="D124" s="203" t="s">
        <v>140</v>
      </c>
      <c r="E124" s="204" t="s">
        <v>169</v>
      </c>
      <c r="F124" s="205" t="s">
        <v>170</v>
      </c>
      <c r="G124" s="206" t="s">
        <v>143</v>
      </c>
      <c r="H124" s="207">
        <v>4.5</v>
      </c>
      <c r="I124" s="208"/>
      <c r="J124" s="209">
        <f>ROUND(I124*H124,2)</f>
        <v>0</v>
      </c>
      <c r="K124" s="205" t="s">
        <v>144</v>
      </c>
      <c r="L124" s="47"/>
      <c r="M124" s="210" t="s">
        <v>19</v>
      </c>
      <c r="N124" s="211" t="s">
        <v>43</v>
      </c>
      <c r="O124" s="87"/>
      <c r="P124" s="212">
        <f>O124*H124</f>
        <v>0</v>
      </c>
      <c r="Q124" s="212">
        <v>0.061719999999999997</v>
      </c>
      <c r="R124" s="212">
        <f>Q124*H124</f>
        <v>0.27773999999999999</v>
      </c>
      <c r="S124" s="212">
        <v>0</v>
      </c>
      <c r="T124" s="213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4" t="s">
        <v>145</v>
      </c>
      <c r="AT124" s="214" t="s">
        <v>140</v>
      </c>
      <c r="AU124" s="214" t="s">
        <v>138</v>
      </c>
      <c r="AY124" s="20" t="s">
        <v>137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20" t="s">
        <v>138</v>
      </c>
      <c r="BK124" s="215">
        <f>ROUND(I124*H124,2)</f>
        <v>0</v>
      </c>
      <c r="BL124" s="20" t="s">
        <v>145</v>
      </c>
      <c r="BM124" s="214" t="s">
        <v>171</v>
      </c>
    </row>
    <row r="125" s="2" customFormat="1">
      <c r="A125" s="41"/>
      <c r="B125" s="42"/>
      <c r="C125" s="43"/>
      <c r="D125" s="216" t="s">
        <v>147</v>
      </c>
      <c r="E125" s="43"/>
      <c r="F125" s="217" t="s">
        <v>172</v>
      </c>
      <c r="G125" s="43"/>
      <c r="H125" s="43"/>
      <c r="I125" s="218"/>
      <c r="J125" s="43"/>
      <c r="K125" s="43"/>
      <c r="L125" s="47"/>
      <c r="M125" s="219"/>
      <c r="N125" s="220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147</v>
      </c>
      <c r="AU125" s="20" t="s">
        <v>138</v>
      </c>
    </row>
    <row r="126" s="2" customFormat="1" ht="24.15" customHeight="1">
      <c r="A126" s="41"/>
      <c r="B126" s="42"/>
      <c r="C126" s="203" t="s">
        <v>173</v>
      </c>
      <c r="D126" s="203" t="s">
        <v>140</v>
      </c>
      <c r="E126" s="204" t="s">
        <v>174</v>
      </c>
      <c r="F126" s="205" t="s">
        <v>175</v>
      </c>
      <c r="G126" s="206" t="s">
        <v>143</v>
      </c>
      <c r="H126" s="207">
        <v>0.64000000000000001</v>
      </c>
      <c r="I126" s="208"/>
      <c r="J126" s="209">
        <f>ROUND(I126*H126,2)</f>
        <v>0</v>
      </c>
      <c r="K126" s="205" t="s">
        <v>144</v>
      </c>
      <c r="L126" s="47"/>
      <c r="M126" s="210" t="s">
        <v>19</v>
      </c>
      <c r="N126" s="211" t="s">
        <v>43</v>
      </c>
      <c r="O126" s="87"/>
      <c r="P126" s="212">
        <f>O126*H126</f>
        <v>0</v>
      </c>
      <c r="Q126" s="212">
        <v>0.06232</v>
      </c>
      <c r="R126" s="212">
        <f>Q126*H126</f>
        <v>0.039884799999999998</v>
      </c>
      <c r="S126" s="212">
        <v>0</v>
      </c>
      <c r="T126" s="213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4" t="s">
        <v>145</v>
      </c>
      <c r="AT126" s="214" t="s">
        <v>140</v>
      </c>
      <c r="AU126" s="214" t="s">
        <v>138</v>
      </c>
      <c r="AY126" s="20" t="s">
        <v>137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20" t="s">
        <v>138</v>
      </c>
      <c r="BK126" s="215">
        <f>ROUND(I126*H126,2)</f>
        <v>0</v>
      </c>
      <c r="BL126" s="20" t="s">
        <v>145</v>
      </c>
      <c r="BM126" s="214" t="s">
        <v>176</v>
      </c>
    </row>
    <row r="127" s="2" customFormat="1">
      <c r="A127" s="41"/>
      <c r="B127" s="42"/>
      <c r="C127" s="43"/>
      <c r="D127" s="216" t="s">
        <v>147</v>
      </c>
      <c r="E127" s="43"/>
      <c r="F127" s="217" t="s">
        <v>177</v>
      </c>
      <c r="G127" s="43"/>
      <c r="H127" s="43"/>
      <c r="I127" s="218"/>
      <c r="J127" s="43"/>
      <c r="K127" s="43"/>
      <c r="L127" s="47"/>
      <c r="M127" s="219"/>
      <c r="N127" s="220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147</v>
      </c>
      <c r="AU127" s="20" t="s">
        <v>138</v>
      </c>
    </row>
    <row r="128" s="13" customFormat="1">
      <c r="A128" s="13"/>
      <c r="B128" s="221"/>
      <c r="C128" s="222"/>
      <c r="D128" s="223" t="s">
        <v>149</v>
      </c>
      <c r="E128" s="224" t="s">
        <v>19</v>
      </c>
      <c r="F128" s="225" t="s">
        <v>178</v>
      </c>
      <c r="G128" s="222"/>
      <c r="H128" s="226">
        <v>0.64000000000000001</v>
      </c>
      <c r="I128" s="227"/>
      <c r="J128" s="222"/>
      <c r="K128" s="222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149</v>
      </c>
      <c r="AU128" s="232" t="s">
        <v>138</v>
      </c>
      <c r="AV128" s="13" t="s">
        <v>138</v>
      </c>
      <c r="AW128" s="13" t="s">
        <v>32</v>
      </c>
      <c r="AX128" s="13" t="s">
        <v>79</v>
      </c>
      <c r="AY128" s="232" t="s">
        <v>137</v>
      </c>
    </row>
    <row r="129" s="12" customFormat="1" ht="22.8" customHeight="1">
      <c r="A129" s="12"/>
      <c r="B129" s="187"/>
      <c r="C129" s="188"/>
      <c r="D129" s="189" t="s">
        <v>70</v>
      </c>
      <c r="E129" s="201" t="s">
        <v>173</v>
      </c>
      <c r="F129" s="201" t="s">
        <v>179</v>
      </c>
      <c r="G129" s="188"/>
      <c r="H129" s="188"/>
      <c r="I129" s="191"/>
      <c r="J129" s="202">
        <f>BK129</f>
        <v>0</v>
      </c>
      <c r="K129" s="188"/>
      <c r="L129" s="193"/>
      <c r="M129" s="194"/>
      <c r="N129" s="195"/>
      <c r="O129" s="195"/>
      <c r="P129" s="196">
        <f>SUM(P130:P182)</f>
        <v>0</v>
      </c>
      <c r="Q129" s="195"/>
      <c r="R129" s="196">
        <f>SUM(R130:R182)</f>
        <v>5.8017145000000001</v>
      </c>
      <c r="S129" s="195"/>
      <c r="T129" s="197">
        <f>SUM(T130:T182)</f>
        <v>0.00054000000000000001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8" t="s">
        <v>79</v>
      </c>
      <c r="AT129" s="199" t="s">
        <v>70</v>
      </c>
      <c r="AU129" s="199" t="s">
        <v>79</v>
      </c>
      <c r="AY129" s="198" t="s">
        <v>137</v>
      </c>
      <c r="BK129" s="200">
        <f>SUM(BK130:BK182)</f>
        <v>0</v>
      </c>
    </row>
    <row r="130" s="2" customFormat="1" ht="16.5" customHeight="1">
      <c r="A130" s="41"/>
      <c r="B130" s="42"/>
      <c r="C130" s="203" t="s">
        <v>180</v>
      </c>
      <c r="D130" s="203" t="s">
        <v>140</v>
      </c>
      <c r="E130" s="204" t="s">
        <v>181</v>
      </c>
      <c r="F130" s="205" t="s">
        <v>182</v>
      </c>
      <c r="G130" s="206" t="s">
        <v>143</v>
      </c>
      <c r="H130" s="207">
        <v>53</v>
      </c>
      <c r="I130" s="208"/>
      <c r="J130" s="209">
        <f>ROUND(I130*H130,2)</f>
        <v>0</v>
      </c>
      <c r="K130" s="205" t="s">
        <v>144</v>
      </c>
      <c r="L130" s="47"/>
      <c r="M130" s="210" t="s">
        <v>19</v>
      </c>
      <c r="N130" s="211" t="s">
        <v>43</v>
      </c>
      <c r="O130" s="87"/>
      <c r="P130" s="212">
        <f>O130*H130</f>
        <v>0</v>
      </c>
      <c r="Q130" s="212">
        <v>0.00025999999999999998</v>
      </c>
      <c r="R130" s="212">
        <f>Q130*H130</f>
        <v>0.013779999999999999</v>
      </c>
      <c r="S130" s="212">
        <v>0</v>
      </c>
      <c r="T130" s="213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4" t="s">
        <v>145</v>
      </c>
      <c r="AT130" s="214" t="s">
        <v>140</v>
      </c>
      <c r="AU130" s="214" t="s">
        <v>138</v>
      </c>
      <c r="AY130" s="20" t="s">
        <v>137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20" t="s">
        <v>138</v>
      </c>
      <c r="BK130" s="215">
        <f>ROUND(I130*H130,2)</f>
        <v>0</v>
      </c>
      <c r="BL130" s="20" t="s">
        <v>145</v>
      </c>
      <c r="BM130" s="214" t="s">
        <v>183</v>
      </c>
    </row>
    <row r="131" s="2" customFormat="1">
      <c r="A131" s="41"/>
      <c r="B131" s="42"/>
      <c r="C131" s="43"/>
      <c r="D131" s="216" t="s">
        <v>147</v>
      </c>
      <c r="E131" s="43"/>
      <c r="F131" s="217" t="s">
        <v>184</v>
      </c>
      <c r="G131" s="43"/>
      <c r="H131" s="43"/>
      <c r="I131" s="218"/>
      <c r="J131" s="43"/>
      <c r="K131" s="43"/>
      <c r="L131" s="47"/>
      <c r="M131" s="219"/>
      <c r="N131" s="220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147</v>
      </c>
      <c r="AU131" s="20" t="s">
        <v>138</v>
      </c>
    </row>
    <row r="132" s="13" customFormat="1">
      <c r="A132" s="13"/>
      <c r="B132" s="221"/>
      <c r="C132" s="222"/>
      <c r="D132" s="223" t="s">
        <v>149</v>
      </c>
      <c r="E132" s="224" t="s">
        <v>19</v>
      </c>
      <c r="F132" s="225" t="s">
        <v>185</v>
      </c>
      <c r="G132" s="222"/>
      <c r="H132" s="226">
        <v>53</v>
      </c>
      <c r="I132" s="227"/>
      <c r="J132" s="222"/>
      <c r="K132" s="222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149</v>
      </c>
      <c r="AU132" s="232" t="s">
        <v>138</v>
      </c>
      <c r="AV132" s="13" t="s">
        <v>138</v>
      </c>
      <c r="AW132" s="13" t="s">
        <v>32</v>
      </c>
      <c r="AX132" s="13" t="s">
        <v>79</v>
      </c>
      <c r="AY132" s="232" t="s">
        <v>137</v>
      </c>
    </row>
    <row r="133" s="2" customFormat="1" ht="24.15" customHeight="1">
      <c r="A133" s="41"/>
      <c r="B133" s="42"/>
      <c r="C133" s="203" t="s">
        <v>156</v>
      </c>
      <c r="D133" s="203" t="s">
        <v>140</v>
      </c>
      <c r="E133" s="204" t="s">
        <v>186</v>
      </c>
      <c r="F133" s="205" t="s">
        <v>187</v>
      </c>
      <c r="G133" s="206" t="s">
        <v>143</v>
      </c>
      <c r="H133" s="207">
        <v>53</v>
      </c>
      <c r="I133" s="208"/>
      <c r="J133" s="209">
        <f>ROUND(I133*H133,2)</f>
        <v>0</v>
      </c>
      <c r="K133" s="205" t="s">
        <v>144</v>
      </c>
      <c r="L133" s="47"/>
      <c r="M133" s="210" t="s">
        <v>19</v>
      </c>
      <c r="N133" s="211" t="s">
        <v>43</v>
      </c>
      <c r="O133" s="87"/>
      <c r="P133" s="212">
        <f>O133*H133</f>
        <v>0</v>
      </c>
      <c r="Q133" s="212">
        <v>0.0043800000000000002</v>
      </c>
      <c r="R133" s="212">
        <f>Q133*H133</f>
        <v>0.23214000000000001</v>
      </c>
      <c r="S133" s="212">
        <v>0</v>
      </c>
      <c r="T133" s="213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4" t="s">
        <v>145</v>
      </c>
      <c r="AT133" s="214" t="s">
        <v>140</v>
      </c>
      <c r="AU133" s="214" t="s">
        <v>138</v>
      </c>
      <c r="AY133" s="20" t="s">
        <v>137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20" t="s">
        <v>138</v>
      </c>
      <c r="BK133" s="215">
        <f>ROUND(I133*H133,2)</f>
        <v>0</v>
      </c>
      <c r="BL133" s="20" t="s">
        <v>145</v>
      </c>
      <c r="BM133" s="214" t="s">
        <v>188</v>
      </c>
    </row>
    <row r="134" s="2" customFormat="1">
      <c r="A134" s="41"/>
      <c r="B134" s="42"/>
      <c r="C134" s="43"/>
      <c r="D134" s="216" t="s">
        <v>147</v>
      </c>
      <c r="E134" s="43"/>
      <c r="F134" s="217" t="s">
        <v>189</v>
      </c>
      <c r="G134" s="43"/>
      <c r="H134" s="43"/>
      <c r="I134" s="218"/>
      <c r="J134" s="43"/>
      <c r="K134" s="43"/>
      <c r="L134" s="47"/>
      <c r="M134" s="219"/>
      <c r="N134" s="220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147</v>
      </c>
      <c r="AU134" s="20" t="s">
        <v>138</v>
      </c>
    </row>
    <row r="135" s="2" customFormat="1" ht="16.5" customHeight="1">
      <c r="A135" s="41"/>
      <c r="B135" s="42"/>
      <c r="C135" s="203" t="s">
        <v>190</v>
      </c>
      <c r="D135" s="203" t="s">
        <v>140</v>
      </c>
      <c r="E135" s="204" t="s">
        <v>191</v>
      </c>
      <c r="F135" s="205" t="s">
        <v>192</v>
      </c>
      <c r="G135" s="206" t="s">
        <v>143</v>
      </c>
      <c r="H135" s="207">
        <v>53</v>
      </c>
      <c r="I135" s="208"/>
      <c r="J135" s="209">
        <f>ROUND(I135*H135,2)</f>
        <v>0</v>
      </c>
      <c r="K135" s="205" t="s">
        <v>144</v>
      </c>
      <c r="L135" s="47"/>
      <c r="M135" s="210" t="s">
        <v>19</v>
      </c>
      <c r="N135" s="211" t="s">
        <v>43</v>
      </c>
      <c r="O135" s="87"/>
      <c r="P135" s="212">
        <f>O135*H135</f>
        <v>0</v>
      </c>
      <c r="Q135" s="212">
        <v>0.0030000000000000001</v>
      </c>
      <c r="R135" s="212">
        <f>Q135*H135</f>
        <v>0.159</v>
      </c>
      <c r="S135" s="212">
        <v>0</v>
      </c>
      <c r="T135" s="213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4" t="s">
        <v>145</v>
      </c>
      <c r="AT135" s="214" t="s">
        <v>140</v>
      </c>
      <c r="AU135" s="214" t="s">
        <v>138</v>
      </c>
      <c r="AY135" s="20" t="s">
        <v>137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20" t="s">
        <v>138</v>
      </c>
      <c r="BK135" s="215">
        <f>ROUND(I135*H135,2)</f>
        <v>0</v>
      </c>
      <c r="BL135" s="20" t="s">
        <v>145</v>
      </c>
      <c r="BM135" s="214" t="s">
        <v>193</v>
      </c>
    </row>
    <row r="136" s="2" customFormat="1">
      <c r="A136" s="41"/>
      <c r="B136" s="42"/>
      <c r="C136" s="43"/>
      <c r="D136" s="216" t="s">
        <v>147</v>
      </c>
      <c r="E136" s="43"/>
      <c r="F136" s="217" t="s">
        <v>194</v>
      </c>
      <c r="G136" s="43"/>
      <c r="H136" s="43"/>
      <c r="I136" s="218"/>
      <c r="J136" s="43"/>
      <c r="K136" s="43"/>
      <c r="L136" s="47"/>
      <c r="M136" s="219"/>
      <c r="N136" s="220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147</v>
      </c>
      <c r="AU136" s="20" t="s">
        <v>138</v>
      </c>
    </row>
    <row r="137" s="2" customFormat="1" ht="16.5" customHeight="1">
      <c r="A137" s="41"/>
      <c r="B137" s="42"/>
      <c r="C137" s="203" t="s">
        <v>195</v>
      </c>
      <c r="D137" s="203" t="s">
        <v>140</v>
      </c>
      <c r="E137" s="204" t="s">
        <v>196</v>
      </c>
      <c r="F137" s="205" t="s">
        <v>197</v>
      </c>
      <c r="G137" s="206" t="s">
        <v>143</v>
      </c>
      <c r="H137" s="207">
        <v>159</v>
      </c>
      <c r="I137" s="208"/>
      <c r="J137" s="209">
        <f>ROUND(I137*H137,2)</f>
        <v>0</v>
      </c>
      <c r="K137" s="205" t="s">
        <v>144</v>
      </c>
      <c r="L137" s="47"/>
      <c r="M137" s="210" t="s">
        <v>19</v>
      </c>
      <c r="N137" s="211" t="s">
        <v>43</v>
      </c>
      <c r="O137" s="87"/>
      <c r="P137" s="212">
        <f>O137*H137</f>
        <v>0</v>
      </c>
      <c r="Q137" s="212">
        <v>0.00025999999999999998</v>
      </c>
      <c r="R137" s="212">
        <f>Q137*H137</f>
        <v>0.041339999999999995</v>
      </c>
      <c r="S137" s="212">
        <v>0</v>
      </c>
      <c r="T137" s="213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4" t="s">
        <v>145</v>
      </c>
      <c r="AT137" s="214" t="s">
        <v>140</v>
      </c>
      <c r="AU137" s="214" t="s">
        <v>138</v>
      </c>
      <c r="AY137" s="20" t="s">
        <v>137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20" t="s">
        <v>138</v>
      </c>
      <c r="BK137" s="215">
        <f>ROUND(I137*H137,2)</f>
        <v>0</v>
      </c>
      <c r="BL137" s="20" t="s">
        <v>145</v>
      </c>
      <c r="BM137" s="214" t="s">
        <v>198</v>
      </c>
    </row>
    <row r="138" s="2" customFormat="1">
      <c r="A138" s="41"/>
      <c r="B138" s="42"/>
      <c r="C138" s="43"/>
      <c r="D138" s="216" t="s">
        <v>147</v>
      </c>
      <c r="E138" s="43"/>
      <c r="F138" s="217" t="s">
        <v>199</v>
      </c>
      <c r="G138" s="43"/>
      <c r="H138" s="43"/>
      <c r="I138" s="218"/>
      <c r="J138" s="43"/>
      <c r="K138" s="43"/>
      <c r="L138" s="47"/>
      <c r="M138" s="219"/>
      <c r="N138" s="220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147</v>
      </c>
      <c r="AU138" s="20" t="s">
        <v>138</v>
      </c>
    </row>
    <row r="139" s="13" customFormat="1">
      <c r="A139" s="13"/>
      <c r="B139" s="221"/>
      <c r="C139" s="222"/>
      <c r="D139" s="223" t="s">
        <v>149</v>
      </c>
      <c r="E139" s="224" t="s">
        <v>19</v>
      </c>
      <c r="F139" s="225" t="s">
        <v>200</v>
      </c>
      <c r="G139" s="222"/>
      <c r="H139" s="226">
        <v>159</v>
      </c>
      <c r="I139" s="227"/>
      <c r="J139" s="222"/>
      <c r="K139" s="222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149</v>
      </c>
      <c r="AU139" s="232" t="s">
        <v>138</v>
      </c>
      <c r="AV139" s="13" t="s">
        <v>138</v>
      </c>
      <c r="AW139" s="13" t="s">
        <v>32</v>
      </c>
      <c r="AX139" s="13" t="s">
        <v>79</v>
      </c>
      <c r="AY139" s="232" t="s">
        <v>137</v>
      </c>
    </row>
    <row r="140" s="2" customFormat="1" ht="16.5" customHeight="1">
      <c r="A140" s="41"/>
      <c r="B140" s="42"/>
      <c r="C140" s="203" t="s">
        <v>201</v>
      </c>
      <c r="D140" s="203" t="s">
        <v>140</v>
      </c>
      <c r="E140" s="204" t="s">
        <v>202</v>
      </c>
      <c r="F140" s="205" t="s">
        <v>203</v>
      </c>
      <c r="G140" s="206" t="s">
        <v>143</v>
      </c>
      <c r="H140" s="207">
        <v>10</v>
      </c>
      <c r="I140" s="208"/>
      <c r="J140" s="209">
        <f>ROUND(I140*H140,2)</f>
        <v>0</v>
      </c>
      <c r="K140" s="205" t="s">
        <v>144</v>
      </c>
      <c r="L140" s="47"/>
      <c r="M140" s="210" t="s">
        <v>19</v>
      </c>
      <c r="N140" s="211" t="s">
        <v>43</v>
      </c>
      <c r="O140" s="87"/>
      <c r="P140" s="212">
        <f>O140*H140</f>
        <v>0</v>
      </c>
      <c r="Q140" s="212">
        <v>0.056000000000000001</v>
      </c>
      <c r="R140" s="212">
        <f>Q140*H140</f>
        <v>0.56000000000000005</v>
      </c>
      <c r="S140" s="212">
        <v>0</v>
      </c>
      <c r="T140" s="213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4" t="s">
        <v>145</v>
      </c>
      <c r="AT140" s="214" t="s">
        <v>140</v>
      </c>
      <c r="AU140" s="214" t="s">
        <v>138</v>
      </c>
      <c r="AY140" s="20" t="s">
        <v>137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20" t="s">
        <v>138</v>
      </c>
      <c r="BK140" s="215">
        <f>ROUND(I140*H140,2)</f>
        <v>0</v>
      </c>
      <c r="BL140" s="20" t="s">
        <v>145</v>
      </c>
      <c r="BM140" s="214" t="s">
        <v>204</v>
      </c>
    </row>
    <row r="141" s="2" customFormat="1">
      <c r="A141" s="41"/>
      <c r="B141" s="42"/>
      <c r="C141" s="43"/>
      <c r="D141" s="216" t="s">
        <v>147</v>
      </c>
      <c r="E141" s="43"/>
      <c r="F141" s="217" t="s">
        <v>205</v>
      </c>
      <c r="G141" s="43"/>
      <c r="H141" s="43"/>
      <c r="I141" s="218"/>
      <c r="J141" s="43"/>
      <c r="K141" s="43"/>
      <c r="L141" s="47"/>
      <c r="M141" s="219"/>
      <c r="N141" s="220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147</v>
      </c>
      <c r="AU141" s="20" t="s">
        <v>138</v>
      </c>
    </row>
    <row r="142" s="2" customFormat="1" ht="24.15" customHeight="1">
      <c r="A142" s="41"/>
      <c r="B142" s="42"/>
      <c r="C142" s="203" t="s">
        <v>8</v>
      </c>
      <c r="D142" s="203" t="s">
        <v>140</v>
      </c>
      <c r="E142" s="204" t="s">
        <v>206</v>
      </c>
      <c r="F142" s="205" t="s">
        <v>207</v>
      </c>
      <c r="G142" s="206" t="s">
        <v>143</v>
      </c>
      <c r="H142" s="207">
        <v>159</v>
      </c>
      <c r="I142" s="208"/>
      <c r="J142" s="209">
        <f>ROUND(I142*H142,2)</f>
        <v>0</v>
      </c>
      <c r="K142" s="205" t="s">
        <v>144</v>
      </c>
      <c r="L142" s="47"/>
      <c r="M142" s="210" t="s">
        <v>19</v>
      </c>
      <c r="N142" s="211" t="s">
        <v>43</v>
      </c>
      <c r="O142" s="87"/>
      <c r="P142" s="212">
        <f>O142*H142</f>
        <v>0</v>
      </c>
      <c r="Q142" s="212">
        <v>0.0043800000000000002</v>
      </c>
      <c r="R142" s="212">
        <f>Q142*H142</f>
        <v>0.69642000000000004</v>
      </c>
      <c r="S142" s="212">
        <v>0</v>
      </c>
      <c r="T142" s="213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4" t="s">
        <v>145</v>
      </c>
      <c r="AT142" s="214" t="s">
        <v>140</v>
      </c>
      <c r="AU142" s="214" t="s">
        <v>138</v>
      </c>
      <c r="AY142" s="20" t="s">
        <v>137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20" t="s">
        <v>138</v>
      </c>
      <c r="BK142" s="215">
        <f>ROUND(I142*H142,2)</f>
        <v>0</v>
      </c>
      <c r="BL142" s="20" t="s">
        <v>145</v>
      </c>
      <c r="BM142" s="214" t="s">
        <v>208</v>
      </c>
    </row>
    <row r="143" s="2" customFormat="1">
      <c r="A143" s="41"/>
      <c r="B143" s="42"/>
      <c r="C143" s="43"/>
      <c r="D143" s="216" t="s">
        <v>147</v>
      </c>
      <c r="E143" s="43"/>
      <c r="F143" s="217" t="s">
        <v>209</v>
      </c>
      <c r="G143" s="43"/>
      <c r="H143" s="43"/>
      <c r="I143" s="218"/>
      <c r="J143" s="43"/>
      <c r="K143" s="43"/>
      <c r="L143" s="47"/>
      <c r="M143" s="219"/>
      <c r="N143" s="220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147</v>
      </c>
      <c r="AU143" s="20" t="s">
        <v>138</v>
      </c>
    </row>
    <row r="144" s="2" customFormat="1" ht="16.5" customHeight="1">
      <c r="A144" s="41"/>
      <c r="B144" s="42"/>
      <c r="C144" s="203" t="s">
        <v>210</v>
      </c>
      <c r="D144" s="203" t="s">
        <v>140</v>
      </c>
      <c r="E144" s="204" t="s">
        <v>211</v>
      </c>
      <c r="F144" s="205" t="s">
        <v>212</v>
      </c>
      <c r="G144" s="206" t="s">
        <v>143</v>
      </c>
      <c r="H144" s="207">
        <v>159</v>
      </c>
      <c r="I144" s="208"/>
      <c r="J144" s="209">
        <f>ROUND(I144*H144,2)</f>
        <v>0</v>
      </c>
      <c r="K144" s="205" t="s">
        <v>144</v>
      </c>
      <c r="L144" s="47"/>
      <c r="M144" s="210" t="s">
        <v>19</v>
      </c>
      <c r="N144" s="211" t="s">
        <v>43</v>
      </c>
      <c r="O144" s="87"/>
      <c r="P144" s="212">
        <f>O144*H144</f>
        <v>0</v>
      </c>
      <c r="Q144" s="212">
        <v>0.0040000000000000001</v>
      </c>
      <c r="R144" s="212">
        <f>Q144*H144</f>
        <v>0.63600000000000001</v>
      </c>
      <c r="S144" s="212">
        <v>0</v>
      </c>
      <c r="T144" s="213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4" t="s">
        <v>145</v>
      </c>
      <c r="AT144" s="214" t="s">
        <v>140</v>
      </c>
      <c r="AU144" s="214" t="s">
        <v>138</v>
      </c>
      <c r="AY144" s="20" t="s">
        <v>137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20" t="s">
        <v>138</v>
      </c>
      <c r="BK144" s="215">
        <f>ROUND(I144*H144,2)</f>
        <v>0</v>
      </c>
      <c r="BL144" s="20" t="s">
        <v>145</v>
      </c>
      <c r="BM144" s="214" t="s">
        <v>213</v>
      </c>
    </row>
    <row r="145" s="2" customFormat="1">
      <c r="A145" s="41"/>
      <c r="B145" s="42"/>
      <c r="C145" s="43"/>
      <c r="D145" s="216" t="s">
        <v>147</v>
      </c>
      <c r="E145" s="43"/>
      <c r="F145" s="217" t="s">
        <v>214</v>
      </c>
      <c r="G145" s="43"/>
      <c r="H145" s="43"/>
      <c r="I145" s="218"/>
      <c r="J145" s="43"/>
      <c r="K145" s="43"/>
      <c r="L145" s="47"/>
      <c r="M145" s="219"/>
      <c r="N145" s="220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147</v>
      </c>
      <c r="AU145" s="20" t="s">
        <v>138</v>
      </c>
    </row>
    <row r="146" s="2" customFormat="1" ht="24.15" customHeight="1">
      <c r="A146" s="41"/>
      <c r="B146" s="42"/>
      <c r="C146" s="203" t="s">
        <v>215</v>
      </c>
      <c r="D146" s="203" t="s">
        <v>140</v>
      </c>
      <c r="E146" s="204" t="s">
        <v>216</v>
      </c>
      <c r="F146" s="205" t="s">
        <v>217</v>
      </c>
      <c r="G146" s="206" t="s">
        <v>143</v>
      </c>
      <c r="H146" s="207">
        <v>22</v>
      </c>
      <c r="I146" s="208"/>
      <c r="J146" s="209">
        <f>ROUND(I146*H146,2)</f>
        <v>0</v>
      </c>
      <c r="K146" s="205" t="s">
        <v>144</v>
      </c>
      <c r="L146" s="47"/>
      <c r="M146" s="210" t="s">
        <v>19</v>
      </c>
      <c r="N146" s="211" t="s">
        <v>43</v>
      </c>
      <c r="O146" s="87"/>
      <c r="P146" s="212">
        <f>O146*H146</f>
        <v>0</v>
      </c>
      <c r="Q146" s="212">
        <v>0.02</v>
      </c>
      <c r="R146" s="212">
        <f>Q146*H146</f>
        <v>0.44</v>
      </c>
      <c r="S146" s="212">
        <v>0</v>
      </c>
      <c r="T146" s="213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4" t="s">
        <v>145</v>
      </c>
      <c r="AT146" s="214" t="s">
        <v>140</v>
      </c>
      <c r="AU146" s="214" t="s">
        <v>138</v>
      </c>
      <c r="AY146" s="20" t="s">
        <v>137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20" t="s">
        <v>138</v>
      </c>
      <c r="BK146" s="215">
        <f>ROUND(I146*H146,2)</f>
        <v>0</v>
      </c>
      <c r="BL146" s="20" t="s">
        <v>145</v>
      </c>
      <c r="BM146" s="214" t="s">
        <v>218</v>
      </c>
    </row>
    <row r="147" s="2" customFormat="1">
      <c r="A147" s="41"/>
      <c r="B147" s="42"/>
      <c r="C147" s="43"/>
      <c r="D147" s="216" t="s">
        <v>147</v>
      </c>
      <c r="E147" s="43"/>
      <c r="F147" s="217" t="s">
        <v>219</v>
      </c>
      <c r="G147" s="43"/>
      <c r="H147" s="43"/>
      <c r="I147" s="218"/>
      <c r="J147" s="43"/>
      <c r="K147" s="43"/>
      <c r="L147" s="47"/>
      <c r="M147" s="219"/>
      <c r="N147" s="220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147</v>
      </c>
      <c r="AU147" s="20" t="s">
        <v>138</v>
      </c>
    </row>
    <row r="148" s="2" customFormat="1" ht="24.15" customHeight="1">
      <c r="A148" s="41"/>
      <c r="B148" s="42"/>
      <c r="C148" s="203" t="s">
        <v>220</v>
      </c>
      <c r="D148" s="203" t="s">
        <v>140</v>
      </c>
      <c r="E148" s="204" t="s">
        <v>221</v>
      </c>
      <c r="F148" s="205" t="s">
        <v>222</v>
      </c>
      <c r="G148" s="206" t="s">
        <v>143</v>
      </c>
      <c r="H148" s="207">
        <v>22</v>
      </c>
      <c r="I148" s="208"/>
      <c r="J148" s="209">
        <f>ROUND(I148*H148,2)</f>
        <v>0</v>
      </c>
      <c r="K148" s="205" t="s">
        <v>144</v>
      </c>
      <c r="L148" s="47"/>
      <c r="M148" s="210" t="s">
        <v>19</v>
      </c>
      <c r="N148" s="211" t="s">
        <v>43</v>
      </c>
      <c r="O148" s="87"/>
      <c r="P148" s="212">
        <f>O148*H148</f>
        <v>0</v>
      </c>
      <c r="Q148" s="212">
        <v>0.0050000000000000001</v>
      </c>
      <c r="R148" s="212">
        <f>Q148*H148</f>
        <v>0.11</v>
      </c>
      <c r="S148" s="212">
        <v>0</v>
      </c>
      <c r="T148" s="213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4" t="s">
        <v>145</v>
      </c>
      <c r="AT148" s="214" t="s">
        <v>140</v>
      </c>
      <c r="AU148" s="214" t="s">
        <v>138</v>
      </c>
      <c r="AY148" s="20" t="s">
        <v>137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20" t="s">
        <v>138</v>
      </c>
      <c r="BK148" s="215">
        <f>ROUND(I148*H148,2)</f>
        <v>0</v>
      </c>
      <c r="BL148" s="20" t="s">
        <v>145</v>
      </c>
      <c r="BM148" s="214" t="s">
        <v>223</v>
      </c>
    </row>
    <row r="149" s="2" customFormat="1">
      <c r="A149" s="41"/>
      <c r="B149" s="42"/>
      <c r="C149" s="43"/>
      <c r="D149" s="216" t="s">
        <v>147</v>
      </c>
      <c r="E149" s="43"/>
      <c r="F149" s="217" t="s">
        <v>224</v>
      </c>
      <c r="G149" s="43"/>
      <c r="H149" s="43"/>
      <c r="I149" s="218"/>
      <c r="J149" s="43"/>
      <c r="K149" s="43"/>
      <c r="L149" s="47"/>
      <c r="M149" s="219"/>
      <c r="N149" s="220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147</v>
      </c>
      <c r="AU149" s="20" t="s">
        <v>138</v>
      </c>
    </row>
    <row r="150" s="2" customFormat="1" ht="24.15" customHeight="1">
      <c r="A150" s="41"/>
      <c r="B150" s="42"/>
      <c r="C150" s="203" t="s">
        <v>225</v>
      </c>
      <c r="D150" s="203" t="s">
        <v>140</v>
      </c>
      <c r="E150" s="204" t="s">
        <v>226</v>
      </c>
      <c r="F150" s="205" t="s">
        <v>227</v>
      </c>
      <c r="G150" s="206" t="s">
        <v>143</v>
      </c>
      <c r="H150" s="207">
        <v>22</v>
      </c>
      <c r="I150" s="208"/>
      <c r="J150" s="209">
        <f>ROUND(I150*H150,2)</f>
        <v>0</v>
      </c>
      <c r="K150" s="205" t="s">
        <v>144</v>
      </c>
      <c r="L150" s="47"/>
      <c r="M150" s="210" t="s">
        <v>19</v>
      </c>
      <c r="N150" s="211" t="s">
        <v>43</v>
      </c>
      <c r="O150" s="87"/>
      <c r="P150" s="212">
        <f>O150*H150</f>
        <v>0</v>
      </c>
      <c r="Q150" s="212">
        <v>0.012</v>
      </c>
      <c r="R150" s="212">
        <f>Q150*H150</f>
        <v>0.26400000000000001</v>
      </c>
      <c r="S150" s="212">
        <v>0</v>
      </c>
      <c r="T150" s="213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4" t="s">
        <v>145</v>
      </c>
      <c r="AT150" s="214" t="s">
        <v>140</v>
      </c>
      <c r="AU150" s="214" t="s">
        <v>138</v>
      </c>
      <c r="AY150" s="20" t="s">
        <v>137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20" t="s">
        <v>138</v>
      </c>
      <c r="BK150" s="215">
        <f>ROUND(I150*H150,2)</f>
        <v>0</v>
      </c>
      <c r="BL150" s="20" t="s">
        <v>145</v>
      </c>
      <c r="BM150" s="214" t="s">
        <v>228</v>
      </c>
    </row>
    <row r="151" s="2" customFormat="1">
      <c r="A151" s="41"/>
      <c r="B151" s="42"/>
      <c r="C151" s="43"/>
      <c r="D151" s="216" t="s">
        <v>147</v>
      </c>
      <c r="E151" s="43"/>
      <c r="F151" s="217" t="s">
        <v>229</v>
      </c>
      <c r="G151" s="43"/>
      <c r="H151" s="43"/>
      <c r="I151" s="218"/>
      <c r="J151" s="43"/>
      <c r="K151" s="43"/>
      <c r="L151" s="47"/>
      <c r="M151" s="219"/>
      <c r="N151" s="220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147</v>
      </c>
      <c r="AU151" s="20" t="s">
        <v>138</v>
      </c>
    </row>
    <row r="152" s="2" customFormat="1" ht="33" customHeight="1">
      <c r="A152" s="41"/>
      <c r="B152" s="42"/>
      <c r="C152" s="203" t="s">
        <v>230</v>
      </c>
      <c r="D152" s="203" t="s">
        <v>140</v>
      </c>
      <c r="E152" s="204" t="s">
        <v>231</v>
      </c>
      <c r="F152" s="205" t="s">
        <v>232</v>
      </c>
      <c r="G152" s="206" t="s">
        <v>143</v>
      </c>
      <c r="H152" s="207">
        <v>22</v>
      </c>
      <c r="I152" s="208"/>
      <c r="J152" s="209">
        <f>ROUND(I152*H152,2)</f>
        <v>0</v>
      </c>
      <c r="K152" s="205" t="s">
        <v>144</v>
      </c>
      <c r="L152" s="47"/>
      <c r="M152" s="210" t="s">
        <v>19</v>
      </c>
      <c r="N152" s="211" t="s">
        <v>43</v>
      </c>
      <c r="O152" s="87"/>
      <c r="P152" s="212">
        <f>O152*H152</f>
        <v>0</v>
      </c>
      <c r="Q152" s="212">
        <v>0.0060000000000000001</v>
      </c>
      <c r="R152" s="212">
        <f>Q152*H152</f>
        <v>0.13200000000000001</v>
      </c>
      <c r="S152" s="212">
        <v>0</v>
      </c>
      <c r="T152" s="213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4" t="s">
        <v>145</v>
      </c>
      <c r="AT152" s="214" t="s">
        <v>140</v>
      </c>
      <c r="AU152" s="214" t="s">
        <v>138</v>
      </c>
      <c r="AY152" s="20" t="s">
        <v>137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20" t="s">
        <v>138</v>
      </c>
      <c r="BK152" s="215">
        <f>ROUND(I152*H152,2)</f>
        <v>0</v>
      </c>
      <c r="BL152" s="20" t="s">
        <v>145</v>
      </c>
      <c r="BM152" s="214" t="s">
        <v>233</v>
      </c>
    </row>
    <row r="153" s="2" customFormat="1">
      <c r="A153" s="41"/>
      <c r="B153" s="42"/>
      <c r="C153" s="43"/>
      <c r="D153" s="216" t="s">
        <v>147</v>
      </c>
      <c r="E153" s="43"/>
      <c r="F153" s="217" t="s">
        <v>234</v>
      </c>
      <c r="G153" s="43"/>
      <c r="H153" s="43"/>
      <c r="I153" s="218"/>
      <c r="J153" s="43"/>
      <c r="K153" s="43"/>
      <c r="L153" s="47"/>
      <c r="M153" s="219"/>
      <c r="N153" s="220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147</v>
      </c>
      <c r="AU153" s="20" t="s">
        <v>138</v>
      </c>
    </row>
    <row r="154" s="2" customFormat="1" ht="16.5" customHeight="1">
      <c r="A154" s="41"/>
      <c r="B154" s="42"/>
      <c r="C154" s="203" t="s">
        <v>235</v>
      </c>
      <c r="D154" s="203" t="s">
        <v>140</v>
      </c>
      <c r="E154" s="204" t="s">
        <v>236</v>
      </c>
      <c r="F154" s="205" t="s">
        <v>237</v>
      </c>
      <c r="G154" s="206" t="s">
        <v>143</v>
      </c>
      <c r="H154" s="207">
        <v>22</v>
      </c>
      <c r="I154" s="208"/>
      <c r="J154" s="209">
        <f>ROUND(I154*H154,2)</f>
        <v>0</v>
      </c>
      <c r="K154" s="205" t="s">
        <v>144</v>
      </c>
      <c r="L154" s="47"/>
      <c r="M154" s="210" t="s">
        <v>19</v>
      </c>
      <c r="N154" s="211" t="s">
        <v>43</v>
      </c>
      <c r="O154" s="87"/>
      <c r="P154" s="212">
        <f>O154*H154</f>
        <v>0</v>
      </c>
      <c r="Q154" s="212">
        <v>0.0040000000000000001</v>
      </c>
      <c r="R154" s="212">
        <f>Q154*H154</f>
        <v>0.087999999999999995</v>
      </c>
      <c r="S154" s="212">
        <v>0</v>
      </c>
      <c r="T154" s="213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4" t="s">
        <v>145</v>
      </c>
      <c r="AT154" s="214" t="s">
        <v>140</v>
      </c>
      <c r="AU154" s="214" t="s">
        <v>138</v>
      </c>
      <c r="AY154" s="20" t="s">
        <v>137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20" t="s">
        <v>138</v>
      </c>
      <c r="BK154" s="215">
        <f>ROUND(I154*H154,2)</f>
        <v>0</v>
      </c>
      <c r="BL154" s="20" t="s">
        <v>145</v>
      </c>
      <c r="BM154" s="214" t="s">
        <v>238</v>
      </c>
    </row>
    <row r="155" s="2" customFormat="1">
      <c r="A155" s="41"/>
      <c r="B155" s="42"/>
      <c r="C155" s="43"/>
      <c r="D155" s="216" t="s">
        <v>147</v>
      </c>
      <c r="E155" s="43"/>
      <c r="F155" s="217" t="s">
        <v>239</v>
      </c>
      <c r="G155" s="43"/>
      <c r="H155" s="43"/>
      <c r="I155" s="218"/>
      <c r="J155" s="43"/>
      <c r="K155" s="43"/>
      <c r="L155" s="47"/>
      <c r="M155" s="219"/>
      <c r="N155" s="220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147</v>
      </c>
      <c r="AU155" s="20" t="s">
        <v>138</v>
      </c>
    </row>
    <row r="156" s="2" customFormat="1" ht="24.15" customHeight="1">
      <c r="A156" s="41"/>
      <c r="B156" s="42"/>
      <c r="C156" s="203" t="s">
        <v>240</v>
      </c>
      <c r="D156" s="203" t="s">
        <v>140</v>
      </c>
      <c r="E156" s="204" t="s">
        <v>241</v>
      </c>
      <c r="F156" s="205" t="s">
        <v>242</v>
      </c>
      <c r="G156" s="206" t="s">
        <v>143</v>
      </c>
      <c r="H156" s="207">
        <v>21.899999999999999</v>
      </c>
      <c r="I156" s="208"/>
      <c r="J156" s="209">
        <f>ROUND(I156*H156,2)</f>
        <v>0</v>
      </c>
      <c r="K156" s="205" t="s">
        <v>144</v>
      </c>
      <c r="L156" s="47"/>
      <c r="M156" s="210" t="s">
        <v>19</v>
      </c>
      <c r="N156" s="211" t="s">
        <v>43</v>
      </c>
      <c r="O156" s="87"/>
      <c r="P156" s="212">
        <f>O156*H156</f>
        <v>0</v>
      </c>
      <c r="Q156" s="212">
        <v>0.015400000000000001</v>
      </c>
      <c r="R156" s="212">
        <f>Q156*H156</f>
        <v>0.33726</v>
      </c>
      <c r="S156" s="212">
        <v>0</v>
      </c>
      <c r="T156" s="213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4" t="s">
        <v>145</v>
      </c>
      <c r="AT156" s="214" t="s">
        <v>140</v>
      </c>
      <c r="AU156" s="214" t="s">
        <v>138</v>
      </c>
      <c r="AY156" s="20" t="s">
        <v>137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20" t="s">
        <v>138</v>
      </c>
      <c r="BK156" s="215">
        <f>ROUND(I156*H156,2)</f>
        <v>0</v>
      </c>
      <c r="BL156" s="20" t="s">
        <v>145</v>
      </c>
      <c r="BM156" s="214" t="s">
        <v>243</v>
      </c>
    </row>
    <row r="157" s="2" customFormat="1">
      <c r="A157" s="41"/>
      <c r="B157" s="42"/>
      <c r="C157" s="43"/>
      <c r="D157" s="216" t="s">
        <v>147</v>
      </c>
      <c r="E157" s="43"/>
      <c r="F157" s="217" t="s">
        <v>244</v>
      </c>
      <c r="G157" s="43"/>
      <c r="H157" s="43"/>
      <c r="I157" s="218"/>
      <c r="J157" s="43"/>
      <c r="K157" s="43"/>
      <c r="L157" s="47"/>
      <c r="M157" s="219"/>
      <c r="N157" s="220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147</v>
      </c>
      <c r="AU157" s="20" t="s">
        <v>138</v>
      </c>
    </row>
    <row r="158" s="2" customFormat="1" ht="21.75" customHeight="1">
      <c r="A158" s="41"/>
      <c r="B158" s="42"/>
      <c r="C158" s="203" t="s">
        <v>245</v>
      </c>
      <c r="D158" s="203" t="s">
        <v>140</v>
      </c>
      <c r="E158" s="204" t="s">
        <v>246</v>
      </c>
      <c r="F158" s="205" t="s">
        <v>247</v>
      </c>
      <c r="G158" s="206" t="s">
        <v>143</v>
      </c>
      <c r="H158" s="207">
        <v>9</v>
      </c>
      <c r="I158" s="208"/>
      <c r="J158" s="209">
        <f>ROUND(I158*H158,2)</f>
        <v>0</v>
      </c>
      <c r="K158" s="205" t="s">
        <v>144</v>
      </c>
      <c r="L158" s="47"/>
      <c r="M158" s="210" t="s">
        <v>19</v>
      </c>
      <c r="N158" s="211" t="s">
        <v>43</v>
      </c>
      <c r="O158" s="87"/>
      <c r="P158" s="212">
        <f>O158*H158</f>
        <v>0</v>
      </c>
      <c r="Q158" s="212">
        <v>0.00198</v>
      </c>
      <c r="R158" s="212">
        <f>Q158*H158</f>
        <v>0.017819999999999999</v>
      </c>
      <c r="S158" s="212">
        <v>6.0000000000000002E-05</v>
      </c>
      <c r="T158" s="213">
        <f>S158*H158</f>
        <v>0.00054000000000000001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4" t="s">
        <v>145</v>
      </c>
      <c r="AT158" s="214" t="s">
        <v>140</v>
      </c>
      <c r="AU158" s="214" t="s">
        <v>138</v>
      </c>
      <c r="AY158" s="20" t="s">
        <v>137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20" t="s">
        <v>138</v>
      </c>
      <c r="BK158" s="215">
        <f>ROUND(I158*H158,2)</f>
        <v>0</v>
      </c>
      <c r="BL158" s="20" t="s">
        <v>145</v>
      </c>
      <c r="BM158" s="214" t="s">
        <v>248</v>
      </c>
    </row>
    <row r="159" s="2" customFormat="1">
      <c r="A159" s="41"/>
      <c r="B159" s="42"/>
      <c r="C159" s="43"/>
      <c r="D159" s="216" t="s">
        <v>147</v>
      </c>
      <c r="E159" s="43"/>
      <c r="F159" s="217" t="s">
        <v>249</v>
      </c>
      <c r="G159" s="43"/>
      <c r="H159" s="43"/>
      <c r="I159" s="218"/>
      <c r="J159" s="43"/>
      <c r="K159" s="43"/>
      <c r="L159" s="47"/>
      <c r="M159" s="219"/>
      <c r="N159" s="220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147</v>
      </c>
      <c r="AU159" s="20" t="s">
        <v>138</v>
      </c>
    </row>
    <row r="160" s="2" customFormat="1" ht="16.5" customHeight="1">
      <c r="A160" s="41"/>
      <c r="B160" s="42"/>
      <c r="C160" s="203" t="s">
        <v>7</v>
      </c>
      <c r="D160" s="203" t="s">
        <v>140</v>
      </c>
      <c r="E160" s="204" t="s">
        <v>250</v>
      </c>
      <c r="F160" s="205" t="s">
        <v>251</v>
      </c>
      <c r="G160" s="206" t="s">
        <v>252</v>
      </c>
      <c r="H160" s="207">
        <v>65</v>
      </c>
      <c r="I160" s="208"/>
      <c r="J160" s="209">
        <f>ROUND(I160*H160,2)</f>
        <v>0</v>
      </c>
      <c r="K160" s="205" t="s">
        <v>144</v>
      </c>
      <c r="L160" s="47"/>
      <c r="M160" s="210" t="s">
        <v>19</v>
      </c>
      <c r="N160" s="211" t="s">
        <v>43</v>
      </c>
      <c r="O160" s="87"/>
      <c r="P160" s="212">
        <f>O160*H160</f>
        <v>0</v>
      </c>
      <c r="Q160" s="212">
        <v>0.0015</v>
      </c>
      <c r="R160" s="212">
        <f>Q160*H160</f>
        <v>0.097500000000000003</v>
      </c>
      <c r="S160" s="212">
        <v>0</v>
      </c>
      <c r="T160" s="213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4" t="s">
        <v>145</v>
      </c>
      <c r="AT160" s="214" t="s">
        <v>140</v>
      </c>
      <c r="AU160" s="214" t="s">
        <v>138</v>
      </c>
      <c r="AY160" s="20" t="s">
        <v>137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20" t="s">
        <v>138</v>
      </c>
      <c r="BK160" s="215">
        <f>ROUND(I160*H160,2)</f>
        <v>0</v>
      </c>
      <c r="BL160" s="20" t="s">
        <v>145</v>
      </c>
      <c r="BM160" s="214" t="s">
        <v>253</v>
      </c>
    </row>
    <row r="161" s="2" customFormat="1">
      <c r="A161" s="41"/>
      <c r="B161" s="42"/>
      <c r="C161" s="43"/>
      <c r="D161" s="216" t="s">
        <v>147</v>
      </c>
      <c r="E161" s="43"/>
      <c r="F161" s="217" t="s">
        <v>254</v>
      </c>
      <c r="G161" s="43"/>
      <c r="H161" s="43"/>
      <c r="I161" s="218"/>
      <c r="J161" s="43"/>
      <c r="K161" s="43"/>
      <c r="L161" s="47"/>
      <c r="M161" s="219"/>
      <c r="N161" s="220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147</v>
      </c>
      <c r="AU161" s="20" t="s">
        <v>138</v>
      </c>
    </row>
    <row r="162" s="2" customFormat="1" ht="16.5" customHeight="1">
      <c r="A162" s="41"/>
      <c r="B162" s="42"/>
      <c r="C162" s="203" t="s">
        <v>255</v>
      </c>
      <c r="D162" s="203" t="s">
        <v>140</v>
      </c>
      <c r="E162" s="204" t="s">
        <v>256</v>
      </c>
      <c r="F162" s="205" t="s">
        <v>257</v>
      </c>
      <c r="G162" s="206" t="s">
        <v>143</v>
      </c>
      <c r="H162" s="207">
        <v>25</v>
      </c>
      <c r="I162" s="208"/>
      <c r="J162" s="209">
        <f>ROUND(I162*H162,2)</f>
        <v>0</v>
      </c>
      <c r="K162" s="205" t="s">
        <v>155</v>
      </c>
      <c r="L162" s="47"/>
      <c r="M162" s="210" t="s">
        <v>19</v>
      </c>
      <c r="N162" s="211" t="s">
        <v>43</v>
      </c>
      <c r="O162" s="87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4" t="s">
        <v>145</v>
      </c>
      <c r="AT162" s="214" t="s">
        <v>140</v>
      </c>
      <c r="AU162" s="214" t="s">
        <v>138</v>
      </c>
      <c r="AY162" s="20" t="s">
        <v>137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20" t="s">
        <v>138</v>
      </c>
      <c r="BK162" s="215">
        <f>ROUND(I162*H162,2)</f>
        <v>0</v>
      </c>
      <c r="BL162" s="20" t="s">
        <v>145</v>
      </c>
      <c r="BM162" s="214" t="s">
        <v>258</v>
      </c>
    </row>
    <row r="163" s="2" customFormat="1">
      <c r="A163" s="41"/>
      <c r="B163" s="42"/>
      <c r="C163" s="43"/>
      <c r="D163" s="216" t="s">
        <v>147</v>
      </c>
      <c r="E163" s="43"/>
      <c r="F163" s="217" t="s">
        <v>259</v>
      </c>
      <c r="G163" s="43"/>
      <c r="H163" s="43"/>
      <c r="I163" s="218"/>
      <c r="J163" s="43"/>
      <c r="K163" s="43"/>
      <c r="L163" s="47"/>
      <c r="M163" s="219"/>
      <c r="N163" s="220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147</v>
      </c>
      <c r="AU163" s="20" t="s">
        <v>138</v>
      </c>
    </row>
    <row r="164" s="2" customFormat="1" ht="21.75" customHeight="1">
      <c r="A164" s="41"/>
      <c r="B164" s="42"/>
      <c r="C164" s="203" t="s">
        <v>260</v>
      </c>
      <c r="D164" s="203" t="s">
        <v>140</v>
      </c>
      <c r="E164" s="204" t="s">
        <v>261</v>
      </c>
      <c r="F164" s="205" t="s">
        <v>262</v>
      </c>
      <c r="G164" s="206" t="s">
        <v>263</v>
      </c>
      <c r="H164" s="207">
        <v>0.34999999999999998</v>
      </c>
      <c r="I164" s="208"/>
      <c r="J164" s="209">
        <f>ROUND(I164*H164,2)</f>
        <v>0</v>
      </c>
      <c r="K164" s="205" t="s">
        <v>144</v>
      </c>
      <c r="L164" s="47"/>
      <c r="M164" s="210" t="s">
        <v>19</v>
      </c>
      <c r="N164" s="211" t="s">
        <v>43</v>
      </c>
      <c r="O164" s="87"/>
      <c r="P164" s="212">
        <f>O164*H164</f>
        <v>0</v>
      </c>
      <c r="Q164" s="212">
        <v>2.5018699999999998</v>
      </c>
      <c r="R164" s="212">
        <f>Q164*H164</f>
        <v>0.87565449999999989</v>
      </c>
      <c r="S164" s="212">
        <v>0</v>
      </c>
      <c r="T164" s="213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4" t="s">
        <v>145</v>
      </c>
      <c r="AT164" s="214" t="s">
        <v>140</v>
      </c>
      <c r="AU164" s="214" t="s">
        <v>138</v>
      </c>
      <c r="AY164" s="20" t="s">
        <v>137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20" t="s">
        <v>138</v>
      </c>
      <c r="BK164" s="215">
        <f>ROUND(I164*H164,2)</f>
        <v>0</v>
      </c>
      <c r="BL164" s="20" t="s">
        <v>145</v>
      </c>
      <c r="BM164" s="214" t="s">
        <v>264</v>
      </c>
    </row>
    <row r="165" s="2" customFormat="1">
      <c r="A165" s="41"/>
      <c r="B165" s="42"/>
      <c r="C165" s="43"/>
      <c r="D165" s="216" t="s">
        <v>147</v>
      </c>
      <c r="E165" s="43"/>
      <c r="F165" s="217" t="s">
        <v>265</v>
      </c>
      <c r="G165" s="43"/>
      <c r="H165" s="43"/>
      <c r="I165" s="218"/>
      <c r="J165" s="43"/>
      <c r="K165" s="43"/>
      <c r="L165" s="47"/>
      <c r="M165" s="219"/>
      <c r="N165" s="220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147</v>
      </c>
      <c r="AU165" s="20" t="s">
        <v>138</v>
      </c>
    </row>
    <row r="166" s="13" customFormat="1">
      <c r="A166" s="13"/>
      <c r="B166" s="221"/>
      <c r="C166" s="222"/>
      <c r="D166" s="223" t="s">
        <v>149</v>
      </c>
      <c r="E166" s="224" t="s">
        <v>19</v>
      </c>
      <c r="F166" s="225" t="s">
        <v>266</v>
      </c>
      <c r="G166" s="222"/>
      <c r="H166" s="226">
        <v>0.34999999999999998</v>
      </c>
      <c r="I166" s="227"/>
      <c r="J166" s="222"/>
      <c r="K166" s="222"/>
      <c r="L166" s="228"/>
      <c r="M166" s="229"/>
      <c r="N166" s="230"/>
      <c r="O166" s="230"/>
      <c r="P166" s="230"/>
      <c r="Q166" s="230"/>
      <c r="R166" s="230"/>
      <c r="S166" s="230"/>
      <c r="T166" s="23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2" t="s">
        <v>149</v>
      </c>
      <c r="AU166" s="232" t="s">
        <v>138</v>
      </c>
      <c r="AV166" s="13" t="s">
        <v>138</v>
      </c>
      <c r="AW166" s="13" t="s">
        <v>32</v>
      </c>
      <c r="AX166" s="13" t="s">
        <v>79</v>
      </c>
      <c r="AY166" s="232" t="s">
        <v>137</v>
      </c>
    </row>
    <row r="167" s="2" customFormat="1" ht="21.75" customHeight="1">
      <c r="A167" s="41"/>
      <c r="B167" s="42"/>
      <c r="C167" s="203" t="s">
        <v>267</v>
      </c>
      <c r="D167" s="203" t="s">
        <v>140</v>
      </c>
      <c r="E167" s="204" t="s">
        <v>268</v>
      </c>
      <c r="F167" s="205" t="s">
        <v>269</v>
      </c>
      <c r="G167" s="206" t="s">
        <v>263</v>
      </c>
      <c r="H167" s="207">
        <v>0.34999999999999998</v>
      </c>
      <c r="I167" s="208"/>
      <c r="J167" s="209">
        <f>ROUND(I167*H167,2)</f>
        <v>0</v>
      </c>
      <c r="K167" s="205" t="s">
        <v>144</v>
      </c>
      <c r="L167" s="47"/>
      <c r="M167" s="210" t="s">
        <v>19</v>
      </c>
      <c r="N167" s="211" t="s">
        <v>43</v>
      </c>
      <c r="O167" s="87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4" t="s">
        <v>145</v>
      </c>
      <c r="AT167" s="214" t="s">
        <v>140</v>
      </c>
      <c r="AU167" s="214" t="s">
        <v>138</v>
      </c>
      <c r="AY167" s="20" t="s">
        <v>137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20" t="s">
        <v>138</v>
      </c>
      <c r="BK167" s="215">
        <f>ROUND(I167*H167,2)</f>
        <v>0</v>
      </c>
      <c r="BL167" s="20" t="s">
        <v>145</v>
      </c>
      <c r="BM167" s="214" t="s">
        <v>270</v>
      </c>
    </row>
    <row r="168" s="2" customFormat="1">
      <c r="A168" s="41"/>
      <c r="B168" s="42"/>
      <c r="C168" s="43"/>
      <c r="D168" s="216" t="s">
        <v>147</v>
      </c>
      <c r="E168" s="43"/>
      <c r="F168" s="217" t="s">
        <v>271</v>
      </c>
      <c r="G168" s="43"/>
      <c r="H168" s="43"/>
      <c r="I168" s="218"/>
      <c r="J168" s="43"/>
      <c r="K168" s="43"/>
      <c r="L168" s="47"/>
      <c r="M168" s="219"/>
      <c r="N168" s="220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147</v>
      </c>
      <c r="AU168" s="20" t="s">
        <v>138</v>
      </c>
    </row>
    <row r="169" s="2" customFormat="1" ht="24.15" customHeight="1">
      <c r="A169" s="41"/>
      <c r="B169" s="42"/>
      <c r="C169" s="203" t="s">
        <v>272</v>
      </c>
      <c r="D169" s="203" t="s">
        <v>140</v>
      </c>
      <c r="E169" s="204" t="s">
        <v>273</v>
      </c>
      <c r="F169" s="205" t="s">
        <v>274</v>
      </c>
      <c r="G169" s="206" t="s">
        <v>263</v>
      </c>
      <c r="H169" s="207">
        <v>0.34999999999999998</v>
      </c>
      <c r="I169" s="208"/>
      <c r="J169" s="209">
        <f>ROUND(I169*H169,2)</f>
        <v>0</v>
      </c>
      <c r="K169" s="205" t="s">
        <v>144</v>
      </c>
      <c r="L169" s="47"/>
      <c r="M169" s="210" t="s">
        <v>19</v>
      </c>
      <c r="N169" s="211" t="s">
        <v>43</v>
      </c>
      <c r="O169" s="87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4" t="s">
        <v>145</v>
      </c>
      <c r="AT169" s="214" t="s">
        <v>140</v>
      </c>
      <c r="AU169" s="214" t="s">
        <v>138</v>
      </c>
      <c r="AY169" s="20" t="s">
        <v>137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20" t="s">
        <v>138</v>
      </c>
      <c r="BK169" s="215">
        <f>ROUND(I169*H169,2)</f>
        <v>0</v>
      </c>
      <c r="BL169" s="20" t="s">
        <v>145</v>
      </c>
      <c r="BM169" s="214" t="s">
        <v>275</v>
      </c>
    </row>
    <row r="170" s="2" customFormat="1">
      <c r="A170" s="41"/>
      <c r="B170" s="42"/>
      <c r="C170" s="43"/>
      <c r="D170" s="216" t="s">
        <v>147</v>
      </c>
      <c r="E170" s="43"/>
      <c r="F170" s="217" t="s">
        <v>276</v>
      </c>
      <c r="G170" s="43"/>
      <c r="H170" s="43"/>
      <c r="I170" s="218"/>
      <c r="J170" s="43"/>
      <c r="K170" s="43"/>
      <c r="L170" s="47"/>
      <c r="M170" s="219"/>
      <c r="N170" s="220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147</v>
      </c>
      <c r="AU170" s="20" t="s">
        <v>138</v>
      </c>
    </row>
    <row r="171" s="2" customFormat="1" ht="21.75" customHeight="1">
      <c r="A171" s="41"/>
      <c r="B171" s="42"/>
      <c r="C171" s="203" t="s">
        <v>277</v>
      </c>
      <c r="D171" s="203" t="s">
        <v>140</v>
      </c>
      <c r="E171" s="204" t="s">
        <v>278</v>
      </c>
      <c r="F171" s="205" t="s">
        <v>279</v>
      </c>
      <c r="G171" s="206" t="s">
        <v>263</v>
      </c>
      <c r="H171" s="207">
        <v>0.34999999999999998</v>
      </c>
      <c r="I171" s="208"/>
      <c r="J171" s="209">
        <f>ROUND(I171*H171,2)</f>
        <v>0</v>
      </c>
      <c r="K171" s="205" t="s">
        <v>144</v>
      </c>
      <c r="L171" s="47"/>
      <c r="M171" s="210" t="s">
        <v>19</v>
      </c>
      <c r="N171" s="211" t="s">
        <v>43</v>
      </c>
      <c r="O171" s="87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4" t="s">
        <v>145</v>
      </c>
      <c r="AT171" s="214" t="s">
        <v>140</v>
      </c>
      <c r="AU171" s="214" t="s">
        <v>138</v>
      </c>
      <c r="AY171" s="20" t="s">
        <v>137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20" t="s">
        <v>138</v>
      </c>
      <c r="BK171" s="215">
        <f>ROUND(I171*H171,2)</f>
        <v>0</v>
      </c>
      <c r="BL171" s="20" t="s">
        <v>145</v>
      </c>
      <c r="BM171" s="214" t="s">
        <v>280</v>
      </c>
    </row>
    <row r="172" s="2" customFormat="1">
      <c r="A172" s="41"/>
      <c r="B172" s="42"/>
      <c r="C172" s="43"/>
      <c r="D172" s="216" t="s">
        <v>147</v>
      </c>
      <c r="E172" s="43"/>
      <c r="F172" s="217" t="s">
        <v>281</v>
      </c>
      <c r="G172" s="43"/>
      <c r="H172" s="43"/>
      <c r="I172" s="218"/>
      <c r="J172" s="43"/>
      <c r="K172" s="43"/>
      <c r="L172" s="47"/>
      <c r="M172" s="219"/>
      <c r="N172" s="220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147</v>
      </c>
      <c r="AU172" s="20" t="s">
        <v>138</v>
      </c>
    </row>
    <row r="173" s="2" customFormat="1" ht="21.75" customHeight="1">
      <c r="A173" s="41"/>
      <c r="B173" s="42"/>
      <c r="C173" s="203" t="s">
        <v>282</v>
      </c>
      <c r="D173" s="203" t="s">
        <v>140</v>
      </c>
      <c r="E173" s="204" t="s">
        <v>283</v>
      </c>
      <c r="F173" s="205" t="s">
        <v>284</v>
      </c>
      <c r="G173" s="206" t="s">
        <v>143</v>
      </c>
      <c r="H173" s="207">
        <v>1</v>
      </c>
      <c r="I173" s="208"/>
      <c r="J173" s="209">
        <f>ROUND(I173*H173,2)</f>
        <v>0</v>
      </c>
      <c r="K173" s="205" t="s">
        <v>144</v>
      </c>
      <c r="L173" s="47"/>
      <c r="M173" s="210" t="s">
        <v>19</v>
      </c>
      <c r="N173" s="211" t="s">
        <v>43</v>
      </c>
      <c r="O173" s="87"/>
      <c r="P173" s="212">
        <f>O173*H173</f>
        <v>0</v>
      </c>
      <c r="Q173" s="212">
        <v>0.1231</v>
      </c>
      <c r="R173" s="212">
        <f>Q173*H173</f>
        <v>0.1231</v>
      </c>
      <c r="S173" s="212">
        <v>0</v>
      </c>
      <c r="T173" s="213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4" t="s">
        <v>145</v>
      </c>
      <c r="AT173" s="214" t="s">
        <v>140</v>
      </c>
      <c r="AU173" s="214" t="s">
        <v>138</v>
      </c>
      <c r="AY173" s="20" t="s">
        <v>137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20" t="s">
        <v>138</v>
      </c>
      <c r="BK173" s="215">
        <f>ROUND(I173*H173,2)</f>
        <v>0</v>
      </c>
      <c r="BL173" s="20" t="s">
        <v>145</v>
      </c>
      <c r="BM173" s="214" t="s">
        <v>285</v>
      </c>
    </row>
    <row r="174" s="2" customFormat="1">
      <c r="A174" s="41"/>
      <c r="B174" s="42"/>
      <c r="C174" s="43"/>
      <c r="D174" s="216" t="s">
        <v>147</v>
      </c>
      <c r="E174" s="43"/>
      <c r="F174" s="217" t="s">
        <v>286</v>
      </c>
      <c r="G174" s="43"/>
      <c r="H174" s="43"/>
      <c r="I174" s="218"/>
      <c r="J174" s="43"/>
      <c r="K174" s="43"/>
      <c r="L174" s="47"/>
      <c r="M174" s="219"/>
      <c r="N174" s="220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147</v>
      </c>
      <c r="AU174" s="20" t="s">
        <v>138</v>
      </c>
    </row>
    <row r="175" s="2" customFormat="1" ht="24.15" customHeight="1">
      <c r="A175" s="41"/>
      <c r="B175" s="42"/>
      <c r="C175" s="203" t="s">
        <v>287</v>
      </c>
      <c r="D175" s="203" t="s">
        <v>140</v>
      </c>
      <c r="E175" s="204" t="s">
        <v>288</v>
      </c>
      <c r="F175" s="205" t="s">
        <v>289</v>
      </c>
      <c r="G175" s="206" t="s">
        <v>252</v>
      </c>
      <c r="H175" s="207">
        <v>25</v>
      </c>
      <c r="I175" s="208"/>
      <c r="J175" s="209">
        <f>ROUND(I175*H175,2)</f>
        <v>0</v>
      </c>
      <c r="K175" s="205" t="s">
        <v>144</v>
      </c>
      <c r="L175" s="47"/>
      <c r="M175" s="210" t="s">
        <v>19</v>
      </c>
      <c r="N175" s="211" t="s">
        <v>43</v>
      </c>
      <c r="O175" s="87"/>
      <c r="P175" s="212">
        <f>O175*H175</f>
        <v>0</v>
      </c>
      <c r="Q175" s="212">
        <v>0.023460000000000002</v>
      </c>
      <c r="R175" s="212">
        <f>Q175*H175</f>
        <v>0.58650000000000002</v>
      </c>
      <c r="S175" s="212">
        <v>0</v>
      </c>
      <c r="T175" s="213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4" t="s">
        <v>290</v>
      </c>
      <c r="AT175" s="214" t="s">
        <v>140</v>
      </c>
      <c r="AU175" s="214" t="s">
        <v>138</v>
      </c>
      <c r="AY175" s="20" t="s">
        <v>137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20" t="s">
        <v>138</v>
      </c>
      <c r="BK175" s="215">
        <f>ROUND(I175*H175,2)</f>
        <v>0</v>
      </c>
      <c r="BL175" s="20" t="s">
        <v>290</v>
      </c>
      <c r="BM175" s="214" t="s">
        <v>291</v>
      </c>
    </row>
    <row r="176" s="2" customFormat="1">
      <c r="A176" s="41"/>
      <c r="B176" s="42"/>
      <c r="C176" s="43"/>
      <c r="D176" s="216" t="s">
        <v>147</v>
      </c>
      <c r="E176" s="43"/>
      <c r="F176" s="217" t="s">
        <v>292</v>
      </c>
      <c r="G176" s="43"/>
      <c r="H176" s="43"/>
      <c r="I176" s="218"/>
      <c r="J176" s="43"/>
      <c r="K176" s="43"/>
      <c r="L176" s="47"/>
      <c r="M176" s="219"/>
      <c r="N176" s="220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147</v>
      </c>
      <c r="AU176" s="20" t="s">
        <v>138</v>
      </c>
    </row>
    <row r="177" s="2" customFormat="1" ht="16.5" customHeight="1">
      <c r="A177" s="41"/>
      <c r="B177" s="42"/>
      <c r="C177" s="203" t="s">
        <v>293</v>
      </c>
      <c r="D177" s="203" t="s">
        <v>140</v>
      </c>
      <c r="E177" s="204" t="s">
        <v>294</v>
      </c>
      <c r="F177" s="205" t="s">
        <v>295</v>
      </c>
      <c r="G177" s="206" t="s">
        <v>143</v>
      </c>
      <c r="H177" s="207">
        <v>1</v>
      </c>
      <c r="I177" s="208"/>
      <c r="J177" s="209">
        <f>ROUND(I177*H177,2)</f>
        <v>0</v>
      </c>
      <c r="K177" s="205" t="s">
        <v>144</v>
      </c>
      <c r="L177" s="47"/>
      <c r="M177" s="210" t="s">
        <v>19</v>
      </c>
      <c r="N177" s="211" t="s">
        <v>43</v>
      </c>
      <c r="O177" s="87"/>
      <c r="P177" s="212">
        <f>O177*H177</f>
        <v>0</v>
      </c>
      <c r="Q177" s="212">
        <v>0.061199999999999997</v>
      </c>
      <c r="R177" s="212">
        <f>Q177*H177</f>
        <v>0.061199999999999997</v>
      </c>
      <c r="S177" s="212">
        <v>0</v>
      </c>
      <c r="T177" s="213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4" t="s">
        <v>145</v>
      </c>
      <c r="AT177" s="214" t="s">
        <v>140</v>
      </c>
      <c r="AU177" s="214" t="s">
        <v>138</v>
      </c>
      <c r="AY177" s="20" t="s">
        <v>137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20" t="s">
        <v>138</v>
      </c>
      <c r="BK177" s="215">
        <f>ROUND(I177*H177,2)</f>
        <v>0</v>
      </c>
      <c r="BL177" s="20" t="s">
        <v>145</v>
      </c>
      <c r="BM177" s="214" t="s">
        <v>296</v>
      </c>
    </row>
    <row r="178" s="2" customFormat="1">
      <c r="A178" s="41"/>
      <c r="B178" s="42"/>
      <c r="C178" s="43"/>
      <c r="D178" s="216" t="s">
        <v>147</v>
      </c>
      <c r="E178" s="43"/>
      <c r="F178" s="217" t="s">
        <v>297</v>
      </c>
      <c r="G178" s="43"/>
      <c r="H178" s="43"/>
      <c r="I178" s="218"/>
      <c r="J178" s="43"/>
      <c r="K178" s="43"/>
      <c r="L178" s="47"/>
      <c r="M178" s="219"/>
      <c r="N178" s="220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147</v>
      </c>
      <c r="AU178" s="20" t="s">
        <v>138</v>
      </c>
    </row>
    <row r="179" s="13" customFormat="1">
      <c r="A179" s="13"/>
      <c r="B179" s="221"/>
      <c r="C179" s="222"/>
      <c r="D179" s="223" t="s">
        <v>149</v>
      </c>
      <c r="E179" s="224" t="s">
        <v>19</v>
      </c>
      <c r="F179" s="225" t="s">
        <v>298</v>
      </c>
      <c r="G179" s="222"/>
      <c r="H179" s="226">
        <v>1</v>
      </c>
      <c r="I179" s="227"/>
      <c r="J179" s="222"/>
      <c r="K179" s="222"/>
      <c r="L179" s="228"/>
      <c r="M179" s="229"/>
      <c r="N179" s="230"/>
      <c r="O179" s="230"/>
      <c r="P179" s="230"/>
      <c r="Q179" s="230"/>
      <c r="R179" s="230"/>
      <c r="S179" s="230"/>
      <c r="T179" s="23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2" t="s">
        <v>149</v>
      </c>
      <c r="AU179" s="232" t="s">
        <v>138</v>
      </c>
      <c r="AV179" s="13" t="s">
        <v>138</v>
      </c>
      <c r="AW179" s="13" t="s">
        <v>32</v>
      </c>
      <c r="AX179" s="13" t="s">
        <v>79</v>
      </c>
      <c r="AY179" s="232" t="s">
        <v>137</v>
      </c>
    </row>
    <row r="180" s="2" customFormat="1" ht="16.5" customHeight="1">
      <c r="A180" s="41"/>
      <c r="B180" s="42"/>
      <c r="C180" s="203" t="s">
        <v>299</v>
      </c>
      <c r="D180" s="203" t="s">
        <v>140</v>
      </c>
      <c r="E180" s="204" t="s">
        <v>300</v>
      </c>
      <c r="F180" s="205" t="s">
        <v>301</v>
      </c>
      <c r="G180" s="206" t="s">
        <v>143</v>
      </c>
      <c r="H180" s="207">
        <v>3</v>
      </c>
      <c r="I180" s="208"/>
      <c r="J180" s="209">
        <f>ROUND(I180*H180,2)</f>
        <v>0</v>
      </c>
      <c r="K180" s="205" t="s">
        <v>144</v>
      </c>
      <c r="L180" s="47"/>
      <c r="M180" s="210" t="s">
        <v>19</v>
      </c>
      <c r="N180" s="211" t="s">
        <v>43</v>
      </c>
      <c r="O180" s="87"/>
      <c r="P180" s="212">
        <f>O180*H180</f>
        <v>0</v>
      </c>
      <c r="Q180" s="212">
        <v>0.11</v>
      </c>
      <c r="R180" s="212">
        <f>Q180*H180</f>
        <v>0.33000000000000002</v>
      </c>
      <c r="S180" s="212">
        <v>0</v>
      </c>
      <c r="T180" s="213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4" t="s">
        <v>145</v>
      </c>
      <c r="AT180" s="214" t="s">
        <v>140</v>
      </c>
      <c r="AU180" s="214" t="s">
        <v>138</v>
      </c>
      <c r="AY180" s="20" t="s">
        <v>137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20" t="s">
        <v>138</v>
      </c>
      <c r="BK180" s="215">
        <f>ROUND(I180*H180,2)</f>
        <v>0</v>
      </c>
      <c r="BL180" s="20" t="s">
        <v>145</v>
      </c>
      <c r="BM180" s="214" t="s">
        <v>302</v>
      </c>
    </row>
    <row r="181" s="2" customFormat="1">
      <c r="A181" s="41"/>
      <c r="B181" s="42"/>
      <c r="C181" s="43"/>
      <c r="D181" s="216" t="s">
        <v>147</v>
      </c>
      <c r="E181" s="43"/>
      <c r="F181" s="217" t="s">
        <v>303</v>
      </c>
      <c r="G181" s="43"/>
      <c r="H181" s="43"/>
      <c r="I181" s="218"/>
      <c r="J181" s="43"/>
      <c r="K181" s="43"/>
      <c r="L181" s="47"/>
      <c r="M181" s="219"/>
      <c r="N181" s="220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147</v>
      </c>
      <c r="AU181" s="20" t="s">
        <v>138</v>
      </c>
    </row>
    <row r="182" s="13" customFormat="1">
      <c r="A182" s="13"/>
      <c r="B182" s="221"/>
      <c r="C182" s="222"/>
      <c r="D182" s="223" t="s">
        <v>149</v>
      </c>
      <c r="E182" s="224" t="s">
        <v>19</v>
      </c>
      <c r="F182" s="225" t="s">
        <v>304</v>
      </c>
      <c r="G182" s="222"/>
      <c r="H182" s="226">
        <v>3</v>
      </c>
      <c r="I182" s="227"/>
      <c r="J182" s="222"/>
      <c r="K182" s="222"/>
      <c r="L182" s="228"/>
      <c r="M182" s="229"/>
      <c r="N182" s="230"/>
      <c r="O182" s="230"/>
      <c r="P182" s="230"/>
      <c r="Q182" s="230"/>
      <c r="R182" s="230"/>
      <c r="S182" s="230"/>
      <c r="T182" s="23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2" t="s">
        <v>149</v>
      </c>
      <c r="AU182" s="232" t="s">
        <v>138</v>
      </c>
      <c r="AV182" s="13" t="s">
        <v>138</v>
      </c>
      <c r="AW182" s="13" t="s">
        <v>32</v>
      </c>
      <c r="AX182" s="13" t="s">
        <v>79</v>
      </c>
      <c r="AY182" s="232" t="s">
        <v>137</v>
      </c>
    </row>
    <row r="183" s="12" customFormat="1" ht="22.8" customHeight="1">
      <c r="A183" s="12"/>
      <c r="B183" s="187"/>
      <c r="C183" s="188"/>
      <c r="D183" s="189" t="s">
        <v>70</v>
      </c>
      <c r="E183" s="201" t="s">
        <v>190</v>
      </c>
      <c r="F183" s="201" t="s">
        <v>305</v>
      </c>
      <c r="G183" s="188"/>
      <c r="H183" s="188"/>
      <c r="I183" s="191"/>
      <c r="J183" s="202">
        <f>BK183</f>
        <v>0</v>
      </c>
      <c r="K183" s="188"/>
      <c r="L183" s="193"/>
      <c r="M183" s="194"/>
      <c r="N183" s="195"/>
      <c r="O183" s="195"/>
      <c r="P183" s="196">
        <f>SUM(P184:P224)</f>
        <v>0</v>
      </c>
      <c r="Q183" s="195"/>
      <c r="R183" s="196">
        <f>SUM(R184:R224)</f>
        <v>0.01222</v>
      </c>
      <c r="S183" s="195"/>
      <c r="T183" s="197">
        <f>SUM(T184:T224)</f>
        <v>6.0171999999999999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98" t="s">
        <v>79</v>
      </c>
      <c r="AT183" s="199" t="s">
        <v>70</v>
      </c>
      <c r="AU183" s="199" t="s">
        <v>79</v>
      </c>
      <c r="AY183" s="198" t="s">
        <v>137</v>
      </c>
      <c r="BK183" s="200">
        <f>SUM(BK184:BK224)</f>
        <v>0</v>
      </c>
    </row>
    <row r="184" s="2" customFormat="1" ht="24.15" customHeight="1">
      <c r="A184" s="41"/>
      <c r="B184" s="42"/>
      <c r="C184" s="203" t="s">
        <v>306</v>
      </c>
      <c r="D184" s="203" t="s">
        <v>140</v>
      </c>
      <c r="E184" s="204" t="s">
        <v>307</v>
      </c>
      <c r="F184" s="205" t="s">
        <v>308</v>
      </c>
      <c r="G184" s="206" t="s">
        <v>143</v>
      </c>
      <c r="H184" s="207">
        <v>53</v>
      </c>
      <c r="I184" s="208"/>
      <c r="J184" s="209">
        <f>ROUND(I184*H184,2)</f>
        <v>0</v>
      </c>
      <c r="K184" s="205" t="s">
        <v>144</v>
      </c>
      <c r="L184" s="47"/>
      <c r="M184" s="210" t="s">
        <v>19</v>
      </c>
      <c r="N184" s="211" t="s">
        <v>43</v>
      </c>
      <c r="O184" s="87"/>
      <c r="P184" s="212">
        <f>O184*H184</f>
        <v>0</v>
      </c>
      <c r="Q184" s="212">
        <v>0.00012999999999999999</v>
      </c>
      <c r="R184" s="212">
        <f>Q184*H184</f>
        <v>0.0068899999999999994</v>
      </c>
      <c r="S184" s="212">
        <v>0</v>
      </c>
      <c r="T184" s="213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4" t="s">
        <v>145</v>
      </c>
      <c r="AT184" s="214" t="s">
        <v>140</v>
      </c>
      <c r="AU184" s="214" t="s">
        <v>138</v>
      </c>
      <c r="AY184" s="20" t="s">
        <v>137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20" t="s">
        <v>138</v>
      </c>
      <c r="BK184" s="215">
        <f>ROUND(I184*H184,2)</f>
        <v>0</v>
      </c>
      <c r="BL184" s="20" t="s">
        <v>145</v>
      </c>
      <c r="BM184" s="214" t="s">
        <v>309</v>
      </c>
    </row>
    <row r="185" s="2" customFormat="1">
      <c r="A185" s="41"/>
      <c r="B185" s="42"/>
      <c r="C185" s="43"/>
      <c r="D185" s="216" t="s">
        <v>147</v>
      </c>
      <c r="E185" s="43"/>
      <c r="F185" s="217" t="s">
        <v>310</v>
      </c>
      <c r="G185" s="43"/>
      <c r="H185" s="43"/>
      <c r="I185" s="218"/>
      <c r="J185" s="43"/>
      <c r="K185" s="43"/>
      <c r="L185" s="47"/>
      <c r="M185" s="219"/>
      <c r="N185" s="220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147</v>
      </c>
      <c r="AU185" s="20" t="s">
        <v>138</v>
      </c>
    </row>
    <row r="186" s="2" customFormat="1" ht="24.15" customHeight="1">
      <c r="A186" s="41"/>
      <c r="B186" s="42"/>
      <c r="C186" s="203" t="s">
        <v>311</v>
      </c>
      <c r="D186" s="203" t="s">
        <v>140</v>
      </c>
      <c r="E186" s="204" t="s">
        <v>312</v>
      </c>
      <c r="F186" s="205" t="s">
        <v>313</v>
      </c>
      <c r="G186" s="206" t="s">
        <v>143</v>
      </c>
      <c r="H186" s="207">
        <v>18</v>
      </c>
      <c r="I186" s="208"/>
      <c r="J186" s="209">
        <f>ROUND(I186*H186,2)</f>
        <v>0</v>
      </c>
      <c r="K186" s="205" t="s">
        <v>144</v>
      </c>
      <c r="L186" s="47"/>
      <c r="M186" s="210" t="s">
        <v>19</v>
      </c>
      <c r="N186" s="211" t="s">
        <v>43</v>
      </c>
      <c r="O186" s="87"/>
      <c r="P186" s="212">
        <f>O186*H186</f>
        <v>0</v>
      </c>
      <c r="Q186" s="212">
        <v>1.0000000000000001E-05</v>
      </c>
      <c r="R186" s="212">
        <f>Q186*H186</f>
        <v>0.00018000000000000001</v>
      </c>
      <c r="S186" s="212">
        <v>0</v>
      </c>
      <c r="T186" s="213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4" t="s">
        <v>145</v>
      </c>
      <c r="AT186" s="214" t="s">
        <v>140</v>
      </c>
      <c r="AU186" s="214" t="s">
        <v>138</v>
      </c>
      <c r="AY186" s="20" t="s">
        <v>137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20" t="s">
        <v>138</v>
      </c>
      <c r="BK186" s="215">
        <f>ROUND(I186*H186,2)</f>
        <v>0</v>
      </c>
      <c r="BL186" s="20" t="s">
        <v>145</v>
      </c>
      <c r="BM186" s="214" t="s">
        <v>314</v>
      </c>
    </row>
    <row r="187" s="2" customFormat="1">
      <c r="A187" s="41"/>
      <c r="B187" s="42"/>
      <c r="C187" s="43"/>
      <c r="D187" s="216" t="s">
        <v>147</v>
      </c>
      <c r="E187" s="43"/>
      <c r="F187" s="217" t="s">
        <v>315</v>
      </c>
      <c r="G187" s="43"/>
      <c r="H187" s="43"/>
      <c r="I187" s="218"/>
      <c r="J187" s="43"/>
      <c r="K187" s="43"/>
      <c r="L187" s="47"/>
      <c r="M187" s="219"/>
      <c r="N187" s="220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147</v>
      </c>
      <c r="AU187" s="20" t="s">
        <v>138</v>
      </c>
    </row>
    <row r="188" s="2" customFormat="1" ht="24.15" customHeight="1">
      <c r="A188" s="41"/>
      <c r="B188" s="42"/>
      <c r="C188" s="203" t="s">
        <v>316</v>
      </c>
      <c r="D188" s="203" t="s">
        <v>140</v>
      </c>
      <c r="E188" s="204" t="s">
        <v>317</v>
      </c>
      <c r="F188" s="205" t="s">
        <v>318</v>
      </c>
      <c r="G188" s="206" t="s">
        <v>143</v>
      </c>
      <c r="H188" s="207">
        <v>53</v>
      </c>
      <c r="I188" s="208"/>
      <c r="J188" s="209">
        <f>ROUND(I188*H188,2)</f>
        <v>0</v>
      </c>
      <c r="K188" s="205" t="s">
        <v>144</v>
      </c>
      <c r="L188" s="47"/>
      <c r="M188" s="210" t="s">
        <v>19</v>
      </c>
      <c r="N188" s="211" t="s">
        <v>43</v>
      </c>
      <c r="O188" s="87"/>
      <c r="P188" s="212">
        <f>O188*H188</f>
        <v>0</v>
      </c>
      <c r="Q188" s="212">
        <v>4.0000000000000003E-05</v>
      </c>
      <c r="R188" s="212">
        <f>Q188*H188</f>
        <v>0.0021200000000000004</v>
      </c>
      <c r="S188" s="212">
        <v>0</v>
      </c>
      <c r="T188" s="213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4" t="s">
        <v>145</v>
      </c>
      <c r="AT188" s="214" t="s">
        <v>140</v>
      </c>
      <c r="AU188" s="214" t="s">
        <v>138</v>
      </c>
      <c r="AY188" s="20" t="s">
        <v>137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20" t="s">
        <v>138</v>
      </c>
      <c r="BK188" s="215">
        <f>ROUND(I188*H188,2)</f>
        <v>0</v>
      </c>
      <c r="BL188" s="20" t="s">
        <v>145</v>
      </c>
      <c r="BM188" s="214" t="s">
        <v>319</v>
      </c>
    </row>
    <row r="189" s="2" customFormat="1">
      <c r="A189" s="41"/>
      <c r="B189" s="42"/>
      <c r="C189" s="43"/>
      <c r="D189" s="216" t="s">
        <v>147</v>
      </c>
      <c r="E189" s="43"/>
      <c r="F189" s="217" t="s">
        <v>320</v>
      </c>
      <c r="G189" s="43"/>
      <c r="H189" s="43"/>
      <c r="I189" s="218"/>
      <c r="J189" s="43"/>
      <c r="K189" s="43"/>
      <c r="L189" s="47"/>
      <c r="M189" s="219"/>
      <c r="N189" s="220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147</v>
      </c>
      <c r="AU189" s="20" t="s">
        <v>138</v>
      </c>
    </row>
    <row r="190" s="2" customFormat="1" ht="16.5" customHeight="1">
      <c r="A190" s="41"/>
      <c r="B190" s="42"/>
      <c r="C190" s="203" t="s">
        <v>321</v>
      </c>
      <c r="D190" s="203" t="s">
        <v>140</v>
      </c>
      <c r="E190" s="204" t="s">
        <v>322</v>
      </c>
      <c r="F190" s="205" t="s">
        <v>323</v>
      </c>
      <c r="G190" s="206" t="s">
        <v>143</v>
      </c>
      <c r="H190" s="207">
        <v>53</v>
      </c>
      <c r="I190" s="208"/>
      <c r="J190" s="209">
        <f>ROUND(I190*H190,2)</f>
        <v>0</v>
      </c>
      <c r="K190" s="205" t="s">
        <v>144</v>
      </c>
      <c r="L190" s="47"/>
      <c r="M190" s="210" t="s">
        <v>19</v>
      </c>
      <c r="N190" s="211" t="s">
        <v>43</v>
      </c>
      <c r="O190" s="87"/>
      <c r="P190" s="212">
        <f>O190*H190</f>
        <v>0</v>
      </c>
      <c r="Q190" s="212">
        <v>1.0000000000000001E-05</v>
      </c>
      <c r="R190" s="212">
        <f>Q190*H190</f>
        <v>0.00053000000000000009</v>
      </c>
      <c r="S190" s="212">
        <v>0</v>
      </c>
      <c r="T190" s="213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4" t="s">
        <v>145</v>
      </c>
      <c r="AT190" s="214" t="s">
        <v>140</v>
      </c>
      <c r="AU190" s="214" t="s">
        <v>138</v>
      </c>
      <c r="AY190" s="20" t="s">
        <v>137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20" t="s">
        <v>138</v>
      </c>
      <c r="BK190" s="215">
        <f>ROUND(I190*H190,2)</f>
        <v>0</v>
      </c>
      <c r="BL190" s="20" t="s">
        <v>145</v>
      </c>
      <c r="BM190" s="214" t="s">
        <v>324</v>
      </c>
    </row>
    <row r="191" s="2" customFormat="1">
      <c r="A191" s="41"/>
      <c r="B191" s="42"/>
      <c r="C191" s="43"/>
      <c r="D191" s="216" t="s">
        <v>147</v>
      </c>
      <c r="E191" s="43"/>
      <c r="F191" s="217" t="s">
        <v>325</v>
      </c>
      <c r="G191" s="43"/>
      <c r="H191" s="43"/>
      <c r="I191" s="218"/>
      <c r="J191" s="43"/>
      <c r="K191" s="43"/>
      <c r="L191" s="47"/>
      <c r="M191" s="219"/>
      <c r="N191" s="220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147</v>
      </c>
      <c r="AU191" s="20" t="s">
        <v>138</v>
      </c>
    </row>
    <row r="192" s="2" customFormat="1" ht="16.5" customHeight="1">
      <c r="A192" s="41"/>
      <c r="B192" s="42"/>
      <c r="C192" s="203" t="s">
        <v>326</v>
      </c>
      <c r="D192" s="203" t="s">
        <v>140</v>
      </c>
      <c r="E192" s="204" t="s">
        <v>327</v>
      </c>
      <c r="F192" s="205" t="s">
        <v>328</v>
      </c>
      <c r="G192" s="206" t="s">
        <v>143</v>
      </c>
      <c r="H192" s="207">
        <v>5.5</v>
      </c>
      <c r="I192" s="208"/>
      <c r="J192" s="209">
        <f>ROUND(I192*H192,2)</f>
        <v>0</v>
      </c>
      <c r="K192" s="205" t="s">
        <v>144</v>
      </c>
      <c r="L192" s="47"/>
      <c r="M192" s="210" t="s">
        <v>19</v>
      </c>
      <c r="N192" s="211" t="s">
        <v>43</v>
      </c>
      <c r="O192" s="87"/>
      <c r="P192" s="212">
        <f>O192*H192</f>
        <v>0</v>
      </c>
      <c r="Q192" s="212">
        <v>0</v>
      </c>
      <c r="R192" s="212">
        <f>Q192*H192</f>
        <v>0</v>
      </c>
      <c r="S192" s="212">
        <v>0.18099999999999999</v>
      </c>
      <c r="T192" s="213">
        <f>S192*H192</f>
        <v>0.99549999999999994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4" t="s">
        <v>145</v>
      </c>
      <c r="AT192" s="214" t="s">
        <v>140</v>
      </c>
      <c r="AU192" s="214" t="s">
        <v>138</v>
      </c>
      <c r="AY192" s="20" t="s">
        <v>137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20" t="s">
        <v>138</v>
      </c>
      <c r="BK192" s="215">
        <f>ROUND(I192*H192,2)</f>
        <v>0</v>
      </c>
      <c r="BL192" s="20" t="s">
        <v>145</v>
      </c>
      <c r="BM192" s="214" t="s">
        <v>329</v>
      </c>
    </row>
    <row r="193" s="2" customFormat="1">
      <c r="A193" s="41"/>
      <c r="B193" s="42"/>
      <c r="C193" s="43"/>
      <c r="D193" s="216" t="s">
        <v>147</v>
      </c>
      <c r="E193" s="43"/>
      <c r="F193" s="217" t="s">
        <v>330</v>
      </c>
      <c r="G193" s="43"/>
      <c r="H193" s="43"/>
      <c r="I193" s="218"/>
      <c r="J193" s="43"/>
      <c r="K193" s="43"/>
      <c r="L193" s="47"/>
      <c r="M193" s="219"/>
      <c r="N193" s="220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147</v>
      </c>
      <c r="AU193" s="20" t="s">
        <v>138</v>
      </c>
    </row>
    <row r="194" s="2" customFormat="1" ht="16.5" customHeight="1">
      <c r="A194" s="41"/>
      <c r="B194" s="42"/>
      <c r="C194" s="203" t="s">
        <v>331</v>
      </c>
      <c r="D194" s="203" t="s">
        <v>140</v>
      </c>
      <c r="E194" s="204" t="s">
        <v>332</v>
      </c>
      <c r="F194" s="205" t="s">
        <v>333</v>
      </c>
      <c r="G194" s="206" t="s">
        <v>143</v>
      </c>
      <c r="H194" s="207">
        <v>4.2000000000000002</v>
      </c>
      <c r="I194" s="208"/>
      <c r="J194" s="209">
        <f>ROUND(I194*H194,2)</f>
        <v>0</v>
      </c>
      <c r="K194" s="205" t="s">
        <v>144</v>
      </c>
      <c r="L194" s="47"/>
      <c r="M194" s="210" t="s">
        <v>19</v>
      </c>
      <c r="N194" s="211" t="s">
        <v>43</v>
      </c>
      <c r="O194" s="87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4" t="s">
        <v>145</v>
      </c>
      <c r="AT194" s="214" t="s">
        <v>140</v>
      </c>
      <c r="AU194" s="214" t="s">
        <v>138</v>
      </c>
      <c r="AY194" s="20" t="s">
        <v>137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20" t="s">
        <v>138</v>
      </c>
      <c r="BK194" s="215">
        <f>ROUND(I194*H194,2)</f>
        <v>0</v>
      </c>
      <c r="BL194" s="20" t="s">
        <v>145</v>
      </c>
      <c r="BM194" s="214" t="s">
        <v>334</v>
      </c>
    </row>
    <row r="195" s="2" customFormat="1">
      <c r="A195" s="41"/>
      <c r="B195" s="42"/>
      <c r="C195" s="43"/>
      <c r="D195" s="216" t="s">
        <v>147</v>
      </c>
      <c r="E195" s="43"/>
      <c r="F195" s="217" t="s">
        <v>335</v>
      </c>
      <c r="G195" s="43"/>
      <c r="H195" s="43"/>
      <c r="I195" s="218"/>
      <c r="J195" s="43"/>
      <c r="K195" s="43"/>
      <c r="L195" s="47"/>
      <c r="M195" s="219"/>
      <c r="N195" s="220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147</v>
      </c>
      <c r="AU195" s="20" t="s">
        <v>138</v>
      </c>
    </row>
    <row r="196" s="2" customFormat="1" ht="21.75" customHeight="1">
      <c r="A196" s="41"/>
      <c r="B196" s="42"/>
      <c r="C196" s="203" t="s">
        <v>336</v>
      </c>
      <c r="D196" s="203" t="s">
        <v>140</v>
      </c>
      <c r="E196" s="204" t="s">
        <v>337</v>
      </c>
      <c r="F196" s="205" t="s">
        <v>338</v>
      </c>
      <c r="G196" s="206" t="s">
        <v>252</v>
      </c>
      <c r="H196" s="207">
        <v>55</v>
      </c>
      <c r="I196" s="208"/>
      <c r="J196" s="209">
        <f>ROUND(I196*H196,2)</f>
        <v>0</v>
      </c>
      <c r="K196" s="205" t="s">
        <v>144</v>
      </c>
      <c r="L196" s="47"/>
      <c r="M196" s="210" t="s">
        <v>19</v>
      </c>
      <c r="N196" s="211" t="s">
        <v>43</v>
      </c>
      <c r="O196" s="87"/>
      <c r="P196" s="212">
        <f>O196*H196</f>
        <v>0</v>
      </c>
      <c r="Q196" s="212">
        <v>0</v>
      </c>
      <c r="R196" s="212">
        <f>Q196*H196</f>
        <v>0</v>
      </c>
      <c r="S196" s="212">
        <v>0.002</v>
      </c>
      <c r="T196" s="213">
        <f>S196*H196</f>
        <v>0.11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4" t="s">
        <v>145</v>
      </c>
      <c r="AT196" s="214" t="s">
        <v>140</v>
      </c>
      <c r="AU196" s="214" t="s">
        <v>138</v>
      </c>
      <c r="AY196" s="20" t="s">
        <v>137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20" t="s">
        <v>138</v>
      </c>
      <c r="BK196" s="215">
        <f>ROUND(I196*H196,2)</f>
        <v>0</v>
      </c>
      <c r="BL196" s="20" t="s">
        <v>145</v>
      </c>
      <c r="BM196" s="214" t="s">
        <v>339</v>
      </c>
    </row>
    <row r="197" s="2" customFormat="1">
      <c r="A197" s="41"/>
      <c r="B197" s="42"/>
      <c r="C197" s="43"/>
      <c r="D197" s="216" t="s">
        <v>147</v>
      </c>
      <c r="E197" s="43"/>
      <c r="F197" s="217" t="s">
        <v>340</v>
      </c>
      <c r="G197" s="43"/>
      <c r="H197" s="43"/>
      <c r="I197" s="218"/>
      <c r="J197" s="43"/>
      <c r="K197" s="43"/>
      <c r="L197" s="47"/>
      <c r="M197" s="219"/>
      <c r="N197" s="220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147</v>
      </c>
      <c r="AU197" s="20" t="s">
        <v>138</v>
      </c>
    </row>
    <row r="198" s="2" customFormat="1" ht="21.75" customHeight="1">
      <c r="A198" s="41"/>
      <c r="B198" s="42"/>
      <c r="C198" s="203" t="s">
        <v>341</v>
      </c>
      <c r="D198" s="203" t="s">
        <v>140</v>
      </c>
      <c r="E198" s="204" t="s">
        <v>342</v>
      </c>
      <c r="F198" s="205" t="s">
        <v>343</v>
      </c>
      <c r="G198" s="206" t="s">
        <v>252</v>
      </c>
      <c r="H198" s="207">
        <v>15</v>
      </c>
      <c r="I198" s="208"/>
      <c r="J198" s="209">
        <f>ROUND(I198*H198,2)</f>
        <v>0</v>
      </c>
      <c r="K198" s="205" t="s">
        <v>144</v>
      </c>
      <c r="L198" s="47"/>
      <c r="M198" s="210" t="s">
        <v>19</v>
      </c>
      <c r="N198" s="211" t="s">
        <v>43</v>
      </c>
      <c r="O198" s="87"/>
      <c r="P198" s="212">
        <f>O198*H198</f>
        <v>0</v>
      </c>
      <c r="Q198" s="212">
        <v>0</v>
      </c>
      <c r="R198" s="212">
        <f>Q198*H198</f>
        <v>0</v>
      </c>
      <c r="S198" s="212">
        <v>0.0060000000000000001</v>
      </c>
      <c r="T198" s="213">
        <f>S198*H198</f>
        <v>0.089999999999999997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4" t="s">
        <v>145</v>
      </c>
      <c r="AT198" s="214" t="s">
        <v>140</v>
      </c>
      <c r="AU198" s="214" t="s">
        <v>138</v>
      </c>
      <c r="AY198" s="20" t="s">
        <v>137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20" t="s">
        <v>138</v>
      </c>
      <c r="BK198" s="215">
        <f>ROUND(I198*H198,2)</f>
        <v>0</v>
      </c>
      <c r="BL198" s="20" t="s">
        <v>145</v>
      </c>
      <c r="BM198" s="214" t="s">
        <v>344</v>
      </c>
    </row>
    <row r="199" s="2" customFormat="1">
      <c r="A199" s="41"/>
      <c r="B199" s="42"/>
      <c r="C199" s="43"/>
      <c r="D199" s="216" t="s">
        <v>147</v>
      </c>
      <c r="E199" s="43"/>
      <c r="F199" s="217" t="s">
        <v>345</v>
      </c>
      <c r="G199" s="43"/>
      <c r="H199" s="43"/>
      <c r="I199" s="218"/>
      <c r="J199" s="43"/>
      <c r="K199" s="43"/>
      <c r="L199" s="47"/>
      <c r="M199" s="219"/>
      <c r="N199" s="220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147</v>
      </c>
      <c r="AU199" s="20" t="s">
        <v>138</v>
      </c>
    </row>
    <row r="200" s="2" customFormat="1" ht="21.75" customHeight="1">
      <c r="A200" s="41"/>
      <c r="B200" s="42"/>
      <c r="C200" s="203" t="s">
        <v>346</v>
      </c>
      <c r="D200" s="203" t="s">
        <v>140</v>
      </c>
      <c r="E200" s="204" t="s">
        <v>347</v>
      </c>
      <c r="F200" s="205" t="s">
        <v>348</v>
      </c>
      <c r="G200" s="206" t="s">
        <v>252</v>
      </c>
      <c r="H200" s="207">
        <v>30</v>
      </c>
      <c r="I200" s="208"/>
      <c r="J200" s="209">
        <f>ROUND(I200*H200,2)</f>
        <v>0</v>
      </c>
      <c r="K200" s="205" t="s">
        <v>144</v>
      </c>
      <c r="L200" s="47"/>
      <c r="M200" s="210" t="s">
        <v>19</v>
      </c>
      <c r="N200" s="211" t="s">
        <v>43</v>
      </c>
      <c r="O200" s="87"/>
      <c r="P200" s="212">
        <f>O200*H200</f>
        <v>0</v>
      </c>
      <c r="Q200" s="212">
        <v>0</v>
      </c>
      <c r="R200" s="212">
        <f>Q200*H200</f>
        <v>0</v>
      </c>
      <c r="S200" s="212">
        <v>0.0089999999999999993</v>
      </c>
      <c r="T200" s="213">
        <f>S200*H200</f>
        <v>0.26999999999999996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4" t="s">
        <v>145</v>
      </c>
      <c r="AT200" s="214" t="s">
        <v>140</v>
      </c>
      <c r="AU200" s="214" t="s">
        <v>138</v>
      </c>
      <c r="AY200" s="20" t="s">
        <v>137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20" t="s">
        <v>138</v>
      </c>
      <c r="BK200" s="215">
        <f>ROUND(I200*H200,2)</f>
        <v>0</v>
      </c>
      <c r="BL200" s="20" t="s">
        <v>145</v>
      </c>
      <c r="BM200" s="214" t="s">
        <v>349</v>
      </c>
    </row>
    <row r="201" s="2" customFormat="1">
      <c r="A201" s="41"/>
      <c r="B201" s="42"/>
      <c r="C201" s="43"/>
      <c r="D201" s="216" t="s">
        <v>147</v>
      </c>
      <c r="E201" s="43"/>
      <c r="F201" s="217" t="s">
        <v>350</v>
      </c>
      <c r="G201" s="43"/>
      <c r="H201" s="43"/>
      <c r="I201" s="218"/>
      <c r="J201" s="43"/>
      <c r="K201" s="43"/>
      <c r="L201" s="47"/>
      <c r="M201" s="219"/>
      <c r="N201" s="220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147</v>
      </c>
      <c r="AU201" s="20" t="s">
        <v>138</v>
      </c>
    </row>
    <row r="202" s="13" customFormat="1">
      <c r="A202" s="13"/>
      <c r="B202" s="221"/>
      <c r="C202" s="222"/>
      <c r="D202" s="223" t="s">
        <v>149</v>
      </c>
      <c r="E202" s="224" t="s">
        <v>19</v>
      </c>
      <c r="F202" s="225" t="s">
        <v>351</v>
      </c>
      <c r="G202" s="222"/>
      <c r="H202" s="226">
        <v>30</v>
      </c>
      <c r="I202" s="227"/>
      <c r="J202" s="222"/>
      <c r="K202" s="222"/>
      <c r="L202" s="228"/>
      <c r="M202" s="229"/>
      <c r="N202" s="230"/>
      <c r="O202" s="230"/>
      <c r="P202" s="230"/>
      <c r="Q202" s="230"/>
      <c r="R202" s="230"/>
      <c r="S202" s="230"/>
      <c r="T202" s="23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2" t="s">
        <v>149</v>
      </c>
      <c r="AU202" s="232" t="s">
        <v>138</v>
      </c>
      <c r="AV202" s="13" t="s">
        <v>138</v>
      </c>
      <c r="AW202" s="13" t="s">
        <v>32</v>
      </c>
      <c r="AX202" s="13" t="s">
        <v>79</v>
      </c>
      <c r="AY202" s="232" t="s">
        <v>137</v>
      </c>
    </row>
    <row r="203" s="2" customFormat="1" ht="16.5" customHeight="1">
      <c r="A203" s="41"/>
      <c r="B203" s="42"/>
      <c r="C203" s="203" t="s">
        <v>352</v>
      </c>
      <c r="D203" s="203" t="s">
        <v>140</v>
      </c>
      <c r="E203" s="204" t="s">
        <v>353</v>
      </c>
      <c r="F203" s="205" t="s">
        <v>354</v>
      </c>
      <c r="G203" s="206" t="s">
        <v>252</v>
      </c>
      <c r="H203" s="207">
        <v>15</v>
      </c>
      <c r="I203" s="208"/>
      <c r="J203" s="209">
        <f>ROUND(I203*H203,2)</f>
        <v>0</v>
      </c>
      <c r="K203" s="205" t="s">
        <v>144</v>
      </c>
      <c r="L203" s="47"/>
      <c r="M203" s="210" t="s">
        <v>19</v>
      </c>
      <c r="N203" s="211" t="s">
        <v>43</v>
      </c>
      <c r="O203" s="87"/>
      <c r="P203" s="212">
        <f>O203*H203</f>
        <v>0</v>
      </c>
      <c r="Q203" s="212">
        <v>5.0000000000000002E-05</v>
      </c>
      <c r="R203" s="212">
        <f>Q203*H203</f>
        <v>0.00075000000000000002</v>
      </c>
      <c r="S203" s="212">
        <v>0.0030000000000000001</v>
      </c>
      <c r="T203" s="213">
        <f>S203*H203</f>
        <v>0.044999999999999998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4" t="s">
        <v>145</v>
      </c>
      <c r="AT203" s="214" t="s">
        <v>140</v>
      </c>
      <c r="AU203" s="214" t="s">
        <v>138</v>
      </c>
      <c r="AY203" s="20" t="s">
        <v>137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20" t="s">
        <v>138</v>
      </c>
      <c r="BK203" s="215">
        <f>ROUND(I203*H203,2)</f>
        <v>0</v>
      </c>
      <c r="BL203" s="20" t="s">
        <v>145</v>
      </c>
      <c r="BM203" s="214" t="s">
        <v>355</v>
      </c>
    </row>
    <row r="204" s="2" customFormat="1">
      <c r="A204" s="41"/>
      <c r="B204" s="42"/>
      <c r="C204" s="43"/>
      <c r="D204" s="216" t="s">
        <v>147</v>
      </c>
      <c r="E204" s="43"/>
      <c r="F204" s="217" t="s">
        <v>356</v>
      </c>
      <c r="G204" s="43"/>
      <c r="H204" s="43"/>
      <c r="I204" s="218"/>
      <c r="J204" s="43"/>
      <c r="K204" s="43"/>
      <c r="L204" s="47"/>
      <c r="M204" s="219"/>
      <c r="N204" s="220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147</v>
      </c>
      <c r="AU204" s="20" t="s">
        <v>138</v>
      </c>
    </row>
    <row r="205" s="2" customFormat="1" ht="16.5" customHeight="1">
      <c r="A205" s="41"/>
      <c r="B205" s="42"/>
      <c r="C205" s="203" t="s">
        <v>357</v>
      </c>
      <c r="D205" s="203" t="s">
        <v>140</v>
      </c>
      <c r="E205" s="204" t="s">
        <v>358</v>
      </c>
      <c r="F205" s="205" t="s">
        <v>359</v>
      </c>
      <c r="G205" s="206" t="s">
        <v>252</v>
      </c>
      <c r="H205" s="207">
        <v>35</v>
      </c>
      <c r="I205" s="208"/>
      <c r="J205" s="209">
        <f>ROUND(I205*H205,2)</f>
        <v>0</v>
      </c>
      <c r="K205" s="205" t="s">
        <v>144</v>
      </c>
      <c r="L205" s="47"/>
      <c r="M205" s="210" t="s">
        <v>19</v>
      </c>
      <c r="N205" s="211" t="s">
        <v>43</v>
      </c>
      <c r="O205" s="87"/>
      <c r="P205" s="212">
        <f>O205*H205</f>
        <v>0</v>
      </c>
      <c r="Q205" s="212">
        <v>5.0000000000000002E-05</v>
      </c>
      <c r="R205" s="212">
        <f>Q205*H205</f>
        <v>0.00175</v>
      </c>
      <c r="S205" s="212">
        <v>0.0050000000000000001</v>
      </c>
      <c r="T205" s="213">
        <f>S205*H205</f>
        <v>0.17500000000000002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4" t="s">
        <v>145</v>
      </c>
      <c r="AT205" s="214" t="s">
        <v>140</v>
      </c>
      <c r="AU205" s="214" t="s">
        <v>138</v>
      </c>
      <c r="AY205" s="20" t="s">
        <v>137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20" t="s">
        <v>138</v>
      </c>
      <c r="BK205" s="215">
        <f>ROUND(I205*H205,2)</f>
        <v>0</v>
      </c>
      <c r="BL205" s="20" t="s">
        <v>145</v>
      </c>
      <c r="BM205" s="214" t="s">
        <v>360</v>
      </c>
    </row>
    <row r="206" s="2" customFormat="1">
      <c r="A206" s="41"/>
      <c r="B206" s="42"/>
      <c r="C206" s="43"/>
      <c r="D206" s="216" t="s">
        <v>147</v>
      </c>
      <c r="E206" s="43"/>
      <c r="F206" s="217" t="s">
        <v>361</v>
      </c>
      <c r="G206" s="43"/>
      <c r="H206" s="43"/>
      <c r="I206" s="218"/>
      <c r="J206" s="43"/>
      <c r="K206" s="43"/>
      <c r="L206" s="47"/>
      <c r="M206" s="219"/>
      <c r="N206" s="220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147</v>
      </c>
      <c r="AU206" s="20" t="s">
        <v>138</v>
      </c>
    </row>
    <row r="207" s="13" customFormat="1">
      <c r="A207" s="13"/>
      <c r="B207" s="221"/>
      <c r="C207" s="222"/>
      <c r="D207" s="223" t="s">
        <v>149</v>
      </c>
      <c r="E207" s="224" t="s">
        <v>19</v>
      </c>
      <c r="F207" s="225" t="s">
        <v>362</v>
      </c>
      <c r="G207" s="222"/>
      <c r="H207" s="226">
        <v>10</v>
      </c>
      <c r="I207" s="227"/>
      <c r="J207" s="222"/>
      <c r="K207" s="222"/>
      <c r="L207" s="228"/>
      <c r="M207" s="229"/>
      <c r="N207" s="230"/>
      <c r="O207" s="230"/>
      <c r="P207" s="230"/>
      <c r="Q207" s="230"/>
      <c r="R207" s="230"/>
      <c r="S207" s="230"/>
      <c r="T207" s="23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2" t="s">
        <v>149</v>
      </c>
      <c r="AU207" s="232" t="s">
        <v>138</v>
      </c>
      <c r="AV207" s="13" t="s">
        <v>138</v>
      </c>
      <c r="AW207" s="13" t="s">
        <v>32</v>
      </c>
      <c r="AX207" s="13" t="s">
        <v>71</v>
      </c>
      <c r="AY207" s="232" t="s">
        <v>137</v>
      </c>
    </row>
    <row r="208" s="14" customFormat="1">
      <c r="A208" s="14"/>
      <c r="B208" s="243"/>
      <c r="C208" s="244"/>
      <c r="D208" s="223" t="s">
        <v>149</v>
      </c>
      <c r="E208" s="245" t="s">
        <v>19</v>
      </c>
      <c r="F208" s="246" t="s">
        <v>363</v>
      </c>
      <c r="G208" s="244"/>
      <c r="H208" s="247">
        <v>10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149</v>
      </c>
      <c r="AU208" s="253" t="s">
        <v>138</v>
      </c>
      <c r="AV208" s="14" t="s">
        <v>158</v>
      </c>
      <c r="AW208" s="14" t="s">
        <v>32</v>
      </c>
      <c r="AX208" s="14" t="s">
        <v>71</v>
      </c>
      <c r="AY208" s="253" t="s">
        <v>137</v>
      </c>
    </row>
    <row r="209" s="13" customFormat="1">
      <c r="A209" s="13"/>
      <c r="B209" s="221"/>
      <c r="C209" s="222"/>
      <c r="D209" s="223" t="s">
        <v>149</v>
      </c>
      <c r="E209" s="224" t="s">
        <v>19</v>
      </c>
      <c r="F209" s="225" t="s">
        <v>364</v>
      </c>
      <c r="G209" s="222"/>
      <c r="H209" s="226">
        <v>25</v>
      </c>
      <c r="I209" s="227"/>
      <c r="J209" s="222"/>
      <c r="K209" s="222"/>
      <c r="L209" s="228"/>
      <c r="M209" s="229"/>
      <c r="N209" s="230"/>
      <c r="O209" s="230"/>
      <c r="P209" s="230"/>
      <c r="Q209" s="230"/>
      <c r="R209" s="230"/>
      <c r="S209" s="230"/>
      <c r="T209" s="23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2" t="s">
        <v>149</v>
      </c>
      <c r="AU209" s="232" t="s">
        <v>138</v>
      </c>
      <c r="AV209" s="13" t="s">
        <v>138</v>
      </c>
      <c r="AW209" s="13" t="s">
        <v>32</v>
      </c>
      <c r="AX209" s="13" t="s">
        <v>71</v>
      </c>
      <c r="AY209" s="232" t="s">
        <v>137</v>
      </c>
    </row>
    <row r="210" s="14" customFormat="1">
      <c r="A210" s="14"/>
      <c r="B210" s="243"/>
      <c r="C210" s="244"/>
      <c r="D210" s="223" t="s">
        <v>149</v>
      </c>
      <c r="E210" s="245" t="s">
        <v>19</v>
      </c>
      <c r="F210" s="246" t="s">
        <v>363</v>
      </c>
      <c r="G210" s="244"/>
      <c r="H210" s="247">
        <v>25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149</v>
      </c>
      <c r="AU210" s="253" t="s">
        <v>138</v>
      </c>
      <c r="AV210" s="14" t="s">
        <v>158</v>
      </c>
      <c r="AW210" s="14" t="s">
        <v>32</v>
      </c>
      <c r="AX210" s="14" t="s">
        <v>71</v>
      </c>
      <c r="AY210" s="253" t="s">
        <v>137</v>
      </c>
    </row>
    <row r="211" s="15" customFormat="1">
      <c r="A211" s="15"/>
      <c r="B211" s="254"/>
      <c r="C211" s="255"/>
      <c r="D211" s="223" t="s">
        <v>149</v>
      </c>
      <c r="E211" s="256" t="s">
        <v>19</v>
      </c>
      <c r="F211" s="257" t="s">
        <v>365</v>
      </c>
      <c r="G211" s="255"/>
      <c r="H211" s="258">
        <v>35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4" t="s">
        <v>149</v>
      </c>
      <c r="AU211" s="264" t="s">
        <v>138</v>
      </c>
      <c r="AV211" s="15" t="s">
        <v>145</v>
      </c>
      <c r="AW211" s="15" t="s">
        <v>32</v>
      </c>
      <c r="AX211" s="15" t="s">
        <v>79</v>
      </c>
      <c r="AY211" s="264" t="s">
        <v>137</v>
      </c>
    </row>
    <row r="212" s="2" customFormat="1" ht="16.5" customHeight="1">
      <c r="A212" s="41"/>
      <c r="B212" s="42"/>
      <c r="C212" s="203" t="s">
        <v>366</v>
      </c>
      <c r="D212" s="203" t="s">
        <v>140</v>
      </c>
      <c r="E212" s="204" t="s">
        <v>367</v>
      </c>
      <c r="F212" s="205" t="s">
        <v>368</v>
      </c>
      <c r="G212" s="206" t="s">
        <v>143</v>
      </c>
      <c r="H212" s="207">
        <v>51.899999999999999</v>
      </c>
      <c r="I212" s="208"/>
      <c r="J212" s="209">
        <f>ROUND(I212*H212,2)</f>
        <v>0</v>
      </c>
      <c r="K212" s="205" t="s">
        <v>144</v>
      </c>
      <c r="L212" s="47"/>
      <c r="M212" s="210" t="s">
        <v>19</v>
      </c>
      <c r="N212" s="211" t="s">
        <v>43</v>
      </c>
      <c r="O212" s="87"/>
      <c r="P212" s="212">
        <f>O212*H212</f>
        <v>0</v>
      </c>
      <c r="Q212" s="212">
        <v>0</v>
      </c>
      <c r="R212" s="212">
        <f>Q212*H212</f>
        <v>0</v>
      </c>
      <c r="S212" s="212">
        <v>0.060999999999999999</v>
      </c>
      <c r="T212" s="213">
        <f>S212*H212</f>
        <v>3.1658999999999997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4" t="s">
        <v>145</v>
      </c>
      <c r="AT212" s="214" t="s">
        <v>140</v>
      </c>
      <c r="AU212" s="214" t="s">
        <v>138</v>
      </c>
      <c r="AY212" s="20" t="s">
        <v>137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20" t="s">
        <v>138</v>
      </c>
      <c r="BK212" s="215">
        <f>ROUND(I212*H212,2)</f>
        <v>0</v>
      </c>
      <c r="BL212" s="20" t="s">
        <v>145</v>
      </c>
      <c r="BM212" s="214" t="s">
        <v>369</v>
      </c>
    </row>
    <row r="213" s="2" customFormat="1">
      <c r="A213" s="41"/>
      <c r="B213" s="42"/>
      <c r="C213" s="43"/>
      <c r="D213" s="216" t="s">
        <v>147</v>
      </c>
      <c r="E213" s="43"/>
      <c r="F213" s="217" t="s">
        <v>370</v>
      </c>
      <c r="G213" s="43"/>
      <c r="H213" s="43"/>
      <c r="I213" s="218"/>
      <c r="J213" s="43"/>
      <c r="K213" s="43"/>
      <c r="L213" s="47"/>
      <c r="M213" s="219"/>
      <c r="N213" s="220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147</v>
      </c>
      <c r="AU213" s="20" t="s">
        <v>138</v>
      </c>
    </row>
    <row r="214" s="13" customFormat="1">
      <c r="A214" s="13"/>
      <c r="B214" s="221"/>
      <c r="C214" s="222"/>
      <c r="D214" s="223" t="s">
        <v>149</v>
      </c>
      <c r="E214" s="224" t="s">
        <v>19</v>
      </c>
      <c r="F214" s="225" t="s">
        <v>371</v>
      </c>
      <c r="G214" s="222"/>
      <c r="H214" s="226">
        <v>8</v>
      </c>
      <c r="I214" s="227"/>
      <c r="J214" s="222"/>
      <c r="K214" s="222"/>
      <c r="L214" s="228"/>
      <c r="M214" s="229"/>
      <c r="N214" s="230"/>
      <c r="O214" s="230"/>
      <c r="P214" s="230"/>
      <c r="Q214" s="230"/>
      <c r="R214" s="230"/>
      <c r="S214" s="230"/>
      <c r="T214" s="23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2" t="s">
        <v>149</v>
      </c>
      <c r="AU214" s="232" t="s">
        <v>138</v>
      </c>
      <c r="AV214" s="13" t="s">
        <v>138</v>
      </c>
      <c r="AW214" s="13" t="s">
        <v>32</v>
      </c>
      <c r="AX214" s="13" t="s">
        <v>71</v>
      </c>
      <c r="AY214" s="232" t="s">
        <v>137</v>
      </c>
    </row>
    <row r="215" s="14" customFormat="1">
      <c r="A215" s="14"/>
      <c r="B215" s="243"/>
      <c r="C215" s="244"/>
      <c r="D215" s="223" t="s">
        <v>149</v>
      </c>
      <c r="E215" s="245" t="s">
        <v>19</v>
      </c>
      <c r="F215" s="246" t="s">
        <v>363</v>
      </c>
      <c r="G215" s="244"/>
      <c r="H215" s="247">
        <v>8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149</v>
      </c>
      <c r="AU215" s="253" t="s">
        <v>138</v>
      </c>
      <c r="AV215" s="14" t="s">
        <v>158</v>
      </c>
      <c r="AW215" s="14" t="s">
        <v>32</v>
      </c>
      <c r="AX215" s="14" t="s">
        <v>71</v>
      </c>
      <c r="AY215" s="253" t="s">
        <v>137</v>
      </c>
    </row>
    <row r="216" s="13" customFormat="1">
      <c r="A216" s="13"/>
      <c r="B216" s="221"/>
      <c r="C216" s="222"/>
      <c r="D216" s="223" t="s">
        <v>149</v>
      </c>
      <c r="E216" s="224" t="s">
        <v>19</v>
      </c>
      <c r="F216" s="225" t="s">
        <v>372</v>
      </c>
      <c r="G216" s="222"/>
      <c r="H216" s="226">
        <v>21.899999999999999</v>
      </c>
      <c r="I216" s="227"/>
      <c r="J216" s="222"/>
      <c r="K216" s="222"/>
      <c r="L216" s="228"/>
      <c r="M216" s="229"/>
      <c r="N216" s="230"/>
      <c r="O216" s="230"/>
      <c r="P216" s="230"/>
      <c r="Q216" s="230"/>
      <c r="R216" s="230"/>
      <c r="S216" s="230"/>
      <c r="T216" s="23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2" t="s">
        <v>149</v>
      </c>
      <c r="AU216" s="232" t="s">
        <v>138</v>
      </c>
      <c r="AV216" s="13" t="s">
        <v>138</v>
      </c>
      <c r="AW216" s="13" t="s">
        <v>32</v>
      </c>
      <c r="AX216" s="13" t="s">
        <v>71</v>
      </c>
      <c r="AY216" s="232" t="s">
        <v>137</v>
      </c>
    </row>
    <row r="217" s="14" customFormat="1">
      <c r="A217" s="14"/>
      <c r="B217" s="243"/>
      <c r="C217" s="244"/>
      <c r="D217" s="223" t="s">
        <v>149</v>
      </c>
      <c r="E217" s="245" t="s">
        <v>19</v>
      </c>
      <c r="F217" s="246" t="s">
        <v>363</v>
      </c>
      <c r="G217" s="244"/>
      <c r="H217" s="247">
        <v>21.899999999999999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149</v>
      </c>
      <c r="AU217" s="253" t="s">
        <v>138</v>
      </c>
      <c r="AV217" s="14" t="s">
        <v>158</v>
      </c>
      <c r="AW217" s="14" t="s">
        <v>32</v>
      </c>
      <c r="AX217" s="14" t="s">
        <v>71</v>
      </c>
      <c r="AY217" s="253" t="s">
        <v>137</v>
      </c>
    </row>
    <row r="218" s="13" customFormat="1">
      <c r="A218" s="13"/>
      <c r="B218" s="221"/>
      <c r="C218" s="222"/>
      <c r="D218" s="223" t="s">
        <v>149</v>
      </c>
      <c r="E218" s="224" t="s">
        <v>19</v>
      </c>
      <c r="F218" s="225" t="s">
        <v>373</v>
      </c>
      <c r="G218" s="222"/>
      <c r="H218" s="226">
        <v>22</v>
      </c>
      <c r="I218" s="227"/>
      <c r="J218" s="222"/>
      <c r="K218" s="222"/>
      <c r="L218" s="228"/>
      <c r="M218" s="229"/>
      <c r="N218" s="230"/>
      <c r="O218" s="230"/>
      <c r="P218" s="230"/>
      <c r="Q218" s="230"/>
      <c r="R218" s="230"/>
      <c r="S218" s="230"/>
      <c r="T218" s="23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2" t="s">
        <v>149</v>
      </c>
      <c r="AU218" s="232" t="s">
        <v>138</v>
      </c>
      <c r="AV218" s="13" t="s">
        <v>138</v>
      </c>
      <c r="AW218" s="13" t="s">
        <v>32</v>
      </c>
      <c r="AX218" s="13" t="s">
        <v>71</v>
      </c>
      <c r="AY218" s="232" t="s">
        <v>137</v>
      </c>
    </row>
    <row r="219" s="14" customFormat="1">
      <c r="A219" s="14"/>
      <c r="B219" s="243"/>
      <c r="C219" s="244"/>
      <c r="D219" s="223" t="s">
        <v>149</v>
      </c>
      <c r="E219" s="245" t="s">
        <v>19</v>
      </c>
      <c r="F219" s="246" t="s">
        <v>363</v>
      </c>
      <c r="G219" s="244"/>
      <c r="H219" s="247">
        <v>22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149</v>
      </c>
      <c r="AU219" s="253" t="s">
        <v>138</v>
      </c>
      <c r="AV219" s="14" t="s">
        <v>158</v>
      </c>
      <c r="AW219" s="14" t="s">
        <v>32</v>
      </c>
      <c r="AX219" s="14" t="s">
        <v>71</v>
      </c>
      <c r="AY219" s="253" t="s">
        <v>137</v>
      </c>
    </row>
    <row r="220" s="15" customFormat="1">
      <c r="A220" s="15"/>
      <c r="B220" s="254"/>
      <c r="C220" s="255"/>
      <c r="D220" s="223" t="s">
        <v>149</v>
      </c>
      <c r="E220" s="256" t="s">
        <v>19</v>
      </c>
      <c r="F220" s="257" t="s">
        <v>365</v>
      </c>
      <c r="G220" s="255"/>
      <c r="H220" s="258">
        <v>51.899999999999999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4" t="s">
        <v>149</v>
      </c>
      <c r="AU220" s="264" t="s">
        <v>138</v>
      </c>
      <c r="AV220" s="15" t="s">
        <v>145</v>
      </c>
      <c r="AW220" s="15" t="s">
        <v>32</v>
      </c>
      <c r="AX220" s="15" t="s">
        <v>79</v>
      </c>
      <c r="AY220" s="264" t="s">
        <v>137</v>
      </c>
    </row>
    <row r="221" s="2" customFormat="1" ht="16.5" customHeight="1">
      <c r="A221" s="41"/>
      <c r="B221" s="42"/>
      <c r="C221" s="203" t="s">
        <v>374</v>
      </c>
      <c r="D221" s="203" t="s">
        <v>140</v>
      </c>
      <c r="E221" s="204" t="s">
        <v>375</v>
      </c>
      <c r="F221" s="205" t="s">
        <v>376</v>
      </c>
      <c r="G221" s="206" t="s">
        <v>143</v>
      </c>
      <c r="H221" s="207">
        <v>43.899999999999999</v>
      </c>
      <c r="I221" s="208"/>
      <c r="J221" s="209">
        <f>ROUND(I221*H221,2)</f>
        <v>0</v>
      </c>
      <c r="K221" s="205" t="s">
        <v>144</v>
      </c>
      <c r="L221" s="47"/>
      <c r="M221" s="210" t="s">
        <v>19</v>
      </c>
      <c r="N221" s="211" t="s">
        <v>43</v>
      </c>
      <c r="O221" s="87"/>
      <c r="P221" s="212">
        <f>O221*H221</f>
        <v>0</v>
      </c>
      <c r="Q221" s="212">
        <v>0</v>
      </c>
      <c r="R221" s="212">
        <f>Q221*H221</f>
        <v>0</v>
      </c>
      <c r="S221" s="212">
        <v>0.014</v>
      </c>
      <c r="T221" s="213">
        <f>S221*H221</f>
        <v>0.61460000000000004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4" t="s">
        <v>145</v>
      </c>
      <c r="AT221" s="214" t="s">
        <v>140</v>
      </c>
      <c r="AU221" s="214" t="s">
        <v>138</v>
      </c>
      <c r="AY221" s="20" t="s">
        <v>137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20" t="s">
        <v>138</v>
      </c>
      <c r="BK221" s="215">
        <f>ROUND(I221*H221,2)</f>
        <v>0</v>
      </c>
      <c r="BL221" s="20" t="s">
        <v>145</v>
      </c>
      <c r="BM221" s="214" t="s">
        <v>377</v>
      </c>
    </row>
    <row r="222" s="2" customFormat="1">
      <c r="A222" s="41"/>
      <c r="B222" s="42"/>
      <c r="C222" s="43"/>
      <c r="D222" s="216" t="s">
        <v>147</v>
      </c>
      <c r="E222" s="43"/>
      <c r="F222" s="217" t="s">
        <v>378</v>
      </c>
      <c r="G222" s="43"/>
      <c r="H222" s="43"/>
      <c r="I222" s="218"/>
      <c r="J222" s="43"/>
      <c r="K222" s="43"/>
      <c r="L222" s="47"/>
      <c r="M222" s="219"/>
      <c r="N222" s="220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147</v>
      </c>
      <c r="AU222" s="20" t="s">
        <v>138</v>
      </c>
    </row>
    <row r="223" s="2" customFormat="1" ht="21.75" customHeight="1">
      <c r="A223" s="41"/>
      <c r="B223" s="42"/>
      <c r="C223" s="203" t="s">
        <v>379</v>
      </c>
      <c r="D223" s="203" t="s">
        <v>140</v>
      </c>
      <c r="E223" s="204" t="s">
        <v>380</v>
      </c>
      <c r="F223" s="205" t="s">
        <v>381</v>
      </c>
      <c r="G223" s="206" t="s">
        <v>143</v>
      </c>
      <c r="H223" s="207">
        <v>212</v>
      </c>
      <c r="I223" s="208"/>
      <c r="J223" s="209">
        <f>ROUND(I223*H223,2)</f>
        <v>0</v>
      </c>
      <c r="K223" s="205" t="s">
        <v>144</v>
      </c>
      <c r="L223" s="47"/>
      <c r="M223" s="210" t="s">
        <v>19</v>
      </c>
      <c r="N223" s="211" t="s">
        <v>43</v>
      </c>
      <c r="O223" s="87"/>
      <c r="P223" s="212">
        <f>O223*H223</f>
        <v>0</v>
      </c>
      <c r="Q223" s="212">
        <v>0</v>
      </c>
      <c r="R223" s="212">
        <f>Q223*H223</f>
        <v>0</v>
      </c>
      <c r="S223" s="212">
        <v>0.0025999999999999999</v>
      </c>
      <c r="T223" s="213">
        <f>S223*H223</f>
        <v>0.55120000000000002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4" t="s">
        <v>145</v>
      </c>
      <c r="AT223" s="214" t="s">
        <v>140</v>
      </c>
      <c r="AU223" s="214" t="s">
        <v>138</v>
      </c>
      <c r="AY223" s="20" t="s">
        <v>137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20" t="s">
        <v>138</v>
      </c>
      <c r="BK223" s="215">
        <f>ROUND(I223*H223,2)</f>
        <v>0</v>
      </c>
      <c r="BL223" s="20" t="s">
        <v>145</v>
      </c>
      <c r="BM223" s="214" t="s">
        <v>382</v>
      </c>
    </row>
    <row r="224" s="2" customFormat="1">
      <c r="A224" s="41"/>
      <c r="B224" s="42"/>
      <c r="C224" s="43"/>
      <c r="D224" s="216" t="s">
        <v>147</v>
      </c>
      <c r="E224" s="43"/>
      <c r="F224" s="217" t="s">
        <v>383</v>
      </c>
      <c r="G224" s="43"/>
      <c r="H224" s="43"/>
      <c r="I224" s="218"/>
      <c r="J224" s="43"/>
      <c r="K224" s="43"/>
      <c r="L224" s="47"/>
      <c r="M224" s="219"/>
      <c r="N224" s="220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147</v>
      </c>
      <c r="AU224" s="20" t="s">
        <v>138</v>
      </c>
    </row>
    <row r="225" s="12" customFormat="1" ht="22.8" customHeight="1">
      <c r="A225" s="12"/>
      <c r="B225" s="187"/>
      <c r="C225" s="188"/>
      <c r="D225" s="189" t="s">
        <v>70</v>
      </c>
      <c r="E225" s="201" t="s">
        <v>384</v>
      </c>
      <c r="F225" s="201" t="s">
        <v>385</v>
      </c>
      <c r="G225" s="188"/>
      <c r="H225" s="188"/>
      <c r="I225" s="191"/>
      <c r="J225" s="202">
        <f>BK225</f>
        <v>0</v>
      </c>
      <c r="K225" s="188"/>
      <c r="L225" s="193"/>
      <c r="M225" s="194"/>
      <c r="N225" s="195"/>
      <c r="O225" s="195"/>
      <c r="P225" s="196">
        <f>SUM(P226:P240)</f>
        <v>0</v>
      </c>
      <c r="Q225" s="195"/>
      <c r="R225" s="196">
        <f>SUM(R226:R240)</f>
        <v>0</v>
      </c>
      <c r="S225" s="195"/>
      <c r="T225" s="197">
        <f>SUM(T226:T240)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98" t="s">
        <v>79</v>
      </c>
      <c r="AT225" s="199" t="s">
        <v>70</v>
      </c>
      <c r="AU225" s="199" t="s">
        <v>79</v>
      </c>
      <c r="AY225" s="198" t="s">
        <v>137</v>
      </c>
      <c r="BK225" s="200">
        <f>SUM(BK226:BK240)</f>
        <v>0</v>
      </c>
    </row>
    <row r="226" s="2" customFormat="1" ht="24.15" customHeight="1">
      <c r="A226" s="41"/>
      <c r="B226" s="42"/>
      <c r="C226" s="203" t="s">
        <v>386</v>
      </c>
      <c r="D226" s="203" t="s">
        <v>140</v>
      </c>
      <c r="E226" s="204" t="s">
        <v>387</v>
      </c>
      <c r="F226" s="205" t="s">
        <v>388</v>
      </c>
      <c r="G226" s="206" t="s">
        <v>154</v>
      </c>
      <c r="H226" s="207">
        <v>10.478999999999999</v>
      </c>
      <c r="I226" s="208"/>
      <c r="J226" s="209">
        <f>ROUND(I226*H226,2)</f>
        <v>0</v>
      </c>
      <c r="K226" s="205" t="s">
        <v>144</v>
      </c>
      <c r="L226" s="47"/>
      <c r="M226" s="210" t="s">
        <v>19</v>
      </c>
      <c r="N226" s="211" t="s">
        <v>43</v>
      </c>
      <c r="O226" s="87"/>
      <c r="P226" s="212">
        <f>O226*H226</f>
        <v>0</v>
      </c>
      <c r="Q226" s="212">
        <v>0</v>
      </c>
      <c r="R226" s="212">
        <f>Q226*H226</f>
        <v>0</v>
      </c>
      <c r="S226" s="212">
        <v>0</v>
      </c>
      <c r="T226" s="213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4" t="s">
        <v>145</v>
      </c>
      <c r="AT226" s="214" t="s">
        <v>140</v>
      </c>
      <c r="AU226" s="214" t="s">
        <v>138</v>
      </c>
      <c r="AY226" s="20" t="s">
        <v>137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20" t="s">
        <v>138</v>
      </c>
      <c r="BK226" s="215">
        <f>ROUND(I226*H226,2)</f>
        <v>0</v>
      </c>
      <c r="BL226" s="20" t="s">
        <v>145</v>
      </c>
      <c r="BM226" s="214" t="s">
        <v>389</v>
      </c>
    </row>
    <row r="227" s="2" customFormat="1">
      <c r="A227" s="41"/>
      <c r="B227" s="42"/>
      <c r="C227" s="43"/>
      <c r="D227" s="216" t="s">
        <v>147</v>
      </c>
      <c r="E227" s="43"/>
      <c r="F227" s="217" t="s">
        <v>390</v>
      </c>
      <c r="G227" s="43"/>
      <c r="H227" s="43"/>
      <c r="I227" s="218"/>
      <c r="J227" s="43"/>
      <c r="K227" s="43"/>
      <c r="L227" s="47"/>
      <c r="M227" s="219"/>
      <c r="N227" s="220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147</v>
      </c>
      <c r="AU227" s="20" t="s">
        <v>138</v>
      </c>
    </row>
    <row r="228" s="2" customFormat="1" ht="24.15" customHeight="1">
      <c r="A228" s="41"/>
      <c r="B228" s="42"/>
      <c r="C228" s="203" t="s">
        <v>391</v>
      </c>
      <c r="D228" s="203" t="s">
        <v>140</v>
      </c>
      <c r="E228" s="204" t="s">
        <v>392</v>
      </c>
      <c r="F228" s="205" t="s">
        <v>393</v>
      </c>
      <c r="G228" s="206" t="s">
        <v>154</v>
      </c>
      <c r="H228" s="207">
        <v>209.58000000000001</v>
      </c>
      <c r="I228" s="208"/>
      <c r="J228" s="209">
        <f>ROUND(I228*H228,2)</f>
        <v>0</v>
      </c>
      <c r="K228" s="205" t="s">
        <v>144</v>
      </c>
      <c r="L228" s="47"/>
      <c r="M228" s="210" t="s">
        <v>19</v>
      </c>
      <c r="N228" s="211" t="s">
        <v>43</v>
      </c>
      <c r="O228" s="87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3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4" t="s">
        <v>145</v>
      </c>
      <c r="AT228" s="214" t="s">
        <v>140</v>
      </c>
      <c r="AU228" s="214" t="s">
        <v>138</v>
      </c>
      <c r="AY228" s="20" t="s">
        <v>137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20" t="s">
        <v>138</v>
      </c>
      <c r="BK228" s="215">
        <f>ROUND(I228*H228,2)</f>
        <v>0</v>
      </c>
      <c r="BL228" s="20" t="s">
        <v>145</v>
      </c>
      <c r="BM228" s="214" t="s">
        <v>394</v>
      </c>
    </row>
    <row r="229" s="2" customFormat="1">
      <c r="A229" s="41"/>
      <c r="B229" s="42"/>
      <c r="C229" s="43"/>
      <c r="D229" s="216" t="s">
        <v>147</v>
      </c>
      <c r="E229" s="43"/>
      <c r="F229" s="217" t="s">
        <v>395</v>
      </c>
      <c r="G229" s="43"/>
      <c r="H229" s="43"/>
      <c r="I229" s="218"/>
      <c r="J229" s="43"/>
      <c r="K229" s="43"/>
      <c r="L229" s="47"/>
      <c r="M229" s="219"/>
      <c r="N229" s="220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147</v>
      </c>
      <c r="AU229" s="20" t="s">
        <v>138</v>
      </c>
    </row>
    <row r="230" s="13" customFormat="1">
      <c r="A230" s="13"/>
      <c r="B230" s="221"/>
      <c r="C230" s="222"/>
      <c r="D230" s="223" t="s">
        <v>149</v>
      </c>
      <c r="E230" s="224" t="s">
        <v>19</v>
      </c>
      <c r="F230" s="225" t="s">
        <v>396</v>
      </c>
      <c r="G230" s="222"/>
      <c r="H230" s="226">
        <v>209.58000000000001</v>
      </c>
      <c r="I230" s="227"/>
      <c r="J230" s="222"/>
      <c r="K230" s="222"/>
      <c r="L230" s="228"/>
      <c r="M230" s="229"/>
      <c r="N230" s="230"/>
      <c r="O230" s="230"/>
      <c r="P230" s="230"/>
      <c r="Q230" s="230"/>
      <c r="R230" s="230"/>
      <c r="S230" s="230"/>
      <c r="T230" s="23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2" t="s">
        <v>149</v>
      </c>
      <c r="AU230" s="232" t="s">
        <v>138</v>
      </c>
      <c r="AV230" s="13" t="s">
        <v>138</v>
      </c>
      <c r="AW230" s="13" t="s">
        <v>32</v>
      </c>
      <c r="AX230" s="13" t="s">
        <v>79</v>
      </c>
      <c r="AY230" s="232" t="s">
        <v>137</v>
      </c>
    </row>
    <row r="231" s="2" customFormat="1" ht="16.5" customHeight="1">
      <c r="A231" s="41"/>
      <c r="B231" s="42"/>
      <c r="C231" s="203" t="s">
        <v>397</v>
      </c>
      <c r="D231" s="203" t="s">
        <v>140</v>
      </c>
      <c r="E231" s="204" t="s">
        <v>398</v>
      </c>
      <c r="F231" s="205" t="s">
        <v>399</v>
      </c>
      <c r="G231" s="206" t="s">
        <v>154</v>
      </c>
      <c r="H231" s="207">
        <v>10.478999999999999</v>
      </c>
      <c r="I231" s="208"/>
      <c r="J231" s="209">
        <f>ROUND(I231*H231,2)</f>
        <v>0</v>
      </c>
      <c r="K231" s="205" t="s">
        <v>144</v>
      </c>
      <c r="L231" s="47"/>
      <c r="M231" s="210" t="s">
        <v>19</v>
      </c>
      <c r="N231" s="211" t="s">
        <v>43</v>
      </c>
      <c r="O231" s="87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4" t="s">
        <v>145</v>
      </c>
      <c r="AT231" s="214" t="s">
        <v>140</v>
      </c>
      <c r="AU231" s="214" t="s">
        <v>138</v>
      </c>
      <c r="AY231" s="20" t="s">
        <v>137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20" t="s">
        <v>138</v>
      </c>
      <c r="BK231" s="215">
        <f>ROUND(I231*H231,2)</f>
        <v>0</v>
      </c>
      <c r="BL231" s="20" t="s">
        <v>145</v>
      </c>
      <c r="BM231" s="214" t="s">
        <v>400</v>
      </c>
    </row>
    <row r="232" s="2" customFormat="1">
      <c r="A232" s="41"/>
      <c r="B232" s="42"/>
      <c r="C232" s="43"/>
      <c r="D232" s="216" t="s">
        <v>147</v>
      </c>
      <c r="E232" s="43"/>
      <c r="F232" s="217" t="s">
        <v>401</v>
      </c>
      <c r="G232" s="43"/>
      <c r="H232" s="43"/>
      <c r="I232" s="218"/>
      <c r="J232" s="43"/>
      <c r="K232" s="43"/>
      <c r="L232" s="47"/>
      <c r="M232" s="219"/>
      <c r="N232" s="220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147</v>
      </c>
      <c r="AU232" s="20" t="s">
        <v>138</v>
      </c>
    </row>
    <row r="233" s="2" customFormat="1" ht="24.15" customHeight="1">
      <c r="A233" s="41"/>
      <c r="B233" s="42"/>
      <c r="C233" s="203" t="s">
        <v>402</v>
      </c>
      <c r="D233" s="203" t="s">
        <v>140</v>
      </c>
      <c r="E233" s="204" t="s">
        <v>403</v>
      </c>
      <c r="F233" s="205" t="s">
        <v>404</v>
      </c>
      <c r="G233" s="206" t="s">
        <v>154</v>
      </c>
      <c r="H233" s="207">
        <v>10.478999999999999</v>
      </c>
      <c r="I233" s="208"/>
      <c r="J233" s="209">
        <f>ROUND(I233*H233,2)</f>
        <v>0</v>
      </c>
      <c r="K233" s="205" t="s">
        <v>144</v>
      </c>
      <c r="L233" s="47"/>
      <c r="M233" s="210" t="s">
        <v>19</v>
      </c>
      <c r="N233" s="211" t="s">
        <v>43</v>
      </c>
      <c r="O233" s="87"/>
      <c r="P233" s="212">
        <f>O233*H233</f>
        <v>0</v>
      </c>
      <c r="Q233" s="212">
        <v>0</v>
      </c>
      <c r="R233" s="212">
        <f>Q233*H233</f>
        <v>0</v>
      </c>
      <c r="S233" s="212">
        <v>0</v>
      </c>
      <c r="T233" s="213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4" t="s">
        <v>145</v>
      </c>
      <c r="AT233" s="214" t="s">
        <v>140</v>
      </c>
      <c r="AU233" s="214" t="s">
        <v>138</v>
      </c>
      <c r="AY233" s="20" t="s">
        <v>137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20" t="s">
        <v>138</v>
      </c>
      <c r="BK233" s="215">
        <f>ROUND(I233*H233,2)</f>
        <v>0</v>
      </c>
      <c r="BL233" s="20" t="s">
        <v>145</v>
      </c>
      <c r="BM233" s="214" t="s">
        <v>405</v>
      </c>
    </row>
    <row r="234" s="2" customFormat="1">
      <c r="A234" s="41"/>
      <c r="B234" s="42"/>
      <c r="C234" s="43"/>
      <c r="D234" s="216" t="s">
        <v>147</v>
      </c>
      <c r="E234" s="43"/>
      <c r="F234" s="217" t="s">
        <v>406</v>
      </c>
      <c r="G234" s="43"/>
      <c r="H234" s="43"/>
      <c r="I234" s="218"/>
      <c r="J234" s="43"/>
      <c r="K234" s="43"/>
      <c r="L234" s="47"/>
      <c r="M234" s="219"/>
      <c r="N234" s="220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147</v>
      </c>
      <c r="AU234" s="20" t="s">
        <v>138</v>
      </c>
    </row>
    <row r="235" s="2" customFormat="1" ht="37.8" customHeight="1">
      <c r="A235" s="41"/>
      <c r="B235" s="42"/>
      <c r="C235" s="203" t="s">
        <v>407</v>
      </c>
      <c r="D235" s="203" t="s">
        <v>140</v>
      </c>
      <c r="E235" s="204" t="s">
        <v>408</v>
      </c>
      <c r="F235" s="205" t="s">
        <v>409</v>
      </c>
      <c r="G235" s="206" t="s">
        <v>154</v>
      </c>
      <c r="H235" s="207">
        <v>10.478999999999999</v>
      </c>
      <c r="I235" s="208"/>
      <c r="J235" s="209">
        <f>ROUND(I235*H235,2)</f>
        <v>0</v>
      </c>
      <c r="K235" s="205" t="s">
        <v>144</v>
      </c>
      <c r="L235" s="47"/>
      <c r="M235" s="210" t="s">
        <v>19</v>
      </c>
      <c r="N235" s="211" t="s">
        <v>43</v>
      </c>
      <c r="O235" s="87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4" t="s">
        <v>145</v>
      </c>
      <c r="AT235" s="214" t="s">
        <v>140</v>
      </c>
      <c r="AU235" s="214" t="s">
        <v>138</v>
      </c>
      <c r="AY235" s="20" t="s">
        <v>137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20" t="s">
        <v>138</v>
      </c>
      <c r="BK235" s="215">
        <f>ROUND(I235*H235,2)</f>
        <v>0</v>
      </c>
      <c r="BL235" s="20" t="s">
        <v>145</v>
      </c>
      <c r="BM235" s="214" t="s">
        <v>410</v>
      </c>
    </row>
    <row r="236" s="2" customFormat="1">
      <c r="A236" s="41"/>
      <c r="B236" s="42"/>
      <c r="C236" s="43"/>
      <c r="D236" s="216" t="s">
        <v>147</v>
      </c>
      <c r="E236" s="43"/>
      <c r="F236" s="217" t="s">
        <v>411</v>
      </c>
      <c r="G236" s="43"/>
      <c r="H236" s="43"/>
      <c r="I236" s="218"/>
      <c r="J236" s="43"/>
      <c r="K236" s="43"/>
      <c r="L236" s="47"/>
      <c r="M236" s="219"/>
      <c r="N236" s="220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147</v>
      </c>
      <c r="AU236" s="20" t="s">
        <v>138</v>
      </c>
    </row>
    <row r="237" s="2" customFormat="1" ht="24.15" customHeight="1">
      <c r="A237" s="41"/>
      <c r="B237" s="42"/>
      <c r="C237" s="203" t="s">
        <v>412</v>
      </c>
      <c r="D237" s="203" t="s">
        <v>140</v>
      </c>
      <c r="E237" s="204" t="s">
        <v>413</v>
      </c>
      <c r="F237" s="205" t="s">
        <v>414</v>
      </c>
      <c r="G237" s="206" t="s">
        <v>154</v>
      </c>
      <c r="H237" s="207">
        <v>8.0419999999999998</v>
      </c>
      <c r="I237" s="208"/>
      <c r="J237" s="209">
        <f>ROUND(I237*H237,2)</f>
        <v>0</v>
      </c>
      <c r="K237" s="205" t="s">
        <v>144</v>
      </c>
      <c r="L237" s="47"/>
      <c r="M237" s="210" t="s">
        <v>19</v>
      </c>
      <c r="N237" s="211" t="s">
        <v>43</v>
      </c>
      <c r="O237" s="87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4" t="s">
        <v>145</v>
      </c>
      <c r="AT237" s="214" t="s">
        <v>140</v>
      </c>
      <c r="AU237" s="214" t="s">
        <v>138</v>
      </c>
      <c r="AY237" s="20" t="s">
        <v>137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20" t="s">
        <v>138</v>
      </c>
      <c r="BK237" s="215">
        <f>ROUND(I237*H237,2)</f>
        <v>0</v>
      </c>
      <c r="BL237" s="20" t="s">
        <v>145</v>
      </c>
      <c r="BM237" s="214" t="s">
        <v>415</v>
      </c>
    </row>
    <row r="238" s="2" customFormat="1">
      <c r="A238" s="41"/>
      <c r="B238" s="42"/>
      <c r="C238" s="43"/>
      <c r="D238" s="216" t="s">
        <v>147</v>
      </c>
      <c r="E238" s="43"/>
      <c r="F238" s="217" t="s">
        <v>416</v>
      </c>
      <c r="G238" s="43"/>
      <c r="H238" s="43"/>
      <c r="I238" s="218"/>
      <c r="J238" s="43"/>
      <c r="K238" s="43"/>
      <c r="L238" s="47"/>
      <c r="M238" s="219"/>
      <c r="N238" s="220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147</v>
      </c>
      <c r="AU238" s="20" t="s">
        <v>138</v>
      </c>
    </row>
    <row r="239" s="2" customFormat="1" ht="24.15" customHeight="1">
      <c r="A239" s="41"/>
      <c r="B239" s="42"/>
      <c r="C239" s="203" t="s">
        <v>417</v>
      </c>
      <c r="D239" s="203" t="s">
        <v>140</v>
      </c>
      <c r="E239" s="204" t="s">
        <v>418</v>
      </c>
      <c r="F239" s="205" t="s">
        <v>419</v>
      </c>
      <c r="G239" s="206" t="s">
        <v>154</v>
      </c>
      <c r="H239" s="207">
        <v>2.4369999999999998</v>
      </c>
      <c r="I239" s="208"/>
      <c r="J239" s="209">
        <f>ROUND(I239*H239,2)</f>
        <v>0</v>
      </c>
      <c r="K239" s="205" t="s">
        <v>144</v>
      </c>
      <c r="L239" s="47"/>
      <c r="M239" s="210" t="s">
        <v>19</v>
      </c>
      <c r="N239" s="211" t="s">
        <v>43</v>
      </c>
      <c r="O239" s="87"/>
      <c r="P239" s="212">
        <f>O239*H239</f>
        <v>0</v>
      </c>
      <c r="Q239" s="212">
        <v>0</v>
      </c>
      <c r="R239" s="212">
        <f>Q239*H239</f>
        <v>0</v>
      </c>
      <c r="S239" s="212">
        <v>0</v>
      </c>
      <c r="T239" s="213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4" t="s">
        <v>145</v>
      </c>
      <c r="AT239" s="214" t="s">
        <v>140</v>
      </c>
      <c r="AU239" s="214" t="s">
        <v>138</v>
      </c>
      <c r="AY239" s="20" t="s">
        <v>137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20" t="s">
        <v>138</v>
      </c>
      <c r="BK239" s="215">
        <f>ROUND(I239*H239,2)</f>
        <v>0</v>
      </c>
      <c r="BL239" s="20" t="s">
        <v>145</v>
      </c>
      <c r="BM239" s="214" t="s">
        <v>420</v>
      </c>
    </row>
    <row r="240" s="2" customFormat="1">
      <c r="A240" s="41"/>
      <c r="B240" s="42"/>
      <c r="C240" s="43"/>
      <c r="D240" s="216" t="s">
        <v>147</v>
      </c>
      <c r="E240" s="43"/>
      <c r="F240" s="217" t="s">
        <v>421</v>
      </c>
      <c r="G240" s="43"/>
      <c r="H240" s="43"/>
      <c r="I240" s="218"/>
      <c r="J240" s="43"/>
      <c r="K240" s="43"/>
      <c r="L240" s="47"/>
      <c r="M240" s="219"/>
      <c r="N240" s="220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147</v>
      </c>
      <c r="AU240" s="20" t="s">
        <v>138</v>
      </c>
    </row>
    <row r="241" s="12" customFormat="1" ht="22.8" customHeight="1">
      <c r="A241" s="12"/>
      <c r="B241" s="187"/>
      <c r="C241" s="188"/>
      <c r="D241" s="189" t="s">
        <v>70</v>
      </c>
      <c r="E241" s="201" t="s">
        <v>422</v>
      </c>
      <c r="F241" s="201" t="s">
        <v>423</v>
      </c>
      <c r="G241" s="188"/>
      <c r="H241" s="188"/>
      <c r="I241" s="191"/>
      <c r="J241" s="202">
        <f>BK241</f>
        <v>0</v>
      </c>
      <c r="K241" s="188"/>
      <c r="L241" s="193"/>
      <c r="M241" s="194"/>
      <c r="N241" s="195"/>
      <c r="O241" s="195"/>
      <c r="P241" s="196">
        <f>SUM(P242:P243)</f>
        <v>0</v>
      </c>
      <c r="Q241" s="195"/>
      <c r="R241" s="196">
        <f>SUM(R242:R243)</f>
        <v>0</v>
      </c>
      <c r="S241" s="195"/>
      <c r="T241" s="197">
        <f>SUM(T242:T243)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98" t="s">
        <v>79</v>
      </c>
      <c r="AT241" s="199" t="s">
        <v>70</v>
      </c>
      <c r="AU241" s="199" t="s">
        <v>79</v>
      </c>
      <c r="AY241" s="198" t="s">
        <v>137</v>
      </c>
      <c r="BK241" s="200">
        <f>SUM(BK242:BK243)</f>
        <v>0</v>
      </c>
    </row>
    <row r="242" s="2" customFormat="1" ht="33" customHeight="1">
      <c r="A242" s="41"/>
      <c r="B242" s="42"/>
      <c r="C242" s="203" t="s">
        <v>424</v>
      </c>
      <c r="D242" s="203" t="s">
        <v>140</v>
      </c>
      <c r="E242" s="204" t="s">
        <v>425</v>
      </c>
      <c r="F242" s="205" t="s">
        <v>426</v>
      </c>
      <c r="G242" s="206" t="s">
        <v>154</v>
      </c>
      <c r="H242" s="207">
        <v>7.3979999999999997</v>
      </c>
      <c r="I242" s="208"/>
      <c r="J242" s="209">
        <f>ROUND(I242*H242,2)</f>
        <v>0</v>
      </c>
      <c r="K242" s="205" t="s">
        <v>144</v>
      </c>
      <c r="L242" s="47"/>
      <c r="M242" s="210" t="s">
        <v>19</v>
      </c>
      <c r="N242" s="211" t="s">
        <v>43</v>
      </c>
      <c r="O242" s="87"/>
      <c r="P242" s="212">
        <f>O242*H242</f>
        <v>0</v>
      </c>
      <c r="Q242" s="212">
        <v>0</v>
      </c>
      <c r="R242" s="212">
        <f>Q242*H242</f>
        <v>0</v>
      </c>
      <c r="S242" s="212">
        <v>0</v>
      </c>
      <c r="T242" s="213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4" t="s">
        <v>145</v>
      </c>
      <c r="AT242" s="214" t="s">
        <v>140</v>
      </c>
      <c r="AU242" s="214" t="s">
        <v>138</v>
      </c>
      <c r="AY242" s="20" t="s">
        <v>137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20" t="s">
        <v>138</v>
      </c>
      <c r="BK242" s="215">
        <f>ROUND(I242*H242,2)</f>
        <v>0</v>
      </c>
      <c r="BL242" s="20" t="s">
        <v>145</v>
      </c>
      <c r="BM242" s="214" t="s">
        <v>427</v>
      </c>
    </row>
    <row r="243" s="2" customFormat="1">
      <c r="A243" s="41"/>
      <c r="B243" s="42"/>
      <c r="C243" s="43"/>
      <c r="D243" s="216" t="s">
        <v>147</v>
      </c>
      <c r="E243" s="43"/>
      <c r="F243" s="217" t="s">
        <v>428</v>
      </c>
      <c r="G243" s="43"/>
      <c r="H243" s="43"/>
      <c r="I243" s="218"/>
      <c r="J243" s="43"/>
      <c r="K243" s="43"/>
      <c r="L243" s="47"/>
      <c r="M243" s="219"/>
      <c r="N243" s="220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147</v>
      </c>
      <c r="AU243" s="20" t="s">
        <v>138</v>
      </c>
    </row>
    <row r="244" s="12" customFormat="1" ht="25.92" customHeight="1">
      <c r="A244" s="12"/>
      <c r="B244" s="187"/>
      <c r="C244" s="188"/>
      <c r="D244" s="189" t="s">
        <v>70</v>
      </c>
      <c r="E244" s="190" t="s">
        <v>429</v>
      </c>
      <c r="F244" s="190" t="s">
        <v>430</v>
      </c>
      <c r="G244" s="188"/>
      <c r="H244" s="188"/>
      <c r="I244" s="191"/>
      <c r="J244" s="192">
        <f>BK244</f>
        <v>0</v>
      </c>
      <c r="K244" s="188"/>
      <c r="L244" s="193"/>
      <c r="M244" s="194"/>
      <c r="N244" s="195"/>
      <c r="O244" s="195"/>
      <c r="P244" s="196">
        <f>P245+P257+P262+P276+P299+P352+P356+P363+P379+P402+P413+P460+P476+P489+P494+P544+P549+P572+P595+P624+P662</f>
        <v>0</v>
      </c>
      <c r="Q244" s="195"/>
      <c r="R244" s="196">
        <f>R245+R257+R262+R276+R299+R352+R356+R363+R379+R402+R413+R460+R476+R489+R494+R544+R549+R572+R595+R624+R662</f>
        <v>2.1262981000000001</v>
      </c>
      <c r="S244" s="195"/>
      <c r="T244" s="197">
        <f>T245+T257+T262+T276+T299+T352+T356+T363+T379+T402+T413+T460+T476+T489+T494+T544+T549+T572+T595+T624+T662</f>
        <v>4.4608889999999999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98" t="s">
        <v>138</v>
      </c>
      <c r="AT244" s="199" t="s">
        <v>70</v>
      </c>
      <c r="AU244" s="199" t="s">
        <v>71</v>
      </c>
      <c r="AY244" s="198" t="s">
        <v>137</v>
      </c>
      <c r="BK244" s="200">
        <f>BK245+BK257+BK262+BK276+BK299+BK352+BK356+BK363+BK379+BK402+BK413+BK460+BK476+BK489+BK494+BK544+BK549+BK572+BK595+BK624+BK662</f>
        <v>0</v>
      </c>
    </row>
    <row r="245" s="12" customFormat="1" ht="22.8" customHeight="1">
      <c r="A245" s="12"/>
      <c r="B245" s="187"/>
      <c r="C245" s="188"/>
      <c r="D245" s="189" t="s">
        <v>70</v>
      </c>
      <c r="E245" s="201" t="s">
        <v>431</v>
      </c>
      <c r="F245" s="201" t="s">
        <v>432</v>
      </c>
      <c r="G245" s="188"/>
      <c r="H245" s="188"/>
      <c r="I245" s="191"/>
      <c r="J245" s="202">
        <f>BK245</f>
        <v>0</v>
      </c>
      <c r="K245" s="188"/>
      <c r="L245" s="193"/>
      <c r="M245" s="194"/>
      <c r="N245" s="195"/>
      <c r="O245" s="195"/>
      <c r="P245" s="196">
        <f>SUM(P246:P256)</f>
        <v>0</v>
      </c>
      <c r="Q245" s="195"/>
      <c r="R245" s="196">
        <f>SUM(R246:R256)</f>
        <v>0.060364700000000007</v>
      </c>
      <c r="S245" s="195"/>
      <c r="T245" s="197">
        <f>SUM(T246:T256)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98" t="s">
        <v>138</v>
      </c>
      <c r="AT245" s="199" t="s">
        <v>70</v>
      </c>
      <c r="AU245" s="199" t="s">
        <v>79</v>
      </c>
      <c r="AY245" s="198" t="s">
        <v>137</v>
      </c>
      <c r="BK245" s="200">
        <f>SUM(BK246:BK256)</f>
        <v>0</v>
      </c>
    </row>
    <row r="246" s="2" customFormat="1" ht="24.15" customHeight="1">
      <c r="A246" s="41"/>
      <c r="B246" s="42"/>
      <c r="C246" s="203" t="s">
        <v>433</v>
      </c>
      <c r="D246" s="203" t="s">
        <v>140</v>
      </c>
      <c r="E246" s="204" t="s">
        <v>434</v>
      </c>
      <c r="F246" s="205" t="s">
        <v>435</v>
      </c>
      <c r="G246" s="206" t="s">
        <v>143</v>
      </c>
      <c r="H246" s="207">
        <v>7.2000000000000002</v>
      </c>
      <c r="I246" s="208"/>
      <c r="J246" s="209">
        <f>ROUND(I246*H246,2)</f>
        <v>0</v>
      </c>
      <c r="K246" s="205" t="s">
        <v>144</v>
      </c>
      <c r="L246" s="47"/>
      <c r="M246" s="210" t="s">
        <v>19</v>
      </c>
      <c r="N246" s="211" t="s">
        <v>43</v>
      </c>
      <c r="O246" s="87"/>
      <c r="P246" s="212">
        <f>O246*H246</f>
        <v>0</v>
      </c>
      <c r="Q246" s="212">
        <v>0.0035000000000000001</v>
      </c>
      <c r="R246" s="212">
        <f>Q246*H246</f>
        <v>0.0252</v>
      </c>
      <c r="S246" s="212">
        <v>0</v>
      </c>
      <c r="T246" s="213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4" t="s">
        <v>225</v>
      </c>
      <c r="AT246" s="214" t="s">
        <v>140</v>
      </c>
      <c r="AU246" s="214" t="s">
        <v>138</v>
      </c>
      <c r="AY246" s="20" t="s">
        <v>137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20" t="s">
        <v>138</v>
      </c>
      <c r="BK246" s="215">
        <f>ROUND(I246*H246,2)</f>
        <v>0</v>
      </c>
      <c r="BL246" s="20" t="s">
        <v>225</v>
      </c>
      <c r="BM246" s="214" t="s">
        <v>436</v>
      </c>
    </row>
    <row r="247" s="2" customFormat="1">
      <c r="A247" s="41"/>
      <c r="B247" s="42"/>
      <c r="C247" s="43"/>
      <c r="D247" s="216" t="s">
        <v>147</v>
      </c>
      <c r="E247" s="43"/>
      <c r="F247" s="217" t="s">
        <v>437</v>
      </c>
      <c r="G247" s="43"/>
      <c r="H247" s="43"/>
      <c r="I247" s="218"/>
      <c r="J247" s="43"/>
      <c r="K247" s="43"/>
      <c r="L247" s="47"/>
      <c r="M247" s="219"/>
      <c r="N247" s="220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147</v>
      </c>
      <c r="AU247" s="20" t="s">
        <v>138</v>
      </c>
    </row>
    <row r="248" s="2" customFormat="1" ht="24.15" customHeight="1">
      <c r="A248" s="41"/>
      <c r="B248" s="42"/>
      <c r="C248" s="203" t="s">
        <v>438</v>
      </c>
      <c r="D248" s="203" t="s">
        <v>140</v>
      </c>
      <c r="E248" s="204" t="s">
        <v>439</v>
      </c>
      <c r="F248" s="205" t="s">
        <v>440</v>
      </c>
      <c r="G248" s="206" t="s">
        <v>143</v>
      </c>
      <c r="H248" s="207">
        <v>7.7050000000000001</v>
      </c>
      <c r="I248" s="208"/>
      <c r="J248" s="209">
        <f>ROUND(I248*H248,2)</f>
        <v>0</v>
      </c>
      <c r="K248" s="205" t="s">
        <v>144</v>
      </c>
      <c r="L248" s="47"/>
      <c r="M248" s="210" t="s">
        <v>19</v>
      </c>
      <c r="N248" s="211" t="s">
        <v>43</v>
      </c>
      <c r="O248" s="87"/>
      <c r="P248" s="212">
        <f>O248*H248</f>
        <v>0</v>
      </c>
      <c r="Q248" s="212">
        <v>0.0035000000000000001</v>
      </c>
      <c r="R248" s="212">
        <f>Q248*H248</f>
        <v>0.026967500000000002</v>
      </c>
      <c r="S248" s="212">
        <v>0</v>
      </c>
      <c r="T248" s="213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4" t="s">
        <v>225</v>
      </c>
      <c r="AT248" s="214" t="s">
        <v>140</v>
      </c>
      <c r="AU248" s="214" t="s">
        <v>138</v>
      </c>
      <c r="AY248" s="20" t="s">
        <v>137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20" t="s">
        <v>138</v>
      </c>
      <c r="BK248" s="215">
        <f>ROUND(I248*H248,2)</f>
        <v>0</v>
      </c>
      <c r="BL248" s="20" t="s">
        <v>225</v>
      </c>
      <c r="BM248" s="214" t="s">
        <v>441</v>
      </c>
    </row>
    <row r="249" s="2" customFormat="1">
      <c r="A249" s="41"/>
      <c r="B249" s="42"/>
      <c r="C249" s="43"/>
      <c r="D249" s="216" t="s">
        <v>147</v>
      </c>
      <c r="E249" s="43"/>
      <c r="F249" s="217" t="s">
        <v>442</v>
      </c>
      <c r="G249" s="43"/>
      <c r="H249" s="43"/>
      <c r="I249" s="218"/>
      <c r="J249" s="43"/>
      <c r="K249" s="43"/>
      <c r="L249" s="47"/>
      <c r="M249" s="219"/>
      <c r="N249" s="220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147</v>
      </c>
      <c r="AU249" s="20" t="s">
        <v>138</v>
      </c>
    </row>
    <row r="250" s="13" customFormat="1">
      <c r="A250" s="13"/>
      <c r="B250" s="221"/>
      <c r="C250" s="222"/>
      <c r="D250" s="223" t="s">
        <v>149</v>
      </c>
      <c r="E250" s="224" t="s">
        <v>19</v>
      </c>
      <c r="F250" s="225" t="s">
        <v>443</v>
      </c>
      <c r="G250" s="222"/>
      <c r="H250" s="226">
        <v>7.7050000000000001</v>
      </c>
      <c r="I250" s="227"/>
      <c r="J250" s="222"/>
      <c r="K250" s="222"/>
      <c r="L250" s="228"/>
      <c r="M250" s="229"/>
      <c r="N250" s="230"/>
      <c r="O250" s="230"/>
      <c r="P250" s="230"/>
      <c r="Q250" s="230"/>
      <c r="R250" s="230"/>
      <c r="S250" s="230"/>
      <c r="T250" s="23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2" t="s">
        <v>149</v>
      </c>
      <c r="AU250" s="232" t="s">
        <v>138</v>
      </c>
      <c r="AV250" s="13" t="s">
        <v>138</v>
      </c>
      <c r="AW250" s="13" t="s">
        <v>32</v>
      </c>
      <c r="AX250" s="13" t="s">
        <v>79</v>
      </c>
      <c r="AY250" s="232" t="s">
        <v>137</v>
      </c>
    </row>
    <row r="251" s="2" customFormat="1" ht="24.15" customHeight="1">
      <c r="A251" s="41"/>
      <c r="B251" s="42"/>
      <c r="C251" s="203" t="s">
        <v>444</v>
      </c>
      <c r="D251" s="203" t="s">
        <v>140</v>
      </c>
      <c r="E251" s="204" t="s">
        <v>445</v>
      </c>
      <c r="F251" s="205" t="s">
        <v>446</v>
      </c>
      <c r="G251" s="206" t="s">
        <v>252</v>
      </c>
      <c r="H251" s="207">
        <v>16.199999999999999</v>
      </c>
      <c r="I251" s="208"/>
      <c r="J251" s="209">
        <f>ROUND(I251*H251,2)</f>
        <v>0</v>
      </c>
      <c r="K251" s="205" t="s">
        <v>144</v>
      </c>
      <c r="L251" s="47"/>
      <c r="M251" s="210" t="s">
        <v>19</v>
      </c>
      <c r="N251" s="211" t="s">
        <v>43</v>
      </c>
      <c r="O251" s="87"/>
      <c r="P251" s="212">
        <f>O251*H251</f>
        <v>0</v>
      </c>
      <c r="Q251" s="212">
        <v>0</v>
      </c>
      <c r="R251" s="212">
        <f>Q251*H251</f>
        <v>0</v>
      </c>
      <c r="S251" s="212">
        <v>0</v>
      </c>
      <c r="T251" s="213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4" t="s">
        <v>225</v>
      </c>
      <c r="AT251" s="214" t="s">
        <v>140</v>
      </c>
      <c r="AU251" s="214" t="s">
        <v>138</v>
      </c>
      <c r="AY251" s="20" t="s">
        <v>137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20" t="s">
        <v>138</v>
      </c>
      <c r="BK251" s="215">
        <f>ROUND(I251*H251,2)</f>
        <v>0</v>
      </c>
      <c r="BL251" s="20" t="s">
        <v>225</v>
      </c>
      <c r="BM251" s="214" t="s">
        <v>447</v>
      </c>
    </row>
    <row r="252" s="2" customFormat="1">
      <c r="A252" s="41"/>
      <c r="B252" s="42"/>
      <c r="C252" s="43"/>
      <c r="D252" s="216" t="s">
        <v>147</v>
      </c>
      <c r="E252" s="43"/>
      <c r="F252" s="217" t="s">
        <v>448</v>
      </c>
      <c r="G252" s="43"/>
      <c r="H252" s="43"/>
      <c r="I252" s="218"/>
      <c r="J252" s="43"/>
      <c r="K252" s="43"/>
      <c r="L252" s="47"/>
      <c r="M252" s="219"/>
      <c r="N252" s="220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147</v>
      </c>
      <c r="AU252" s="20" t="s">
        <v>138</v>
      </c>
    </row>
    <row r="253" s="2" customFormat="1" ht="16.5" customHeight="1">
      <c r="A253" s="41"/>
      <c r="B253" s="42"/>
      <c r="C253" s="233" t="s">
        <v>449</v>
      </c>
      <c r="D253" s="233" t="s">
        <v>151</v>
      </c>
      <c r="E253" s="234" t="s">
        <v>450</v>
      </c>
      <c r="F253" s="235" t="s">
        <v>451</v>
      </c>
      <c r="G253" s="236" t="s">
        <v>252</v>
      </c>
      <c r="H253" s="237">
        <v>17.82</v>
      </c>
      <c r="I253" s="238"/>
      <c r="J253" s="239">
        <f>ROUND(I253*H253,2)</f>
        <v>0</v>
      </c>
      <c r="K253" s="235" t="s">
        <v>144</v>
      </c>
      <c r="L253" s="240"/>
      <c r="M253" s="241" t="s">
        <v>19</v>
      </c>
      <c r="N253" s="242" t="s">
        <v>43</v>
      </c>
      <c r="O253" s="87"/>
      <c r="P253" s="212">
        <f>O253*H253</f>
        <v>0</v>
      </c>
      <c r="Q253" s="212">
        <v>0.00046000000000000001</v>
      </c>
      <c r="R253" s="212">
        <f>Q253*H253</f>
        <v>0.0081972</v>
      </c>
      <c r="S253" s="212">
        <v>0</v>
      </c>
      <c r="T253" s="213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4" t="s">
        <v>311</v>
      </c>
      <c r="AT253" s="214" t="s">
        <v>151</v>
      </c>
      <c r="AU253" s="214" t="s">
        <v>138</v>
      </c>
      <c r="AY253" s="20" t="s">
        <v>137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20" t="s">
        <v>138</v>
      </c>
      <c r="BK253" s="215">
        <f>ROUND(I253*H253,2)</f>
        <v>0</v>
      </c>
      <c r="BL253" s="20" t="s">
        <v>225</v>
      </c>
      <c r="BM253" s="214" t="s">
        <v>452</v>
      </c>
    </row>
    <row r="254" s="13" customFormat="1">
      <c r="A254" s="13"/>
      <c r="B254" s="221"/>
      <c r="C254" s="222"/>
      <c r="D254" s="223" t="s">
        <v>149</v>
      </c>
      <c r="E254" s="224" t="s">
        <v>19</v>
      </c>
      <c r="F254" s="225" t="s">
        <v>453</v>
      </c>
      <c r="G254" s="222"/>
      <c r="H254" s="226">
        <v>17.82</v>
      </c>
      <c r="I254" s="227"/>
      <c r="J254" s="222"/>
      <c r="K254" s="222"/>
      <c r="L254" s="228"/>
      <c r="M254" s="229"/>
      <c r="N254" s="230"/>
      <c r="O254" s="230"/>
      <c r="P254" s="230"/>
      <c r="Q254" s="230"/>
      <c r="R254" s="230"/>
      <c r="S254" s="230"/>
      <c r="T254" s="23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2" t="s">
        <v>149</v>
      </c>
      <c r="AU254" s="232" t="s">
        <v>138</v>
      </c>
      <c r="AV254" s="13" t="s">
        <v>138</v>
      </c>
      <c r="AW254" s="13" t="s">
        <v>32</v>
      </c>
      <c r="AX254" s="13" t="s">
        <v>79</v>
      </c>
      <c r="AY254" s="232" t="s">
        <v>137</v>
      </c>
    </row>
    <row r="255" s="2" customFormat="1" ht="24.15" customHeight="1">
      <c r="A255" s="41"/>
      <c r="B255" s="42"/>
      <c r="C255" s="203" t="s">
        <v>454</v>
      </c>
      <c r="D255" s="203" t="s">
        <v>140</v>
      </c>
      <c r="E255" s="204" t="s">
        <v>455</v>
      </c>
      <c r="F255" s="205" t="s">
        <v>456</v>
      </c>
      <c r="G255" s="206" t="s">
        <v>457</v>
      </c>
      <c r="H255" s="265"/>
      <c r="I255" s="208"/>
      <c r="J255" s="209">
        <f>ROUND(I255*H255,2)</f>
        <v>0</v>
      </c>
      <c r="K255" s="205" t="s">
        <v>144</v>
      </c>
      <c r="L255" s="47"/>
      <c r="M255" s="210" t="s">
        <v>19</v>
      </c>
      <c r="N255" s="211" t="s">
        <v>43</v>
      </c>
      <c r="O255" s="87"/>
      <c r="P255" s="212">
        <f>O255*H255</f>
        <v>0</v>
      </c>
      <c r="Q255" s="212">
        <v>0</v>
      </c>
      <c r="R255" s="212">
        <f>Q255*H255</f>
        <v>0</v>
      </c>
      <c r="S255" s="212">
        <v>0</v>
      </c>
      <c r="T255" s="213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4" t="s">
        <v>225</v>
      </c>
      <c r="AT255" s="214" t="s">
        <v>140</v>
      </c>
      <c r="AU255" s="214" t="s">
        <v>138</v>
      </c>
      <c r="AY255" s="20" t="s">
        <v>137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20" t="s">
        <v>138</v>
      </c>
      <c r="BK255" s="215">
        <f>ROUND(I255*H255,2)</f>
        <v>0</v>
      </c>
      <c r="BL255" s="20" t="s">
        <v>225</v>
      </c>
      <c r="BM255" s="214" t="s">
        <v>458</v>
      </c>
    </row>
    <row r="256" s="2" customFormat="1">
      <c r="A256" s="41"/>
      <c r="B256" s="42"/>
      <c r="C256" s="43"/>
      <c r="D256" s="216" t="s">
        <v>147</v>
      </c>
      <c r="E256" s="43"/>
      <c r="F256" s="217" t="s">
        <v>459</v>
      </c>
      <c r="G256" s="43"/>
      <c r="H256" s="43"/>
      <c r="I256" s="218"/>
      <c r="J256" s="43"/>
      <c r="K256" s="43"/>
      <c r="L256" s="47"/>
      <c r="M256" s="219"/>
      <c r="N256" s="220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147</v>
      </c>
      <c r="AU256" s="20" t="s">
        <v>138</v>
      </c>
    </row>
    <row r="257" s="12" customFormat="1" ht="22.8" customHeight="1">
      <c r="A257" s="12"/>
      <c r="B257" s="187"/>
      <c r="C257" s="188"/>
      <c r="D257" s="189" t="s">
        <v>70</v>
      </c>
      <c r="E257" s="201" t="s">
        <v>460</v>
      </c>
      <c r="F257" s="201" t="s">
        <v>461</v>
      </c>
      <c r="G257" s="188"/>
      <c r="H257" s="188"/>
      <c r="I257" s="191"/>
      <c r="J257" s="202">
        <f>BK257</f>
        <v>0</v>
      </c>
      <c r="K257" s="188"/>
      <c r="L257" s="193"/>
      <c r="M257" s="194"/>
      <c r="N257" s="195"/>
      <c r="O257" s="195"/>
      <c r="P257" s="196">
        <f>SUM(P258:P261)</f>
        <v>0</v>
      </c>
      <c r="Q257" s="195"/>
      <c r="R257" s="196">
        <f>SUM(R258:R261)</f>
        <v>0</v>
      </c>
      <c r="S257" s="195"/>
      <c r="T257" s="197">
        <f>SUM(T258:T261)</f>
        <v>0.95000000000000007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98" t="s">
        <v>138</v>
      </c>
      <c r="AT257" s="199" t="s">
        <v>70</v>
      </c>
      <c r="AU257" s="199" t="s">
        <v>79</v>
      </c>
      <c r="AY257" s="198" t="s">
        <v>137</v>
      </c>
      <c r="BK257" s="200">
        <f>SUM(BK258:BK261)</f>
        <v>0</v>
      </c>
    </row>
    <row r="258" s="2" customFormat="1" ht="16.5" customHeight="1">
      <c r="A258" s="41"/>
      <c r="B258" s="42"/>
      <c r="C258" s="203" t="s">
        <v>462</v>
      </c>
      <c r="D258" s="203" t="s">
        <v>140</v>
      </c>
      <c r="E258" s="204" t="s">
        <v>463</v>
      </c>
      <c r="F258" s="205" t="s">
        <v>464</v>
      </c>
      <c r="G258" s="206" t="s">
        <v>143</v>
      </c>
      <c r="H258" s="207">
        <v>38</v>
      </c>
      <c r="I258" s="208"/>
      <c r="J258" s="209">
        <f>ROUND(I258*H258,2)</f>
        <v>0</v>
      </c>
      <c r="K258" s="205" t="s">
        <v>144</v>
      </c>
      <c r="L258" s="47"/>
      <c r="M258" s="210" t="s">
        <v>19</v>
      </c>
      <c r="N258" s="211" t="s">
        <v>43</v>
      </c>
      <c r="O258" s="87"/>
      <c r="P258" s="212">
        <f>O258*H258</f>
        <v>0</v>
      </c>
      <c r="Q258" s="212">
        <v>0</v>
      </c>
      <c r="R258" s="212">
        <f>Q258*H258</f>
        <v>0</v>
      </c>
      <c r="S258" s="212">
        <v>0.025000000000000001</v>
      </c>
      <c r="T258" s="213">
        <f>S258*H258</f>
        <v>0.95000000000000007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4" t="s">
        <v>225</v>
      </c>
      <c r="AT258" s="214" t="s">
        <v>140</v>
      </c>
      <c r="AU258" s="214" t="s">
        <v>138</v>
      </c>
      <c r="AY258" s="20" t="s">
        <v>137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20" t="s">
        <v>138</v>
      </c>
      <c r="BK258" s="215">
        <f>ROUND(I258*H258,2)</f>
        <v>0</v>
      </c>
      <c r="BL258" s="20" t="s">
        <v>225</v>
      </c>
      <c r="BM258" s="214" t="s">
        <v>465</v>
      </c>
    </row>
    <row r="259" s="2" customFormat="1">
      <c r="A259" s="41"/>
      <c r="B259" s="42"/>
      <c r="C259" s="43"/>
      <c r="D259" s="216" t="s">
        <v>147</v>
      </c>
      <c r="E259" s="43"/>
      <c r="F259" s="217" t="s">
        <v>466</v>
      </c>
      <c r="G259" s="43"/>
      <c r="H259" s="43"/>
      <c r="I259" s="218"/>
      <c r="J259" s="43"/>
      <c r="K259" s="43"/>
      <c r="L259" s="47"/>
      <c r="M259" s="219"/>
      <c r="N259" s="220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147</v>
      </c>
      <c r="AU259" s="20" t="s">
        <v>138</v>
      </c>
    </row>
    <row r="260" s="2" customFormat="1" ht="24.15" customHeight="1">
      <c r="A260" s="41"/>
      <c r="B260" s="42"/>
      <c r="C260" s="203" t="s">
        <v>467</v>
      </c>
      <c r="D260" s="203" t="s">
        <v>140</v>
      </c>
      <c r="E260" s="204" t="s">
        <v>468</v>
      </c>
      <c r="F260" s="205" t="s">
        <v>469</v>
      </c>
      <c r="G260" s="206" t="s">
        <v>457</v>
      </c>
      <c r="H260" s="265"/>
      <c r="I260" s="208"/>
      <c r="J260" s="209">
        <f>ROUND(I260*H260,2)</f>
        <v>0</v>
      </c>
      <c r="K260" s="205" t="s">
        <v>144</v>
      </c>
      <c r="L260" s="47"/>
      <c r="M260" s="210" t="s">
        <v>19</v>
      </c>
      <c r="N260" s="211" t="s">
        <v>43</v>
      </c>
      <c r="O260" s="87"/>
      <c r="P260" s="212">
        <f>O260*H260</f>
        <v>0</v>
      </c>
      <c r="Q260" s="212">
        <v>0</v>
      </c>
      <c r="R260" s="212">
        <f>Q260*H260</f>
        <v>0</v>
      </c>
      <c r="S260" s="212">
        <v>0</v>
      </c>
      <c r="T260" s="213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4" t="s">
        <v>225</v>
      </c>
      <c r="AT260" s="214" t="s">
        <v>140</v>
      </c>
      <c r="AU260" s="214" t="s">
        <v>138</v>
      </c>
      <c r="AY260" s="20" t="s">
        <v>137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20" t="s">
        <v>138</v>
      </c>
      <c r="BK260" s="215">
        <f>ROUND(I260*H260,2)</f>
        <v>0</v>
      </c>
      <c r="BL260" s="20" t="s">
        <v>225</v>
      </c>
      <c r="BM260" s="214" t="s">
        <v>470</v>
      </c>
    </row>
    <row r="261" s="2" customFormat="1">
      <c r="A261" s="41"/>
      <c r="B261" s="42"/>
      <c r="C261" s="43"/>
      <c r="D261" s="216" t="s">
        <v>147</v>
      </c>
      <c r="E261" s="43"/>
      <c r="F261" s="217" t="s">
        <v>471</v>
      </c>
      <c r="G261" s="43"/>
      <c r="H261" s="43"/>
      <c r="I261" s="218"/>
      <c r="J261" s="43"/>
      <c r="K261" s="43"/>
      <c r="L261" s="47"/>
      <c r="M261" s="219"/>
      <c r="N261" s="220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147</v>
      </c>
      <c r="AU261" s="20" t="s">
        <v>138</v>
      </c>
    </row>
    <row r="262" s="12" customFormat="1" ht="22.8" customHeight="1">
      <c r="A262" s="12"/>
      <c r="B262" s="187"/>
      <c r="C262" s="188"/>
      <c r="D262" s="189" t="s">
        <v>70</v>
      </c>
      <c r="E262" s="201" t="s">
        <v>472</v>
      </c>
      <c r="F262" s="201" t="s">
        <v>473</v>
      </c>
      <c r="G262" s="188"/>
      <c r="H262" s="188"/>
      <c r="I262" s="191"/>
      <c r="J262" s="202">
        <f>BK262</f>
        <v>0</v>
      </c>
      <c r="K262" s="188"/>
      <c r="L262" s="193"/>
      <c r="M262" s="194"/>
      <c r="N262" s="195"/>
      <c r="O262" s="195"/>
      <c r="P262" s="196">
        <f>SUM(P263:P275)</f>
        <v>0</v>
      </c>
      <c r="Q262" s="195"/>
      <c r="R262" s="196">
        <f>SUM(R263:R275)</f>
        <v>0.0097099999999999999</v>
      </c>
      <c r="S262" s="195"/>
      <c r="T262" s="197">
        <f>SUM(T263:T275)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98" t="s">
        <v>138</v>
      </c>
      <c r="AT262" s="199" t="s">
        <v>70</v>
      </c>
      <c r="AU262" s="199" t="s">
        <v>79</v>
      </c>
      <c r="AY262" s="198" t="s">
        <v>137</v>
      </c>
      <c r="BK262" s="200">
        <f>SUM(BK263:BK275)</f>
        <v>0</v>
      </c>
    </row>
    <row r="263" s="2" customFormat="1" ht="16.5" customHeight="1">
      <c r="A263" s="41"/>
      <c r="B263" s="42"/>
      <c r="C263" s="203" t="s">
        <v>474</v>
      </c>
      <c r="D263" s="203" t="s">
        <v>140</v>
      </c>
      <c r="E263" s="204" t="s">
        <v>475</v>
      </c>
      <c r="F263" s="205" t="s">
        <v>476</v>
      </c>
      <c r="G263" s="206" t="s">
        <v>252</v>
      </c>
      <c r="H263" s="207">
        <v>15</v>
      </c>
      <c r="I263" s="208"/>
      <c r="J263" s="209">
        <f>ROUND(I263*H263,2)</f>
        <v>0</v>
      </c>
      <c r="K263" s="205" t="s">
        <v>144</v>
      </c>
      <c r="L263" s="47"/>
      <c r="M263" s="210" t="s">
        <v>19</v>
      </c>
      <c r="N263" s="211" t="s">
        <v>43</v>
      </c>
      <c r="O263" s="87"/>
      <c r="P263" s="212">
        <f>O263*H263</f>
        <v>0</v>
      </c>
      <c r="Q263" s="212">
        <v>0.00050000000000000001</v>
      </c>
      <c r="R263" s="212">
        <f>Q263*H263</f>
        <v>0.0074999999999999997</v>
      </c>
      <c r="S263" s="212">
        <v>0</v>
      </c>
      <c r="T263" s="213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4" t="s">
        <v>225</v>
      </c>
      <c r="AT263" s="214" t="s">
        <v>140</v>
      </c>
      <c r="AU263" s="214" t="s">
        <v>138</v>
      </c>
      <c r="AY263" s="20" t="s">
        <v>137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20" t="s">
        <v>138</v>
      </c>
      <c r="BK263" s="215">
        <f>ROUND(I263*H263,2)</f>
        <v>0</v>
      </c>
      <c r="BL263" s="20" t="s">
        <v>225</v>
      </c>
      <c r="BM263" s="214" t="s">
        <v>477</v>
      </c>
    </row>
    <row r="264" s="2" customFormat="1">
      <c r="A264" s="41"/>
      <c r="B264" s="42"/>
      <c r="C264" s="43"/>
      <c r="D264" s="216" t="s">
        <v>147</v>
      </c>
      <c r="E264" s="43"/>
      <c r="F264" s="217" t="s">
        <v>478</v>
      </c>
      <c r="G264" s="43"/>
      <c r="H264" s="43"/>
      <c r="I264" s="218"/>
      <c r="J264" s="43"/>
      <c r="K264" s="43"/>
      <c r="L264" s="47"/>
      <c r="M264" s="219"/>
      <c r="N264" s="220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147</v>
      </c>
      <c r="AU264" s="20" t="s">
        <v>138</v>
      </c>
    </row>
    <row r="265" s="2" customFormat="1" ht="16.5" customHeight="1">
      <c r="A265" s="41"/>
      <c r="B265" s="42"/>
      <c r="C265" s="203" t="s">
        <v>479</v>
      </c>
      <c r="D265" s="203" t="s">
        <v>140</v>
      </c>
      <c r="E265" s="204" t="s">
        <v>480</v>
      </c>
      <c r="F265" s="205" t="s">
        <v>481</v>
      </c>
      <c r="G265" s="206" t="s">
        <v>252</v>
      </c>
      <c r="H265" s="207">
        <v>1</v>
      </c>
      <c r="I265" s="208"/>
      <c r="J265" s="209">
        <f>ROUND(I265*H265,2)</f>
        <v>0</v>
      </c>
      <c r="K265" s="205" t="s">
        <v>144</v>
      </c>
      <c r="L265" s="47"/>
      <c r="M265" s="210" t="s">
        <v>19</v>
      </c>
      <c r="N265" s="211" t="s">
        <v>43</v>
      </c>
      <c r="O265" s="87"/>
      <c r="P265" s="212">
        <f>O265*H265</f>
        <v>0</v>
      </c>
      <c r="Q265" s="212">
        <v>0.0015299999999999999</v>
      </c>
      <c r="R265" s="212">
        <f>Q265*H265</f>
        <v>0.0015299999999999999</v>
      </c>
      <c r="S265" s="212">
        <v>0</v>
      </c>
      <c r="T265" s="213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4" t="s">
        <v>225</v>
      </c>
      <c r="AT265" s="214" t="s">
        <v>140</v>
      </c>
      <c r="AU265" s="214" t="s">
        <v>138</v>
      </c>
      <c r="AY265" s="20" t="s">
        <v>137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20" t="s">
        <v>138</v>
      </c>
      <c r="BK265" s="215">
        <f>ROUND(I265*H265,2)</f>
        <v>0</v>
      </c>
      <c r="BL265" s="20" t="s">
        <v>225</v>
      </c>
      <c r="BM265" s="214" t="s">
        <v>482</v>
      </c>
    </row>
    <row r="266" s="2" customFormat="1">
      <c r="A266" s="41"/>
      <c r="B266" s="42"/>
      <c r="C266" s="43"/>
      <c r="D266" s="216" t="s">
        <v>147</v>
      </c>
      <c r="E266" s="43"/>
      <c r="F266" s="217" t="s">
        <v>483</v>
      </c>
      <c r="G266" s="43"/>
      <c r="H266" s="43"/>
      <c r="I266" s="218"/>
      <c r="J266" s="43"/>
      <c r="K266" s="43"/>
      <c r="L266" s="47"/>
      <c r="M266" s="219"/>
      <c r="N266" s="220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147</v>
      </c>
      <c r="AU266" s="20" t="s">
        <v>138</v>
      </c>
    </row>
    <row r="267" s="2" customFormat="1" ht="16.5" customHeight="1">
      <c r="A267" s="41"/>
      <c r="B267" s="42"/>
      <c r="C267" s="203" t="s">
        <v>484</v>
      </c>
      <c r="D267" s="203" t="s">
        <v>140</v>
      </c>
      <c r="E267" s="204" t="s">
        <v>485</v>
      </c>
      <c r="F267" s="205" t="s">
        <v>486</v>
      </c>
      <c r="G267" s="206" t="s">
        <v>162</v>
      </c>
      <c r="H267" s="207">
        <v>4</v>
      </c>
      <c r="I267" s="208"/>
      <c r="J267" s="209">
        <f>ROUND(I267*H267,2)</f>
        <v>0</v>
      </c>
      <c r="K267" s="205" t="s">
        <v>144</v>
      </c>
      <c r="L267" s="47"/>
      <c r="M267" s="210" t="s">
        <v>19</v>
      </c>
      <c r="N267" s="211" t="s">
        <v>43</v>
      </c>
      <c r="O267" s="87"/>
      <c r="P267" s="212">
        <f>O267*H267</f>
        <v>0</v>
      </c>
      <c r="Q267" s="212">
        <v>0</v>
      </c>
      <c r="R267" s="212">
        <f>Q267*H267</f>
        <v>0</v>
      </c>
      <c r="S267" s="212">
        <v>0</v>
      </c>
      <c r="T267" s="213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4" t="s">
        <v>225</v>
      </c>
      <c r="AT267" s="214" t="s">
        <v>140</v>
      </c>
      <c r="AU267" s="214" t="s">
        <v>138</v>
      </c>
      <c r="AY267" s="20" t="s">
        <v>137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20" t="s">
        <v>138</v>
      </c>
      <c r="BK267" s="215">
        <f>ROUND(I267*H267,2)</f>
        <v>0</v>
      </c>
      <c r="BL267" s="20" t="s">
        <v>225</v>
      </c>
      <c r="BM267" s="214" t="s">
        <v>487</v>
      </c>
    </row>
    <row r="268" s="2" customFormat="1">
      <c r="A268" s="41"/>
      <c r="B268" s="42"/>
      <c r="C268" s="43"/>
      <c r="D268" s="216" t="s">
        <v>147</v>
      </c>
      <c r="E268" s="43"/>
      <c r="F268" s="217" t="s">
        <v>488</v>
      </c>
      <c r="G268" s="43"/>
      <c r="H268" s="43"/>
      <c r="I268" s="218"/>
      <c r="J268" s="43"/>
      <c r="K268" s="43"/>
      <c r="L268" s="47"/>
      <c r="M268" s="219"/>
      <c r="N268" s="220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147</v>
      </c>
      <c r="AU268" s="20" t="s">
        <v>138</v>
      </c>
    </row>
    <row r="269" s="2" customFormat="1" ht="16.5" customHeight="1">
      <c r="A269" s="41"/>
      <c r="B269" s="42"/>
      <c r="C269" s="203" t="s">
        <v>489</v>
      </c>
      <c r="D269" s="203" t="s">
        <v>140</v>
      </c>
      <c r="E269" s="204" t="s">
        <v>490</v>
      </c>
      <c r="F269" s="205" t="s">
        <v>491</v>
      </c>
      <c r="G269" s="206" t="s">
        <v>162</v>
      </c>
      <c r="H269" s="207">
        <v>2</v>
      </c>
      <c r="I269" s="208"/>
      <c r="J269" s="209">
        <f>ROUND(I269*H269,2)</f>
        <v>0</v>
      </c>
      <c r="K269" s="205" t="s">
        <v>144</v>
      </c>
      <c r="L269" s="47"/>
      <c r="M269" s="210" t="s">
        <v>19</v>
      </c>
      <c r="N269" s="211" t="s">
        <v>43</v>
      </c>
      <c r="O269" s="87"/>
      <c r="P269" s="212">
        <f>O269*H269</f>
        <v>0</v>
      </c>
      <c r="Q269" s="212">
        <v>6.0000000000000002E-05</v>
      </c>
      <c r="R269" s="212">
        <f>Q269*H269</f>
        <v>0.00012</v>
      </c>
      <c r="S269" s="212">
        <v>0</v>
      </c>
      <c r="T269" s="213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4" t="s">
        <v>225</v>
      </c>
      <c r="AT269" s="214" t="s">
        <v>140</v>
      </c>
      <c r="AU269" s="214" t="s">
        <v>138</v>
      </c>
      <c r="AY269" s="20" t="s">
        <v>137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20" t="s">
        <v>138</v>
      </c>
      <c r="BK269" s="215">
        <f>ROUND(I269*H269,2)</f>
        <v>0</v>
      </c>
      <c r="BL269" s="20" t="s">
        <v>225</v>
      </c>
      <c r="BM269" s="214" t="s">
        <v>492</v>
      </c>
    </row>
    <row r="270" s="2" customFormat="1">
      <c r="A270" s="41"/>
      <c r="B270" s="42"/>
      <c r="C270" s="43"/>
      <c r="D270" s="216" t="s">
        <v>147</v>
      </c>
      <c r="E270" s="43"/>
      <c r="F270" s="217" t="s">
        <v>493</v>
      </c>
      <c r="G270" s="43"/>
      <c r="H270" s="43"/>
      <c r="I270" s="218"/>
      <c r="J270" s="43"/>
      <c r="K270" s="43"/>
      <c r="L270" s="47"/>
      <c r="M270" s="219"/>
      <c r="N270" s="220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147</v>
      </c>
      <c r="AU270" s="20" t="s">
        <v>138</v>
      </c>
    </row>
    <row r="271" s="2" customFormat="1" ht="16.5" customHeight="1">
      <c r="A271" s="41"/>
      <c r="B271" s="42"/>
      <c r="C271" s="233" t="s">
        <v>290</v>
      </c>
      <c r="D271" s="233" t="s">
        <v>151</v>
      </c>
      <c r="E271" s="234" t="s">
        <v>494</v>
      </c>
      <c r="F271" s="235" t="s">
        <v>495</v>
      </c>
      <c r="G271" s="236" t="s">
        <v>162</v>
      </c>
      <c r="H271" s="237">
        <v>2</v>
      </c>
      <c r="I271" s="238"/>
      <c r="J271" s="239">
        <f>ROUND(I271*H271,2)</f>
        <v>0</v>
      </c>
      <c r="K271" s="235" t="s">
        <v>144</v>
      </c>
      <c r="L271" s="240"/>
      <c r="M271" s="241" t="s">
        <v>19</v>
      </c>
      <c r="N271" s="242" t="s">
        <v>43</v>
      </c>
      <c r="O271" s="87"/>
      <c r="P271" s="212">
        <f>O271*H271</f>
        <v>0</v>
      </c>
      <c r="Q271" s="212">
        <v>0.00027999999999999998</v>
      </c>
      <c r="R271" s="212">
        <f>Q271*H271</f>
        <v>0.00055999999999999995</v>
      </c>
      <c r="S271" s="212">
        <v>0</v>
      </c>
      <c r="T271" s="213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4" t="s">
        <v>311</v>
      </c>
      <c r="AT271" s="214" t="s">
        <v>151</v>
      </c>
      <c r="AU271" s="214" t="s">
        <v>138</v>
      </c>
      <c r="AY271" s="20" t="s">
        <v>137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20" t="s">
        <v>138</v>
      </c>
      <c r="BK271" s="215">
        <f>ROUND(I271*H271,2)</f>
        <v>0</v>
      </c>
      <c r="BL271" s="20" t="s">
        <v>225</v>
      </c>
      <c r="BM271" s="214" t="s">
        <v>496</v>
      </c>
    </row>
    <row r="272" s="2" customFormat="1" ht="16.5" customHeight="1">
      <c r="A272" s="41"/>
      <c r="B272" s="42"/>
      <c r="C272" s="203" t="s">
        <v>497</v>
      </c>
      <c r="D272" s="203" t="s">
        <v>140</v>
      </c>
      <c r="E272" s="204" t="s">
        <v>498</v>
      </c>
      <c r="F272" s="205" t="s">
        <v>499</v>
      </c>
      <c r="G272" s="206" t="s">
        <v>252</v>
      </c>
      <c r="H272" s="207">
        <v>16</v>
      </c>
      <c r="I272" s="208"/>
      <c r="J272" s="209">
        <f>ROUND(I272*H272,2)</f>
        <v>0</v>
      </c>
      <c r="K272" s="205" t="s">
        <v>144</v>
      </c>
      <c r="L272" s="47"/>
      <c r="M272" s="210" t="s">
        <v>19</v>
      </c>
      <c r="N272" s="211" t="s">
        <v>43</v>
      </c>
      <c r="O272" s="87"/>
      <c r="P272" s="212">
        <f>O272*H272</f>
        <v>0</v>
      </c>
      <c r="Q272" s="212">
        <v>0</v>
      </c>
      <c r="R272" s="212">
        <f>Q272*H272</f>
        <v>0</v>
      </c>
      <c r="S272" s="212">
        <v>0</v>
      </c>
      <c r="T272" s="213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4" t="s">
        <v>225</v>
      </c>
      <c r="AT272" s="214" t="s">
        <v>140</v>
      </c>
      <c r="AU272" s="214" t="s">
        <v>138</v>
      </c>
      <c r="AY272" s="20" t="s">
        <v>137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20" t="s">
        <v>138</v>
      </c>
      <c r="BK272" s="215">
        <f>ROUND(I272*H272,2)</f>
        <v>0</v>
      </c>
      <c r="BL272" s="20" t="s">
        <v>225</v>
      </c>
      <c r="BM272" s="214" t="s">
        <v>500</v>
      </c>
    </row>
    <row r="273" s="2" customFormat="1">
      <c r="A273" s="41"/>
      <c r="B273" s="42"/>
      <c r="C273" s="43"/>
      <c r="D273" s="216" t="s">
        <v>147</v>
      </c>
      <c r="E273" s="43"/>
      <c r="F273" s="217" t="s">
        <v>501</v>
      </c>
      <c r="G273" s="43"/>
      <c r="H273" s="43"/>
      <c r="I273" s="218"/>
      <c r="J273" s="43"/>
      <c r="K273" s="43"/>
      <c r="L273" s="47"/>
      <c r="M273" s="219"/>
      <c r="N273" s="220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147</v>
      </c>
      <c r="AU273" s="20" t="s">
        <v>138</v>
      </c>
    </row>
    <row r="274" s="2" customFormat="1" ht="24.15" customHeight="1">
      <c r="A274" s="41"/>
      <c r="B274" s="42"/>
      <c r="C274" s="203" t="s">
        <v>502</v>
      </c>
      <c r="D274" s="203" t="s">
        <v>140</v>
      </c>
      <c r="E274" s="204" t="s">
        <v>503</v>
      </c>
      <c r="F274" s="205" t="s">
        <v>504</v>
      </c>
      <c r="G274" s="206" t="s">
        <v>457</v>
      </c>
      <c r="H274" s="265"/>
      <c r="I274" s="208"/>
      <c r="J274" s="209">
        <f>ROUND(I274*H274,2)</f>
        <v>0</v>
      </c>
      <c r="K274" s="205" t="s">
        <v>144</v>
      </c>
      <c r="L274" s="47"/>
      <c r="M274" s="210" t="s">
        <v>19</v>
      </c>
      <c r="N274" s="211" t="s">
        <v>43</v>
      </c>
      <c r="O274" s="87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14" t="s">
        <v>225</v>
      </c>
      <c r="AT274" s="214" t="s">
        <v>140</v>
      </c>
      <c r="AU274" s="214" t="s">
        <v>138</v>
      </c>
      <c r="AY274" s="20" t="s">
        <v>137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20" t="s">
        <v>138</v>
      </c>
      <c r="BK274" s="215">
        <f>ROUND(I274*H274,2)</f>
        <v>0</v>
      </c>
      <c r="BL274" s="20" t="s">
        <v>225</v>
      </c>
      <c r="BM274" s="214" t="s">
        <v>505</v>
      </c>
    </row>
    <row r="275" s="2" customFormat="1">
      <c r="A275" s="41"/>
      <c r="B275" s="42"/>
      <c r="C275" s="43"/>
      <c r="D275" s="216" t="s">
        <v>147</v>
      </c>
      <c r="E275" s="43"/>
      <c r="F275" s="217" t="s">
        <v>506</v>
      </c>
      <c r="G275" s="43"/>
      <c r="H275" s="43"/>
      <c r="I275" s="218"/>
      <c r="J275" s="43"/>
      <c r="K275" s="43"/>
      <c r="L275" s="47"/>
      <c r="M275" s="219"/>
      <c r="N275" s="220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147</v>
      </c>
      <c r="AU275" s="20" t="s">
        <v>138</v>
      </c>
    </row>
    <row r="276" s="12" customFormat="1" ht="22.8" customHeight="1">
      <c r="A276" s="12"/>
      <c r="B276" s="187"/>
      <c r="C276" s="188"/>
      <c r="D276" s="189" t="s">
        <v>70</v>
      </c>
      <c r="E276" s="201" t="s">
        <v>507</v>
      </c>
      <c r="F276" s="201" t="s">
        <v>508</v>
      </c>
      <c r="G276" s="188"/>
      <c r="H276" s="188"/>
      <c r="I276" s="191"/>
      <c r="J276" s="202">
        <f>BK276</f>
        <v>0</v>
      </c>
      <c r="K276" s="188"/>
      <c r="L276" s="193"/>
      <c r="M276" s="194"/>
      <c r="N276" s="195"/>
      <c r="O276" s="195"/>
      <c r="P276" s="196">
        <f>SUM(P277:P298)</f>
        <v>0</v>
      </c>
      <c r="Q276" s="195"/>
      <c r="R276" s="196">
        <f>SUM(R277:R298)</f>
        <v>0.018160000000000003</v>
      </c>
      <c r="S276" s="195"/>
      <c r="T276" s="197">
        <f>SUM(T277:T298)</f>
        <v>0.0049699999999999996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98" t="s">
        <v>138</v>
      </c>
      <c r="AT276" s="199" t="s">
        <v>70</v>
      </c>
      <c r="AU276" s="199" t="s">
        <v>79</v>
      </c>
      <c r="AY276" s="198" t="s">
        <v>137</v>
      </c>
      <c r="BK276" s="200">
        <f>SUM(BK277:BK298)</f>
        <v>0</v>
      </c>
    </row>
    <row r="277" s="2" customFormat="1" ht="16.5" customHeight="1">
      <c r="A277" s="41"/>
      <c r="B277" s="42"/>
      <c r="C277" s="203" t="s">
        <v>509</v>
      </c>
      <c r="D277" s="203" t="s">
        <v>140</v>
      </c>
      <c r="E277" s="204" t="s">
        <v>510</v>
      </c>
      <c r="F277" s="205" t="s">
        <v>511</v>
      </c>
      <c r="G277" s="206" t="s">
        <v>512</v>
      </c>
      <c r="H277" s="207">
        <v>1</v>
      </c>
      <c r="I277" s="208"/>
      <c r="J277" s="209">
        <f>ROUND(I277*H277,2)</f>
        <v>0</v>
      </c>
      <c r="K277" s="205" t="s">
        <v>19</v>
      </c>
      <c r="L277" s="47"/>
      <c r="M277" s="210" t="s">
        <v>19</v>
      </c>
      <c r="N277" s="211" t="s">
        <v>43</v>
      </c>
      <c r="O277" s="87"/>
      <c r="P277" s="212">
        <f>O277*H277</f>
        <v>0</v>
      </c>
      <c r="Q277" s="212">
        <v>0</v>
      </c>
      <c r="R277" s="212">
        <f>Q277*H277</f>
        <v>0</v>
      </c>
      <c r="S277" s="212">
        <v>0.0049699999999999996</v>
      </c>
      <c r="T277" s="213">
        <f>S277*H277</f>
        <v>0.0049699999999999996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14" t="s">
        <v>225</v>
      </c>
      <c r="AT277" s="214" t="s">
        <v>140</v>
      </c>
      <c r="AU277" s="214" t="s">
        <v>138</v>
      </c>
      <c r="AY277" s="20" t="s">
        <v>137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20" t="s">
        <v>138</v>
      </c>
      <c r="BK277" s="215">
        <f>ROUND(I277*H277,2)</f>
        <v>0</v>
      </c>
      <c r="BL277" s="20" t="s">
        <v>225</v>
      </c>
      <c r="BM277" s="214" t="s">
        <v>513</v>
      </c>
    </row>
    <row r="278" s="2" customFormat="1" ht="16.5" customHeight="1">
      <c r="A278" s="41"/>
      <c r="B278" s="42"/>
      <c r="C278" s="203" t="s">
        <v>514</v>
      </c>
      <c r="D278" s="203" t="s">
        <v>140</v>
      </c>
      <c r="E278" s="204" t="s">
        <v>515</v>
      </c>
      <c r="F278" s="205" t="s">
        <v>516</v>
      </c>
      <c r="G278" s="206" t="s">
        <v>252</v>
      </c>
      <c r="H278" s="207">
        <v>26</v>
      </c>
      <c r="I278" s="208"/>
      <c r="J278" s="209">
        <f>ROUND(I278*H278,2)</f>
        <v>0</v>
      </c>
      <c r="K278" s="205" t="s">
        <v>144</v>
      </c>
      <c r="L278" s="47"/>
      <c r="M278" s="210" t="s">
        <v>19</v>
      </c>
      <c r="N278" s="211" t="s">
        <v>43</v>
      </c>
      <c r="O278" s="87"/>
      <c r="P278" s="212">
        <f>O278*H278</f>
        <v>0</v>
      </c>
      <c r="Q278" s="212">
        <v>0.00032000000000000003</v>
      </c>
      <c r="R278" s="212">
        <f>Q278*H278</f>
        <v>0.008320000000000001</v>
      </c>
      <c r="S278" s="212">
        <v>0</v>
      </c>
      <c r="T278" s="213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4" t="s">
        <v>225</v>
      </c>
      <c r="AT278" s="214" t="s">
        <v>140</v>
      </c>
      <c r="AU278" s="214" t="s">
        <v>138</v>
      </c>
      <c r="AY278" s="20" t="s">
        <v>137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20" t="s">
        <v>138</v>
      </c>
      <c r="BK278" s="215">
        <f>ROUND(I278*H278,2)</f>
        <v>0</v>
      </c>
      <c r="BL278" s="20" t="s">
        <v>225</v>
      </c>
      <c r="BM278" s="214" t="s">
        <v>517</v>
      </c>
    </row>
    <row r="279" s="2" customFormat="1">
      <c r="A279" s="41"/>
      <c r="B279" s="42"/>
      <c r="C279" s="43"/>
      <c r="D279" s="216" t="s">
        <v>147</v>
      </c>
      <c r="E279" s="43"/>
      <c r="F279" s="217" t="s">
        <v>518</v>
      </c>
      <c r="G279" s="43"/>
      <c r="H279" s="43"/>
      <c r="I279" s="218"/>
      <c r="J279" s="43"/>
      <c r="K279" s="43"/>
      <c r="L279" s="47"/>
      <c r="M279" s="219"/>
      <c r="N279" s="220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147</v>
      </c>
      <c r="AU279" s="20" t="s">
        <v>138</v>
      </c>
    </row>
    <row r="280" s="16" customFormat="1">
      <c r="A280" s="16"/>
      <c r="B280" s="266"/>
      <c r="C280" s="267"/>
      <c r="D280" s="223" t="s">
        <v>149</v>
      </c>
      <c r="E280" s="268" t="s">
        <v>19</v>
      </c>
      <c r="F280" s="269" t="s">
        <v>519</v>
      </c>
      <c r="G280" s="267"/>
      <c r="H280" s="268" t="s">
        <v>19</v>
      </c>
      <c r="I280" s="270"/>
      <c r="J280" s="267"/>
      <c r="K280" s="267"/>
      <c r="L280" s="271"/>
      <c r="M280" s="272"/>
      <c r="N280" s="273"/>
      <c r="O280" s="273"/>
      <c r="P280" s="273"/>
      <c r="Q280" s="273"/>
      <c r="R280" s="273"/>
      <c r="S280" s="273"/>
      <c r="T280" s="274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T280" s="275" t="s">
        <v>149</v>
      </c>
      <c r="AU280" s="275" t="s">
        <v>138</v>
      </c>
      <c r="AV280" s="16" t="s">
        <v>79</v>
      </c>
      <c r="AW280" s="16" t="s">
        <v>32</v>
      </c>
      <c r="AX280" s="16" t="s">
        <v>71</v>
      </c>
      <c r="AY280" s="275" t="s">
        <v>137</v>
      </c>
    </row>
    <row r="281" s="13" customFormat="1">
      <c r="A281" s="13"/>
      <c r="B281" s="221"/>
      <c r="C281" s="222"/>
      <c r="D281" s="223" t="s">
        <v>149</v>
      </c>
      <c r="E281" s="224" t="s">
        <v>19</v>
      </c>
      <c r="F281" s="225" t="s">
        <v>277</v>
      </c>
      <c r="G281" s="222"/>
      <c r="H281" s="226">
        <v>26</v>
      </c>
      <c r="I281" s="227"/>
      <c r="J281" s="222"/>
      <c r="K281" s="222"/>
      <c r="L281" s="228"/>
      <c r="M281" s="229"/>
      <c r="N281" s="230"/>
      <c r="O281" s="230"/>
      <c r="P281" s="230"/>
      <c r="Q281" s="230"/>
      <c r="R281" s="230"/>
      <c r="S281" s="230"/>
      <c r="T281" s="23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2" t="s">
        <v>149</v>
      </c>
      <c r="AU281" s="232" t="s">
        <v>138</v>
      </c>
      <c r="AV281" s="13" t="s">
        <v>138</v>
      </c>
      <c r="AW281" s="13" t="s">
        <v>32</v>
      </c>
      <c r="AX281" s="13" t="s">
        <v>71</v>
      </c>
      <c r="AY281" s="232" t="s">
        <v>137</v>
      </c>
    </row>
    <row r="282" s="15" customFormat="1">
      <c r="A282" s="15"/>
      <c r="B282" s="254"/>
      <c r="C282" s="255"/>
      <c r="D282" s="223" t="s">
        <v>149</v>
      </c>
      <c r="E282" s="256" t="s">
        <v>19</v>
      </c>
      <c r="F282" s="257" t="s">
        <v>365</v>
      </c>
      <c r="G282" s="255"/>
      <c r="H282" s="258">
        <v>26</v>
      </c>
      <c r="I282" s="259"/>
      <c r="J282" s="255"/>
      <c r="K282" s="255"/>
      <c r="L282" s="260"/>
      <c r="M282" s="261"/>
      <c r="N282" s="262"/>
      <c r="O282" s="262"/>
      <c r="P282" s="262"/>
      <c r="Q282" s="262"/>
      <c r="R282" s="262"/>
      <c r="S282" s="262"/>
      <c r="T282" s="263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4" t="s">
        <v>149</v>
      </c>
      <c r="AU282" s="264" t="s">
        <v>138</v>
      </c>
      <c r="AV282" s="15" t="s">
        <v>145</v>
      </c>
      <c r="AW282" s="15" t="s">
        <v>32</v>
      </c>
      <c r="AX282" s="15" t="s">
        <v>79</v>
      </c>
      <c r="AY282" s="264" t="s">
        <v>137</v>
      </c>
    </row>
    <row r="283" s="2" customFormat="1" ht="16.5" customHeight="1">
      <c r="A283" s="41"/>
      <c r="B283" s="42"/>
      <c r="C283" s="233" t="s">
        <v>520</v>
      </c>
      <c r="D283" s="233" t="s">
        <v>151</v>
      </c>
      <c r="E283" s="234" t="s">
        <v>521</v>
      </c>
      <c r="F283" s="235" t="s">
        <v>522</v>
      </c>
      <c r="G283" s="236" t="s">
        <v>252</v>
      </c>
      <c r="H283" s="237">
        <v>28.600000000000001</v>
      </c>
      <c r="I283" s="238"/>
      <c r="J283" s="239">
        <f>ROUND(I283*H283,2)</f>
        <v>0</v>
      </c>
      <c r="K283" s="235" t="s">
        <v>144</v>
      </c>
      <c r="L283" s="240"/>
      <c r="M283" s="241" t="s">
        <v>19</v>
      </c>
      <c r="N283" s="242" t="s">
        <v>43</v>
      </c>
      <c r="O283" s="87"/>
      <c r="P283" s="212">
        <f>O283*H283</f>
        <v>0</v>
      </c>
      <c r="Q283" s="212">
        <v>0.00025000000000000001</v>
      </c>
      <c r="R283" s="212">
        <f>Q283*H283</f>
        <v>0.0071500000000000001</v>
      </c>
      <c r="S283" s="212">
        <v>0</v>
      </c>
      <c r="T283" s="213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4" t="s">
        <v>311</v>
      </c>
      <c r="AT283" s="214" t="s">
        <v>151</v>
      </c>
      <c r="AU283" s="214" t="s">
        <v>138</v>
      </c>
      <c r="AY283" s="20" t="s">
        <v>137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20" t="s">
        <v>138</v>
      </c>
      <c r="BK283" s="215">
        <f>ROUND(I283*H283,2)</f>
        <v>0</v>
      </c>
      <c r="BL283" s="20" t="s">
        <v>225</v>
      </c>
      <c r="BM283" s="214" t="s">
        <v>523</v>
      </c>
    </row>
    <row r="284" s="16" customFormat="1">
      <c r="A284" s="16"/>
      <c r="B284" s="266"/>
      <c r="C284" s="267"/>
      <c r="D284" s="223" t="s">
        <v>149</v>
      </c>
      <c r="E284" s="268" t="s">
        <v>19</v>
      </c>
      <c r="F284" s="269" t="s">
        <v>519</v>
      </c>
      <c r="G284" s="267"/>
      <c r="H284" s="268" t="s">
        <v>19</v>
      </c>
      <c r="I284" s="270"/>
      <c r="J284" s="267"/>
      <c r="K284" s="267"/>
      <c r="L284" s="271"/>
      <c r="M284" s="272"/>
      <c r="N284" s="273"/>
      <c r="O284" s="273"/>
      <c r="P284" s="273"/>
      <c r="Q284" s="273"/>
      <c r="R284" s="273"/>
      <c r="S284" s="273"/>
      <c r="T284" s="274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75" t="s">
        <v>149</v>
      </c>
      <c r="AU284" s="275" t="s">
        <v>138</v>
      </c>
      <c r="AV284" s="16" t="s">
        <v>79</v>
      </c>
      <c r="AW284" s="16" t="s">
        <v>32</v>
      </c>
      <c r="AX284" s="16" t="s">
        <v>71</v>
      </c>
      <c r="AY284" s="275" t="s">
        <v>137</v>
      </c>
    </row>
    <row r="285" s="13" customFormat="1">
      <c r="A285" s="13"/>
      <c r="B285" s="221"/>
      <c r="C285" s="222"/>
      <c r="D285" s="223" t="s">
        <v>149</v>
      </c>
      <c r="E285" s="224" t="s">
        <v>19</v>
      </c>
      <c r="F285" s="225" t="s">
        <v>524</v>
      </c>
      <c r="G285" s="222"/>
      <c r="H285" s="226">
        <v>28.600000000000001</v>
      </c>
      <c r="I285" s="227"/>
      <c r="J285" s="222"/>
      <c r="K285" s="222"/>
      <c r="L285" s="228"/>
      <c r="M285" s="229"/>
      <c r="N285" s="230"/>
      <c r="O285" s="230"/>
      <c r="P285" s="230"/>
      <c r="Q285" s="230"/>
      <c r="R285" s="230"/>
      <c r="S285" s="230"/>
      <c r="T285" s="23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2" t="s">
        <v>149</v>
      </c>
      <c r="AU285" s="232" t="s">
        <v>138</v>
      </c>
      <c r="AV285" s="13" t="s">
        <v>138</v>
      </c>
      <c r="AW285" s="13" t="s">
        <v>32</v>
      </c>
      <c r="AX285" s="13" t="s">
        <v>71</v>
      </c>
      <c r="AY285" s="232" t="s">
        <v>137</v>
      </c>
    </row>
    <row r="286" s="15" customFormat="1">
      <c r="A286" s="15"/>
      <c r="B286" s="254"/>
      <c r="C286" s="255"/>
      <c r="D286" s="223" t="s">
        <v>149</v>
      </c>
      <c r="E286" s="256" t="s">
        <v>19</v>
      </c>
      <c r="F286" s="257" t="s">
        <v>365</v>
      </c>
      <c r="G286" s="255"/>
      <c r="H286" s="258">
        <v>28.600000000000001</v>
      </c>
      <c r="I286" s="259"/>
      <c r="J286" s="255"/>
      <c r="K286" s="255"/>
      <c r="L286" s="260"/>
      <c r="M286" s="261"/>
      <c r="N286" s="262"/>
      <c r="O286" s="262"/>
      <c r="P286" s="262"/>
      <c r="Q286" s="262"/>
      <c r="R286" s="262"/>
      <c r="S286" s="262"/>
      <c r="T286" s="263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4" t="s">
        <v>149</v>
      </c>
      <c r="AU286" s="264" t="s">
        <v>138</v>
      </c>
      <c r="AV286" s="15" t="s">
        <v>145</v>
      </c>
      <c r="AW286" s="15" t="s">
        <v>32</v>
      </c>
      <c r="AX286" s="15" t="s">
        <v>79</v>
      </c>
      <c r="AY286" s="264" t="s">
        <v>137</v>
      </c>
    </row>
    <row r="287" s="2" customFormat="1" ht="24.15" customHeight="1">
      <c r="A287" s="41"/>
      <c r="B287" s="42"/>
      <c r="C287" s="203" t="s">
        <v>525</v>
      </c>
      <c r="D287" s="203" t="s">
        <v>140</v>
      </c>
      <c r="E287" s="204" t="s">
        <v>526</v>
      </c>
      <c r="F287" s="205" t="s">
        <v>527</v>
      </c>
      <c r="G287" s="206" t="s">
        <v>252</v>
      </c>
      <c r="H287" s="207">
        <v>26</v>
      </c>
      <c r="I287" s="208"/>
      <c r="J287" s="209">
        <f>ROUND(I287*H287,2)</f>
        <v>0</v>
      </c>
      <c r="K287" s="205" t="s">
        <v>144</v>
      </c>
      <c r="L287" s="47"/>
      <c r="M287" s="210" t="s">
        <v>19</v>
      </c>
      <c r="N287" s="211" t="s">
        <v>43</v>
      </c>
      <c r="O287" s="87"/>
      <c r="P287" s="212">
        <f>O287*H287</f>
        <v>0</v>
      </c>
      <c r="Q287" s="212">
        <v>4.0000000000000003E-05</v>
      </c>
      <c r="R287" s="212">
        <f>Q287*H287</f>
        <v>0.0010400000000000001</v>
      </c>
      <c r="S287" s="212">
        <v>0</v>
      </c>
      <c r="T287" s="213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4" t="s">
        <v>225</v>
      </c>
      <c r="AT287" s="214" t="s">
        <v>140</v>
      </c>
      <c r="AU287" s="214" t="s">
        <v>138</v>
      </c>
      <c r="AY287" s="20" t="s">
        <v>137</v>
      </c>
      <c r="BE287" s="215">
        <f>IF(N287="základní",J287,0)</f>
        <v>0</v>
      </c>
      <c r="BF287" s="215">
        <f>IF(N287="snížená",J287,0)</f>
        <v>0</v>
      </c>
      <c r="BG287" s="215">
        <f>IF(N287="zákl. přenesená",J287,0)</f>
        <v>0</v>
      </c>
      <c r="BH287" s="215">
        <f>IF(N287="sníž. přenesená",J287,0)</f>
        <v>0</v>
      </c>
      <c r="BI287" s="215">
        <f>IF(N287="nulová",J287,0)</f>
        <v>0</v>
      </c>
      <c r="BJ287" s="20" t="s">
        <v>138</v>
      </c>
      <c r="BK287" s="215">
        <f>ROUND(I287*H287,2)</f>
        <v>0</v>
      </c>
      <c r="BL287" s="20" t="s">
        <v>225</v>
      </c>
      <c r="BM287" s="214" t="s">
        <v>528</v>
      </c>
    </row>
    <row r="288" s="2" customFormat="1">
      <c r="A288" s="41"/>
      <c r="B288" s="42"/>
      <c r="C288" s="43"/>
      <c r="D288" s="216" t="s">
        <v>147</v>
      </c>
      <c r="E288" s="43"/>
      <c r="F288" s="217" t="s">
        <v>529</v>
      </c>
      <c r="G288" s="43"/>
      <c r="H288" s="43"/>
      <c r="I288" s="218"/>
      <c r="J288" s="43"/>
      <c r="K288" s="43"/>
      <c r="L288" s="47"/>
      <c r="M288" s="219"/>
      <c r="N288" s="220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147</v>
      </c>
      <c r="AU288" s="20" t="s">
        <v>138</v>
      </c>
    </row>
    <row r="289" s="2" customFormat="1" ht="16.5" customHeight="1">
      <c r="A289" s="41"/>
      <c r="B289" s="42"/>
      <c r="C289" s="203" t="s">
        <v>530</v>
      </c>
      <c r="D289" s="203" t="s">
        <v>140</v>
      </c>
      <c r="E289" s="204" t="s">
        <v>531</v>
      </c>
      <c r="F289" s="205" t="s">
        <v>532</v>
      </c>
      <c r="G289" s="206" t="s">
        <v>162</v>
      </c>
      <c r="H289" s="207">
        <v>3</v>
      </c>
      <c r="I289" s="208"/>
      <c r="J289" s="209">
        <f>ROUND(I289*H289,2)</f>
        <v>0</v>
      </c>
      <c r="K289" s="205" t="s">
        <v>144</v>
      </c>
      <c r="L289" s="47"/>
      <c r="M289" s="210" t="s">
        <v>19</v>
      </c>
      <c r="N289" s="211" t="s">
        <v>43</v>
      </c>
      <c r="O289" s="87"/>
      <c r="P289" s="212">
        <f>O289*H289</f>
        <v>0</v>
      </c>
      <c r="Q289" s="212">
        <v>0.00012999999999999999</v>
      </c>
      <c r="R289" s="212">
        <f>Q289*H289</f>
        <v>0.00038999999999999994</v>
      </c>
      <c r="S289" s="212">
        <v>0</v>
      </c>
      <c r="T289" s="213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4" t="s">
        <v>225</v>
      </c>
      <c r="AT289" s="214" t="s">
        <v>140</v>
      </c>
      <c r="AU289" s="214" t="s">
        <v>138</v>
      </c>
      <c r="AY289" s="20" t="s">
        <v>137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20" t="s">
        <v>138</v>
      </c>
      <c r="BK289" s="215">
        <f>ROUND(I289*H289,2)</f>
        <v>0</v>
      </c>
      <c r="BL289" s="20" t="s">
        <v>225</v>
      </c>
      <c r="BM289" s="214" t="s">
        <v>533</v>
      </c>
    </row>
    <row r="290" s="2" customFormat="1">
      <c r="A290" s="41"/>
      <c r="B290" s="42"/>
      <c r="C290" s="43"/>
      <c r="D290" s="216" t="s">
        <v>147</v>
      </c>
      <c r="E290" s="43"/>
      <c r="F290" s="217" t="s">
        <v>534</v>
      </c>
      <c r="G290" s="43"/>
      <c r="H290" s="43"/>
      <c r="I290" s="218"/>
      <c r="J290" s="43"/>
      <c r="K290" s="43"/>
      <c r="L290" s="47"/>
      <c r="M290" s="219"/>
      <c r="N290" s="220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147</v>
      </c>
      <c r="AU290" s="20" t="s">
        <v>138</v>
      </c>
    </row>
    <row r="291" s="2" customFormat="1" ht="16.5" customHeight="1">
      <c r="A291" s="41"/>
      <c r="B291" s="42"/>
      <c r="C291" s="203" t="s">
        <v>535</v>
      </c>
      <c r="D291" s="203" t="s">
        <v>140</v>
      </c>
      <c r="E291" s="204" t="s">
        <v>536</v>
      </c>
      <c r="F291" s="205" t="s">
        <v>537</v>
      </c>
      <c r="G291" s="206" t="s">
        <v>538</v>
      </c>
      <c r="H291" s="207">
        <v>4</v>
      </c>
      <c r="I291" s="208"/>
      <c r="J291" s="209">
        <f>ROUND(I291*H291,2)</f>
        <v>0</v>
      </c>
      <c r="K291" s="205" t="s">
        <v>144</v>
      </c>
      <c r="L291" s="47"/>
      <c r="M291" s="210" t="s">
        <v>19</v>
      </c>
      <c r="N291" s="211" t="s">
        <v>43</v>
      </c>
      <c r="O291" s="87"/>
      <c r="P291" s="212">
        <f>O291*H291</f>
        <v>0</v>
      </c>
      <c r="Q291" s="212">
        <v>0.00025000000000000001</v>
      </c>
      <c r="R291" s="212">
        <f>Q291*H291</f>
        <v>0.001</v>
      </c>
      <c r="S291" s="212">
        <v>0</v>
      </c>
      <c r="T291" s="213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4" t="s">
        <v>225</v>
      </c>
      <c r="AT291" s="214" t="s">
        <v>140</v>
      </c>
      <c r="AU291" s="214" t="s">
        <v>138</v>
      </c>
      <c r="AY291" s="20" t="s">
        <v>137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20" t="s">
        <v>138</v>
      </c>
      <c r="BK291" s="215">
        <f>ROUND(I291*H291,2)</f>
        <v>0</v>
      </c>
      <c r="BL291" s="20" t="s">
        <v>225</v>
      </c>
      <c r="BM291" s="214" t="s">
        <v>539</v>
      </c>
    </row>
    <row r="292" s="2" customFormat="1">
      <c r="A292" s="41"/>
      <c r="B292" s="42"/>
      <c r="C292" s="43"/>
      <c r="D292" s="216" t="s">
        <v>147</v>
      </c>
      <c r="E292" s="43"/>
      <c r="F292" s="217" t="s">
        <v>540</v>
      </c>
      <c r="G292" s="43"/>
      <c r="H292" s="43"/>
      <c r="I292" s="218"/>
      <c r="J292" s="43"/>
      <c r="K292" s="43"/>
      <c r="L292" s="47"/>
      <c r="M292" s="219"/>
      <c r="N292" s="220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147</v>
      </c>
      <c r="AU292" s="20" t="s">
        <v>138</v>
      </c>
    </row>
    <row r="293" s="2" customFormat="1" ht="21.75" customHeight="1">
      <c r="A293" s="41"/>
      <c r="B293" s="42"/>
      <c r="C293" s="203" t="s">
        <v>541</v>
      </c>
      <c r="D293" s="203" t="s">
        <v>140</v>
      </c>
      <c r="E293" s="204" t="s">
        <v>542</v>
      </c>
      <c r="F293" s="205" t="s">
        <v>543</v>
      </c>
      <c r="G293" s="206" t="s">
        <v>252</v>
      </c>
      <c r="H293" s="207">
        <v>26</v>
      </c>
      <c r="I293" s="208"/>
      <c r="J293" s="209">
        <f>ROUND(I293*H293,2)</f>
        <v>0</v>
      </c>
      <c r="K293" s="205" t="s">
        <v>144</v>
      </c>
      <c r="L293" s="47"/>
      <c r="M293" s="210" t="s">
        <v>19</v>
      </c>
      <c r="N293" s="211" t="s">
        <v>43</v>
      </c>
      <c r="O293" s="87"/>
      <c r="P293" s="212">
        <f>O293*H293</f>
        <v>0</v>
      </c>
      <c r="Q293" s="212">
        <v>1.0000000000000001E-05</v>
      </c>
      <c r="R293" s="212">
        <f>Q293*H293</f>
        <v>0.00026000000000000003</v>
      </c>
      <c r="S293" s="212">
        <v>0</v>
      </c>
      <c r="T293" s="213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4" t="s">
        <v>225</v>
      </c>
      <c r="AT293" s="214" t="s">
        <v>140</v>
      </c>
      <c r="AU293" s="214" t="s">
        <v>138</v>
      </c>
      <c r="AY293" s="20" t="s">
        <v>137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20" t="s">
        <v>138</v>
      </c>
      <c r="BK293" s="215">
        <f>ROUND(I293*H293,2)</f>
        <v>0</v>
      </c>
      <c r="BL293" s="20" t="s">
        <v>225</v>
      </c>
      <c r="BM293" s="214" t="s">
        <v>544</v>
      </c>
    </row>
    <row r="294" s="2" customFormat="1">
      <c r="A294" s="41"/>
      <c r="B294" s="42"/>
      <c r="C294" s="43"/>
      <c r="D294" s="216" t="s">
        <v>147</v>
      </c>
      <c r="E294" s="43"/>
      <c r="F294" s="217" t="s">
        <v>545</v>
      </c>
      <c r="G294" s="43"/>
      <c r="H294" s="43"/>
      <c r="I294" s="218"/>
      <c r="J294" s="43"/>
      <c r="K294" s="43"/>
      <c r="L294" s="47"/>
      <c r="M294" s="219"/>
      <c r="N294" s="220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147</v>
      </c>
      <c r="AU294" s="20" t="s">
        <v>138</v>
      </c>
    </row>
    <row r="295" s="13" customFormat="1">
      <c r="A295" s="13"/>
      <c r="B295" s="221"/>
      <c r="C295" s="222"/>
      <c r="D295" s="223" t="s">
        <v>149</v>
      </c>
      <c r="E295" s="224" t="s">
        <v>19</v>
      </c>
      <c r="F295" s="225" t="s">
        <v>277</v>
      </c>
      <c r="G295" s="222"/>
      <c r="H295" s="226">
        <v>26</v>
      </c>
      <c r="I295" s="227"/>
      <c r="J295" s="222"/>
      <c r="K295" s="222"/>
      <c r="L295" s="228"/>
      <c r="M295" s="229"/>
      <c r="N295" s="230"/>
      <c r="O295" s="230"/>
      <c r="P295" s="230"/>
      <c r="Q295" s="230"/>
      <c r="R295" s="230"/>
      <c r="S295" s="230"/>
      <c r="T295" s="23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2" t="s">
        <v>149</v>
      </c>
      <c r="AU295" s="232" t="s">
        <v>138</v>
      </c>
      <c r="AV295" s="13" t="s">
        <v>138</v>
      </c>
      <c r="AW295" s="13" t="s">
        <v>32</v>
      </c>
      <c r="AX295" s="13" t="s">
        <v>71</v>
      </c>
      <c r="AY295" s="232" t="s">
        <v>137</v>
      </c>
    </row>
    <row r="296" s="15" customFormat="1">
      <c r="A296" s="15"/>
      <c r="B296" s="254"/>
      <c r="C296" s="255"/>
      <c r="D296" s="223" t="s">
        <v>149</v>
      </c>
      <c r="E296" s="256" t="s">
        <v>19</v>
      </c>
      <c r="F296" s="257" t="s">
        <v>365</v>
      </c>
      <c r="G296" s="255"/>
      <c r="H296" s="258">
        <v>26</v>
      </c>
      <c r="I296" s="259"/>
      <c r="J296" s="255"/>
      <c r="K296" s="255"/>
      <c r="L296" s="260"/>
      <c r="M296" s="261"/>
      <c r="N296" s="262"/>
      <c r="O296" s="262"/>
      <c r="P296" s="262"/>
      <c r="Q296" s="262"/>
      <c r="R296" s="262"/>
      <c r="S296" s="262"/>
      <c r="T296" s="263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4" t="s">
        <v>149</v>
      </c>
      <c r="AU296" s="264" t="s">
        <v>138</v>
      </c>
      <c r="AV296" s="15" t="s">
        <v>145</v>
      </c>
      <c r="AW296" s="15" t="s">
        <v>32</v>
      </c>
      <c r="AX296" s="15" t="s">
        <v>79</v>
      </c>
      <c r="AY296" s="264" t="s">
        <v>137</v>
      </c>
    </row>
    <row r="297" s="2" customFormat="1" ht="24.15" customHeight="1">
      <c r="A297" s="41"/>
      <c r="B297" s="42"/>
      <c r="C297" s="203" t="s">
        <v>546</v>
      </c>
      <c r="D297" s="203" t="s">
        <v>140</v>
      </c>
      <c r="E297" s="204" t="s">
        <v>547</v>
      </c>
      <c r="F297" s="205" t="s">
        <v>548</v>
      </c>
      <c r="G297" s="206" t="s">
        <v>457</v>
      </c>
      <c r="H297" s="265"/>
      <c r="I297" s="208"/>
      <c r="J297" s="209">
        <f>ROUND(I297*H297,2)</f>
        <v>0</v>
      </c>
      <c r="K297" s="205" t="s">
        <v>144</v>
      </c>
      <c r="L297" s="47"/>
      <c r="M297" s="210" t="s">
        <v>19</v>
      </c>
      <c r="N297" s="211" t="s">
        <v>43</v>
      </c>
      <c r="O297" s="87"/>
      <c r="P297" s="212">
        <f>O297*H297</f>
        <v>0</v>
      </c>
      <c r="Q297" s="212">
        <v>0</v>
      </c>
      <c r="R297" s="212">
        <f>Q297*H297</f>
        <v>0</v>
      </c>
      <c r="S297" s="212">
        <v>0</v>
      </c>
      <c r="T297" s="213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4" t="s">
        <v>225</v>
      </c>
      <c r="AT297" s="214" t="s">
        <v>140</v>
      </c>
      <c r="AU297" s="214" t="s">
        <v>138</v>
      </c>
      <c r="AY297" s="20" t="s">
        <v>137</v>
      </c>
      <c r="BE297" s="215">
        <f>IF(N297="základní",J297,0)</f>
        <v>0</v>
      </c>
      <c r="BF297" s="215">
        <f>IF(N297="snížená",J297,0)</f>
        <v>0</v>
      </c>
      <c r="BG297" s="215">
        <f>IF(N297="zákl. přenesená",J297,0)</f>
        <v>0</v>
      </c>
      <c r="BH297" s="215">
        <f>IF(N297="sníž. přenesená",J297,0)</f>
        <v>0</v>
      </c>
      <c r="BI297" s="215">
        <f>IF(N297="nulová",J297,0)</f>
        <v>0</v>
      </c>
      <c r="BJ297" s="20" t="s">
        <v>138</v>
      </c>
      <c r="BK297" s="215">
        <f>ROUND(I297*H297,2)</f>
        <v>0</v>
      </c>
      <c r="BL297" s="20" t="s">
        <v>225</v>
      </c>
      <c r="BM297" s="214" t="s">
        <v>549</v>
      </c>
    </row>
    <row r="298" s="2" customFormat="1">
      <c r="A298" s="41"/>
      <c r="B298" s="42"/>
      <c r="C298" s="43"/>
      <c r="D298" s="216" t="s">
        <v>147</v>
      </c>
      <c r="E298" s="43"/>
      <c r="F298" s="217" t="s">
        <v>550</v>
      </c>
      <c r="G298" s="43"/>
      <c r="H298" s="43"/>
      <c r="I298" s="218"/>
      <c r="J298" s="43"/>
      <c r="K298" s="43"/>
      <c r="L298" s="47"/>
      <c r="M298" s="219"/>
      <c r="N298" s="220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147</v>
      </c>
      <c r="AU298" s="20" t="s">
        <v>138</v>
      </c>
    </row>
    <row r="299" s="12" customFormat="1" ht="22.8" customHeight="1">
      <c r="A299" s="12"/>
      <c r="B299" s="187"/>
      <c r="C299" s="188"/>
      <c r="D299" s="189" t="s">
        <v>70</v>
      </c>
      <c r="E299" s="201" t="s">
        <v>551</v>
      </c>
      <c r="F299" s="201" t="s">
        <v>552</v>
      </c>
      <c r="G299" s="188"/>
      <c r="H299" s="188"/>
      <c r="I299" s="191"/>
      <c r="J299" s="202">
        <f>BK299</f>
        <v>0</v>
      </c>
      <c r="K299" s="188"/>
      <c r="L299" s="193"/>
      <c r="M299" s="194"/>
      <c r="N299" s="195"/>
      <c r="O299" s="195"/>
      <c r="P299" s="196">
        <f>SUM(P300:P351)</f>
        <v>0</v>
      </c>
      <c r="Q299" s="195"/>
      <c r="R299" s="196">
        <f>SUM(R300:R351)</f>
        <v>0.17224</v>
      </c>
      <c r="S299" s="195"/>
      <c r="T299" s="197">
        <f>SUM(T300:T351)</f>
        <v>0.35937999999999998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198" t="s">
        <v>138</v>
      </c>
      <c r="AT299" s="199" t="s">
        <v>70</v>
      </c>
      <c r="AU299" s="199" t="s">
        <v>79</v>
      </c>
      <c r="AY299" s="198" t="s">
        <v>137</v>
      </c>
      <c r="BK299" s="200">
        <f>SUM(BK300:BK351)</f>
        <v>0</v>
      </c>
    </row>
    <row r="300" s="2" customFormat="1" ht="16.5" customHeight="1">
      <c r="A300" s="41"/>
      <c r="B300" s="42"/>
      <c r="C300" s="203" t="s">
        <v>553</v>
      </c>
      <c r="D300" s="203" t="s">
        <v>140</v>
      </c>
      <c r="E300" s="204" t="s">
        <v>554</v>
      </c>
      <c r="F300" s="205" t="s">
        <v>555</v>
      </c>
      <c r="G300" s="206" t="s">
        <v>556</v>
      </c>
      <c r="H300" s="207">
        <v>1</v>
      </c>
      <c r="I300" s="208"/>
      <c r="J300" s="209">
        <f>ROUND(I300*H300,2)</f>
        <v>0</v>
      </c>
      <c r="K300" s="205" t="s">
        <v>144</v>
      </c>
      <c r="L300" s="47"/>
      <c r="M300" s="210" t="s">
        <v>19</v>
      </c>
      <c r="N300" s="211" t="s">
        <v>43</v>
      </c>
      <c r="O300" s="87"/>
      <c r="P300" s="212">
        <f>O300*H300</f>
        <v>0</v>
      </c>
      <c r="Q300" s="212">
        <v>0</v>
      </c>
      <c r="R300" s="212">
        <f>Q300*H300</f>
        <v>0</v>
      </c>
      <c r="S300" s="212">
        <v>0.01933</v>
      </c>
      <c r="T300" s="213">
        <f>S300*H300</f>
        <v>0.01933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4" t="s">
        <v>225</v>
      </c>
      <c r="AT300" s="214" t="s">
        <v>140</v>
      </c>
      <c r="AU300" s="214" t="s">
        <v>138</v>
      </c>
      <c r="AY300" s="20" t="s">
        <v>137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20" t="s">
        <v>138</v>
      </c>
      <c r="BK300" s="215">
        <f>ROUND(I300*H300,2)</f>
        <v>0</v>
      </c>
      <c r="BL300" s="20" t="s">
        <v>225</v>
      </c>
      <c r="BM300" s="214" t="s">
        <v>557</v>
      </c>
    </row>
    <row r="301" s="2" customFormat="1">
      <c r="A301" s="41"/>
      <c r="B301" s="42"/>
      <c r="C301" s="43"/>
      <c r="D301" s="216" t="s">
        <v>147</v>
      </c>
      <c r="E301" s="43"/>
      <c r="F301" s="217" t="s">
        <v>558</v>
      </c>
      <c r="G301" s="43"/>
      <c r="H301" s="43"/>
      <c r="I301" s="218"/>
      <c r="J301" s="43"/>
      <c r="K301" s="43"/>
      <c r="L301" s="47"/>
      <c r="M301" s="219"/>
      <c r="N301" s="220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147</v>
      </c>
      <c r="AU301" s="20" t="s">
        <v>138</v>
      </c>
    </row>
    <row r="302" s="2" customFormat="1" ht="16.5" customHeight="1">
      <c r="A302" s="41"/>
      <c r="B302" s="42"/>
      <c r="C302" s="203" t="s">
        <v>559</v>
      </c>
      <c r="D302" s="203" t="s">
        <v>140</v>
      </c>
      <c r="E302" s="204" t="s">
        <v>560</v>
      </c>
      <c r="F302" s="205" t="s">
        <v>561</v>
      </c>
      <c r="G302" s="206" t="s">
        <v>556</v>
      </c>
      <c r="H302" s="207">
        <v>1</v>
      </c>
      <c r="I302" s="208"/>
      <c r="J302" s="209">
        <f>ROUND(I302*H302,2)</f>
        <v>0</v>
      </c>
      <c r="K302" s="205" t="s">
        <v>19</v>
      </c>
      <c r="L302" s="47"/>
      <c r="M302" s="210" t="s">
        <v>19</v>
      </c>
      <c r="N302" s="211" t="s">
        <v>43</v>
      </c>
      <c r="O302" s="87"/>
      <c r="P302" s="212">
        <f>O302*H302</f>
        <v>0</v>
      </c>
      <c r="Q302" s="212">
        <v>0.0037100000000000002</v>
      </c>
      <c r="R302" s="212">
        <f>Q302*H302</f>
        <v>0.0037100000000000002</v>
      </c>
      <c r="S302" s="212">
        <v>0</v>
      </c>
      <c r="T302" s="213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14" t="s">
        <v>225</v>
      </c>
      <c r="AT302" s="214" t="s">
        <v>140</v>
      </c>
      <c r="AU302" s="214" t="s">
        <v>138</v>
      </c>
      <c r="AY302" s="20" t="s">
        <v>137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20" t="s">
        <v>138</v>
      </c>
      <c r="BK302" s="215">
        <f>ROUND(I302*H302,2)</f>
        <v>0</v>
      </c>
      <c r="BL302" s="20" t="s">
        <v>225</v>
      </c>
      <c r="BM302" s="214" t="s">
        <v>562</v>
      </c>
    </row>
    <row r="303" s="2" customFormat="1" ht="21.75" customHeight="1">
      <c r="A303" s="41"/>
      <c r="B303" s="42"/>
      <c r="C303" s="203" t="s">
        <v>563</v>
      </c>
      <c r="D303" s="203" t="s">
        <v>140</v>
      </c>
      <c r="E303" s="204" t="s">
        <v>564</v>
      </c>
      <c r="F303" s="205" t="s">
        <v>565</v>
      </c>
      <c r="G303" s="206" t="s">
        <v>556</v>
      </c>
      <c r="H303" s="207">
        <v>1</v>
      </c>
      <c r="I303" s="208"/>
      <c r="J303" s="209">
        <f>ROUND(I303*H303,2)</f>
        <v>0</v>
      </c>
      <c r="K303" s="205" t="s">
        <v>144</v>
      </c>
      <c r="L303" s="47"/>
      <c r="M303" s="210" t="s">
        <v>19</v>
      </c>
      <c r="N303" s="211" t="s">
        <v>43</v>
      </c>
      <c r="O303" s="87"/>
      <c r="P303" s="212">
        <f>O303*H303</f>
        <v>0</v>
      </c>
      <c r="Q303" s="212">
        <v>0.017469999999999999</v>
      </c>
      <c r="R303" s="212">
        <f>Q303*H303</f>
        <v>0.017469999999999999</v>
      </c>
      <c r="S303" s="212">
        <v>0</v>
      </c>
      <c r="T303" s="213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4" t="s">
        <v>225</v>
      </c>
      <c r="AT303" s="214" t="s">
        <v>140</v>
      </c>
      <c r="AU303" s="214" t="s">
        <v>138</v>
      </c>
      <c r="AY303" s="20" t="s">
        <v>137</v>
      </c>
      <c r="BE303" s="215">
        <f>IF(N303="základní",J303,0)</f>
        <v>0</v>
      </c>
      <c r="BF303" s="215">
        <f>IF(N303="snížená",J303,0)</f>
        <v>0</v>
      </c>
      <c r="BG303" s="215">
        <f>IF(N303="zákl. přenesená",J303,0)</f>
        <v>0</v>
      </c>
      <c r="BH303" s="215">
        <f>IF(N303="sníž. přenesená",J303,0)</f>
        <v>0</v>
      </c>
      <c r="BI303" s="215">
        <f>IF(N303="nulová",J303,0)</f>
        <v>0</v>
      </c>
      <c r="BJ303" s="20" t="s">
        <v>138</v>
      </c>
      <c r="BK303" s="215">
        <f>ROUND(I303*H303,2)</f>
        <v>0</v>
      </c>
      <c r="BL303" s="20" t="s">
        <v>225</v>
      </c>
      <c r="BM303" s="214" t="s">
        <v>566</v>
      </c>
    </row>
    <row r="304" s="2" customFormat="1">
      <c r="A304" s="41"/>
      <c r="B304" s="42"/>
      <c r="C304" s="43"/>
      <c r="D304" s="216" t="s">
        <v>147</v>
      </c>
      <c r="E304" s="43"/>
      <c r="F304" s="217" t="s">
        <v>567</v>
      </c>
      <c r="G304" s="43"/>
      <c r="H304" s="43"/>
      <c r="I304" s="218"/>
      <c r="J304" s="43"/>
      <c r="K304" s="43"/>
      <c r="L304" s="47"/>
      <c r="M304" s="219"/>
      <c r="N304" s="220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147</v>
      </c>
      <c r="AU304" s="20" t="s">
        <v>138</v>
      </c>
    </row>
    <row r="305" s="2" customFormat="1" ht="16.5" customHeight="1">
      <c r="A305" s="41"/>
      <c r="B305" s="42"/>
      <c r="C305" s="233" t="s">
        <v>568</v>
      </c>
      <c r="D305" s="233" t="s">
        <v>151</v>
      </c>
      <c r="E305" s="234" t="s">
        <v>569</v>
      </c>
      <c r="F305" s="235" t="s">
        <v>570</v>
      </c>
      <c r="G305" s="236" t="s">
        <v>162</v>
      </c>
      <c r="H305" s="237">
        <v>1</v>
      </c>
      <c r="I305" s="238"/>
      <c r="J305" s="239">
        <f>ROUND(I305*H305,2)</f>
        <v>0</v>
      </c>
      <c r="K305" s="235" t="s">
        <v>144</v>
      </c>
      <c r="L305" s="240"/>
      <c r="M305" s="241" t="s">
        <v>19</v>
      </c>
      <c r="N305" s="242" t="s">
        <v>43</v>
      </c>
      <c r="O305" s="87"/>
      <c r="P305" s="212">
        <f>O305*H305</f>
        <v>0</v>
      </c>
      <c r="Q305" s="212">
        <v>0.00125</v>
      </c>
      <c r="R305" s="212">
        <f>Q305*H305</f>
        <v>0.00125</v>
      </c>
      <c r="S305" s="212">
        <v>0</v>
      </c>
      <c r="T305" s="213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4" t="s">
        <v>311</v>
      </c>
      <c r="AT305" s="214" t="s">
        <v>151</v>
      </c>
      <c r="AU305" s="214" t="s">
        <v>138</v>
      </c>
      <c r="AY305" s="20" t="s">
        <v>137</v>
      </c>
      <c r="BE305" s="215">
        <f>IF(N305="základní",J305,0)</f>
        <v>0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20" t="s">
        <v>138</v>
      </c>
      <c r="BK305" s="215">
        <f>ROUND(I305*H305,2)</f>
        <v>0</v>
      </c>
      <c r="BL305" s="20" t="s">
        <v>225</v>
      </c>
      <c r="BM305" s="214" t="s">
        <v>571</v>
      </c>
    </row>
    <row r="306" s="2" customFormat="1" ht="16.5" customHeight="1">
      <c r="A306" s="41"/>
      <c r="B306" s="42"/>
      <c r="C306" s="203" t="s">
        <v>572</v>
      </c>
      <c r="D306" s="203" t="s">
        <v>140</v>
      </c>
      <c r="E306" s="204" t="s">
        <v>573</v>
      </c>
      <c r="F306" s="205" t="s">
        <v>574</v>
      </c>
      <c r="G306" s="206" t="s">
        <v>556</v>
      </c>
      <c r="H306" s="207">
        <v>2</v>
      </c>
      <c r="I306" s="208"/>
      <c r="J306" s="209">
        <f>ROUND(I306*H306,2)</f>
        <v>0</v>
      </c>
      <c r="K306" s="205" t="s">
        <v>144</v>
      </c>
      <c r="L306" s="47"/>
      <c r="M306" s="210" t="s">
        <v>19</v>
      </c>
      <c r="N306" s="211" t="s">
        <v>43</v>
      </c>
      <c r="O306" s="87"/>
      <c r="P306" s="212">
        <f>O306*H306</f>
        <v>0</v>
      </c>
      <c r="Q306" s="212">
        <v>0</v>
      </c>
      <c r="R306" s="212">
        <f>Q306*H306</f>
        <v>0</v>
      </c>
      <c r="S306" s="212">
        <v>0.019460000000000002</v>
      </c>
      <c r="T306" s="213">
        <f>S306*H306</f>
        <v>0.038920000000000003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4" t="s">
        <v>225</v>
      </c>
      <c r="AT306" s="214" t="s">
        <v>140</v>
      </c>
      <c r="AU306" s="214" t="s">
        <v>138</v>
      </c>
      <c r="AY306" s="20" t="s">
        <v>137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20" t="s">
        <v>138</v>
      </c>
      <c r="BK306" s="215">
        <f>ROUND(I306*H306,2)</f>
        <v>0</v>
      </c>
      <c r="BL306" s="20" t="s">
        <v>225</v>
      </c>
      <c r="BM306" s="214" t="s">
        <v>575</v>
      </c>
    </row>
    <row r="307" s="2" customFormat="1">
      <c r="A307" s="41"/>
      <c r="B307" s="42"/>
      <c r="C307" s="43"/>
      <c r="D307" s="216" t="s">
        <v>147</v>
      </c>
      <c r="E307" s="43"/>
      <c r="F307" s="217" t="s">
        <v>576</v>
      </c>
      <c r="G307" s="43"/>
      <c r="H307" s="43"/>
      <c r="I307" s="218"/>
      <c r="J307" s="43"/>
      <c r="K307" s="43"/>
      <c r="L307" s="47"/>
      <c r="M307" s="219"/>
      <c r="N307" s="220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147</v>
      </c>
      <c r="AU307" s="20" t="s">
        <v>138</v>
      </c>
    </row>
    <row r="308" s="2" customFormat="1" ht="24.15" customHeight="1">
      <c r="A308" s="41"/>
      <c r="B308" s="42"/>
      <c r="C308" s="203" t="s">
        <v>577</v>
      </c>
      <c r="D308" s="203" t="s">
        <v>140</v>
      </c>
      <c r="E308" s="204" t="s">
        <v>578</v>
      </c>
      <c r="F308" s="205" t="s">
        <v>579</v>
      </c>
      <c r="G308" s="206" t="s">
        <v>556</v>
      </c>
      <c r="H308" s="207">
        <v>1</v>
      </c>
      <c r="I308" s="208"/>
      <c r="J308" s="209">
        <f>ROUND(I308*H308,2)</f>
        <v>0</v>
      </c>
      <c r="K308" s="205" t="s">
        <v>144</v>
      </c>
      <c r="L308" s="47"/>
      <c r="M308" s="210" t="s">
        <v>19</v>
      </c>
      <c r="N308" s="211" t="s">
        <v>43</v>
      </c>
      <c r="O308" s="87"/>
      <c r="P308" s="212">
        <f>O308*H308</f>
        <v>0</v>
      </c>
      <c r="Q308" s="212">
        <v>0.01247</v>
      </c>
      <c r="R308" s="212">
        <f>Q308*H308</f>
        <v>0.01247</v>
      </c>
      <c r="S308" s="212">
        <v>0</v>
      </c>
      <c r="T308" s="213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4" t="s">
        <v>225</v>
      </c>
      <c r="AT308" s="214" t="s">
        <v>140</v>
      </c>
      <c r="AU308" s="214" t="s">
        <v>138</v>
      </c>
      <c r="AY308" s="20" t="s">
        <v>137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20" t="s">
        <v>138</v>
      </c>
      <c r="BK308" s="215">
        <f>ROUND(I308*H308,2)</f>
        <v>0</v>
      </c>
      <c r="BL308" s="20" t="s">
        <v>225</v>
      </c>
      <c r="BM308" s="214" t="s">
        <v>580</v>
      </c>
    </row>
    <row r="309" s="2" customFormat="1">
      <c r="A309" s="41"/>
      <c r="B309" s="42"/>
      <c r="C309" s="43"/>
      <c r="D309" s="216" t="s">
        <v>147</v>
      </c>
      <c r="E309" s="43"/>
      <c r="F309" s="217" t="s">
        <v>581</v>
      </c>
      <c r="G309" s="43"/>
      <c r="H309" s="43"/>
      <c r="I309" s="218"/>
      <c r="J309" s="43"/>
      <c r="K309" s="43"/>
      <c r="L309" s="47"/>
      <c r="M309" s="219"/>
      <c r="N309" s="220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147</v>
      </c>
      <c r="AU309" s="20" t="s">
        <v>138</v>
      </c>
    </row>
    <row r="310" s="2" customFormat="1" ht="16.5" customHeight="1">
      <c r="A310" s="41"/>
      <c r="B310" s="42"/>
      <c r="C310" s="203" t="s">
        <v>582</v>
      </c>
      <c r="D310" s="203" t="s">
        <v>140</v>
      </c>
      <c r="E310" s="204" t="s">
        <v>583</v>
      </c>
      <c r="F310" s="205" t="s">
        <v>584</v>
      </c>
      <c r="G310" s="206" t="s">
        <v>556</v>
      </c>
      <c r="H310" s="207">
        <v>1</v>
      </c>
      <c r="I310" s="208"/>
      <c r="J310" s="209">
        <f>ROUND(I310*H310,2)</f>
        <v>0</v>
      </c>
      <c r="K310" s="205" t="s">
        <v>144</v>
      </c>
      <c r="L310" s="47"/>
      <c r="M310" s="210" t="s">
        <v>19</v>
      </c>
      <c r="N310" s="211" t="s">
        <v>43</v>
      </c>
      <c r="O310" s="87"/>
      <c r="P310" s="212">
        <f>O310*H310</f>
        <v>0</v>
      </c>
      <c r="Q310" s="212">
        <v>0</v>
      </c>
      <c r="R310" s="212">
        <f>Q310*H310</f>
        <v>0</v>
      </c>
      <c r="S310" s="212">
        <v>0.087999999999999995</v>
      </c>
      <c r="T310" s="213">
        <f>S310*H310</f>
        <v>0.087999999999999995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4" t="s">
        <v>225</v>
      </c>
      <c r="AT310" s="214" t="s">
        <v>140</v>
      </c>
      <c r="AU310" s="214" t="s">
        <v>138</v>
      </c>
      <c r="AY310" s="20" t="s">
        <v>137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20" t="s">
        <v>138</v>
      </c>
      <c r="BK310" s="215">
        <f>ROUND(I310*H310,2)</f>
        <v>0</v>
      </c>
      <c r="BL310" s="20" t="s">
        <v>225</v>
      </c>
      <c r="BM310" s="214" t="s">
        <v>585</v>
      </c>
    </row>
    <row r="311" s="2" customFormat="1">
      <c r="A311" s="41"/>
      <c r="B311" s="42"/>
      <c r="C311" s="43"/>
      <c r="D311" s="216" t="s">
        <v>147</v>
      </c>
      <c r="E311" s="43"/>
      <c r="F311" s="217" t="s">
        <v>586</v>
      </c>
      <c r="G311" s="43"/>
      <c r="H311" s="43"/>
      <c r="I311" s="218"/>
      <c r="J311" s="43"/>
      <c r="K311" s="43"/>
      <c r="L311" s="47"/>
      <c r="M311" s="219"/>
      <c r="N311" s="220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147</v>
      </c>
      <c r="AU311" s="20" t="s">
        <v>138</v>
      </c>
    </row>
    <row r="312" s="2" customFormat="1" ht="16.5" customHeight="1">
      <c r="A312" s="41"/>
      <c r="B312" s="42"/>
      <c r="C312" s="203" t="s">
        <v>587</v>
      </c>
      <c r="D312" s="203" t="s">
        <v>140</v>
      </c>
      <c r="E312" s="204" t="s">
        <v>588</v>
      </c>
      <c r="F312" s="205" t="s">
        <v>589</v>
      </c>
      <c r="G312" s="206" t="s">
        <v>556</v>
      </c>
      <c r="H312" s="207">
        <v>1</v>
      </c>
      <c r="I312" s="208"/>
      <c r="J312" s="209">
        <f>ROUND(I312*H312,2)</f>
        <v>0</v>
      </c>
      <c r="K312" s="205" t="s">
        <v>144</v>
      </c>
      <c r="L312" s="47"/>
      <c r="M312" s="210" t="s">
        <v>19</v>
      </c>
      <c r="N312" s="211" t="s">
        <v>43</v>
      </c>
      <c r="O312" s="87"/>
      <c r="P312" s="212">
        <f>O312*H312</f>
        <v>0</v>
      </c>
      <c r="Q312" s="212">
        <v>0</v>
      </c>
      <c r="R312" s="212">
        <f>Q312*H312</f>
        <v>0</v>
      </c>
      <c r="S312" s="212">
        <v>0.024500000000000001</v>
      </c>
      <c r="T312" s="213">
        <f>S312*H312</f>
        <v>0.024500000000000001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4" t="s">
        <v>225</v>
      </c>
      <c r="AT312" s="214" t="s">
        <v>140</v>
      </c>
      <c r="AU312" s="214" t="s">
        <v>138</v>
      </c>
      <c r="AY312" s="20" t="s">
        <v>137</v>
      </c>
      <c r="BE312" s="215">
        <f>IF(N312="základní",J312,0)</f>
        <v>0</v>
      </c>
      <c r="BF312" s="215">
        <f>IF(N312="snížená",J312,0)</f>
        <v>0</v>
      </c>
      <c r="BG312" s="215">
        <f>IF(N312="zákl. přenesená",J312,0)</f>
        <v>0</v>
      </c>
      <c r="BH312" s="215">
        <f>IF(N312="sníž. přenesená",J312,0)</f>
        <v>0</v>
      </c>
      <c r="BI312" s="215">
        <f>IF(N312="nulová",J312,0)</f>
        <v>0</v>
      </c>
      <c r="BJ312" s="20" t="s">
        <v>138</v>
      </c>
      <c r="BK312" s="215">
        <f>ROUND(I312*H312,2)</f>
        <v>0</v>
      </c>
      <c r="BL312" s="20" t="s">
        <v>225</v>
      </c>
      <c r="BM312" s="214" t="s">
        <v>590</v>
      </c>
    </row>
    <row r="313" s="2" customFormat="1">
      <c r="A313" s="41"/>
      <c r="B313" s="42"/>
      <c r="C313" s="43"/>
      <c r="D313" s="216" t="s">
        <v>147</v>
      </c>
      <c r="E313" s="43"/>
      <c r="F313" s="217" t="s">
        <v>591</v>
      </c>
      <c r="G313" s="43"/>
      <c r="H313" s="43"/>
      <c r="I313" s="218"/>
      <c r="J313" s="43"/>
      <c r="K313" s="43"/>
      <c r="L313" s="47"/>
      <c r="M313" s="219"/>
      <c r="N313" s="220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147</v>
      </c>
      <c r="AU313" s="20" t="s">
        <v>138</v>
      </c>
    </row>
    <row r="314" s="2" customFormat="1" ht="16.5" customHeight="1">
      <c r="A314" s="41"/>
      <c r="B314" s="42"/>
      <c r="C314" s="203" t="s">
        <v>592</v>
      </c>
      <c r="D314" s="203" t="s">
        <v>140</v>
      </c>
      <c r="E314" s="204" t="s">
        <v>593</v>
      </c>
      <c r="F314" s="205" t="s">
        <v>594</v>
      </c>
      <c r="G314" s="206" t="s">
        <v>556</v>
      </c>
      <c r="H314" s="207">
        <v>1</v>
      </c>
      <c r="I314" s="208"/>
      <c r="J314" s="209">
        <f>ROUND(I314*H314,2)</f>
        <v>0</v>
      </c>
      <c r="K314" s="205" t="s">
        <v>144</v>
      </c>
      <c r="L314" s="47"/>
      <c r="M314" s="210" t="s">
        <v>19</v>
      </c>
      <c r="N314" s="211" t="s">
        <v>43</v>
      </c>
      <c r="O314" s="87"/>
      <c r="P314" s="212">
        <f>O314*H314</f>
        <v>0</v>
      </c>
      <c r="Q314" s="212">
        <v>0.01274</v>
      </c>
      <c r="R314" s="212">
        <f>Q314*H314</f>
        <v>0.01274</v>
      </c>
      <c r="S314" s="212">
        <v>0</v>
      </c>
      <c r="T314" s="213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14" t="s">
        <v>225</v>
      </c>
      <c r="AT314" s="214" t="s">
        <v>140</v>
      </c>
      <c r="AU314" s="214" t="s">
        <v>138</v>
      </c>
      <c r="AY314" s="20" t="s">
        <v>137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20" t="s">
        <v>138</v>
      </c>
      <c r="BK314" s="215">
        <f>ROUND(I314*H314,2)</f>
        <v>0</v>
      </c>
      <c r="BL314" s="20" t="s">
        <v>225</v>
      </c>
      <c r="BM314" s="214" t="s">
        <v>595</v>
      </c>
    </row>
    <row r="315" s="2" customFormat="1">
      <c r="A315" s="41"/>
      <c r="B315" s="42"/>
      <c r="C315" s="43"/>
      <c r="D315" s="216" t="s">
        <v>147</v>
      </c>
      <c r="E315" s="43"/>
      <c r="F315" s="217" t="s">
        <v>596</v>
      </c>
      <c r="G315" s="43"/>
      <c r="H315" s="43"/>
      <c r="I315" s="218"/>
      <c r="J315" s="43"/>
      <c r="K315" s="43"/>
      <c r="L315" s="47"/>
      <c r="M315" s="219"/>
      <c r="N315" s="220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147</v>
      </c>
      <c r="AU315" s="20" t="s">
        <v>138</v>
      </c>
    </row>
    <row r="316" s="2" customFormat="1" ht="24.15" customHeight="1">
      <c r="A316" s="41"/>
      <c r="B316" s="42"/>
      <c r="C316" s="203" t="s">
        <v>597</v>
      </c>
      <c r="D316" s="203" t="s">
        <v>140</v>
      </c>
      <c r="E316" s="204" t="s">
        <v>598</v>
      </c>
      <c r="F316" s="205" t="s">
        <v>599</v>
      </c>
      <c r="G316" s="206" t="s">
        <v>556</v>
      </c>
      <c r="H316" s="207">
        <v>1</v>
      </c>
      <c r="I316" s="208"/>
      <c r="J316" s="209">
        <f>ROUND(I316*H316,2)</f>
        <v>0</v>
      </c>
      <c r="K316" s="205" t="s">
        <v>144</v>
      </c>
      <c r="L316" s="47"/>
      <c r="M316" s="210" t="s">
        <v>19</v>
      </c>
      <c r="N316" s="211" t="s">
        <v>43</v>
      </c>
      <c r="O316" s="87"/>
      <c r="P316" s="212">
        <f>O316*H316</f>
        <v>0</v>
      </c>
      <c r="Q316" s="212">
        <v>0.037670000000000002</v>
      </c>
      <c r="R316" s="212">
        <f>Q316*H316</f>
        <v>0.037670000000000002</v>
      </c>
      <c r="S316" s="212">
        <v>0</v>
      </c>
      <c r="T316" s="213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4" t="s">
        <v>225</v>
      </c>
      <c r="AT316" s="214" t="s">
        <v>140</v>
      </c>
      <c r="AU316" s="214" t="s">
        <v>138</v>
      </c>
      <c r="AY316" s="20" t="s">
        <v>137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20" t="s">
        <v>138</v>
      </c>
      <c r="BK316" s="215">
        <f>ROUND(I316*H316,2)</f>
        <v>0</v>
      </c>
      <c r="BL316" s="20" t="s">
        <v>225</v>
      </c>
      <c r="BM316" s="214" t="s">
        <v>600</v>
      </c>
    </row>
    <row r="317" s="2" customFormat="1">
      <c r="A317" s="41"/>
      <c r="B317" s="42"/>
      <c r="C317" s="43"/>
      <c r="D317" s="216" t="s">
        <v>147</v>
      </c>
      <c r="E317" s="43"/>
      <c r="F317" s="217" t="s">
        <v>601</v>
      </c>
      <c r="G317" s="43"/>
      <c r="H317" s="43"/>
      <c r="I317" s="218"/>
      <c r="J317" s="43"/>
      <c r="K317" s="43"/>
      <c r="L317" s="47"/>
      <c r="M317" s="219"/>
      <c r="N317" s="220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147</v>
      </c>
      <c r="AU317" s="20" t="s">
        <v>138</v>
      </c>
    </row>
    <row r="318" s="2" customFormat="1" ht="16.5" customHeight="1">
      <c r="A318" s="41"/>
      <c r="B318" s="42"/>
      <c r="C318" s="203" t="s">
        <v>602</v>
      </c>
      <c r="D318" s="203" t="s">
        <v>140</v>
      </c>
      <c r="E318" s="204" t="s">
        <v>603</v>
      </c>
      <c r="F318" s="205" t="s">
        <v>604</v>
      </c>
      <c r="G318" s="206" t="s">
        <v>556</v>
      </c>
      <c r="H318" s="207">
        <v>1</v>
      </c>
      <c r="I318" s="208"/>
      <c r="J318" s="209">
        <f>ROUND(I318*H318,2)</f>
        <v>0</v>
      </c>
      <c r="K318" s="205" t="s">
        <v>144</v>
      </c>
      <c r="L318" s="47"/>
      <c r="M318" s="210" t="s">
        <v>19</v>
      </c>
      <c r="N318" s="211" t="s">
        <v>43</v>
      </c>
      <c r="O318" s="87"/>
      <c r="P318" s="212">
        <f>O318*H318</f>
        <v>0</v>
      </c>
      <c r="Q318" s="212">
        <v>0</v>
      </c>
      <c r="R318" s="212">
        <f>Q318*H318</f>
        <v>0</v>
      </c>
      <c r="S318" s="212">
        <v>0.0091999999999999998</v>
      </c>
      <c r="T318" s="213">
        <f>S318*H318</f>
        <v>0.0091999999999999998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14" t="s">
        <v>225</v>
      </c>
      <c r="AT318" s="214" t="s">
        <v>140</v>
      </c>
      <c r="AU318" s="214" t="s">
        <v>138</v>
      </c>
      <c r="AY318" s="20" t="s">
        <v>137</v>
      </c>
      <c r="BE318" s="215">
        <f>IF(N318="základní",J318,0)</f>
        <v>0</v>
      </c>
      <c r="BF318" s="215">
        <f>IF(N318="snížená",J318,0)</f>
        <v>0</v>
      </c>
      <c r="BG318" s="215">
        <f>IF(N318="zákl. přenesená",J318,0)</f>
        <v>0</v>
      </c>
      <c r="BH318" s="215">
        <f>IF(N318="sníž. přenesená",J318,0)</f>
        <v>0</v>
      </c>
      <c r="BI318" s="215">
        <f>IF(N318="nulová",J318,0)</f>
        <v>0</v>
      </c>
      <c r="BJ318" s="20" t="s">
        <v>138</v>
      </c>
      <c r="BK318" s="215">
        <f>ROUND(I318*H318,2)</f>
        <v>0</v>
      </c>
      <c r="BL318" s="20" t="s">
        <v>225</v>
      </c>
      <c r="BM318" s="214" t="s">
        <v>605</v>
      </c>
    </row>
    <row r="319" s="2" customFormat="1">
      <c r="A319" s="41"/>
      <c r="B319" s="42"/>
      <c r="C319" s="43"/>
      <c r="D319" s="216" t="s">
        <v>147</v>
      </c>
      <c r="E319" s="43"/>
      <c r="F319" s="217" t="s">
        <v>606</v>
      </c>
      <c r="G319" s="43"/>
      <c r="H319" s="43"/>
      <c r="I319" s="218"/>
      <c r="J319" s="43"/>
      <c r="K319" s="43"/>
      <c r="L319" s="47"/>
      <c r="M319" s="219"/>
      <c r="N319" s="220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147</v>
      </c>
      <c r="AU319" s="20" t="s">
        <v>138</v>
      </c>
    </row>
    <row r="320" s="2" customFormat="1" ht="16.5" customHeight="1">
      <c r="A320" s="41"/>
      <c r="B320" s="42"/>
      <c r="C320" s="203" t="s">
        <v>607</v>
      </c>
      <c r="D320" s="203" t="s">
        <v>140</v>
      </c>
      <c r="E320" s="204" t="s">
        <v>608</v>
      </c>
      <c r="F320" s="205" t="s">
        <v>609</v>
      </c>
      <c r="G320" s="206" t="s">
        <v>556</v>
      </c>
      <c r="H320" s="207">
        <v>1</v>
      </c>
      <c r="I320" s="208"/>
      <c r="J320" s="209">
        <f>ROUND(I320*H320,2)</f>
        <v>0</v>
      </c>
      <c r="K320" s="205" t="s">
        <v>144</v>
      </c>
      <c r="L320" s="47"/>
      <c r="M320" s="210" t="s">
        <v>19</v>
      </c>
      <c r="N320" s="211" t="s">
        <v>43</v>
      </c>
      <c r="O320" s="87"/>
      <c r="P320" s="212">
        <f>O320*H320</f>
        <v>0</v>
      </c>
      <c r="Q320" s="212">
        <v>0.00055999999999999995</v>
      </c>
      <c r="R320" s="212">
        <f>Q320*H320</f>
        <v>0.00055999999999999995</v>
      </c>
      <c r="S320" s="212">
        <v>0</v>
      </c>
      <c r="T320" s="213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4" t="s">
        <v>225</v>
      </c>
      <c r="AT320" s="214" t="s">
        <v>140</v>
      </c>
      <c r="AU320" s="214" t="s">
        <v>138</v>
      </c>
      <c r="AY320" s="20" t="s">
        <v>137</v>
      </c>
      <c r="BE320" s="215">
        <f>IF(N320="základní",J320,0)</f>
        <v>0</v>
      </c>
      <c r="BF320" s="215">
        <f>IF(N320="snížená",J320,0)</f>
        <v>0</v>
      </c>
      <c r="BG320" s="215">
        <f>IF(N320="zákl. přenesená",J320,0)</f>
        <v>0</v>
      </c>
      <c r="BH320" s="215">
        <f>IF(N320="sníž. přenesená",J320,0)</f>
        <v>0</v>
      </c>
      <c r="BI320" s="215">
        <f>IF(N320="nulová",J320,0)</f>
        <v>0</v>
      </c>
      <c r="BJ320" s="20" t="s">
        <v>138</v>
      </c>
      <c r="BK320" s="215">
        <f>ROUND(I320*H320,2)</f>
        <v>0</v>
      </c>
      <c r="BL320" s="20" t="s">
        <v>225</v>
      </c>
      <c r="BM320" s="214" t="s">
        <v>610</v>
      </c>
    </row>
    <row r="321" s="2" customFormat="1">
      <c r="A321" s="41"/>
      <c r="B321" s="42"/>
      <c r="C321" s="43"/>
      <c r="D321" s="216" t="s">
        <v>147</v>
      </c>
      <c r="E321" s="43"/>
      <c r="F321" s="217" t="s">
        <v>611</v>
      </c>
      <c r="G321" s="43"/>
      <c r="H321" s="43"/>
      <c r="I321" s="218"/>
      <c r="J321" s="43"/>
      <c r="K321" s="43"/>
      <c r="L321" s="47"/>
      <c r="M321" s="219"/>
      <c r="N321" s="220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147</v>
      </c>
      <c r="AU321" s="20" t="s">
        <v>138</v>
      </c>
    </row>
    <row r="322" s="2" customFormat="1" ht="16.5" customHeight="1">
      <c r="A322" s="41"/>
      <c r="B322" s="42"/>
      <c r="C322" s="233" t="s">
        <v>612</v>
      </c>
      <c r="D322" s="233" t="s">
        <v>151</v>
      </c>
      <c r="E322" s="234" t="s">
        <v>613</v>
      </c>
      <c r="F322" s="235" t="s">
        <v>614</v>
      </c>
      <c r="G322" s="236" t="s">
        <v>162</v>
      </c>
      <c r="H322" s="237">
        <v>1</v>
      </c>
      <c r="I322" s="238"/>
      <c r="J322" s="239">
        <f>ROUND(I322*H322,2)</f>
        <v>0</v>
      </c>
      <c r="K322" s="235" t="s">
        <v>144</v>
      </c>
      <c r="L322" s="240"/>
      <c r="M322" s="241" t="s">
        <v>19</v>
      </c>
      <c r="N322" s="242" t="s">
        <v>43</v>
      </c>
      <c r="O322" s="87"/>
      <c r="P322" s="212">
        <f>O322*H322</f>
        <v>0</v>
      </c>
      <c r="Q322" s="212">
        <v>0.0044999999999999997</v>
      </c>
      <c r="R322" s="212">
        <f>Q322*H322</f>
        <v>0.0044999999999999997</v>
      </c>
      <c r="S322" s="212">
        <v>0</v>
      </c>
      <c r="T322" s="213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14" t="s">
        <v>311</v>
      </c>
      <c r="AT322" s="214" t="s">
        <v>151</v>
      </c>
      <c r="AU322" s="214" t="s">
        <v>138</v>
      </c>
      <c r="AY322" s="20" t="s">
        <v>137</v>
      </c>
      <c r="BE322" s="215">
        <f>IF(N322="základní",J322,0)</f>
        <v>0</v>
      </c>
      <c r="BF322" s="215">
        <f>IF(N322="snížená",J322,0)</f>
        <v>0</v>
      </c>
      <c r="BG322" s="215">
        <f>IF(N322="zákl. přenesená",J322,0)</f>
        <v>0</v>
      </c>
      <c r="BH322" s="215">
        <f>IF(N322="sníž. přenesená",J322,0)</f>
        <v>0</v>
      </c>
      <c r="BI322" s="215">
        <f>IF(N322="nulová",J322,0)</f>
        <v>0</v>
      </c>
      <c r="BJ322" s="20" t="s">
        <v>138</v>
      </c>
      <c r="BK322" s="215">
        <f>ROUND(I322*H322,2)</f>
        <v>0</v>
      </c>
      <c r="BL322" s="20" t="s">
        <v>225</v>
      </c>
      <c r="BM322" s="214" t="s">
        <v>615</v>
      </c>
    </row>
    <row r="323" s="2" customFormat="1" ht="16.5" customHeight="1">
      <c r="A323" s="41"/>
      <c r="B323" s="42"/>
      <c r="C323" s="203" t="s">
        <v>616</v>
      </c>
      <c r="D323" s="203" t="s">
        <v>140</v>
      </c>
      <c r="E323" s="204" t="s">
        <v>617</v>
      </c>
      <c r="F323" s="205" t="s">
        <v>618</v>
      </c>
      <c r="G323" s="206" t="s">
        <v>556</v>
      </c>
      <c r="H323" s="207">
        <v>1</v>
      </c>
      <c r="I323" s="208"/>
      <c r="J323" s="209">
        <f>ROUND(I323*H323,2)</f>
        <v>0</v>
      </c>
      <c r="K323" s="205" t="s">
        <v>144</v>
      </c>
      <c r="L323" s="47"/>
      <c r="M323" s="210" t="s">
        <v>19</v>
      </c>
      <c r="N323" s="211" t="s">
        <v>43</v>
      </c>
      <c r="O323" s="87"/>
      <c r="P323" s="212">
        <f>O323*H323</f>
        <v>0</v>
      </c>
      <c r="Q323" s="212">
        <v>0</v>
      </c>
      <c r="R323" s="212">
        <f>Q323*H323</f>
        <v>0</v>
      </c>
      <c r="S323" s="212">
        <v>0.017500000000000002</v>
      </c>
      <c r="T323" s="213">
        <f>S323*H323</f>
        <v>0.017500000000000002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4" t="s">
        <v>225</v>
      </c>
      <c r="AT323" s="214" t="s">
        <v>140</v>
      </c>
      <c r="AU323" s="214" t="s">
        <v>138</v>
      </c>
      <c r="AY323" s="20" t="s">
        <v>137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20" t="s">
        <v>138</v>
      </c>
      <c r="BK323" s="215">
        <f>ROUND(I323*H323,2)</f>
        <v>0</v>
      </c>
      <c r="BL323" s="20" t="s">
        <v>225</v>
      </c>
      <c r="BM323" s="214" t="s">
        <v>619</v>
      </c>
    </row>
    <row r="324" s="2" customFormat="1">
      <c r="A324" s="41"/>
      <c r="B324" s="42"/>
      <c r="C324" s="43"/>
      <c r="D324" s="216" t="s">
        <v>147</v>
      </c>
      <c r="E324" s="43"/>
      <c r="F324" s="217" t="s">
        <v>620</v>
      </c>
      <c r="G324" s="43"/>
      <c r="H324" s="43"/>
      <c r="I324" s="218"/>
      <c r="J324" s="43"/>
      <c r="K324" s="43"/>
      <c r="L324" s="47"/>
      <c r="M324" s="219"/>
      <c r="N324" s="220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147</v>
      </c>
      <c r="AU324" s="20" t="s">
        <v>138</v>
      </c>
    </row>
    <row r="325" s="2" customFormat="1" ht="16.5" customHeight="1">
      <c r="A325" s="41"/>
      <c r="B325" s="42"/>
      <c r="C325" s="203" t="s">
        <v>621</v>
      </c>
      <c r="D325" s="203" t="s">
        <v>140</v>
      </c>
      <c r="E325" s="204" t="s">
        <v>622</v>
      </c>
      <c r="F325" s="205" t="s">
        <v>623</v>
      </c>
      <c r="G325" s="206" t="s">
        <v>556</v>
      </c>
      <c r="H325" s="207">
        <v>1</v>
      </c>
      <c r="I325" s="208"/>
      <c r="J325" s="209">
        <f>ROUND(I325*H325,2)</f>
        <v>0</v>
      </c>
      <c r="K325" s="205" t="s">
        <v>144</v>
      </c>
      <c r="L325" s="47"/>
      <c r="M325" s="210" t="s">
        <v>19</v>
      </c>
      <c r="N325" s="211" t="s">
        <v>43</v>
      </c>
      <c r="O325" s="87"/>
      <c r="P325" s="212">
        <f>O325*H325</f>
        <v>0</v>
      </c>
      <c r="Q325" s="212">
        <v>0</v>
      </c>
      <c r="R325" s="212">
        <f>Q325*H325</f>
        <v>0</v>
      </c>
      <c r="S325" s="212">
        <v>0.155</v>
      </c>
      <c r="T325" s="213">
        <f>S325*H325</f>
        <v>0.155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4" t="s">
        <v>225</v>
      </c>
      <c r="AT325" s="214" t="s">
        <v>140</v>
      </c>
      <c r="AU325" s="214" t="s">
        <v>138</v>
      </c>
      <c r="AY325" s="20" t="s">
        <v>137</v>
      </c>
      <c r="BE325" s="215">
        <f>IF(N325="základní",J325,0)</f>
        <v>0</v>
      </c>
      <c r="BF325" s="215">
        <f>IF(N325="snížená",J325,0)</f>
        <v>0</v>
      </c>
      <c r="BG325" s="215">
        <f>IF(N325="zákl. přenesená",J325,0)</f>
        <v>0</v>
      </c>
      <c r="BH325" s="215">
        <f>IF(N325="sníž. přenesená",J325,0)</f>
        <v>0</v>
      </c>
      <c r="BI325" s="215">
        <f>IF(N325="nulová",J325,0)</f>
        <v>0</v>
      </c>
      <c r="BJ325" s="20" t="s">
        <v>138</v>
      </c>
      <c r="BK325" s="215">
        <f>ROUND(I325*H325,2)</f>
        <v>0</v>
      </c>
      <c r="BL325" s="20" t="s">
        <v>225</v>
      </c>
      <c r="BM325" s="214" t="s">
        <v>624</v>
      </c>
    </row>
    <row r="326" s="2" customFormat="1">
      <c r="A326" s="41"/>
      <c r="B326" s="42"/>
      <c r="C326" s="43"/>
      <c r="D326" s="216" t="s">
        <v>147</v>
      </c>
      <c r="E326" s="43"/>
      <c r="F326" s="217" t="s">
        <v>625</v>
      </c>
      <c r="G326" s="43"/>
      <c r="H326" s="43"/>
      <c r="I326" s="218"/>
      <c r="J326" s="43"/>
      <c r="K326" s="43"/>
      <c r="L326" s="47"/>
      <c r="M326" s="219"/>
      <c r="N326" s="220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147</v>
      </c>
      <c r="AU326" s="20" t="s">
        <v>138</v>
      </c>
    </row>
    <row r="327" s="2" customFormat="1" ht="24.15" customHeight="1">
      <c r="A327" s="41"/>
      <c r="B327" s="42"/>
      <c r="C327" s="203" t="s">
        <v>626</v>
      </c>
      <c r="D327" s="203" t="s">
        <v>140</v>
      </c>
      <c r="E327" s="204" t="s">
        <v>627</v>
      </c>
      <c r="F327" s="205" t="s">
        <v>628</v>
      </c>
      <c r="G327" s="206" t="s">
        <v>556</v>
      </c>
      <c r="H327" s="207">
        <v>1</v>
      </c>
      <c r="I327" s="208"/>
      <c r="J327" s="209">
        <f>ROUND(I327*H327,2)</f>
        <v>0</v>
      </c>
      <c r="K327" s="205" t="s">
        <v>144</v>
      </c>
      <c r="L327" s="47"/>
      <c r="M327" s="210" t="s">
        <v>19</v>
      </c>
      <c r="N327" s="211" t="s">
        <v>43</v>
      </c>
      <c r="O327" s="87"/>
      <c r="P327" s="212">
        <f>O327*H327</f>
        <v>0</v>
      </c>
      <c r="Q327" s="212">
        <v>0.010659999999999999</v>
      </c>
      <c r="R327" s="212">
        <f>Q327*H327</f>
        <v>0.010659999999999999</v>
      </c>
      <c r="S327" s="212">
        <v>0</v>
      </c>
      <c r="T327" s="213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4" t="s">
        <v>225</v>
      </c>
      <c r="AT327" s="214" t="s">
        <v>140</v>
      </c>
      <c r="AU327" s="214" t="s">
        <v>138</v>
      </c>
      <c r="AY327" s="20" t="s">
        <v>137</v>
      </c>
      <c r="BE327" s="215">
        <f>IF(N327="základní",J327,0)</f>
        <v>0</v>
      </c>
      <c r="BF327" s="215">
        <f>IF(N327="snížená",J327,0)</f>
        <v>0</v>
      </c>
      <c r="BG327" s="215">
        <f>IF(N327="zákl. přenesená",J327,0)</f>
        <v>0</v>
      </c>
      <c r="BH327" s="215">
        <f>IF(N327="sníž. přenesená",J327,0)</f>
        <v>0</v>
      </c>
      <c r="BI327" s="215">
        <f>IF(N327="nulová",J327,0)</f>
        <v>0</v>
      </c>
      <c r="BJ327" s="20" t="s">
        <v>138</v>
      </c>
      <c r="BK327" s="215">
        <f>ROUND(I327*H327,2)</f>
        <v>0</v>
      </c>
      <c r="BL327" s="20" t="s">
        <v>225</v>
      </c>
      <c r="BM327" s="214" t="s">
        <v>629</v>
      </c>
    </row>
    <row r="328" s="2" customFormat="1">
      <c r="A328" s="41"/>
      <c r="B328" s="42"/>
      <c r="C328" s="43"/>
      <c r="D328" s="216" t="s">
        <v>147</v>
      </c>
      <c r="E328" s="43"/>
      <c r="F328" s="217" t="s">
        <v>630</v>
      </c>
      <c r="G328" s="43"/>
      <c r="H328" s="43"/>
      <c r="I328" s="218"/>
      <c r="J328" s="43"/>
      <c r="K328" s="43"/>
      <c r="L328" s="47"/>
      <c r="M328" s="219"/>
      <c r="N328" s="220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147</v>
      </c>
      <c r="AU328" s="20" t="s">
        <v>138</v>
      </c>
    </row>
    <row r="329" s="2" customFormat="1" ht="24.15" customHeight="1">
      <c r="A329" s="41"/>
      <c r="B329" s="42"/>
      <c r="C329" s="203" t="s">
        <v>631</v>
      </c>
      <c r="D329" s="203" t="s">
        <v>140</v>
      </c>
      <c r="E329" s="204" t="s">
        <v>632</v>
      </c>
      <c r="F329" s="205" t="s">
        <v>633</v>
      </c>
      <c r="G329" s="206" t="s">
        <v>556</v>
      </c>
      <c r="H329" s="207">
        <v>1</v>
      </c>
      <c r="I329" s="208"/>
      <c r="J329" s="209">
        <f>ROUND(I329*H329,2)</f>
        <v>0</v>
      </c>
      <c r="K329" s="205" t="s">
        <v>144</v>
      </c>
      <c r="L329" s="47"/>
      <c r="M329" s="210" t="s">
        <v>19</v>
      </c>
      <c r="N329" s="211" t="s">
        <v>43</v>
      </c>
      <c r="O329" s="87"/>
      <c r="P329" s="212">
        <f>O329*H329</f>
        <v>0</v>
      </c>
      <c r="Q329" s="212">
        <v>0.05534</v>
      </c>
      <c r="R329" s="212">
        <f>Q329*H329</f>
        <v>0.05534</v>
      </c>
      <c r="S329" s="212">
        <v>0</v>
      </c>
      <c r="T329" s="213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14" t="s">
        <v>225</v>
      </c>
      <c r="AT329" s="214" t="s">
        <v>140</v>
      </c>
      <c r="AU329" s="214" t="s">
        <v>138</v>
      </c>
      <c r="AY329" s="20" t="s">
        <v>137</v>
      </c>
      <c r="BE329" s="215">
        <f>IF(N329="základní",J329,0)</f>
        <v>0</v>
      </c>
      <c r="BF329" s="215">
        <f>IF(N329="snížená",J329,0)</f>
        <v>0</v>
      </c>
      <c r="BG329" s="215">
        <f>IF(N329="zákl. přenesená",J329,0)</f>
        <v>0</v>
      </c>
      <c r="BH329" s="215">
        <f>IF(N329="sníž. přenesená",J329,0)</f>
        <v>0</v>
      </c>
      <c r="BI329" s="215">
        <f>IF(N329="nulová",J329,0)</f>
        <v>0</v>
      </c>
      <c r="BJ329" s="20" t="s">
        <v>138</v>
      </c>
      <c r="BK329" s="215">
        <f>ROUND(I329*H329,2)</f>
        <v>0</v>
      </c>
      <c r="BL329" s="20" t="s">
        <v>225</v>
      </c>
      <c r="BM329" s="214" t="s">
        <v>634</v>
      </c>
    </row>
    <row r="330" s="2" customFormat="1">
      <c r="A330" s="41"/>
      <c r="B330" s="42"/>
      <c r="C330" s="43"/>
      <c r="D330" s="216" t="s">
        <v>147</v>
      </c>
      <c r="E330" s="43"/>
      <c r="F330" s="217" t="s">
        <v>635</v>
      </c>
      <c r="G330" s="43"/>
      <c r="H330" s="43"/>
      <c r="I330" s="218"/>
      <c r="J330" s="43"/>
      <c r="K330" s="43"/>
      <c r="L330" s="47"/>
      <c r="M330" s="219"/>
      <c r="N330" s="220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147</v>
      </c>
      <c r="AU330" s="20" t="s">
        <v>138</v>
      </c>
    </row>
    <row r="331" s="2" customFormat="1" ht="16.5" customHeight="1">
      <c r="A331" s="41"/>
      <c r="B331" s="42"/>
      <c r="C331" s="203" t="s">
        <v>636</v>
      </c>
      <c r="D331" s="203" t="s">
        <v>140</v>
      </c>
      <c r="E331" s="204" t="s">
        <v>637</v>
      </c>
      <c r="F331" s="205" t="s">
        <v>638</v>
      </c>
      <c r="G331" s="206" t="s">
        <v>556</v>
      </c>
      <c r="H331" s="207">
        <v>7</v>
      </c>
      <c r="I331" s="208"/>
      <c r="J331" s="209">
        <f>ROUND(I331*H331,2)</f>
        <v>0</v>
      </c>
      <c r="K331" s="205" t="s">
        <v>144</v>
      </c>
      <c r="L331" s="47"/>
      <c r="M331" s="210" t="s">
        <v>19</v>
      </c>
      <c r="N331" s="211" t="s">
        <v>43</v>
      </c>
      <c r="O331" s="87"/>
      <c r="P331" s="212">
        <f>O331*H331</f>
        <v>0</v>
      </c>
      <c r="Q331" s="212">
        <v>0.00012999999999999999</v>
      </c>
      <c r="R331" s="212">
        <f>Q331*H331</f>
        <v>0.00090999999999999989</v>
      </c>
      <c r="S331" s="212">
        <v>0</v>
      </c>
      <c r="T331" s="213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4" t="s">
        <v>225</v>
      </c>
      <c r="AT331" s="214" t="s">
        <v>140</v>
      </c>
      <c r="AU331" s="214" t="s">
        <v>138</v>
      </c>
      <c r="AY331" s="20" t="s">
        <v>137</v>
      </c>
      <c r="BE331" s="215">
        <f>IF(N331="základní",J331,0)</f>
        <v>0</v>
      </c>
      <c r="BF331" s="215">
        <f>IF(N331="snížená",J331,0)</f>
        <v>0</v>
      </c>
      <c r="BG331" s="215">
        <f>IF(N331="zákl. přenesená",J331,0)</f>
        <v>0</v>
      </c>
      <c r="BH331" s="215">
        <f>IF(N331="sníž. přenesená",J331,0)</f>
        <v>0</v>
      </c>
      <c r="BI331" s="215">
        <f>IF(N331="nulová",J331,0)</f>
        <v>0</v>
      </c>
      <c r="BJ331" s="20" t="s">
        <v>138</v>
      </c>
      <c r="BK331" s="215">
        <f>ROUND(I331*H331,2)</f>
        <v>0</v>
      </c>
      <c r="BL331" s="20" t="s">
        <v>225</v>
      </c>
      <c r="BM331" s="214" t="s">
        <v>639</v>
      </c>
    </row>
    <row r="332" s="2" customFormat="1">
      <c r="A332" s="41"/>
      <c r="B332" s="42"/>
      <c r="C332" s="43"/>
      <c r="D332" s="216" t="s">
        <v>147</v>
      </c>
      <c r="E332" s="43"/>
      <c r="F332" s="217" t="s">
        <v>640</v>
      </c>
      <c r="G332" s="43"/>
      <c r="H332" s="43"/>
      <c r="I332" s="218"/>
      <c r="J332" s="43"/>
      <c r="K332" s="43"/>
      <c r="L332" s="47"/>
      <c r="M332" s="219"/>
      <c r="N332" s="220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147</v>
      </c>
      <c r="AU332" s="20" t="s">
        <v>138</v>
      </c>
    </row>
    <row r="333" s="2" customFormat="1" ht="16.5" customHeight="1">
      <c r="A333" s="41"/>
      <c r="B333" s="42"/>
      <c r="C333" s="233" t="s">
        <v>641</v>
      </c>
      <c r="D333" s="233" t="s">
        <v>151</v>
      </c>
      <c r="E333" s="234" t="s">
        <v>642</v>
      </c>
      <c r="F333" s="235" t="s">
        <v>643</v>
      </c>
      <c r="G333" s="236" t="s">
        <v>162</v>
      </c>
      <c r="H333" s="237">
        <v>7</v>
      </c>
      <c r="I333" s="238"/>
      <c r="J333" s="239">
        <f>ROUND(I333*H333,2)</f>
        <v>0</v>
      </c>
      <c r="K333" s="235" t="s">
        <v>144</v>
      </c>
      <c r="L333" s="240"/>
      <c r="M333" s="241" t="s">
        <v>19</v>
      </c>
      <c r="N333" s="242" t="s">
        <v>43</v>
      </c>
      <c r="O333" s="87"/>
      <c r="P333" s="212">
        <f>O333*H333</f>
        <v>0</v>
      </c>
      <c r="Q333" s="212">
        <v>0.001</v>
      </c>
      <c r="R333" s="212">
        <f>Q333*H333</f>
        <v>0.0070000000000000001</v>
      </c>
      <c r="S333" s="212">
        <v>0</v>
      </c>
      <c r="T333" s="213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14" t="s">
        <v>311</v>
      </c>
      <c r="AT333" s="214" t="s">
        <v>151</v>
      </c>
      <c r="AU333" s="214" t="s">
        <v>138</v>
      </c>
      <c r="AY333" s="20" t="s">
        <v>137</v>
      </c>
      <c r="BE333" s="215">
        <f>IF(N333="základní",J333,0)</f>
        <v>0</v>
      </c>
      <c r="BF333" s="215">
        <f>IF(N333="snížená",J333,0)</f>
        <v>0</v>
      </c>
      <c r="BG333" s="215">
        <f>IF(N333="zákl. přenesená",J333,0)</f>
        <v>0</v>
      </c>
      <c r="BH333" s="215">
        <f>IF(N333="sníž. přenesená",J333,0)</f>
        <v>0</v>
      </c>
      <c r="BI333" s="215">
        <f>IF(N333="nulová",J333,0)</f>
        <v>0</v>
      </c>
      <c r="BJ333" s="20" t="s">
        <v>138</v>
      </c>
      <c r="BK333" s="215">
        <f>ROUND(I333*H333,2)</f>
        <v>0</v>
      </c>
      <c r="BL333" s="20" t="s">
        <v>225</v>
      </c>
      <c r="BM333" s="214" t="s">
        <v>644</v>
      </c>
    </row>
    <row r="334" s="2" customFormat="1" ht="16.5" customHeight="1">
      <c r="A334" s="41"/>
      <c r="B334" s="42"/>
      <c r="C334" s="203" t="s">
        <v>645</v>
      </c>
      <c r="D334" s="203" t="s">
        <v>140</v>
      </c>
      <c r="E334" s="204" t="s">
        <v>646</v>
      </c>
      <c r="F334" s="205" t="s">
        <v>647</v>
      </c>
      <c r="G334" s="206" t="s">
        <v>556</v>
      </c>
      <c r="H334" s="207">
        <v>3</v>
      </c>
      <c r="I334" s="208"/>
      <c r="J334" s="209">
        <f>ROUND(I334*H334,2)</f>
        <v>0</v>
      </c>
      <c r="K334" s="205" t="s">
        <v>144</v>
      </c>
      <c r="L334" s="47"/>
      <c r="M334" s="210" t="s">
        <v>19</v>
      </c>
      <c r="N334" s="211" t="s">
        <v>43</v>
      </c>
      <c r="O334" s="87"/>
      <c r="P334" s="212">
        <f>O334*H334</f>
        <v>0</v>
      </c>
      <c r="Q334" s="212">
        <v>0</v>
      </c>
      <c r="R334" s="212">
        <f>Q334*H334</f>
        <v>0</v>
      </c>
      <c r="S334" s="212">
        <v>0.00156</v>
      </c>
      <c r="T334" s="213">
        <f>S334*H334</f>
        <v>0.0046800000000000001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4" t="s">
        <v>225</v>
      </c>
      <c r="AT334" s="214" t="s">
        <v>140</v>
      </c>
      <c r="AU334" s="214" t="s">
        <v>138</v>
      </c>
      <c r="AY334" s="20" t="s">
        <v>137</v>
      </c>
      <c r="BE334" s="215">
        <f>IF(N334="základní",J334,0)</f>
        <v>0</v>
      </c>
      <c r="BF334" s="215">
        <f>IF(N334="snížená",J334,0)</f>
        <v>0</v>
      </c>
      <c r="BG334" s="215">
        <f>IF(N334="zákl. přenesená",J334,0)</f>
        <v>0</v>
      </c>
      <c r="BH334" s="215">
        <f>IF(N334="sníž. přenesená",J334,0)</f>
        <v>0</v>
      </c>
      <c r="BI334" s="215">
        <f>IF(N334="nulová",J334,0)</f>
        <v>0</v>
      </c>
      <c r="BJ334" s="20" t="s">
        <v>138</v>
      </c>
      <c r="BK334" s="215">
        <f>ROUND(I334*H334,2)</f>
        <v>0</v>
      </c>
      <c r="BL334" s="20" t="s">
        <v>225</v>
      </c>
      <c r="BM334" s="214" t="s">
        <v>648</v>
      </c>
    </row>
    <row r="335" s="2" customFormat="1">
      <c r="A335" s="41"/>
      <c r="B335" s="42"/>
      <c r="C335" s="43"/>
      <c r="D335" s="216" t="s">
        <v>147</v>
      </c>
      <c r="E335" s="43"/>
      <c r="F335" s="217" t="s">
        <v>649</v>
      </c>
      <c r="G335" s="43"/>
      <c r="H335" s="43"/>
      <c r="I335" s="218"/>
      <c r="J335" s="43"/>
      <c r="K335" s="43"/>
      <c r="L335" s="47"/>
      <c r="M335" s="219"/>
      <c r="N335" s="220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147</v>
      </c>
      <c r="AU335" s="20" t="s">
        <v>138</v>
      </c>
    </row>
    <row r="336" s="2" customFormat="1" ht="16.5" customHeight="1">
      <c r="A336" s="41"/>
      <c r="B336" s="42"/>
      <c r="C336" s="203" t="s">
        <v>650</v>
      </c>
      <c r="D336" s="203" t="s">
        <v>140</v>
      </c>
      <c r="E336" s="204" t="s">
        <v>651</v>
      </c>
      <c r="F336" s="205" t="s">
        <v>652</v>
      </c>
      <c r="G336" s="206" t="s">
        <v>556</v>
      </c>
      <c r="H336" s="207">
        <v>1</v>
      </c>
      <c r="I336" s="208"/>
      <c r="J336" s="209">
        <f>ROUND(I336*H336,2)</f>
        <v>0</v>
      </c>
      <c r="K336" s="205" t="s">
        <v>144</v>
      </c>
      <c r="L336" s="47"/>
      <c r="M336" s="210" t="s">
        <v>19</v>
      </c>
      <c r="N336" s="211" t="s">
        <v>43</v>
      </c>
      <c r="O336" s="87"/>
      <c r="P336" s="212">
        <f>O336*H336</f>
        <v>0</v>
      </c>
      <c r="Q336" s="212">
        <v>0.0018400000000000001</v>
      </c>
      <c r="R336" s="212">
        <f>Q336*H336</f>
        <v>0.0018400000000000001</v>
      </c>
      <c r="S336" s="212">
        <v>0</v>
      </c>
      <c r="T336" s="213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14" t="s">
        <v>225</v>
      </c>
      <c r="AT336" s="214" t="s">
        <v>140</v>
      </c>
      <c r="AU336" s="214" t="s">
        <v>138</v>
      </c>
      <c r="AY336" s="20" t="s">
        <v>137</v>
      </c>
      <c r="BE336" s="215">
        <f>IF(N336="základní",J336,0)</f>
        <v>0</v>
      </c>
      <c r="BF336" s="215">
        <f>IF(N336="snížená",J336,0)</f>
        <v>0</v>
      </c>
      <c r="BG336" s="215">
        <f>IF(N336="zákl. přenesená",J336,0)</f>
        <v>0</v>
      </c>
      <c r="BH336" s="215">
        <f>IF(N336="sníž. přenesená",J336,0)</f>
        <v>0</v>
      </c>
      <c r="BI336" s="215">
        <f>IF(N336="nulová",J336,0)</f>
        <v>0</v>
      </c>
      <c r="BJ336" s="20" t="s">
        <v>138</v>
      </c>
      <c r="BK336" s="215">
        <f>ROUND(I336*H336,2)</f>
        <v>0</v>
      </c>
      <c r="BL336" s="20" t="s">
        <v>225</v>
      </c>
      <c r="BM336" s="214" t="s">
        <v>653</v>
      </c>
    </row>
    <row r="337" s="2" customFormat="1">
      <c r="A337" s="41"/>
      <c r="B337" s="42"/>
      <c r="C337" s="43"/>
      <c r="D337" s="216" t="s">
        <v>147</v>
      </c>
      <c r="E337" s="43"/>
      <c r="F337" s="217" t="s">
        <v>654</v>
      </c>
      <c r="G337" s="43"/>
      <c r="H337" s="43"/>
      <c r="I337" s="218"/>
      <c r="J337" s="43"/>
      <c r="K337" s="43"/>
      <c r="L337" s="47"/>
      <c r="M337" s="219"/>
      <c r="N337" s="220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147</v>
      </c>
      <c r="AU337" s="20" t="s">
        <v>138</v>
      </c>
    </row>
    <row r="338" s="2" customFormat="1" ht="16.5" customHeight="1">
      <c r="A338" s="41"/>
      <c r="B338" s="42"/>
      <c r="C338" s="203" t="s">
        <v>655</v>
      </c>
      <c r="D338" s="203" t="s">
        <v>140</v>
      </c>
      <c r="E338" s="204" t="s">
        <v>656</v>
      </c>
      <c r="F338" s="205" t="s">
        <v>657</v>
      </c>
      <c r="G338" s="206" t="s">
        <v>162</v>
      </c>
      <c r="H338" s="207">
        <v>1</v>
      </c>
      <c r="I338" s="208"/>
      <c r="J338" s="209">
        <f>ROUND(I338*H338,2)</f>
        <v>0</v>
      </c>
      <c r="K338" s="205" t="s">
        <v>144</v>
      </c>
      <c r="L338" s="47"/>
      <c r="M338" s="210" t="s">
        <v>19</v>
      </c>
      <c r="N338" s="211" t="s">
        <v>43</v>
      </c>
      <c r="O338" s="87"/>
      <c r="P338" s="212">
        <f>O338*H338</f>
        <v>0</v>
      </c>
      <c r="Q338" s="212">
        <v>4.0000000000000003E-05</v>
      </c>
      <c r="R338" s="212">
        <f>Q338*H338</f>
        <v>4.0000000000000003E-05</v>
      </c>
      <c r="S338" s="212">
        <v>0</v>
      </c>
      <c r="T338" s="213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14" t="s">
        <v>225</v>
      </c>
      <c r="AT338" s="214" t="s">
        <v>140</v>
      </c>
      <c r="AU338" s="214" t="s">
        <v>138</v>
      </c>
      <c r="AY338" s="20" t="s">
        <v>137</v>
      </c>
      <c r="BE338" s="215">
        <f>IF(N338="základní",J338,0)</f>
        <v>0</v>
      </c>
      <c r="BF338" s="215">
        <f>IF(N338="snížená",J338,0)</f>
        <v>0</v>
      </c>
      <c r="BG338" s="215">
        <f>IF(N338="zákl. přenesená",J338,0)</f>
        <v>0</v>
      </c>
      <c r="BH338" s="215">
        <f>IF(N338="sníž. přenesená",J338,0)</f>
        <v>0</v>
      </c>
      <c r="BI338" s="215">
        <f>IF(N338="nulová",J338,0)</f>
        <v>0</v>
      </c>
      <c r="BJ338" s="20" t="s">
        <v>138</v>
      </c>
      <c r="BK338" s="215">
        <f>ROUND(I338*H338,2)</f>
        <v>0</v>
      </c>
      <c r="BL338" s="20" t="s">
        <v>225</v>
      </c>
      <c r="BM338" s="214" t="s">
        <v>658</v>
      </c>
    </row>
    <row r="339" s="2" customFormat="1">
      <c r="A339" s="41"/>
      <c r="B339" s="42"/>
      <c r="C339" s="43"/>
      <c r="D339" s="216" t="s">
        <v>147</v>
      </c>
      <c r="E339" s="43"/>
      <c r="F339" s="217" t="s">
        <v>659</v>
      </c>
      <c r="G339" s="43"/>
      <c r="H339" s="43"/>
      <c r="I339" s="218"/>
      <c r="J339" s="43"/>
      <c r="K339" s="43"/>
      <c r="L339" s="47"/>
      <c r="M339" s="219"/>
      <c r="N339" s="220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147</v>
      </c>
      <c r="AU339" s="20" t="s">
        <v>138</v>
      </c>
    </row>
    <row r="340" s="2" customFormat="1" ht="16.5" customHeight="1">
      <c r="A340" s="41"/>
      <c r="B340" s="42"/>
      <c r="C340" s="233" t="s">
        <v>660</v>
      </c>
      <c r="D340" s="233" t="s">
        <v>151</v>
      </c>
      <c r="E340" s="234" t="s">
        <v>661</v>
      </c>
      <c r="F340" s="235" t="s">
        <v>662</v>
      </c>
      <c r="G340" s="236" t="s">
        <v>162</v>
      </c>
      <c r="H340" s="237">
        <v>1</v>
      </c>
      <c r="I340" s="238"/>
      <c r="J340" s="239">
        <f>ROUND(I340*H340,2)</f>
        <v>0</v>
      </c>
      <c r="K340" s="235" t="s">
        <v>144</v>
      </c>
      <c r="L340" s="240"/>
      <c r="M340" s="241" t="s">
        <v>19</v>
      </c>
      <c r="N340" s="242" t="s">
        <v>43</v>
      </c>
      <c r="O340" s="87"/>
      <c r="P340" s="212">
        <f>O340*H340</f>
        <v>0</v>
      </c>
      <c r="Q340" s="212">
        <v>0.00147</v>
      </c>
      <c r="R340" s="212">
        <f>Q340*H340</f>
        <v>0.00147</v>
      </c>
      <c r="S340" s="212">
        <v>0</v>
      </c>
      <c r="T340" s="213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4" t="s">
        <v>311</v>
      </c>
      <c r="AT340" s="214" t="s">
        <v>151</v>
      </c>
      <c r="AU340" s="214" t="s">
        <v>138</v>
      </c>
      <c r="AY340" s="20" t="s">
        <v>137</v>
      </c>
      <c r="BE340" s="215">
        <f>IF(N340="základní",J340,0)</f>
        <v>0</v>
      </c>
      <c r="BF340" s="215">
        <f>IF(N340="snížená",J340,0)</f>
        <v>0</v>
      </c>
      <c r="BG340" s="215">
        <f>IF(N340="zákl. přenesená",J340,0)</f>
        <v>0</v>
      </c>
      <c r="BH340" s="215">
        <f>IF(N340="sníž. přenesená",J340,0)</f>
        <v>0</v>
      </c>
      <c r="BI340" s="215">
        <f>IF(N340="nulová",J340,0)</f>
        <v>0</v>
      </c>
      <c r="BJ340" s="20" t="s">
        <v>138</v>
      </c>
      <c r="BK340" s="215">
        <f>ROUND(I340*H340,2)</f>
        <v>0</v>
      </c>
      <c r="BL340" s="20" t="s">
        <v>225</v>
      </c>
      <c r="BM340" s="214" t="s">
        <v>663</v>
      </c>
    </row>
    <row r="341" s="2" customFormat="1" ht="16.5" customHeight="1">
      <c r="A341" s="41"/>
      <c r="B341" s="42"/>
      <c r="C341" s="203" t="s">
        <v>664</v>
      </c>
      <c r="D341" s="203" t="s">
        <v>140</v>
      </c>
      <c r="E341" s="204" t="s">
        <v>665</v>
      </c>
      <c r="F341" s="205" t="s">
        <v>666</v>
      </c>
      <c r="G341" s="206" t="s">
        <v>556</v>
      </c>
      <c r="H341" s="207">
        <v>1</v>
      </c>
      <c r="I341" s="208"/>
      <c r="J341" s="209">
        <f>ROUND(I341*H341,2)</f>
        <v>0</v>
      </c>
      <c r="K341" s="205" t="s">
        <v>144</v>
      </c>
      <c r="L341" s="47"/>
      <c r="M341" s="210" t="s">
        <v>19</v>
      </c>
      <c r="N341" s="211" t="s">
        <v>43</v>
      </c>
      <c r="O341" s="87"/>
      <c r="P341" s="212">
        <f>O341*H341</f>
        <v>0</v>
      </c>
      <c r="Q341" s="212">
        <v>0.00012</v>
      </c>
      <c r="R341" s="212">
        <f>Q341*H341</f>
        <v>0.00012</v>
      </c>
      <c r="S341" s="212">
        <v>0</v>
      </c>
      <c r="T341" s="213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14" t="s">
        <v>225</v>
      </c>
      <c r="AT341" s="214" t="s">
        <v>140</v>
      </c>
      <c r="AU341" s="214" t="s">
        <v>138</v>
      </c>
      <c r="AY341" s="20" t="s">
        <v>137</v>
      </c>
      <c r="BE341" s="215">
        <f>IF(N341="základní",J341,0)</f>
        <v>0</v>
      </c>
      <c r="BF341" s="215">
        <f>IF(N341="snížená",J341,0)</f>
        <v>0</v>
      </c>
      <c r="BG341" s="215">
        <f>IF(N341="zákl. přenesená",J341,0)</f>
        <v>0</v>
      </c>
      <c r="BH341" s="215">
        <f>IF(N341="sníž. přenesená",J341,0)</f>
        <v>0</v>
      </c>
      <c r="BI341" s="215">
        <f>IF(N341="nulová",J341,0)</f>
        <v>0</v>
      </c>
      <c r="BJ341" s="20" t="s">
        <v>138</v>
      </c>
      <c r="BK341" s="215">
        <f>ROUND(I341*H341,2)</f>
        <v>0</v>
      </c>
      <c r="BL341" s="20" t="s">
        <v>225</v>
      </c>
      <c r="BM341" s="214" t="s">
        <v>667</v>
      </c>
    </row>
    <row r="342" s="2" customFormat="1">
      <c r="A342" s="41"/>
      <c r="B342" s="42"/>
      <c r="C342" s="43"/>
      <c r="D342" s="216" t="s">
        <v>147</v>
      </c>
      <c r="E342" s="43"/>
      <c r="F342" s="217" t="s">
        <v>668</v>
      </c>
      <c r="G342" s="43"/>
      <c r="H342" s="43"/>
      <c r="I342" s="218"/>
      <c r="J342" s="43"/>
      <c r="K342" s="43"/>
      <c r="L342" s="47"/>
      <c r="M342" s="219"/>
      <c r="N342" s="220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147</v>
      </c>
      <c r="AU342" s="20" t="s">
        <v>138</v>
      </c>
    </row>
    <row r="343" s="2" customFormat="1" ht="16.5" customHeight="1">
      <c r="A343" s="41"/>
      <c r="B343" s="42"/>
      <c r="C343" s="233" t="s">
        <v>669</v>
      </c>
      <c r="D343" s="233" t="s">
        <v>151</v>
      </c>
      <c r="E343" s="234" t="s">
        <v>670</v>
      </c>
      <c r="F343" s="235" t="s">
        <v>671</v>
      </c>
      <c r="G343" s="236" t="s">
        <v>162</v>
      </c>
      <c r="H343" s="237">
        <v>1</v>
      </c>
      <c r="I343" s="238"/>
      <c r="J343" s="239">
        <f>ROUND(I343*H343,2)</f>
        <v>0</v>
      </c>
      <c r="K343" s="235" t="s">
        <v>144</v>
      </c>
      <c r="L343" s="240"/>
      <c r="M343" s="241" t="s">
        <v>19</v>
      </c>
      <c r="N343" s="242" t="s">
        <v>43</v>
      </c>
      <c r="O343" s="87"/>
      <c r="P343" s="212">
        <f>O343*H343</f>
        <v>0</v>
      </c>
      <c r="Q343" s="212">
        <v>0.0030500000000000002</v>
      </c>
      <c r="R343" s="212">
        <f>Q343*H343</f>
        <v>0.0030500000000000002</v>
      </c>
      <c r="S343" s="212">
        <v>0</v>
      </c>
      <c r="T343" s="213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4" t="s">
        <v>311</v>
      </c>
      <c r="AT343" s="214" t="s">
        <v>151</v>
      </c>
      <c r="AU343" s="214" t="s">
        <v>138</v>
      </c>
      <c r="AY343" s="20" t="s">
        <v>137</v>
      </c>
      <c r="BE343" s="215">
        <f>IF(N343="základní",J343,0)</f>
        <v>0</v>
      </c>
      <c r="BF343" s="215">
        <f>IF(N343="snížená",J343,0)</f>
        <v>0</v>
      </c>
      <c r="BG343" s="215">
        <f>IF(N343="zákl. přenesená",J343,0)</f>
        <v>0</v>
      </c>
      <c r="BH343" s="215">
        <f>IF(N343="sníž. přenesená",J343,0)</f>
        <v>0</v>
      </c>
      <c r="BI343" s="215">
        <f>IF(N343="nulová",J343,0)</f>
        <v>0</v>
      </c>
      <c r="BJ343" s="20" t="s">
        <v>138</v>
      </c>
      <c r="BK343" s="215">
        <f>ROUND(I343*H343,2)</f>
        <v>0</v>
      </c>
      <c r="BL343" s="20" t="s">
        <v>225</v>
      </c>
      <c r="BM343" s="214" t="s">
        <v>672</v>
      </c>
    </row>
    <row r="344" s="2" customFormat="1" ht="16.5" customHeight="1">
      <c r="A344" s="41"/>
      <c r="B344" s="42"/>
      <c r="C344" s="203" t="s">
        <v>673</v>
      </c>
      <c r="D344" s="203" t="s">
        <v>140</v>
      </c>
      <c r="E344" s="204" t="s">
        <v>674</v>
      </c>
      <c r="F344" s="205" t="s">
        <v>675</v>
      </c>
      <c r="G344" s="206" t="s">
        <v>162</v>
      </c>
      <c r="H344" s="207">
        <v>1</v>
      </c>
      <c r="I344" s="208"/>
      <c r="J344" s="209">
        <f>ROUND(I344*H344,2)</f>
        <v>0</v>
      </c>
      <c r="K344" s="205" t="s">
        <v>144</v>
      </c>
      <c r="L344" s="47"/>
      <c r="M344" s="210" t="s">
        <v>19</v>
      </c>
      <c r="N344" s="211" t="s">
        <v>43</v>
      </c>
      <c r="O344" s="87"/>
      <c r="P344" s="212">
        <f>O344*H344</f>
        <v>0</v>
      </c>
      <c r="Q344" s="212">
        <v>0</v>
      </c>
      <c r="R344" s="212">
        <f>Q344*H344</f>
        <v>0</v>
      </c>
      <c r="S344" s="212">
        <v>0.0022499999999999998</v>
      </c>
      <c r="T344" s="213">
        <f>S344*H344</f>
        <v>0.0022499999999999998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4" t="s">
        <v>225</v>
      </c>
      <c r="AT344" s="214" t="s">
        <v>140</v>
      </c>
      <c r="AU344" s="214" t="s">
        <v>138</v>
      </c>
      <c r="AY344" s="20" t="s">
        <v>137</v>
      </c>
      <c r="BE344" s="215">
        <f>IF(N344="základní",J344,0)</f>
        <v>0</v>
      </c>
      <c r="BF344" s="215">
        <f>IF(N344="snížená",J344,0)</f>
        <v>0</v>
      </c>
      <c r="BG344" s="215">
        <f>IF(N344="zákl. přenesená",J344,0)</f>
        <v>0</v>
      </c>
      <c r="BH344" s="215">
        <f>IF(N344="sníž. přenesená",J344,0)</f>
        <v>0</v>
      </c>
      <c r="BI344" s="215">
        <f>IF(N344="nulová",J344,0)</f>
        <v>0</v>
      </c>
      <c r="BJ344" s="20" t="s">
        <v>138</v>
      </c>
      <c r="BK344" s="215">
        <f>ROUND(I344*H344,2)</f>
        <v>0</v>
      </c>
      <c r="BL344" s="20" t="s">
        <v>225</v>
      </c>
      <c r="BM344" s="214" t="s">
        <v>676</v>
      </c>
    </row>
    <row r="345" s="2" customFormat="1">
      <c r="A345" s="41"/>
      <c r="B345" s="42"/>
      <c r="C345" s="43"/>
      <c r="D345" s="216" t="s">
        <v>147</v>
      </c>
      <c r="E345" s="43"/>
      <c r="F345" s="217" t="s">
        <v>677</v>
      </c>
      <c r="G345" s="43"/>
      <c r="H345" s="43"/>
      <c r="I345" s="218"/>
      <c r="J345" s="43"/>
      <c r="K345" s="43"/>
      <c r="L345" s="47"/>
      <c r="M345" s="219"/>
      <c r="N345" s="220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147</v>
      </c>
      <c r="AU345" s="20" t="s">
        <v>138</v>
      </c>
    </row>
    <row r="346" s="2" customFormat="1" ht="21.75" customHeight="1">
      <c r="A346" s="41"/>
      <c r="B346" s="42"/>
      <c r="C346" s="203" t="s">
        <v>678</v>
      </c>
      <c r="D346" s="203" t="s">
        <v>140</v>
      </c>
      <c r="E346" s="204" t="s">
        <v>679</v>
      </c>
      <c r="F346" s="205" t="s">
        <v>680</v>
      </c>
      <c r="G346" s="206" t="s">
        <v>162</v>
      </c>
      <c r="H346" s="207">
        <v>3</v>
      </c>
      <c r="I346" s="208"/>
      <c r="J346" s="209">
        <f>ROUND(I346*H346,2)</f>
        <v>0</v>
      </c>
      <c r="K346" s="205" t="s">
        <v>144</v>
      </c>
      <c r="L346" s="47"/>
      <c r="M346" s="210" t="s">
        <v>19</v>
      </c>
      <c r="N346" s="211" t="s">
        <v>43</v>
      </c>
      <c r="O346" s="87"/>
      <c r="P346" s="212">
        <f>O346*H346</f>
        <v>0</v>
      </c>
      <c r="Q346" s="212">
        <v>0.00019000000000000001</v>
      </c>
      <c r="R346" s="212">
        <f>Q346*H346</f>
        <v>0.00056999999999999998</v>
      </c>
      <c r="S346" s="212">
        <v>0</v>
      </c>
      <c r="T346" s="213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14" t="s">
        <v>225</v>
      </c>
      <c r="AT346" s="214" t="s">
        <v>140</v>
      </c>
      <c r="AU346" s="214" t="s">
        <v>138</v>
      </c>
      <c r="AY346" s="20" t="s">
        <v>137</v>
      </c>
      <c r="BE346" s="215">
        <f>IF(N346="základní",J346,0)</f>
        <v>0</v>
      </c>
      <c r="BF346" s="215">
        <f>IF(N346="snížená",J346,0)</f>
        <v>0</v>
      </c>
      <c r="BG346" s="215">
        <f>IF(N346="zákl. přenesená",J346,0)</f>
        <v>0</v>
      </c>
      <c r="BH346" s="215">
        <f>IF(N346="sníž. přenesená",J346,0)</f>
        <v>0</v>
      </c>
      <c r="BI346" s="215">
        <f>IF(N346="nulová",J346,0)</f>
        <v>0</v>
      </c>
      <c r="BJ346" s="20" t="s">
        <v>138</v>
      </c>
      <c r="BK346" s="215">
        <f>ROUND(I346*H346,2)</f>
        <v>0</v>
      </c>
      <c r="BL346" s="20" t="s">
        <v>225</v>
      </c>
      <c r="BM346" s="214" t="s">
        <v>681</v>
      </c>
    </row>
    <row r="347" s="2" customFormat="1">
      <c r="A347" s="41"/>
      <c r="B347" s="42"/>
      <c r="C347" s="43"/>
      <c r="D347" s="216" t="s">
        <v>147</v>
      </c>
      <c r="E347" s="43"/>
      <c r="F347" s="217" t="s">
        <v>682</v>
      </c>
      <c r="G347" s="43"/>
      <c r="H347" s="43"/>
      <c r="I347" s="218"/>
      <c r="J347" s="43"/>
      <c r="K347" s="43"/>
      <c r="L347" s="47"/>
      <c r="M347" s="219"/>
      <c r="N347" s="220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147</v>
      </c>
      <c r="AU347" s="20" t="s">
        <v>138</v>
      </c>
    </row>
    <row r="348" s="2" customFormat="1" ht="16.5" customHeight="1">
      <c r="A348" s="41"/>
      <c r="B348" s="42"/>
      <c r="C348" s="233" t="s">
        <v>683</v>
      </c>
      <c r="D348" s="233" t="s">
        <v>151</v>
      </c>
      <c r="E348" s="234" t="s">
        <v>684</v>
      </c>
      <c r="F348" s="235" t="s">
        <v>685</v>
      </c>
      <c r="G348" s="236" t="s">
        <v>162</v>
      </c>
      <c r="H348" s="237">
        <v>1</v>
      </c>
      <c r="I348" s="238"/>
      <c r="J348" s="239">
        <f>ROUND(I348*H348,2)</f>
        <v>0</v>
      </c>
      <c r="K348" s="235" t="s">
        <v>144</v>
      </c>
      <c r="L348" s="240"/>
      <c r="M348" s="241" t="s">
        <v>19</v>
      </c>
      <c r="N348" s="242" t="s">
        <v>43</v>
      </c>
      <c r="O348" s="87"/>
      <c r="P348" s="212">
        <f>O348*H348</f>
        <v>0</v>
      </c>
      <c r="Q348" s="212">
        <v>0.00038999999999999999</v>
      </c>
      <c r="R348" s="212">
        <f>Q348*H348</f>
        <v>0.00038999999999999999</v>
      </c>
      <c r="S348" s="212">
        <v>0</v>
      </c>
      <c r="T348" s="213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14" t="s">
        <v>311</v>
      </c>
      <c r="AT348" s="214" t="s">
        <v>151</v>
      </c>
      <c r="AU348" s="214" t="s">
        <v>138</v>
      </c>
      <c r="AY348" s="20" t="s">
        <v>137</v>
      </c>
      <c r="BE348" s="215">
        <f>IF(N348="základní",J348,0)</f>
        <v>0</v>
      </c>
      <c r="BF348" s="215">
        <f>IF(N348="snížená",J348,0)</f>
        <v>0</v>
      </c>
      <c r="BG348" s="215">
        <f>IF(N348="zákl. přenesená",J348,0)</f>
        <v>0</v>
      </c>
      <c r="BH348" s="215">
        <f>IF(N348="sníž. přenesená",J348,0)</f>
        <v>0</v>
      </c>
      <c r="BI348" s="215">
        <f>IF(N348="nulová",J348,0)</f>
        <v>0</v>
      </c>
      <c r="BJ348" s="20" t="s">
        <v>138</v>
      </c>
      <c r="BK348" s="215">
        <f>ROUND(I348*H348,2)</f>
        <v>0</v>
      </c>
      <c r="BL348" s="20" t="s">
        <v>225</v>
      </c>
      <c r="BM348" s="214" t="s">
        <v>686</v>
      </c>
    </row>
    <row r="349" s="2" customFormat="1" ht="16.5" customHeight="1">
      <c r="A349" s="41"/>
      <c r="B349" s="42"/>
      <c r="C349" s="233" t="s">
        <v>687</v>
      </c>
      <c r="D349" s="233" t="s">
        <v>151</v>
      </c>
      <c r="E349" s="234" t="s">
        <v>688</v>
      </c>
      <c r="F349" s="235" t="s">
        <v>689</v>
      </c>
      <c r="G349" s="236" t="s">
        <v>162</v>
      </c>
      <c r="H349" s="237">
        <v>2</v>
      </c>
      <c r="I349" s="238"/>
      <c r="J349" s="239">
        <f>ROUND(I349*H349,2)</f>
        <v>0</v>
      </c>
      <c r="K349" s="235" t="s">
        <v>144</v>
      </c>
      <c r="L349" s="240"/>
      <c r="M349" s="241" t="s">
        <v>19</v>
      </c>
      <c r="N349" s="242" t="s">
        <v>43</v>
      </c>
      <c r="O349" s="87"/>
      <c r="P349" s="212">
        <f>O349*H349</f>
        <v>0</v>
      </c>
      <c r="Q349" s="212">
        <v>0.00024000000000000001</v>
      </c>
      <c r="R349" s="212">
        <f>Q349*H349</f>
        <v>0.00048000000000000001</v>
      </c>
      <c r="S349" s="212">
        <v>0</v>
      </c>
      <c r="T349" s="213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14" t="s">
        <v>311</v>
      </c>
      <c r="AT349" s="214" t="s">
        <v>151</v>
      </c>
      <c r="AU349" s="214" t="s">
        <v>138</v>
      </c>
      <c r="AY349" s="20" t="s">
        <v>137</v>
      </c>
      <c r="BE349" s="215">
        <f>IF(N349="základní",J349,0)</f>
        <v>0</v>
      </c>
      <c r="BF349" s="215">
        <f>IF(N349="snížená",J349,0)</f>
        <v>0</v>
      </c>
      <c r="BG349" s="215">
        <f>IF(N349="zákl. přenesená",J349,0)</f>
        <v>0</v>
      </c>
      <c r="BH349" s="215">
        <f>IF(N349="sníž. přenesená",J349,0)</f>
        <v>0</v>
      </c>
      <c r="BI349" s="215">
        <f>IF(N349="nulová",J349,0)</f>
        <v>0</v>
      </c>
      <c r="BJ349" s="20" t="s">
        <v>138</v>
      </c>
      <c r="BK349" s="215">
        <f>ROUND(I349*H349,2)</f>
        <v>0</v>
      </c>
      <c r="BL349" s="20" t="s">
        <v>225</v>
      </c>
      <c r="BM349" s="214" t="s">
        <v>690</v>
      </c>
    </row>
    <row r="350" s="2" customFormat="1" ht="24.15" customHeight="1">
      <c r="A350" s="41"/>
      <c r="B350" s="42"/>
      <c r="C350" s="203" t="s">
        <v>691</v>
      </c>
      <c r="D350" s="203" t="s">
        <v>140</v>
      </c>
      <c r="E350" s="204" t="s">
        <v>692</v>
      </c>
      <c r="F350" s="205" t="s">
        <v>693</v>
      </c>
      <c r="G350" s="206" t="s">
        <v>457</v>
      </c>
      <c r="H350" s="265"/>
      <c r="I350" s="208"/>
      <c r="J350" s="209">
        <f>ROUND(I350*H350,2)</f>
        <v>0</v>
      </c>
      <c r="K350" s="205" t="s">
        <v>144</v>
      </c>
      <c r="L350" s="47"/>
      <c r="M350" s="210" t="s">
        <v>19</v>
      </c>
      <c r="N350" s="211" t="s">
        <v>43</v>
      </c>
      <c r="O350" s="87"/>
      <c r="P350" s="212">
        <f>O350*H350</f>
        <v>0</v>
      </c>
      <c r="Q350" s="212">
        <v>0</v>
      </c>
      <c r="R350" s="212">
        <f>Q350*H350</f>
        <v>0</v>
      </c>
      <c r="S350" s="212">
        <v>0</v>
      </c>
      <c r="T350" s="213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4" t="s">
        <v>225</v>
      </c>
      <c r="AT350" s="214" t="s">
        <v>140</v>
      </c>
      <c r="AU350" s="214" t="s">
        <v>138</v>
      </c>
      <c r="AY350" s="20" t="s">
        <v>137</v>
      </c>
      <c r="BE350" s="215">
        <f>IF(N350="základní",J350,0)</f>
        <v>0</v>
      </c>
      <c r="BF350" s="215">
        <f>IF(N350="snížená",J350,0)</f>
        <v>0</v>
      </c>
      <c r="BG350" s="215">
        <f>IF(N350="zákl. přenesená",J350,0)</f>
        <v>0</v>
      </c>
      <c r="BH350" s="215">
        <f>IF(N350="sníž. přenesená",J350,0)</f>
        <v>0</v>
      </c>
      <c r="BI350" s="215">
        <f>IF(N350="nulová",J350,0)</f>
        <v>0</v>
      </c>
      <c r="BJ350" s="20" t="s">
        <v>138</v>
      </c>
      <c r="BK350" s="215">
        <f>ROUND(I350*H350,2)</f>
        <v>0</v>
      </c>
      <c r="BL350" s="20" t="s">
        <v>225</v>
      </c>
      <c r="BM350" s="214" t="s">
        <v>694</v>
      </c>
    </row>
    <row r="351" s="2" customFormat="1">
      <c r="A351" s="41"/>
      <c r="B351" s="42"/>
      <c r="C351" s="43"/>
      <c r="D351" s="216" t="s">
        <v>147</v>
      </c>
      <c r="E351" s="43"/>
      <c r="F351" s="217" t="s">
        <v>695</v>
      </c>
      <c r="G351" s="43"/>
      <c r="H351" s="43"/>
      <c r="I351" s="218"/>
      <c r="J351" s="43"/>
      <c r="K351" s="43"/>
      <c r="L351" s="47"/>
      <c r="M351" s="219"/>
      <c r="N351" s="220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147</v>
      </c>
      <c r="AU351" s="20" t="s">
        <v>138</v>
      </c>
    </row>
    <row r="352" s="12" customFormat="1" ht="22.8" customHeight="1">
      <c r="A352" s="12"/>
      <c r="B352" s="187"/>
      <c r="C352" s="188"/>
      <c r="D352" s="189" t="s">
        <v>70</v>
      </c>
      <c r="E352" s="201" t="s">
        <v>696</v>
      </c>
      <c r="F352" s="201" t="s">
        <v>697</v>
      </c>
      <c r="G352" s="188"/>
      <c r="H352" s="188"/>
      <c r="I352" s="191"/>
      <c r="J352" s="202">
        <f>BK352</f>
        <v>0</v>
      </c>
      <c r="K352" s="188"/>
      <c r="L352" s="193"/>
      <c r="M352" s="194"/>
      <c r="N352" s="195"/>
      <c r="O352" s="195"/>
      <c r="P352" s="196">
        <f>SUM(P353:P355)</f>
        <v>0</v>
      </c>
      <c r="Q352" s="195"/>
      <c r="R352" s="196">
        <f>SUM(R353:R355)</f>
        <v>0.0091999999999999998</v>
      </c>
      <c r="S352" s="195"/>
      <c r="T352" s="197">
        <f>SUM(T353:T355)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198" t="s">
        <v>138</v>
      </c>
      <c r="AT352" s="199" t="s">
        <v>70</v>
      </c>
      <c r="AU352" s="199" t="s">
        <v>79</v>
      </c>
      <c r="AY352" s="198" t="s">
        <v>137</v>
      </c>
      <c r="BK352" s="200">
        <f>SUM(BK353:BK355)</f>
        <v>0</v>
      </c>
    </row>
    <row r="353" s="2" customFormat="1" ht="21.75" customHeight="1">
      <c r="A353" s="41"/>
      <c r="B353" s="42"/>
      <c r="C353" s="203" t="s">
        <v>698</v>
      </c>
      <c r="D353" s="203" t="s">
        <v>140</v>
      </c>
      <c r="E353" s="204" t="s">
        <v>699</v>
      </c>
      <c r="F353" s="205" t="s">
        <v>700</v>
      </c>
      <c r="G353" s="206" t="s">
        <v>556</v>
      </c>
      <c r="H353" s="207">
        <v>1</v>
      </c>
      <c r="I353" s="208"/>
      <c r="J353" s="209">
        <f>ROUND(I353*H353,2)</f>
        <v>0</v>
      </c>
      <c r="K353" s="205" t="s">
        <v>19</v>
      </c>
      <c r="L353" s="47"/>
      <c r="M353" s="210" t="s">
        <v>19</v>
      </c>
      <c r="N353" s="211" t="s">
        <v>43</v>
      </c>
      <c r="O353" s="87"/>
      <c r="P353" s="212">
        <f>O353*H353</f>
        <v>0</v>
      </c>
      <c r="Q353" s="212">
        <v>0.0091999999999999998</v>
      </c>
      <c r="R353" s="212">
        <f>Q353*H353</f>
        <v>0.0091999999999999998</v>
      </c>
      <c r="S353" s="212">
        <v>0</v>
      </c>
      <c r="T353" s="213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14" t="s">
        <v>225</v>
      </c>
      <c r="AT353" s="214" t="s">
        <v>140</v>
      </c>
      <c r="AU353" s="214" t="s">
        <v>138</v>
      </c>
      <c r="AY353" s="20" t="s">
        <v>137</v>
      </c>
      <c r="BE353" s="215">
        <f>IF(N353="základní",J353,0)</f>
        <v>0</v>
      </c>
      <c r="BF353" s="215">
        <f>IF(N353="snížená",J353,0)</f>
        <v>0</v>
      </c>
      <c r="BG353" s="215">
        <f>IF(N353="zákl. přenesená",J353,0)</f>
        <v>0</v>
      </c>
      <c r="BH353" s="215">
        <f>IF(N353="sníž. přenesená",J353,0)</f>
        <v>0</v>
      </c>
      <c r="BI353" s="215">
        <f>IF(N353="nulová",J353,0)</f>
        <v>0</v>
      </c>
      <c r="BJ353" s="20" t="s">
        <v>138</v>
      </c>
      <c r="BK353" s="215">
        <f>ROUND(I353*H353,2)</f>
        <v>0</v>
      </c>
      <c r="BL353" s="20" t="s">
        <v>225</v>
      </c>
      <c r="BM353" s="214" t="s">
        <v>701</v>
      </c>
    </row>
    <row r="354" s="2" customFormat="1" ht="24.15" customHeight="1">
      <c r="A354" s="41"/>
      <c r="B354" s="42"/>
      <c r="C354" s="203" t="s">
        <v>702</v>
      </c>
      <c r="D354" s="203" t="s">
        <v>140</v>
      </c>
      <c r="E354" s="204" t="s">
        <v>703</v>
      </c>
      <c r="F354" s="205" t="s">
        <v>704</v>
      </c>
      <c r="G354" s="206" t="s">
        <v>457</v>
      </c>
      <c r="H354" s="265"/>
      <c r="I354" s="208"/>
      <c r="J354" s="209">
        <f>ROUND(I354*H354,2)</f>
        <v>0</v>
      </c>
      <c r="K354" s="205" t="s">
        <v>144</v>
      </c>
      <c r="L354" s="47"/>
      <c r="M354" s="210" t="s">
        <v>19</v>
      </c>
      <c r="N354" s="211" t="s">
        <v>43</v>
      </c>
      <c r="O354" s="87"/>
      <c r="P354" s="212">
        <f>O354*H354</f>
        <v>0</v>
      </c>
      <c r="Q354" s="212">
        <v>0</v>
      </c>
      <c r="R354" s="212">
        <f>Q354*H354</f>
        <v>0</v>
      </c>
      <c r="S354" s="212">
        <v>0</v>
      </c>
      <c r="T354" s="213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4" t="s">
        <v>225</v>
      </c>
      <c r="AT354" s="214" t="s">
        <v>140</v>
      </c>
      <c r="AU354" s="214" t="s">
        <v>138</v>
      </c>
      <c r="AY354" s="20" t="s">
        <v>137</v>
      </c>
      <c r="BE354" s="215">
        <f>IF(N354="základní",J354,0)</f>
        <v>0</v>
      </c>
      <c r="BF354" s="215">
        <f>IF(N354="snížená",J354,0)</f>
        <v>0</v>
      </c>
      <c r="BG354" s="215">
        <f>IF(N354="zákl. přenesená",J354,0)</f>
        <v>0</v>
      </c>
      <c r="BH354" s="215">
        <f>IF(N354="sníž. přenesená",J354,0)</f>
        <v>0</v>
      </c>
      <c r="BI354" s="215">
        <f>IF(N354="nulová",J354,0)</f>
        <v>0</v>
      </c>
      <c r="BJ354" s="20" t="s">
        <v>138</v>
      </c>
      <c r="BK354" s="215">
        <f>ROUND(I354*H354,2)</f>
        <v>0</v>
      </c>
      <c r="BL354" s="20" t="s">
        <v>225</v>
      </c>
      <c r="BM354" s="214" t="s">
        <v>705</v>
      </c>
    </row>
    <row r="355" s="2" customFormat="1">
      <c r="A355" s="41"/>
      <c r="B355" s="42"/>
      <c r="C355" s="43"/>
      <c r="D355" s="216" t="s">
        <v>147</v>
      </c>
      <c r="E355" s="43"/>
      <c r="F355" s="217" t="s">
        <v>706</v>
      </c>
      <c r="G355" s="43"/>
      <c r="H355" s="43"/>
      <c r="I355" s="218"/>
      <c r="J355" s="43"/>
      <c r="K355" s="43"/>
      <c r="L355" s="47"/>
      <c r="M355" s="219"/>
      <c r="N355" s="220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147</v>
      </c>
      <c r="AU355" s="20" t="s">
        <v>138</v>
      </c>
    </row>
    <row r="356" s="12" customFormat="1" ht="22.8" customHeight="1">
      <c r="A356" s="12"/>
      <c r="B356" s="187"/>
      <c r="C356" s="188"/>
      <c r="D356" s="189" t="s">
        <v>70</v>
      </c>
      <c r="E356" s="201" t="s">
        <v>707</v>
      </c>
      <c r="F356" s="201" t="s">
        <v>708</v>
      </c>
      <c r="G356" s="188"/>
      <c r="H356" s="188"/>
      <c r="I356" s="191"/>
      <c r="J356" s="202">
        <f>BK356</f>
        <v>0</v>
      </c>
      <c r="K356" s="188"/>
      <c r="L356" s="193"/>
      <c r="M356" s="194"/>
      <c r="N356" s="195"/>
      <c r="O356" s="195"/>
      <c r="P356" s="196">
        <f>SUM(P357:P362)</f>
        <v>0</v>
      </c>
      <c r="Q356" s="195"/>
      <c r="R356" s="196">
        <f>SUM(R357:R362)</f>
        <v>0.027709999999999999</v>
      </c>
      <c r="S356" s="195"/>
      <c r="T356" s="197">
        <f>SUM(T357:T362)</f>
        <v>0.22625000000000001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198" t="s">
        <v>138</v>
      </c>
      <c r="AT356" s="199" t="s">
        <v>70</v>
      </c>
      <c r="AU356" s="199" t="s">
        <v>79</v>
      </c>
      <c r="AY356" s="198" t="s">
        <v>137</v>
      </c>
      <c r="BK356" s="200">
        <f>SUM(BK357:BK362)</f>
        <v>0</v>
      </c>
    </row>
    <row r="357" s="2" customFormat="1" ht="16.5" customHeight="1">
      <c r="A357" s="41"/>
      <c r="B357" s="42"/>
      <c r="C357" s="203" t="s">
        <v>709</v>
      </c>
      <c r="D357" s="203" t="s">
        <v>140</v>
      </c>
      <c r="E357" s="204" t="s">
        <v>710</v>
      </c>
      <c r="F357" s="205" t="s">
        <v>711</v>
      </c>
      <c r="G357" s="206" t="s">
        <v>162</v>
      </c>
      <c r="H357" s="207">
        <v>1</v>
      </c>
      <c r="I357" s="208"/>
      <c r="J357" s="209">
        <f>ROUND(I357*H357,2)</f>
        <v>0</v>
      </c>
      <c r="K357" s="205" t="s">
        <v>144</v>
      </c>
      <c r="L357" s="47"/>
      <c r="M357" s="210" t="s">
        <v>19</v>
      </c>
      <c r="N357" s="211" t="s">
        <v>43</v>
      </c>
      <c r="O357" s="87"/>
      <c r="P357" s="212">
        <f>O357*H357</f>
        <v>0</v>
      </c>
      <c r="Q357" s="212">
        <v>0.00017000000000000001</v>
      </c>
      <c r="R357" s="212">
        <f>Q357*H357</f>
        <v>0.00017000000000000001</v>
      </c>
      <c r="S357" s="212">
        <v>0.22625000000000001</v>
      </c>
      <c r="T357" s="213">
        <f>S357*H357</f>
        <v>0.22625000000000001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14" t="s">
        <v>225</v>
      </c>
      <c r="AT357" s="214" t="s">
        <v>140</v>
      </c>
      <c r="AU357" s="214" t="s">
        <v>138</v>
      </c>
      <c r="AY357" s="20" t="s">
        <v>137</v>
      </c>
      <c r="BE357" s="215">
        <f>IF(N357="základní",J357,0)</f>
        <v>0</v>
      </c>
      <c r="BF357" s="215">
        <f>IF(N357="snížená",J357,0)</f>
        <v>0</v>
      </c>
      <c r="BG357" s="215">
        <f>IF(N357="zákl. přenesená",J357,0)</f>
        <v>0</v>
      </c>
      <c r="BH357" s="215">
        <f>IF(N357="sníž. přenesená",J357,0)</f>
        <v>0</v>
      </c>
      <c r="BI357" s="215">
        <f>IF(N357="nulová",J357,0)</f>
        <v>0</v>
      </c>
      <c r="BJ357" s="20" t="s">
        <v>138</v>
      </c>
      <c r="BK357" s="215">
        <f>ROUND(I357*H357,2)</f>
        <v>0</v>
      </c>
      <c r="BL357" s="20" t="s">
        <v>225</v>
      </c>
      <c r="BM357" s="214" t="s">
        <v>712</v>
      </c>
    </row>
    <row r="358" s="2" customFormat="1">
      <c r="A358" s="41"/>
      <c r="B358" s="42"/>
      <c r="C358" s="43"/>
      <c r="D358" s="216" t="s">
        <v>147</v>
      </c>
      <c r="E358" s="43"/>
      <c r="F358" s="217" t="s">
        <v>713</v>
      </c>
      <c r="G358" s="43"/>
      <c r="H358" s="43"/>
      <c r="I358" s="218"/>
      <c r="J358" s="43"/>
      <c r="K358" s="43"/>
      <c r="L358" s="47"/>
      <c r="M358" s="219"/>
      <c r="N358" s="220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147</v>
      </c>
      <c r="AU358" s="20" t="s">
        <v>138</v>
      </c>
    </row>
    <row r="359" s="2" customFormat="1" ht="16.5" customHeight="1">
      <c r="A359" s="41"/>
      <c r="B359" s="42"/>
      <c r="C359" s="203" t="s">
        <v>714</v>
      </c>
      <c r="D359" s="203" t="s">
        <v>140</v>
      </c>
      <c r="E359" s="204" t="s">
        <v>715</v>
      </c>
      <c r="F359" s="205" t="s">
        <v>716</v>
      </c>
      <c r="G359" s="206" t="s">
        <v>556</v>
      </c>
      <c r="H359" s="207">
        <v>1</v>
      </c>
      <c r="I359" s="208"/>
      <c r="J359" s="209">
        <f>ROUND(I359*H359,2)</f>
        <v>0</v>
      </c>
      <c r="K359" s="205" t="s">
        <v>144</v>
      </c>
      <c r="L359" s="47"/>
      <c r="M359" s="210" t="s">
        <v>19</v>
      </c>
      <c r="N359" s="211" t="s">
        <v>43</v>
      </c>
      <c r="O359" s="87"/>
      <c r="P359" s="212">
        <f>O359*H359</f>
        <v>0</v>
      </c>
      <c r="Q359" s="212">
        <v>0.027539999999999999</v>
      </c>
      <c r="R359" s="212">
        <f>Q359*H359</f>
        <v>0.027539999999999999</v>
      </c>
      <c r="S359" s="212">
        <v>0</v>
      </c>
      <c r="T359" s="213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4" t="s">
        <v>225</v>
      </c>
      <c r="AT359" s="214" t="s">
        <v>140</v>
      </c>
      <c r="AU359" s="214" t="s">
        <v>138</v>
      </c>
      <c r="AY359" s="20" t="s">
        <v>137</v>
      </c>
      <c r="BE359" s="215">
        <f>IF(N359="základní",J359,0)</f>
        <v>0</v>
      </c>
      <c r="BF359" s="215">
        <f>IF(N359="snížená",J359,0)</f>
        <v>0</v>
      </c>
      <c r="BG359" s="215">
        <f>IF(N359="zákl. přenesená",J359,0)</f>
        <v>0</v>
      </c>
      <c r="BH359" s="215">
        <f>IF(N359="sníž. přenesená",J359,0)</f>
        <v>0</v>
      </c>
      <c r="BI359" s="215">
        <f>IF(N359="nulová",J359,0)</f>
        <v>0</v>
      </c>
      <c r="BJ359" s="20" t="s">
        <v>138</v>
      </c>
      <c r="BK359" s="215">
        <f>ROUND(I359*H359,2)</f>
        <v>0</v>
      </c>
      <c r="BL359" s="20" t="s">
        <v>225</v>
      </c>
      <c r="BM359" s="214" t="s">
        <v>717</v>
      </c>
    </row>
    <row r="360" s="2" customFormat="1">
      <c r="A360" s="41"/>
      <c r="B360" s="42"/>
      <c r="C360" s="43"/>
      <c r="D360" s="216" t="s">
        <v>147</v>
      </c>
      <c r="E360" s="43"/>
      <c r="F360" s="217" t="s">
        <v>718</v>
      </c>
      <c r="G360" s="43"/>
      <c r="H360" s="43"/>
      <c r="I360" s="218"/>
      <c r="J360" s="43"/>
      <c r="K360" s="43"/>
      <c r="L360" s="47"/>
      <c r="M360" s="219"/>
      <c r="N360" s="220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147</v>
      </c>
      <c r="AU360" s="20" t="s">
        <v>138</v>
      </c>
    </row>
    <row r="361" s="2" customFormat="1" ht="24.15" customHeight="1">
      <c r="A361" s="41"/>
      <c r="B361" s="42"/>
      <c r="C361" s="203" t="s">
        <v>719</v>
      </c>
      <c r="D361" s="203" t="s">
        <v>140</v>
      </c>
      <c r="E361" s="204" t="s">
        <v>720</v>
      </c>
      <c r="F361" s="205" t="s">
        <v>721</v>
      </c>
      <c r="G361" s="206" t="s">
        <v>457</v>
      </c>
      <c r="H361" s="265"/>
      <c r="I361" s="208"/>
      <c r="J361" s="209">
        <f>ROUND(I361*H361,2)</f>
        <v>0</v>
      </c>
      <c r="K361" s="205" t="s">
        <v>144</v>
      </c>
      <c r="L361" s="47"/>
      <c r="M361" s="210" t="s">
        <v>19</v>
      </c>
      <c r="N361" s="211" t="s">
        <v>43</v>
      </c>
      <c r="O361" s="87"/>
      <c r="P361" s="212">
        <f>O361*H361</f>
        <v>0</v>
      </c>
      <c r="Q361" s="212">
        <v>0</v>
      </c>
      <c r="R361" s="212">
        <f>Q361*H361</f>
        <v>0</v>
      </c>
      <c r="S361" s="212">
        <v>0</v>
      </c>
      <c r="T361" s="213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14" t="s">
        <v>225</v>
      </c>
      <c r="AT361" s="214" t="s">
        <v>140</v>
      </c>
      <c r="AU361" s="214" t="s">
        <v>138</v>
      </c>
      <c r="AY361" s="20" t="s">
        <v>137</v>
      </c>
      <c r="BE361" s="215">
        <f>IF(N361="základní",J361,0)</f>
        <v>0</v>
      </c>
      <c r="BF361" s="215">
        <f>IF(N361="snížená",J361,0)</f>
        <v>0</v>
      </c>
      <c r="BG361" s="215">
        <f>IF(N361="zákl. přenesená",J361,0)</f>
        <v>0</v>
      </c>
      <c r="BH361" s="215">
        <f>IF(N361="sníž. přenesená",J361,0)</f>
        <v>0</v>
      </c>
      <c r="BI361" s="215">
        <f>IF(N361="nulová",J361,0)</f>
        <v>0</v>
      </c>
      <c r="BJ361" s="20" t="s">
        <v>138</v>
      </c>
      <c r="BK361" s="215">
        <f>ROUND(I361*H361,2)</f>
        <v>0</v>
      </c>
      <c r="BL361" s="20" t="s">
        <v>225</v>
      </c>
      <c r="BM361" s="214" t="s">
        <v>722</v>
      </c>
    </row>
    <row r="362" s="2" customFormat="1">
      <c r="A362" s="41"/>
      <c r="B362" s="42"/>
      <c r="C362" s="43"/>
      <c r="D362" s="216" t="s">
        <v>147</v>
      </c>
      <c r="E362" s="43"/>
      <c r="F362" s="217" t="s">
        <v>723</v>
      </c>
      <c r="G362" s="43"/>
      <c r="H362" s="43"/>
      <c r="I362" s="218"/>
      <c r="J362" s="43"/>
      <c r="K362" s="43"/>
      <c r="L362" s="47"/>
      <c r="M362" s="219"/>
      <c r="N362" s="220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147</v>
      </c>
      <c r="AU362" s="20" t="s">
        <v>138</v>
      </c>
    </row>
    <row r="363" s="12" customFormat="1" ht="22.8" customHeight="1">
      <c r="A363" s="12"/>
      <c r="B363" s="187"/>
      <c r="C363" s="188"/>
      <c r="D363" s="189" t="s">
        <v>70</v>
      </c>
      <c r="E363" s="201" t="s">
        <v>724</v>
      </c>
      <c r="F363" s="201" t="s">
        <v>725</v>
      </c>
      <c r="G363" s="188"/>
      <c r="H363" s="188"/>
      <c r="I363" s="191"/>
      <c r="J363" s="202">
        <f>BK363</f>
        <v>0</v>
      </c>
      <c r="K363" s="188"/>
      <c r="L363" s="193"/>
      <c r="M363" s="194"/>
      <c r="N363" s="195"/>
      <c r="O363" s="195"/>
      <c r="P363" s="196">
        <f>SUM(P364:P378)</f>
        <v>0</v>
      </c>
      <c r="Q363" s="195"/>
      <c r="R363" s="196">
        <f>SUM(R364:R378)</f>
        <v>0.02946</v>
      </c>
      <c r="S363" s="195"/>
      <c r="T363" s="197">
        <f>SUM(T364:T378)</f>
        <v>0.15071999999999999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198" t="s">
        <v>138</v>
      </c>
      <c r="AT363" s="199" t="s">
        <v>70</v>
      </c>
      <c r="AU363" s="199" t="s">
        <v>79</v>
      </c>
      <c r="AY363" s="198" t="s">
        <v>137</v>
      </c>
      <c r="BK363" s="200">
        <f>SUM(BK364:BK378)</f>
        <v>0</v>
      </c>
    </row>
    <row r="364" s="2" customFormat="1" ht="16.5" customHeight="1">
      <c r="A364" s="41"/>
      <c r="B364" s="42"/>
      <c r="C364" s="203" t="s">
        <v>726</v>
      </c>
      <c r="D364" s="203" t="s">
        <v>140</v>
      </c>
      <c r="E364" s="204" t="s">
        <v>727</v>
      </c>
      <c r="F364" s="205" t="s">
        <v>728</v>
      </c>
      <c r="G364" s="206" t="s">
        <v>252</v>
      </c>
      <c r="H364" s="207">
        <v>9</v>
      </c>
      <c r="I364" s="208"/>
      <c r="J364" s="209">
        <f>ROUND(I364*H364,2)</f>
        <v>0</v>
      </c>
      <c r="K364" s="205" t="s">
        <v>144</v>
      </c>
      <c r="L364" s="47"/>
      <c r="M364" s="210" t="s">
        <v>19</v>
      </c>
      <c r="N364" s="211" t="s">
        <v>43</v>
      </c>
      <c r="O364" s="87"/>
      <c r="P364" s="212">
        <f>O364*H364</f>
        <v>0</v>
      </c>
      <c r="Q364" s="212">
        <v>2.0000000000000002E-05</v>
      </c>
      <c r="R364" s="212">
        <f>Q364*H364</f>
        <v>0.00018000000000000001</v>
      </c>
      <c r="S364" s="212">
        <v>0.0032000000000000002</v>
      </c>
      <c r="T364" s="213">
        <f>S364*H364</f>
        <v>0.028800000000000003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14" t="s">
        <v>225</v>
      </c>
      <c r="AT364" s="214" t="s">
        <v>140</v>
      </c>
      <c r="AU364" s="214" t="s">
        <v>138</v>
      </c>
      <c r="AY364" s="20" t="s">
        <v>137</v>
      </c>
      <c r="BE364" s="215">
        <f>IF(N364="základní",J364,0)</f>
        <v>0</v>
      </c>
      <c r="BF364" s="215">
        <f>IF(N364="snížená",J364,0)</f>
        <v>0</v>
      </c>
      <c r="BG364" s="215">
        <f>IF(N364="zákl. přenesená",J364,0)</f>
        <v>0</v>
      </c>
      <c r="BH364" s="215">
        <f>IF(N364="sníž. přenesená",J364,0)</f>
        <v>0</v>
      </c>
      <c r="BI364" s="215">
        <f>IF(N364="nulová",J364,0)</f>
        <v>0</v>
      </c>
      <c r="BJ364" s="20" t="s">
        <v>138</v>
      </c>
      <c r="BK364" s="215">
        <f>ROUND(I364*H364,2)</f>
        <v>0</v>
      </c>
      <c r="BL364" s="20" t="s">
        <v>225</v>
      </c>
      <c r="BM364" s="214" t="s">
        <v>729</v>
      </c>
    </row>
    <row r="365" s="2" customFormat="1">
      <c r="A365" s="41"/>
      <c r="B365" s="42"/>
      <c r="C365" s="43"/>
      <c r="D365" s="216" t="s">
        <v>147</v>
      </c>
      <c r="E365" s="43"/>
      <c r="F365" s="217" t="s">
        <v>730</v>
      </c>
      <c r="G365" s="43"/>
      <c r="H365" s="43"/>
      <c r="I365" s="218"/>
      <c r="J365" s="43"/>
      <c r="K365" s="43"/>
      <c r="L365" s="47"/>
      <c r="M365" s="219"/>
      <c r="N365" s="220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147</v>
      </c>
      <c r="AU365" s="20" t="s">
        <v>138</v>
      </c>
    </row>
    <row r="366" s="13" customFormat="1">
      <c r="A366" s="13"/>
      <c r="B366" s="221"/>
      <c r="C366" s="222"/>
      <c r="D366" s="223" t="s">
        <v>149</v>
      </c>
      <c r="E366" s="224" t="s">
        <v>19</v>
      </c>
      <c r="F366" s="225" t="s">
        <v>731</v>
      </c>
      <c r="G366" s="222"/>
      <c r="H366" s="226">
        <v>9</v>
      </c>
      <c r="I366" s="227"/>
      <c r="J366" s="222"/>
      <c r="K366" s="222"/>
      <c r="L366" s="228"/>
      <c r="M366" s="229"/>
      <c r="N366" s="230"/>
      <c r="O366" s="230"/>
      <c r="P366" s="230"/>
      <c r="Q366" s="230"/>
      <c r="R366" s="230"/>
      <c r="S366" s="230"/>
      <c r="T366" s="23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2" t="s">
        <v>149</v>
      </c>
      <c r="AU366" s="232" t="s">
        <v>138</v>
      </c>
      <c r="AV366" s="13" t="s">
        <v>138</v>
      </c>
      <c r="AW366" s="13" t="s">
        <v>32</v>
      </c>
      <c r="AX366" s="13" t="s">
        <v>79</v>
      </c>
      <c r="AY366" s="232" t="s">
        <v>137</v>
      </c>
    </row>
    <row r="367" s="2" customFormat="1" ht="16.5" customHeight="1">
      <c r="A367" s="41"/>
      <c r="B367" s="42"/>
      <c r="C367" s="203" t="s">
        <v>732</v>
      </c>
      <c r="D367" s="203" t="s">
        <v>140</v>
      </c>
      <c r="E367" s="204" t="s">
        <v>733</v>
      </c>
      <c r="F367" s="205" t="s">
        <v>734</v>
      </c>
      <c r="G367" s="206" t="s">
        <v>252</v>
      </c>
      <c r="H367" s="207">
        <v>48</v>
      </c>
      <c r="I367" s="208"/>
      <c r="J367" s="209">
        <f>ROUND(I367*H367,2)</f>
        <v>0</v>
      </c>
      <c r="K367" s="205" t="s">
        <v>144</v>
      </c>
      <c r="L367" s="47"/>
      <c r="M367" s="210" t="s">
        <v>19</v>
      </c>
      <c r="N367" s="211" t="s">
        <v>43</v>
      </c>
      <c r="O367" s="87"/>
      <c r="P367" s="212">
        <f>O367*H367</f>
        <v>0</v>
      </c>
      <c r="Q367" s="212">
        <v>4.0000000000000003E-05</v>
      </c>
      <c r="R367" s="212">
        <f>Q367*H367</f>
        <v>0.0019200000000000003</v>
      </c>
      <c r="S367" s="212">
        <v>0.0025400000000000002</v>
      </c>
      <c r="T367" s="213">
        <f>S367*H367</f>
        <v>0.12192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14" t="s">
        <v>225</v>
      </c>
      <c r="AT367" s="214" t="s">
        <v>140</v>
      </c>
      <c r="AU367" s="214" t="s">
        <v>138</v>
      </c>
      <c r="AY367" s="20" t="s">
        <v>137</v>
      </c>
      <c r="BE367" s="215">
        <f>IF(N367="základní",J367,0)</f>
        <v>0</v>
      </c>
      <c r="BF367" s="215">
        <f>IF(N367="snížená",J367,0)</f>
        <v>0</v>
      </c>
      <c r="BG367" s="215">
        <f>IF(N367="zákl. přenesená",J367,0)</f>
        <v>0</v>
      </c>
      <c r="BH367" s="215">
        <f>IF(N367="sníž. přenesená",J367,0)</f>
        <v>0</v>
      </c>
      <c r="BI367" s="215">
        <f>IF(N367="nulová",J367,0)</f>
        <v>0</v>
      </c>
      <c r="BJ367" s="20" t="s">
        <v>138</v>
      </c>
      <c r="BK367" s="215">
        <f>ROUND(I367*H367,2)</f>
        <v>0</v>
      </c>
      <c r="BL367" s="20" t="s">
        <v>225</v>
      </c>
      <c r="BM367" s="214" t="s">
        <v>735</v>
      </c>
    </row>
    <row r="368" s="2" customFormat="1">
      <c r="A368" s="41"/>
      <c r="B368" s="42"/>
      <c r="C368" s="43"/>
      <c r="D368" s="216" t="s">
        <v>147</v>
      </c>
      <c r="E368" s="43"/>
      <c r="F368" s="217" t="s">
        <v>736</v>
      </c>
      <c r="G368" s="43"/>
      <c r="H368" s="43"/>
      <c r="I368" s="218"/>
      <c r="J368" s="43"/>
      <c r="K368" s="43"/>
      <c r="L368" s="47"/>
      <c r="M368" s="219"/>
      <c r="N368" s="220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147</v>
      </c>
      <c r="AU368" s="20" t="s">
        <v>138</v>
      </c>
    </row>
    <row r="369" s="2" customFormat="1" ht="16.5" customHeight="1">
      <c r="A369" s="41"/>
      <c r="B369" s="42"/>
      <c r="C369" s="203" t="s">
        <v>737</v>
      </c>
      <c r="D369" s="203" t="s">
        <v>140</v>
      </c>
      <c r="E369" s="204" t="s">
        <v>738</v>
      </c>
      <c r="F369" s="205" t="s">
        <v>739</v>
      </c>
      <c r="G369" s="206" t="s">
        <v>252</v>
      </c>
      <c r="H369" s="207">
        <v>26</v>
      </c>
      <c r="I369" s="208"/>
      <c r="J369" s="209">
        <f>ROUND(I369*H369,2)</f>
        <v>0</v>
      </c>
      <c r="K369" s="205" t="s">
        <v>144</v>
      </c>
      <c r="L369" s="47"/>
      <c r="M369" s="210" t="s">
        <v>19</v>
      </c>
      <c r="N369" s="211" t="s">
        <v>43</v>
      </c>
      <c r="O369" s="87"/>
      <c r="P369" s="212">
        <f>O369*H369</f>
        <v>0</v>
      </c>
      <c r="Q369" s="212">
        <v>0.00044999999999999999</v>
      </c>
      <c r="R369" s="212">
        <f>Q369*H369</f>
        <v>0.0117</v>
      </c>
      <c r="S369" s="212">
        <v>0</v>
      </c>
      <c r="T369" s="213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14" t="s">
        <v>225</v>
      </c>
      <c r="AT369" s="214" t="s">
        <v>140</v>
      </c>
      <c r="AU369" s="214" t="s">
        <v>138</v>
      </c>
      <c r="AY369" s="20" t="s">
        <v>137</v>
      </c>
      <c r="BE369" s="215">
        <f>IF(N369="základní",J369,0)</f>
        <v>0</v>
      </c>
      <c r="BF369" s="215">
        <f>IF(N369="snížená",J369,0)</f>
        <v>0</v>
      </c>
      <c r="BG369" s="215">
        <f>IF(N369="zákl. přenesená",J369,0)</f>
        <v>0</v>
      </c>
      <c r="BH369" s="215">
        <f>IF(N369="sníž. přenesená",J369,0)</f>
        <v>0</v>
      </c>
      <c r="BI369" s="215">
        <f>IF(N369="nulová",J369,0)</f>
        <v>0</v>
      </c>
      <c r="BJ369" s="20" t="s">
        <v>138</v>
      </c>
      <c r="BK369" s="215">
        <f>ROUND(I369*H369,2)</f>
        <v>0</v>
      </c>
      <c r="BL369" s="20" t="s">
        <v>225</v>
      </c>
      <c r="BM369" s="214" t="s">
        <v>740</v>
      </c>
    </row>
    <row r="370" s="2" customFormat="1">
      <c r="A370" s="41"/>
      <c r="B370" s="42"/>
      <c r="C370" s="43"/>
      <c r="D370" s="216" t="s">
        <v>147</v>
      </c>
      <c r="E370" s="43"/>
      <c r="F370" s="217" t="s">
        <v>741</v>
      </c>
      <c r="G370" s="43"/>
      <c r="H370" s="43"/>
      <c r="I370" s="218"/>
      <c r="J370" s="43"/>
      <c r="K370" s="43"/>
      <c r="L370" s="47"/>
      <c r="M370" s="219"/>
      <c r="N370" s="220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147</v>
      </c>
      <c r="AU370" s="20" t="s">
        <v>138</v>
      </c>
    </row>
    <row r="371" s="2" customFormat="1" ht="16.5" customHeight="1">
      <c r="A371" s="41"/>
      <c r="B371" s="42"/>
      <c r="C371" s="203" t="s">
        <v>742</v>
      </c>
      <c r="D371" s="203" t="s">
        <v>140</v>
      </c>
      <c r="E371" s="204" t="s">
        <v>743</v>
      </c>
      <c r="F371" s="205" t="s">
        <v>744</v>
      </c>
      <c r="G371" s="206" t="s">
        <v>252</v>
      </c>
      <c r="H371" s="207">
        <v>24</v>
      </c>
      <c r="I371" s="208"/>
      <c r="J371" s="209">
        <f>ROUND(I371*H371,2)</f>
        <v>0</v>
      </c>
      <c r="K371" s="205" t="s">
        <v>144</v>
      </c>
      <c r="L371" s="47"/>
      <c r="M371" s="210" t="s">
        <v>19</v>
      </c>
      <c r="N371" s="211" t="s">
        <v>43</v>
      </c>
      <c r="O371" s="87"/>
      <c r="P371" s="212">
        <f>O371*H371</f>
        <v>0</v>
      </c>
      <c r="Q371" s="212">
        <v>0.00055999999999999995</v>
      </c>
      <c r="R371" s="212">
        <f>Q371*H371</f>
        <v>0.013439999999999999</v>
      </c>
      <c r="S371" s="212">
        <v>0</v>
      </c>
      <c r="T371" s="213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14" t="s">
        <v>225</v>
      </c>
      <c r="AT371" s="214" t="s">
        <v>140</v>
      </c>
      <c r="AU371" s="214" t="s">
        <v>138</v>
      </c>
      <c r="AY371" s="20" t="s">
        <v>137</v>
      </c>
      <c r="BE371" s="215">
        <f>IF(N371="základní",J371,0)</f>
        <v>0</v>
      </c>
      <c r="BF371" s="215">
        <f>IF(N371="snížená",J371,0)</f>
        <v>0</v>
      </c>
      <c r="BG371" s="215">
        <f>IF(N371="zákl. přenesená",J371,0)</f>
        <v>0</v>
      </c>
      <c r="BH371" s="215">
        <f>IF(N371="sníž. přenesená",J371,0)</f>
        <v>0</v>
      </c>
      <c r="BI371" s="215">
        <f>IF(N371="nulová",J371,0)</f>
        <v>0</v>
      </c>
      <c r="BJ371" s="20" t="s">
        <v>138</v>
      </c>
      <c r="BK371" s="215">
        <f>ROUND(I371*H371,2)</f>
        <v>0</v>
      </c>
      <c r="BL371" s="20" t="s">
        <v>225</v>
      </c>
      <c r="BM371" s="214" t="s">
        <v>745</v>
      </c>
    </row>
    <row r="372" s="2" customFormat="1">
      <c r="A372" s="41"/>
      <c r="B372" s="42"/>
      <c r="C372" s="43"/>
      <c r="D372" s="216" t="s">
        <v>147</v>
      </c>
      <c r="E372" s="43"/>
      <c r="F372" s="217" t="s">
        <v>746</v>
      </c>
      <c r="G372" s="43"/>
      <c r="H372" s="43"/>
      <c r="I372" s="218"/>
      <c r="J372" s="43"/>
      <c r="K372" s="43"/>
      <c r="L372" s="47"/>
      <c r="M372" s="219"/>
      <c r="N372" s="220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147</v>
      </c>
      <c r="AU372" s="20" t="s">
        <v>138</v>
      </c>
    </row>
    <row r="373" s="2" customFormat="1" ht="16.5" customHeight="1">
      <c r="A373" s="41"/>
      <c r="B373" s="42"/>
      <c r="C373" s="203" t="s">
        <v>747</v>
      </c>
      <c r="D373" s="203" t="s">
        <v>140</v>
      </c>
      <c r="E373" s="204" t="s">
        <v>748</v>
      </c>
      <c r="F373" s="205" t="s">
        <v>749</v>
      </c>
      <c r="G373" s="206" t="s">
        <v>162</v>
      </c>
      <c r="H373" s="207">
        <v>2</v>
      </c>
      <c r="I373" s="208"/>
      <c r="J373" s="209">
        <f>ROUND(I373*H373,2)</f>
        <v>0</v>
      </c>
      <c r="K373" s="205" t="s">
        <v>144</v>
      </c>
      <c r="L373" s="47"/>
      <c r="M373" s="210" t="s">
        <v>19</v>
      </c>
      <c r="N373" s="211" t="s">
        <v>43</v>
      </c>
      <c r="O373" s="87"/>
      <c r="P373" s="212">
        <f>O373*H373</f>
        <v>0</v>
      </c>
      <c r="Q373" s="212">
        <v>0.00011</v>
      </c>
      <c r="R373" s="212">
        <f>Q373*H373</f>
        <v>0.00022000000000000001</v>
      </c>
      <c r="S373" s="212">
        <v>0</v>
      </c>
      <c r="T373" s="213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4" t="s">
        <v>225</v>
      </c>
      <c r="AT373" s="214" t="s">
        <v>140</v>
      </c>
      <c r="AU373" s="214" t="s">
        <v>138</v>
      </c>
      <c r="AY373" s="20" t="s">
        <v>137</v>
      </c>
      <c r="BE373" s="215">
        <f>IF(N373="základní",J373,0)</f>
        <v>0</v>
      </c>
      <c r="BF373" s="215">
        <f>IF(N373="snížená",J373,0)</f>
        <v>0</v>
      </c>
      <c r="BG373" s="215">
        <f>IF(N373="zákl. přenesená",J373,0)</f>
        <v>0</v>
      </c>
      <c r="BH373" s="215">
        <f>IF(N373="sníž. přenesená",J373,0)</f>
        <v>0</v>
      </c>
      <c r="BI373" s="215">
        <f>IF(N373="nulová",J373,0)</f>
        <v>0</v>
      </c>
      <c r="BJ373" s="20" t="s">
        <v>138</v>
      </c>
      <c r="BK373" s="215">
        <f>ROUND(I373*H373,2)</f>
        <v>0</v>
      </c>
      <c r="BL373" s="20" t="s">
        <v>225</v>
      </c>
      <c r="BM373" s="214" t="s">
        <v>750</v>
      </c>
    </row>
    <row r="374" s="2" customFormat="1">
      <c r="A374" s="41"/>
      <c r="B374" s="42"/>
      <c r="C374" s="43"/>
      <c r="D374" s="216" t="s">
        <v>147</v>
      </c>
      <c r="E374" s="43"/>
      <c r="F374" s="217" t="s">
        <v>751</v>
      </c>
      <c r="G374" s="43"/>
      <c r="H374" s="43"/>
      <c r="I374" s="218"/>
      <c r="J374" s="43"/>
      <c r="K374" s="43"/>
      <c r="L374" s="47"/>
      <c r="M374" s="219"/>
      <c r="N374" s="220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147</v>
      </c>
      <c r="AU374" s="20" t="s">
        <v>138</v>
      </c>
    </row>
    <row r="375" s="2" customFormat="1" ht="16.5" customHeight="1">
      <c r="A375" s="41"/>
      <c r="B375" s="42"/>
      <c r="C375" s="203" t="s">
        <v>752</v>
      </c>
      <c r="D375" s="203" t="s">
        <v>140</v>
      </c>
      <c r="E375" s="204" t="s">
        <v>753</v>
      </c>
      <c r="F375" s="205" t="s">
        <v>754</v>
      </c>
      <c r="G375" s="206" t="s">
        <v>252</v>
      </c>
      <c r="H375" s="207">
        <v>50</v>
      </c>
      <c r="I375" s="208"/>
      <c r="J375" s="209">
        <f>ROUND(I375*H375,2)</f>
        <v>0</v>
      </c>
      <c r="K375" s="205" t="s">
        <v>144</v>
      </c>
      <c r="L375" s="47"/>
      <c r="M375" s="210" t="s">
        <v>19</v>
      </c>
      <c r="N375" s="211" t="s">
        <v>43</v>
      </c>
      <c r="O375" s="87"/>
      <c r="P375" s="212">
        <f>O375*H375</f>
        <v>0</v>
      </c>
      <c r="Q375" s="212">
        <v>0</v>
      </c>
      <c r="R375" s="212">
        <f>Q375*H375</f>
        <v>0</v>
      </c>
      <c r="S375" s="212">
        <v>0</v>
      </c>
      <c r="T375" s="213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14" t="s">
        <v>225</v>
      </c>
      <c r="AT375" s="214" t="s">
        <v>140</v>
      </c>
      <c r="AU375" s="214" t="s">
        <v>138</v>
      </c>
      <c r="AY375" s="20" t="s">
        <v>137</v>
      </c>
      <c r="BE375" s="215">
        <f>IF(N375="základní",J375,0)</f>
        <v>0</v>
      </c>
      <c r="BF375" s="215">
        <f>IF(N375="snížená",J375,0)</f>
        <v>0</v>
      </c>
      <c r="BG375" s="215">
        <f>IF(N375="zákl. přenesená",J375,0)</f>
        <v>0</v>
      </c>
      <c r="BH375" s="215">
        <f>IF(N375="sníž. přenesená",J375,0)</f>
        <v>0</v>
      </c>
      <c r="BI375" s="215">
        <f>IF(N375="nulová",J375,0)</f>
        <v>0</v>
      </c>
      <c r="BJ375" s="20" t="s">
        <v>138</v>
      </c>
      <c r="BK375" s="215">
        <f>ROUND(I375*H375,2)</f>
        <v>0</v>
      </c>
      <c r="BL375" s="20" t="s">
        <v>225</v>
      </c>
      <c r="BM375" s="214" t="s">
        <v>755</v>
      </c>
    </row>
    <row r="376" s="2" customFormat="1">
      <c r="A376" s="41"/>
      <c r="B376" s="42"/>
      <c r="C376" s="43"/>
      <c r="D376" s="216" t="s">
        <v>147</v>
      </c>
      <c r="E376" s="43"/>
      <c r="F376" s="217" t="s">
        <v>756</v>
      </c>
      <c r="G376" s="43"/>
      <c r="H376" s="43"/>
      <c r="I376" s="218"/>
      <c r="J376" s="43"/>
      <c r="K376" s="43"/>
      <c r="L376" s="47"/>
      <c r="M376" s="219"/>
      <c r="N376" s="220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147</v>
      </c>
      <c r="AU376" s="20" t="s">
        <v>138</v>
      </c>
    </row>
    <row r="377" s="2" customFormat="1" ht="24.15" customHeight="1">
      <c r="A377" s="41"/>
      <c r="B377" s="42"/>
      <c r="C377" s="203" t="s">
        <v>757</v>
      </c>
      <c r="D377" s="203" t="s">
        <v>140</v>
      </c>
      <c r="E377" s="204" t="s">
        <v>758</v>
      </c>
      <c r="F377" s="205" t="s">
        <v>759</v>
      </c>
      <c r="G377" s="206" t="s">
        <v>252</v>
      </c>
      <c r="H377" s="207">
        <v>50</v>
      </c>
      <c r="I377" s="208"/>
      <c r="J377" s="209">
        <f>ROUND(I377*H377,2)</f>
        <v>0</v>
      </c>
      <c r="K377" s="205" t="s">
        <v>144</v>
      </c>
      <c r="L377" s="47"/>
      <c r="M377" s="210" t="s">
        <v>19</v>
      </c>
      <c r="N377" s="211" t="s">
        <v>43</v>
      </c>
      <c r="O377" s="87"/>
      <c r="P377" s="212">
        <f>O377*H377</f>
        <v>0</v>
      </c>
      <c r="Q377" s="212">
        <v>4.0000000000000003E-05</v>
      </c>
      <c r="R377" s="212">
        <f>Q377*H377</f>
        <v>0.002</v>
      </c>
      <c r="S377" s="212">
        <v>0</v>
      </c>
      <c r="T377" s="213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14" t="s">
        <v>225</v>
      </c>
      <c r="AT377" s="214" t="s">
        <v>140</v>
      </c>
      <c r="AU377" s="214" t="s">
        <v>138</v>
      </c>
      <c r="AY377" s="20" t="s">
        <v>137</v>
      </c>
      <c r="BE377" s="215">
        <f>IF(N377="základní",J377,0)</f>
        <v>0</v>
      </c>
      <c r="BF377" s="215">
        <f>IF(N377="snížená",J377,0)</f>
        <v>0</v>
      </c>
      <c r="BG377" s="215">
        <f>IF(N377="zákl. přenesená",J377,0)</f>
        <v>0</v>
      </c>
      <c r="BH377" s="215">
        <f>IF(N377="sníž. přenesená",J377,0)</f>
        <v>0</v>
      </c>
      <c r="BI377" s="215">
        <f>IF(N377="nulová",J377,0)</f>
        <v>0</v>
      </c>
      <c r="BJ377" s="20" t="s">
        <v>138</v>
      </c>
      <c r="BK377" s="215">
        <f>ROUND(I377*H377,2)</f>
        <v>0</v>
      </c>
      <c r="BL377" s="20" t="s">
        <v>225</v>
      </c>
      <c r="BM377" s="214" t="s">
        <v>760</v>
      </c>
    </row>
    <row r="378" s="2" customFormat="1">
      <c r="A378" s="41"/>
      <c r="B378" s="42"/>
      <c r="C378" s="43"/>
      <c r="D378" s="216" t="s">
        <v>147</v>
      </c>
      <c r="E378" s="43"/>
      <c r="F378" s="217" t="s">
        <v>761</v>
      </c>
      <c r="G378" s="43"/>
      <c r="H378" s="43"/>
      <c r="I378" s="218"/>
      <c r="J378" s="43"/>
      <c r="K378" s="43"/>
      <c r="L378" s="47"/>
      <c r="M378" s="219"/>
      <c r="N378" s="220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147</v>
      </c>
      <c r="AU378" s="20" t="s">
        <v>138</v>
      </c>
    </row>
    <row r="379" s="12" customFormat="1" ht="22.8" customHeight="1">
      <c r="A379" s="12"/>
      <c r="B379" s="187"/>
      <c r="C379" s="188"/>
      <c r="D379" s="189" t="s">
        <v>70</v>
      </c>
      <c r="E379" s="201" t="s">
        <v>762</v>
      </c>
      <c r="F379" s="201" t="s">
        <v>763</v>
      </c>
      <c r="G379" s="188"/>
      <c r="H379" s="188"/>
      <c r="I379" s="191"/>
      <c r="J379" s="202">
        <f>BK379</f>
        <v>0</v>
      </c>
      <c r="K379" s="188"/>
      <c r="L379" s="193"/>
      <c r="M379" s="194"/>
      <c r="N379" s="195"/>
      <c r="O379" s="195"/>
      <c r="P379" s="196">
        <f>SUM(P380:P401)</f>
        <v>0</v>
      </c>
      <c r="Q379" s="195"/>
      <c r="R379" s="196">
        <f>SUM(R380:R401)</f>
        <v>0.018960000000000001</v>
      </c>
      <c r="S379" s="195"/>
      <c r="T379" s="197">
        <f>SUM(T380:T401)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198" t="s">
        <v>138</v>
      </c>
      <c r="AT379" s="199" t="s">
        <v>70</v>
      </c>
      <c r="AU379" s="199" t="s">
        <v>79</v>
      </c>
      <c r="AY379" s="198" t="s">
        <v>137</v>
      </c>
      <c r="BK379" s="200">
        <f>SUM(BK380:BK401)</f>
        <v>0</v>
      </c>
    </row>
    <row r="380" s="2" customFormat="1" ht="21.75" customHeight="1">
      <c r="A380" s="41"/>
      <c r="B380" s="42"/>
      <c r="C380" s="203" t="s">
        <v>764</v>
      </c>
      <c r="D380" s="203" t="s">
        <v>140</v>
      </c>
      <c r="E380" s="204" t="s">
        <v>765</v>
      </c>
      <c r="F380" s="205" t="s">
        <v>766</v>
      </c>
      <c r="G380" s="206" t="s">
        <v>556</v>
      </c>
      <c r="H380" s="207">
        <v>2</v>
      </c>
      <c r="I380" s="208"/>
      <c r="J380" s="209">
        <f>ROUND(I380*H380,2)</f>
        <v>0</v>
      </c>
      <c r="K380" s="205" t="s">
        <v>144</v>
      </c>
      <c r="L380" s="47"/>
      <c r="M380" s="210" t="s">
        <v>19</v>
      </c>
      <c r="N380" s="211" t="s">
        <v>43</v>
      </c>
      <c r="O380" s="87"/>
      <c r="P380" s="212">
        <f>O380*H380</f>
        <v>0</v>
      </c>
      <c r="Q380" s="212">
        <v>0.0045599999999999998</v>
      </c>
      <c r="R380" s="212">
        <f>Q380*H380</f>
        <v>0.0091199999999999996</v>
      </c>
      <c r="S380" s="212">
        <v>0</v>
      </c>
      <c r="T380" s="213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4" t="s">
        <v>225</v>
      </c>
      <c r="AT380" s="214" t="s">
        <v>140</v>
      </c>
      <c r="AU380" s="214" t="s">
        <v>138</v>
      </c>
      <c r="AY380" s="20" t="s">
        <v>137</v>
      </c>
      <c r="BE380" s="215">
        <f>IF(N380="základní",J380,0)</f>
        <v>0</v>
      </c>
      <c r="BF380" s="215">
        <f>IF(N380="snížená",J380,0)</f>
        <v>0</v>
      </c>
      <c r="BG380" s="215">
        <f>IF(N380="zákl. přenesená",J380,0)</f>
        <v>0</v>
      </c>
      <c r="BH380" s="215">
        <f>IF(N380="sníž. přenesená",J380,0)</f>
        <v>0</v>
      </c>
      <c r="BI380" s="215">
        <f>IF(N380="nulová",J380,0)</f>
        <v>0</v>
      </c>
      <c r="BJ380" s="20" t="s">
        <v>138</v>
      </c>
      <c r="BK380" s="215">
        <f>ROUND(I380*H380,2)</f>
        <v>0</v>
      </c>
      <c r="BL380" s="20" t="s">
        <v>225</v>
      </c>
      <c r="BM380" s="214" t="s">
        <v>767</v>
      </c>
    </row>
    <row r="381" s="2" customFormat="1">
      <c r="A381" s="41"/>
      <c r="B381" s="42"/>
      <c r="C381" s="43"/>
      <c r="D381" s="216" t="s">
        <v>147</v>
      </c>
      <c r="E381" s="43"/>
      <c r="F381" s="217" t="s">
        <v>768</v>
      </c>
      <c r="G381" s="43"/>
      <c r="H381" s="43"/>
      <c r="I381" s="218"/>
      <c r="J381" s="43"/>
      <c r="K381" s="43"/>
      <c r="L381" s="47"/>
      <c r="M381" s="219"/>
      <c r="N381" s="220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147</v>
      </c>
      <c r="AU381" s="20" t="s">
        <v>138</v>
      </c>
    </row>
    <row r="382" s="2" customFormat="1" ht="16.5" customHeight="1">
      <c r="A382" s="41"/>
      <c r="B382" s="42"/>
      <c r="C382" s="203" t="s">
        <v>769</v>
      </c>
      <c r="D382" s="203" t="s">
        <v>140</v>
      </c>
      <c r="E382" s="204" t="s">
        <v>770</v>
      </c>
      <c r="F382" s="205" t="s">
        <v>771</v>
      </c>
      <c r="G382" s="206" t="s">
        <v>162</v>
      </c>
      <c r="H382" s="207">
        <v>1</v>
      </c>
      <c r="I382" s="208"/>
      <c r="J382" s="209">
        <f>ROUND(I382*H382,2)</f>
        <v>0</v>
      </c>
      <c r="K382" s="205" t="s">
        <v>144</v>
      </c>
      <c r="L382" s="47"/>
      <c r="M382" s="210" t="s">
        <v>19</v>
      </c>
      <c r="N382" s="211" t="s">
        <v>43</v>
      </c>
      <c r="O382" s="87"/>
      <c r="P382" s="212">
        <f>O382*H382</f>
        <v>0</v>
      </c>
      <c r="Q382" s="212">
        <v>0</v>
      </c>
      <c r="R382" s="212">
        <f>Q382*H382</f>
        <v>0</v>
      </c>
      <c r="S382" s="212">
        <v>0</v>
      </c>
      <c r="T382" s="213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14" t="s">
        <v>225</v>
      </c>
      <c r="AT382" s="214" t="s">
        <v>140</v>
      </c>
      <c r="AU382" s="214" t="s">
        <v>138</v>
      </c>
      <c r="AY382" s="20" t="s">
        <v>137</v>
      </c>
      <c r="BE382" s="215">
        <f>IF(N382="základní",J382,0)</f>
        <v>0</v>
      </c>
      <c r="BF382" s="215">
        <f>IF(N382="snížená",J382,0)</f>
        <v>0</v>
      </c>
      <c r="BG382" s="215">
        <f>IF(N382="zákl. přenesená",J382,0)</f>
        <v>0</v>
      </c>
      <c r="BH382" s="215">
        <f>IF(N382="sníž. přenesená",J382,0)</f>
        <v>0</v>
      </c>
      <c r="BI382" s="215">
        <f>IF(N382="nulová",J382,0)</f>
        <v>0</v>
      </c>
      <c r="BJ382" s="20" t="s">
        <v>138</v>
      </c>
      <c r="BK382" s="215">
        <f>ROUND(I382*H382,2)</f>
        <v>0</v>
      </c>
      <c r="BL382" s="20" t="s">
        <v>225</v>
      </c>
      <c r="BM382" s="214" t="s">
        <v>772</v>
      </c>
    </row>
    <row r="383" s="2" customFormat="1">
      <c r="A383" s="41"/>
      <c r="B383" s="42"/>
      <c r="C383" s="43"/>
      <c r="D383" s="216" t="s">
        <v>147</v>
      </c>
      <c r="E383" s="43"/>
      <c r="F383" s="217" t="s">
        <v>773</v>
      </c>
      <c r="G383" s="43"/>
      <c r="H383" s="43"/>
      <c r="I383" s="218"/>
      <c r="J383" s="43"/>
      <c r="K383" s="43"/>
      <c r="L383" s="47"/>
      <c r="M383" s="219"/>
      <c r="N383" s="220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147</v>
      </c>
      <c r="AU383" s="20" t="s">
        <v>138</v>
      </c>
    </row>
    <row r="384" s="2" customFormat="1" ht="16.5" customHeight="1">
      <c r="A384" s="41"/>
      <c r="B384" s="42"/>
      <c r="C384" s="233" t="s">
        <v>774</v>
      </c>
      <c r="D384" s="233" t="s">
        <v>151</v>
      </c>
      <c r="E384" s="234" t="s">
        <v>775</v>
      </c>
      <c r="F384" s="235" t="s">
        <v>776</v>
      </c>
      <c r="G384" s="236" t="s">
        <v>162</v>
      </c>
      <c r="H384" s="237">
        <v>1</v>
      </c>
      <c r="I384" s="238"/>
      <c r="J384" s="239">
        <f>ROUND(I384*H384,2)</f>
        <v>0</v>
      </c>
      <c r="K384" s="235" t="s">
        <v>144</v>
      </c>
      <c r="L384" s="240"/>
      <c r="M384" s="241" t="s">
        <v>19</v>
      </c>
      <c r="N384" s="242" t="s">
        <v>43</v>
      </c>
      <c r="O384" s="87"/>
      <c r="P384" s="212">
        <f>O384*H384</f>
        <v>0</v>
      </c>
      <c r="Q384" s="212">
        <v>0.00014999999999999999</v>
      </c>
      <c r="R384" s="212">
        <f>Q384*H384</f>
        <v>0.00014999999999999999</v>
      </c>
      <c r="S384" s="212">
        <v>0</v>
      </c>
      <c r="T384" s="213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14" t="s">
        <v>311</v>
      </c>
      <c r="AT384" s="214" t="s">
        <v>151</v>
      </c>
      <c r="AU384" s="214" t="s">
        <v>138</v>
      </c>
      <c r="AY384" s="20" t="s">
        <v>137</v>
      </c>
      <c r="BE384" s="215">
        <f>IF(N384="základní",J384,0)</f>
        <v>0</v>
      </c>
      <c r="BF384" s="215">
        <f>IF(N384="snížená",J384,0)</f>
        <v>0</v>
      </c>
      <c r="BG384" s="215">
        <f>IF(N384="zákl. přenesená",J384,0)</f>
        <v>0</v>
      </c>
      <c r="BH384" s="215">
        <f>IF(N384="sníž. přenesená",J384,0)</f>
        <v>0</v>
      </c>
      <c r="BI384" s="215">
        <f>IF(N384="nulová",J384,0)</f>
        <v>0</v>
      </c>
      <c r="BJ384" s="20" t="s">
        <v>138</v>
      </c>
      <c r="BK384" s="215">
        <f>ROUND(I384*H384,2)</f>
        <v>0</v>
      </c>
      <c r="BL384" s="20" t="s">
        <v>225</v>
      </c>
      <c r="BM384" s="214" t="s">
        <v>777</v>
      </c>
    </row>
    <row r="385" s="2" customFormat="1" ht="16.5" customHeight="1">
      <c r="A385" s="41"/>
      <c r="B385" s="42"/>
      <c r="C385" s="203" t="s">
        <v>778</v>
      </c>
      <c r="D385" s="203" t="s">
        <v>140</v>
      </c>
      <c r="E385" s="204" t="s">
        <v>779</v>
      </c>
      <c r="F385" s="205" t="s">
        <v>780</v>
      </c>
      <c r="G385" s="206" t="s">
        <v>556</v>
      </c>
      <c r="H385" s="207">
        <v>1</v>
      </c>
      <c r="I385" s="208"/>
      <c r="J385" s="209">
        <f>ROUND(I385*H385,2)</f>
        <v>0</v>
      </c>
      <c r="K385" s="205" t="s">
        <v>144</v>
      </c>
      <c r="L385" s="47"/>
      <c r="M385" s="210" t="s">
        <v>19</v>
      </c>
      <c r="N385" s="211" t="s">
        <v>43</v>
      </c>
      <c r="O385" s="87"/>
      <c r="P385" s="212">
        <f>O385*H385</f>
        <v>0</v>
      </c>
      <c r="Q385" s="212">
        <v>0.0047800000000000004</v>
      </c>
      <c r="R385" s="212">
        <f>Q385*H385</f>
        <v>0.0047800000000000004</v>
      </c>
      <c r="S385" s="212">
        <v>0</v>
      </c>
      <c r="T385" s="213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4" t="s">
        <v>225</v>
      </c>
      <c r="AT385" s="214" t="s">
        <v>140</v>
      </c>
      <c r="AU385" s="214" t="s">
        <v>138</v>
      </c>
      <c r="AY385" s="20" t="s">
        <v>137</v>
      </c>
      <c r="BE385" s="215">
        <f>IF(N385="základní",J385,0)</f>
        <v>0</v>
      </c>
      <c r="BF385" s="215">
        <f>IF(N385="snížená",J385,0)</f>
        <v>0</v>
      </c>
      <c r="BG385" s="215">
        <f>IF(N385="zákl. přenesená",J385,0)</f>
        <v>0</v>
      </c>
      <c r="BH385" s="215">
        <f>IF(N385="sníž. přenesená",J385,0)</f>
        <v>0</v>
      </c>
      <c r="BI385" s="215">
        <f>IF(N385="nulová",J385,0)</f>
        <v>0</v>
      </c>
      <c r="BJ385" s="20" t="s">
        <v>138</v>
      </c>
      <c r="BK385" s="215">
        <f>ROUND(I385*H385,2)</f>
        <v>0</v>
      </c>
      <c r="BL385" s="20" t="s">
        <v>225</v>
      </c>
      <c r="BM385" s="214" t="s">
        <v>781</v>
      </c>
    </row>
    <row r="386" s="2" customFormat="1">
      <c r="A386" s="41"/>
      <c r="B386" s="42"/>
      <c r="C386" s="43"/>
      <c r="D386" s="216" t="s">
        <v>147</v>
      </c>
      <c r="E386" s="43"/>
      <c r="F386" s="217" t="s">
        <v>782</v>
      </c>
      <c r="G386" s="43"/>
      <c r="H386" s="43"/>
      <c r="I386" s="218"/>
      <c r="J386" s="43"/>
      <c r="K386" s="43"/>
      <c r="L386" s="47"/>
      <c r="M386" s="219"/>
      <c r="N386" s="220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147</v>
      </c>
      <c r="AU386" s="20" t="s">
        <v>138</v>
      </c>
    </row>
    <row r="387" s="2" customFormat="1" ht="16.5" customHeight="1">
      <c r="A387" s="41"/>
      <c r="B387" s="42"/>
      <c r="C387" s="203" t="s">
        <v>783</v>
      </c>
      <c r="D387" s="203" t="s">
        <v>140</v>
      </c>
      <c r="E387" s="204" t="s">
        <v>784</v>
      </c>
      <c r="F387" s="205" t="s">
        <v>785</v>
      </c>
      <c r="G387" s="206" t="s">
        <v>162</v>
      </c>
      <c r="H387" s="207">
        <v>4</v>
      </c>
      <c r="I387" s="208"/>
      <c r="J387" s="209">
        <f>ROUND(I387*H387,2)</f>
        <v>0</v>
      </c>
      <c r="K387" s="205" t="s">
        <v>19</v>
      </c>
      <c r="L387" s="47"/>
      <c r="M387" s="210" t="s">
        <v>19</v>
      </c>
      <c r="N387" s="211" t="s">
        <v>43</v>
      </c>
      <c r="O387" s="87"/>
      <c r="P387" s="212">
        <f>O387*H387</f>
        <v>0</v>
      </c>
      <c r="Q387" s="212">
        <v>3.0000000000000001E-05</v>
      </c>
      <c r="R387" s="212">
        <f>Q387*H387</f>
        <v>0.00012</v>
      </c>
      <c r="S387" s="212">
        <v>0</v>
      </c>
      <c r="T387" s="213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14" t="s">
        <v>225</v>
      </c>
      <c r="AT387" s="214" t="s">
        <v>140</v>
      </c>
      <c r="AU387" s="214" t="s">
        <v>138</v>
      </c>
      <c r="AY387" s="20" t="s">
        <v>137</v>
      </c>
      <c r="BE387" s="215">
        <f>IF(N387="základní",J387,0)</f>
        <v>0</v>
      </c>
      <c r="BF387" s="215">
        <f>IF(N387="snížená",J387,0)</f>
        <v>0</v>
      </c>
      <c r="BG387" s="215">
        <f>IF(N387="zákl. přenesená",J387,0)</f>
        <v>0</v>
      </c>
      <c r="BH387" s="215">
        <f>IF(N387="sníž. přenesená",J387,0)</f>
        <v>0</v>
      </c>
      <c r="BI387" s="215">
        <f>IF(N387="nulová",J387,0)</f>
        <v>0</v>
      </c>
      <c r="BJ387" s="20" t="s">
        <v>138</v>
      </c>
      <c r="BK387" s="215">
        <f>ROUND(I387*H387,2)</f>
        <v>0</v>
      </c>
      <c r="BL387" s="20" t="s">
        <v>225</v>
      </c>
      <c r="BM387" s="214" t="s">
        <v>786</v>
      </c>
    </row>
    <row r="388" s="2" customFormat="1" ht="21.75" customHeight="1">
      <c r="A388" s="41"/>
      <c r="B388" s="42"/>
      <c r="C388" s="203" t="s">
        <v>787</v>
      </c>
      <c r="D388" s="203" t="s">
        <v>140</v>
      </c>
      <c r="E388" s="204" t="s">
        <v>788</v>
      </c>
      <c r="F388" s="205" t="s">
        <v>789</v>
      </c>
      <c r="G388" s="206" t="s">
        <v>162</v>
      </c>
      <c r="H388" s="207">
        <v>3</v>
      </c>
      <c r="I388" s="208"/>
      <c r="J388" s="209">
        <f>ROUND(I388*H388,2)</f>
        <v>0</v>
      </c>
      <c r="K388" s="205" t="s">
        <v>155</v>
      </c>
      <c r="L388" s="47"/>
      <c r="M388" s="210" t="s">
        <v>19</v>
      </c>
      <c r="N388" s="211" t="s">
        <v>43</v>
      </c>
      <c r="O388" s="87"/>
      <c r="P388" s="212">
        <f>O388*H388</f>
        <v>0</v>
      </c>
      <c r="Q388" s="212">
        <v>0.00029</v>
      </c>
      <c r="R388" s="212">
        <f>Q388*H388</f>
        <v>0.00087000000000000001</v>
      </c>
      <c r="S388" s="212">
        <v>0</v>
      </c>
      <c r="T388" s="213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14" t="s">
        <v>225</v>
      </c>
      <c r="AT388" s="214" t="s">
        <v>140</v>
      </c>
      <c r="AU388" s="214" t="s">
        <v>138</v>
      </c>
      <c r="AY388" s="20" t="s">
        <v>137</v>
      </c>
      <c r="BE388" s="215">
        <f>IF(N388="základní",J388,0)</f>
        <v>0</v>
      </c>
      <c r="BF388" s="215">
        <f>IF(N388="snížená",J388,0)</f>
        <v>0</v>
      </c>
      <c r="BG388" s="215">
        <f>IF(N388="zákl. přenesená",J388,0)</f>
        <v>0</v>
      </c>
      <c r="BH388" s="215">
        <f>IF(N388="sníž. přenesená",J388,0)</f>
        <v>0</v>
      </c>
      <c r="BI388" s="215">
        <f>IF(N388="nulová",J388,0)</f>
        <v>0</v>
      </c>
      <c r="BJ388" s="20" t="s">
        <v>138</v>
      </c>
      <c r="BK388" s="215">
        <f>ROUND(I388*H388,2)</f>
        <v>0</v>
      </c>
      <c r="BL388" s="20" t="s">
        <v>225</v>
      </c>
      <c r="BM388" s="214" t="s">
        <v>790</v>
      </c>
    </row>
    <row r="389" s="2" customFormat="1">
      <c r="A389" s="41"/>
      <c r="B389" s="42"/>
      <c r="C389" s="43"/>
      <c r="D389" s="216" t="s">
        <v>147</v>
      </c>
      <c r="E389" s="43"/>
      <c r="F389" s="217" t="s">
        <v>791</v>
      </c>
      <c r="G389" s="43"/>
      <c r="H389" s="43"/>
      <c r="I389" s="218"/>
      <c r="J389" s="43"/>
      <c r="K389" s="43"/>
      <c r="L389" s="47"/>
      <c r="M389" s="219"/>
      <c r="N389" s="220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147</v>
      </c>
      <c r="AU389" s="20" t="s">
        <v>138</v>
      </c>
    </row>
    <row r="390" s="2" customFormat="1" ht="24.15" customHeight="1">
      <c r="A390" s="41"/>
      <c r="B390" s="42"/>
      <c r="C390" s="203" t="s">
        <v>792</v>
      </c>
      <c r="D390" s="203" t="s">
        <v>140</v>
      </c>
      <c r="E390" s="204" t="s">
        <v>793</v>
      </c>
      <c r="F390" s="205" t="s">
        <v>794</v>
      </c>
      <c r="G390" s="206" t="s">
        <v>162</v>
      </c>
      <c r="H390" s="207">
        <v>1</v>
      </c>
      <c r="I390" s="208"/>
      <c r="J390" s="209">
        <f>ROUND(I390*H390,2)</f>
        <v>0</v>
      </c>
      <c r="K390" s="205" t="s">
        <v>144</v>
      </c>
      <c r="L390" s="47"/>
      <c r="M390" s="210" t="s">
        <v>19</v>
      </c>
      <c r="N390" s="211" t="s">
        <v>43</v>
      </c>
      <c r="O390" s="87"/>
      <c r="P390" s="212">
        <f>O390*H390</f>
        <v>0</v>
      </c>
      <c r="Q390" s="212">
        <v>0.00024000000000000001</v>
      </c>
      <c r="R390" s="212">
        <f>Q390*H390</f>
        <v>0.00024000000000000001</v>
      </c>
      <c r="S390" s="212">
        <v>0</v>
      </c>
      <c r="T390" s="213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4" t="s">
        <v>225</v>
      </c>
      <c r="AT390" s="214" t="s">
        <v>140</v>
      </c>
      <c r="AU390" s="214" t="s">
        <v>138</v>
      </c>
      <c r="AY390" s="20" t="s">
        <v>137</v>
      </c>
      <c r="BE390" s="215">
        <f>IF(N390="základní",J390,0)</f>
        <v>0</v>
      </c>
      <c r="BF390" s="215">
        <f>IF(N390="snížená",J390,0)</f>
        <v>0</v>
      </c>
      <c r="BG390" s="215">
        <f>IF(N390="zákl. přenesená",J390,0)</f>
        <v>0</v>
      </c>
      <c r="BH390" s="215">
        <f>IF(N390="sníž. přenesená",J390,0)</f>
        <v>0</v>
      </c>
      <c r="BI390" s="215">
        <f>IF(N390="nulová",J390,0)</f>
        <v>0</v>
      </c>
      <c r="BJ390" s="20" t="s">
        <v>138</v>
      </c>
      <c r="BK390" s="215">
        <f>ROUND(I390*H390,2)</f>
        <v>0</v>
      </c>
      <c r="BL390" s="20" t="s">
        <v>225</v>
      </c>
      <c r="BM390" s="214" t="s">
        <v>795</v>
      </c>
    </row>
    <row r="391" s="2" customFormat="1">
      <c r="A391" s="41"/>
      <c r="B391" s="42"/>
      <c r="C391" s="43"/>
      <c r="D391" s="216" t="s">
        <v>147</v>
      </c>
      <c r="E391" s="43"/>
      <c r="F391" s="217" t="s">
        <v>796</v>
      </c>
      <c r="G391" s="43"/>
      <c r="H391" s="43"/>
      <c r="I391" s="218"/>
      <c r="J391" s="43"/>
      <c r="K391" s="43"/>
      <c r="L391" s="47"/>
      <c r="M391" s="219"/>
      <c r="N391" s="220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147</v>
      </c>
      <c r="AU391" s="20" t="s">
        <v>138</v>
      </c>
    </row>
    <row r="392" s="2" customFormat="1" ht="24.15" customHeight="1">
      <c r="A392" s="41"/>
      <c r="B392" s="42"/>
      <c r="C392" s="203" t="s">
        <v>797</v>
      </c>
      <c r="D392" s="203" t="s">
        <v>140</v>
      </c>
      <c r="E392" s="204" t="s">
        <v>798</v>
      </c>
      <c r="F392" s="205" t="s">
        <v>799</v>
      </c>
      <c r="G392" s="206" t="s">
        <v>162</v>
      </c>
      <c r="H392" s="207">
        <v>2</v>
      </c>
      <c r="I392" s="208"/>
      <c r="J392" s="209">
        <f>ROUND(I392*H392,2)</f>
        <v>0</v>
      </c>
      <c r="K392" s="205" t="s">
        <v>144</v>
      </c>
      <c r="L392" s="47"/>
      <c r="M392" s="210" t="s">
        <v>19</v>
      </c>
      <c r="N392" s="211" t="s">
        <v>43</v>
      </c>
      <c r="O392" s="87"/>
      <c r="P392" s="212">
        <f>O392*H392</f>
        <v>0</v>
      </c>
      <c r="Q392" s="212">
        <v>0.00027999999999999998</v>
      </c>
      <c r="R392" s="212">
        <f>Q392*H392</f>
        <v>0.00055999999999999995</v>
      </c>
      <c r="S392" s="212">
        <v>0</v>
      </c>
      <c r="T392" s="213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14" t="s">
        <v>225</v>
      </c>
      <c r="AT392" s="214" t="s">
        <v>140</v>
      </c>
      <c r="AU392" s="214" t="s">
        <v>138</v>
      </c>
      <c r="AY392" s="20" t="s">
        <v>137</v>
      </c>
      <c r="BE392" s="215">
        <f>IF(N392="základní",J392,0)</f>
        <v>0</v>
      </c>
      <c r="BF392" s="215">
        <f>IF(N392="snížená",J392,0)</f>
        <v>0</v>
      </c>
      <c r="BG392" s="215">
        <f>IF(N392="zákl. přenesená",J392,0)</f>
        <v>0</v>
      </c>
      <c r="BH392" s="215">
        <f>IF(N392="sníž. přenesená",J392,0)</f>
        <v>0</v>
      </c>
      <c r="BI392" s="215">
        <f>IF(N392="nulová",J392,0)</f>
        <v>0</v>
      </c>
      <c r="BJ392" s="20" t="s">
        <v>138</v>
      </c>
      <c r="BK392" s="215">
        <f>ROUND(I392*H392,2)</f>
        <v>0</v>
      </c>
      <c r="BL392" s="20" t="s">
        <v>225</v>
      </c>
      <c r="BM392" s="214" t="s">
        <v>800</v>
      </c>
    </row>
    <row r="393" s="2" customFormat="1">
      <c r="A393" s="41"/>
      <c r="B393" s="42"/>
      <c r="C393" s="43"/>
      <c r="D393" s="216" t="s">
        <v>147</v>
      </c>
      <c r="E393" s="43"/>
      <c r="F393" s="217" t="s">
        <v>801</v>
      </c>
      <c r="G393" s="43"/>
      <c r="H393" s="43"/>
      <c r="I393" s="218"/>
      <c r="J393" s="43"/>
      <c r="K393" s="43"/>
      <c r="L393" s="47"/>
      <c r="M393" s="219"/>
      <c r="N393" s="220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20" t="s">
        <v>147</v>
      </c>
      <c r="AU393" s="20" t="s">
        <v>138</v>
      </c>
    </row>
    <row r="394" s="2" customFormat="1" ht="16.5" customHeight="1">
      <c r="A394" s="41"/>
      <c r="B394" s="42"/>
      <c r="C394" s="203" t="s">
        <v>802</v>
      </c>
      <c r="D394" s="203" t="s">
        <v>140</v>
      </c>
      <c r="E394" s="204" t="s">
        <v>803</v>
      </c>
      <c r="F394" s="205" t="s">
        <v>804</v>
      </c>
      <c r="G394" s="206" t="s">
        <v>162</v>
      </c>
      <c r="H394" s="207">
        <v>2</v>
      </c>
      <c r="I394" s="208"/>
      <c r="J394" s="209">
        <f>ROUND(I394*H394,2)</f>
        <v>0</v>
      </c>
      <c r="K394" s="205" t="s">
        <v>144</v>
      </c>
      <c r="L394" s="47"/>
      <c r="M394" s="210" t="s">
        <v>19</v>
      </c>
      <c r="N394" s="211" t="s">
        <v>43</v>
      </c>
      <c r="O394" s="87"/>
      <c r="P394" s="212">
        <f>O394*H394</f>
        <v>0</v>
      </c>
      <c r="Q394" s="212">
        <v>0.00022000000000000001</v>
      </c>
      <c r="R394" s="212">
        <f>Q394*H394</f>
        <v>0.00044000000000000002</v>
      </c>
      <c r="S394" s="212">
        <v>0</v>
      </c>
      <c r="T394" s="213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14" t="s">
        <v>225</v>
      </c>
      <c r="AT394" s="214" t="s">
        <v>140</v>
      </c>
      <c r="AU394" s="214" t="s">
        <v>138</v>
      </c>
      <c r="AY394" s="20" t="s">
        <v>137</v>
      </c>
      <c r="BE394" s="215">
        <f>IF(N394="základní",J394,0)</f>
        <v>0</v>
      </c>
      <c r="BF394" s="215">
        <f>IF(N394="snížená",J394,0)</f>
        <v>0</v>
      </c>
      <c r="BG394" s="215">
        <f>IF(N394="zákl. přenesená",J394,0)</f>
        <v>0</v>
      </c>
      <c r="BH394" s="215">
        <f>IF(N394="sníž. přenesená",J394,0)</f>
        <v>0</v>
      </c>
      <c r="BI394" s="215">
        <f>IF(N394="nulová",J394,0)</f>
        <v>0</v>
      </c>
      <c r="BJ394" s="20" t="s">
        <v>138</v>
      </c>
      <c r="BK394" s="215">
        <f>ROUND(I394*H394,2)</f>
        <v>0</v>
      </c>
      <c r="BL394" s="20" t="s">
        <v>225</v>
      </c>
      <c r="BM394" s="214" t="s">
        <v>805</v>
      </c>
    </row>
    <row r="395" s="2" customFormat="1">
      <c r="A395" s="41"/>
      <c r="B395" s="42"/>
      <c r="C395" s="43"/>
      <c r="D395" s="216" t="s">
        <v>147</v>
      </c>
      <c r="E395" s="43"/>
      <c r="F395" s="217" t="s">
        <v>806</v>
      </c>
      <c r="G395" s="43"/>
      <c r="H395" s="43"/>
      <c r="I395" s="218"/>
      <c r="J395" s="43"/>
      <c r="K395" s="43"/>
      <c r="L395" s="47"/>
      <c r="M395" s="219"/>
      <c r="N395" s="220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147</v>
      </c>
      <c r="AU395" s="20" t="s">
        <v>138</v>
      </c>
    </row>
    <row r="396" s="2" customFormat="1" ht="16.5" customHeight="1">
      <c r="A396" s="41"/>
      <c r="B396" s="42"/>
      <c r="C396" s="203" t="s">
        <v>807</v>
      </c>
      <c r="D396" s="203" t="s">
        <v>140</v>
      </c>
      <c r="E396" s="204" t="s">
        <v>808</v>
      </c>
      <c r="F396" s="205" t="s">
        <v>809</v>
      </c>
      <c r="G396" s="206" t="s">
        <v>162</v>
      </c>
      <c r="H396" s="207">
        <v>2</v>
      </c>
      <c r="I396" s="208"/>
      <c r="J396" s="209">
        <f>ROUND(I396*H396,2)</f>
        <v>0</v>
      </c>
      <c r="K396" s="205" t="s">
        <v>144</v>
      </c>
      <c r="L396" s="47"/>
      <c r="M396" s="210" t="s">
        <v>19</v>
      </c>
      <c r="N396" s="211" t="s">
        <v>43</v>
      </c>
      <c r="O396" s="87"/>
      <c r="P396" s="212">
        <f>O396*H396</f>
        <v>0</v>
      </c>
      <c r="Q396" s="212">
        <v>0.00107</v>
      </c>
      <c r="R396" s="212">
        <f>Q396*H396</f>
        <v>0.00214</v>
      </c>
      <c r="S396" s="212">
        <v>0</v>
      </c>
      <c r="T396" s="213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14" t="s">
        <v>225</v>
      </c>
      <c r="AT396" s="214" t="s">
        <v>140</v>
      </c>
      <c r="AU396" s="214" t="s">
        <v>138</v>
      </c>
      <c r="AY396" s="20" t="s">
        <v>137</v>
      </c>
      <c r="BE396" s="215">
        <f>IF(N396="základní",J396,0)</f>
        <v>0</v>
      </c>
      <c r="BF396" s="215">
        <f>IF(N396="snížená",J396,0)</f>
        <v>0</v>
      </c>
      <c r="BG396" s="215">
        <f>IF(N396="zákl. přenesená",J396,0)</f>
        <v>0</v>
      </c>
      <c r="BH396" s="215">
        <f>IF(N396="sníž. přenesená",J396,0)</f>
        <v>0</v>
      </c>
      <c r="BI396" s="215">
        <f>IF(N396="nulová",J396,0)</f>
        <v>0</v>
      </c>
      <c r="BJ396" s="20" t="s">
        <v>138</v>
      </c>
      <c r="BK396" s="215">
        <f>ROUND(I396*H396,2)</f>
        <v>0</v>
      </c>
      <c r="BL396" s="20" t="s">
        <v>225</v>
      </c>
      <c r="BM396" s="214" t="s">
        <v>810</v>
      </c>
    </row>
    <row r="397" s="2" customFormat="1">
      <c r="A397" s="41"/>
      <c r="B397" s="42"/>
      <c r="C397" s="43"/>
      <c r="D397" s="216" t="s">
        <v>147</v>
      </c>
      <c r="E397" s="43"/>
      <c r="F397" s="217" t="s">
        <v>811</v>
      </c>
      <c r="G397" s="43"/>
      <c r="H397" s="43"/>
      <c r="I397" s="218"/>
      <c r="J397" s="43"/>
      <c r="K397" s="43"/>
      <c r="L397" s="47"/>
      <c r="M397" s="219"/>
      <c r="N397" s="220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147</v>
      </c>
      <c r="AU397" s="20" t="s">
        <v>138</v>
      </c>
    </row>
    <row r="398" s="2" customFormat="1" ht="16.5" customHeight="1">
      <c r="A398" s="41"/>
      <c r="B398" s="42"/>
      <c r="C398" s="203" t="s">
        <v>812</v>
      </c>
      <c r="D398" s="203" t="s">
        <v>140</v>
      </c>
      <c r="E398" s="204" t="s">
        <v>813</v>
      </c>
      <c r="F398" s="205" t="s">
        <v>814</v>
      </c>
      <c r="G398" s="206" t="s">
        <v>162</v>
      </c>
      <c r="H398" s="207">
        <v>2</v>
      </c>
      <c r="I398" s="208"/>
      <c r="J398" s="209">
        <f>ROUND(I398*H398,2)</f>
        <v>0</v>
      </c>
      <c r="K398" s="205" t="s">
        <v>144</v>
      </c>
      <c r="L398" s="47"/>
      <c r="M398" s="210" t="s">
        <v>19</v>
      </c>
      <c r="N398" s="211" t="s">
        <v>43</v>
      </c>
      <c r="O398" s="87"/>
      <c r="P398" s="212">
        <f>O398*H398</f>
        <v>0</v>
      </c>
      <c r="Q398" s="212">
        <v>0.00027</v>
      </c>
      <c r="R398" s="212">
        <f>Q398*H398</f>
        <v>0.00054000000000000001</v>
      </c>
      <c r="S398" s="212">
        <v>0</v>
      </c>
      <c r="T398" s="213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14" t="s">
        <v>225</v>
      </c>
      <c r="AT398" s="214" t="s">
        <v>140</v>
      </c>
      <c r="AU398" s="214" t="s">
        <v>138</v>
      </c>
      <c r="AY398" s="20" t="s">
        <v>137</v>
      </c>
      <c r="BE398" s="215">
        <f>IF(N398="základní",J398,0)</f>
        <v>0</v>
      </c>
      <c r="BF398" s="215">
        <f>IF(N398="snížená",J398,0)</f>
        <v>0</v>
      </c>
      <c r="BG398" s="215">
        <f>IF(N398="zákl. přenesená",J398,0)</f>
        <v>0</v>
      </c>
      <c r="BH398" s="215">
        <f>IF(N398="sníž. přenesená",J398,0)</f>
        <v>0</v>
      </c>
      <c r="BI398" s="215">
        <f>IF(N398="nulová",J398,0)</f>
        <v>0</v>
      </c>
      <c r="BJ398" s="20" t="s">
        <v>138</v>
      </c>
      <c r="BK398" s="215">
        <f>ROUND(I398*H398,2)</f>
        <v>0</v>
      </c>
      <c r="BL398" s="20" t="s">
        <v>225</v>
      </c>
      <c r="BM398" s="214" t="s">
        <v>815</v>
      </c>
    </row>
    <row r="399" s="2" customFormat="1">
      <c r="A399" s="41"/>
      <c r="B399" s="42"/>
      <c r="C399" s="43"/>
      <c r="D399" s="216" t="s">
        <v>147</v>
      </c>
      <c r="E399" s="43"/>
      <c r="F399" s="217" t="s">
        <v>816</v>
      </c>
      <c r="G399" s="43"/>
      <c r="H399" s="43"/>
      <c r="I399" s="218"/>
      <c r="J399" s="43"/>
      <c r="K399" s="43"/>
      <c r="L399" s="47"/>
      <c r="M399" s="219"/>
      <c r="N399" s="220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147</v>
      </c>
      <c r="AU399" s="20" t="s">
        <v>138</v>
      </c>
    </row>
    <row r="400" s="2" customFormat="1" ht="24.15" customHeight="1">
      <c r="A400" s="41"/>
      <c r="B400" s="42"/>
      <c r="C400" s="203" t="s">
        <v>817</v>
      </c>
      <c r="D400" s="203" t="s">
        <v>140</v>
      </c>
      <c r="E400" s="204" t="s">
        <v>818</v>
      </c>
      <c r="F400" s="205" t="s">
        <v>819</v>
      </c>
      <c r="G400" s="206" t="s">
        <v>457</v>
      </c>
      <c r="H400" s="265"/>
      <c r="I400" s="208"/>
      <c r="J400" s="209">
        <f>ROUND(I400*H400,2)</f>
        <v>0</v>
      </c>
      <c r="K400" s="205" t="s">
        <v>144</v>
      </c>
      <c r="L400" s="47"/>
      <c r="M400" s="210" t="s">
        <v>19</v>
      </c>
      <c r="N400" s="211" t="s">
        <v>43</v>
      </c>
      <c r="O400" s="87"/>
      <c r="P400" s="212">
        <f>O400*H400</f>
        <v>0</v>
      </c>
      <c r="Q400" s="212">
        <v>0</v>
      </c>
      <c r="R400" s="212">
        <f>Q400*H400</f>
        <v>0</v>
      </c>
      <c r="S400" s="212">
        <v>0</v>
      </c>
      <c r="T400" s="213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14" t="s">
        <v>225</v>
      </c>
      <c r="AT400" s="214" t="s">
        <v>140</v>
      </c>
      <c r="AU400" s="214" t="s">
        <v>138</v>
      </c>
      <c r="AY400" s="20" t="s">
        <v>137</v>
      </c>
      <c r="BE400" s="215">
        <f>IF(N400="základní",J400,0)</f>
        <v>0</v>
      </c>
      <c r="BF400" s="215">
        <f>IF(N400="snížená",J400,0)</f>
        <v>0</v>
      </c>
      <c r="BG400" s="215">
        <f>IF(N400="zákl. přenesená",J400,0)</f>
        <v>0</v>
      </c>
      <c r="BH400" s="215">
        <f>IF(N400="sníž. přenesená",J400,0)</f>
        <v>0</v>
      </c>
      <c r="BI400" s="215">
        <f>IF(N400="nulová",J400,0)</f>
        <v>0</v>
      </c>
      <c r="BJ400" s="20" t="s">
        <v>138</v>
      </c>
      <c r="BK400" s="215">
        <f>ROUND(I400*H400,2)</f>
        <v>0</v>
      </c>
      <c r="BL400" s="20" t="s">
        <v>225</v>
      </c>
      <c r="BM400" s="214" t="s">
        <v>820</v>
      </c>
    </row>
    <row r="401" s="2" customFormat="1">
      <c r="A401" s="41"/>
      <c r="B401" s="42"/>
      <c r="C401" s="43"/>
      <c r="D401" s="216" t="s">
        <v>147</v>
      </c>
      <c r="E401" s="43"/>
      <c r="F401" s="217" t="s">
        <v>821</v>
      </c>
      <c r="G401" s="43"/>
      <c r="H401" s="43"/>
      <c r="I401" s="218"/>
      <c r="J401" s="43"/>
      <c r="K401" s="43"/>
      <c r="L401" s="47"/>
      <c r="M401" s="219"/>
      <c r="N401" s="220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147</v>
      </c>
      <c r="AU401" s="20" t="s">
        <v>138</v>
      </c>
    </row>
    <row r="402" s="12" customFormat="1" ht="22.8" customHeight="1">
      <c r="A402" s="12"/>
      <c r="B402" s="187"/>
      <c r="C402" s="188"/>
      <c r="D402" s="189" t="s">
        <v>70</v>
      </c>
      <c r="E402" s="201" t="s">
        <v>822</v>
      </c>
      <c r="F402" s="201" t="s">
        <v>823</v>
      </c>
      <c r="G402" s="188"/>
      <c r="H402" s="188"/>
      <c r="I402" s="191"/>
      <c r="J402" s="202">
        <f>BK402</f>
        <v>0</v>
      </c>
      <c r="K402" s="188"/>
      <c r="L402" s="193"/>
      <c r="M402" s="194"/>
      <c r="N402" s="195"/>
      <c r="O402" s="195"/>
      <c r="P402" s="196">
        <f>SUM(P403:P412)</f>
        <v>0</v>
      </c>
      <c r="Q402" s="195"/>
      <c r="R402" s="196">
        <f>SUM(R403:R412)</f>
        <v>0.12072000000000001</v>
      </c>
      <c r="S402" s="195"/>
      <c r="T402" s="197">
        <f>SUM(T403:T412)</f>
        <v>0.14024999999999999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198" t="s">
        <v>138</v>
      </c>
      <c r="AT402" s="199" t="s">
        <v>70</v>
      </c>
      <c r="AU402" s="199" t="s">
        <v>79</v>
      </c>
      <c r="AY402" s="198" t="s">
        <v>137</v>
      </c>
      <c r="BK402" s="200">
        <f>SUM(BK403:BK412)</f>
        <v>0</v>
      </c>
    </row>
    <row r="403" s="2" customFormat="1" ht="16.5" customHeight="1">
      <c r="A403" s="41"/>
      <c r="B403" s="42"/>
      <c r="C403" s="203" t="s">
        <v>824</v>
      </c>
      <c r="D403" s="203" t="s">
        <v>140</v>
      </c>
      <c r="E403" s="204" t="s">
        <v>825</v>
      </c>
      <c r="F403" s="205" t="s">
        <v>826</v>
      </c>
      <c r="G403" s="206" t="s">
        <v>162</v>
      </c>
      <c r="H403" s="207">
        <v>3</v>
      </c>
      <c r="I403" s="208"/>
      <c r="J403" s="209">
        <f>ROUND(I403*H403,2)</f>
        <v>0</v>
      </c>
      <c r="K403" s="205" t="s">
        <v>144</v>
      </c>
      <c r="L403" s="47"/>
      <c r="M403" s="210" t="s">
        <v>19</v>
      </c>
      <c r="N403" s="211" t="s">
        <v>43</v>
      </c>
      <c r="O403" s="87"/>
      <c r="P403" s="212">
        <f>O403*H403</f>
        <v>0</v>
      </c>
      <c r="Q403" s="212">
        <v>8.0000000000000007E-05</v>
      </c>
      <c r="R403" s="212">
        <f>Q403*H403</f>
        <v>0.00024000000000000003</v>
      </c>
      <c r="S403" s="212">
        <v>0.04675</v>
      </c>
      <c r="T403" s="213">
        <f>S403*H403</f>
        <v>0.14024999999999999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14" t="s">
        <v>225</v>
      </c>
      <c r="AT403" s="214" t="s">
        <v>140</v>
      </c>
      <c r="AU403" s="214" t="s">
        <v>138</v>
      </c>
      <c r="AY403" s="20" t="s">
        <v>137</v>
      </c>
      <c r="BE403" s="215">
        <f>IF(N403="základní",J403,0)</f>
        <v>0</v>
      </c>
      <c r="BF403" s="215">
        <f>IF(N403="snížená",J403,0)</f>
        <v>0</v>
      </c>
      <c r="BG403" s="215">
        <f>IF(N403="zákl. přenesená",J403,0)</f>
        <v>0</v>
      </c>
      <c r="BH403" s="215">
        <f>IF(N403="sníž. přenesená",J403,0)</f>
        <v>0</v>
      </c>
      <c r="BI403" s="215">
        <f>IF(N403="nulová",J403,0)</f>
        <v>0</v>
      </c>
      <c r="BJ403" s="20" t="s">
        <v>138</v>
      </c>
      <c r="BK403" s="215">
        <f>ROUND(I403*H403,2)</f>
        <v>0</v>
      </c>
      <c r="BL403" s="20" t="s">
        <v>225</v>
      </c>
      <c r="BM403" s="214" t="s">
        <v>827</v>
      </c>
    </row>
    <row r="404" s="2" customFormat="1">
      <c r="A404" s="41"/>
      <c r="B404" s="42"/>
      <c r="C404" s="43"/>
      <c r="D404" s="216" t="s">
        <v>147</v>
      </c>
      <c r="E404" s="43"/>
      <c r="F404" s="217" t="s">
        <v>828</v>
      </c>
      <c r="G404" s="43"/>
      <c r="H404" s="43"/>
      <c r="I404" s="218"/>
      <c r="J404" s="43"/>
      <c r="K404" s="43"/>
      <c r="L404" s="47"/>
      <c r="M404" s="219"/>
      <c r="N404" s="220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147</v>
      </c>
      <c r="AU404" s="20" t="s">
        <v>138</v>
      </c>
    </row>
    <row r="405" s="2" customFormat="1" ht="24.15" customHeight="1">
      <c r="A405" s="41"/>
      <c r="B405" s="42"/>
      <c r="C405" s="203" t="s">
        <v>829</v>
      </c>
      <c r="D405" s="203" t="s">
        <v>140</v>
      </c>
      <c r="E405" s="204" t="s">
        <v>830</v>
      </c>
      <c r="F405" s="205" t="s">
        <v>831</v>
      </c>
      <c r="G405" s="206" t="s">
        <v>162</v>
      </c>
      <c r="H405" s="207">
        <v>1</v>
      </c>
      <c r="I405" s="208"/>
      <c r="J405" s="209">
        <f>ROUND(I405*H405,2)</f>
        <v>0</v>
      </c>
      <c r="K405" s="205" t="s">
        <v>144</v>
      </c>
      <c r="L405" s="47"/>
      <c r="M405" s="210" t="s">
        <v>19</v>
      </c>
      <c r="N405" s="211" t="s">
        <v>43</v>
      </c>
      <c r="O405" s="87"/>
      <c r="P405" s="212">
        <f>O405*H405</f>
        <v>0</v>
      </c>
      <c r="Q405" s="212">
        <v>0.0146</v>
      </c>
      <c r="R405" s="212">
        <f>Q405*H405</f>
        <v>0.0146</v>
      </c>
      <c r="S405" s="212">
        <v>0</v>
      </c>
      <c r="T405" s="213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14" t="s">
        <v>225</v>
      </c>
      <c r="AT405" s="214" t="s">
        <v>140</v>
      </c>
      <c r="AU405" s="214" t="s">
        <v>138</v>
      </c>
      <c r="AY405" s="20" t="s">
        <v>137</v>
      </c>
      <c r="BE405" s="215">
        <f>IF(N405="základní",J405,0)</f>
        <v>0</v>
      </c>
      <c r="BF405" s="215">
        <f>IF(N405="snížená",J405,0)</f>
        <v>0</v>
      </c>
      <c r="BG405" s="215">
        <f>IF(N405="zákl. přenesená",J405,0)</f>
        <v>0</v>
      </c>
      <c r="BH405" s="215">
        <f>IF(N405="sníž. přenesená",J405,0)</f>
        <v>0</v>
      </c>
      <c r="BI405" s="215">
        <f>IF(N405="nulová",J405,0)</f>
        <v>0</v>
      </c>
      <c r="BJ405" s="20" t="s">
        <v>138</v>
      </c>
      <c r="BK405" s="215">
        <f>ROUND(I405*H405,2)</f>
        <v>0</v>
      </c>
      <c r="BL405" s="20" t="s">
        <v>225</v>
      </c>
      <c r="BM405" s="214" t="s">
        <v>832</v>
      </c>
    </row>
    <row r="406" s="2" customFormat="1">
      <c r="A406" s="41"/>
      <c r="B406" s="42"/>
      <c r="C406" s="43"/>
      <c r="D406" s="216" t="s">
        <v>147</v>
      </c>
      <c r="E406" s="43"/>
      <c r="F406" s="217" t="s">
        <v>833</v>
      </c>
      <c r="G406" s="43"/>
      <c r="H406" s="43"/>
      <c r="I406" s="218"/>
      <c r="J406" s="43"/>
      <c r="K406" s="43"/>
      <c r="L406" s="47"/>
      <c r="M406" s="219"/>
      <c r="N406" s="220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20" t="s">
        <v>147</v>
      </c>
      <c r="AU406" s="20" t="s">
        <v>138</v>
      </c>
    </row>
    <row r="407" s="2" customFormat="1" ht="24.15" customHeight="1">
      <c r="A407" s="41"/>
      <c r="B407" s="42"/>
      <c r="C407" s="203" t="s">
        <v>834</v>
      </c>
      <c r="D407" s="203" t="s">
        <v>140</v>
      </c>
      <c r="E407" s="204" t="s">
        <v>835</v>
      </c>
      <c r="F407" s="205" t="s">
        <v>836</v>
      </c>
      <c r="G407" s="206" t="s">
        <v>162</v>
      </c>
      <c r="H407" s="207">
        <v>3</v>
      </c>
      <c r="I407" s="208"/>
      <c r="J407" s="209">
        <f>ROUND(I407*H407,2)</f>
        <v>0</v>
      </c>
      <c r="K407" s="205" t="s">
        <v>144</v>
      </c>
      <c r="L407" s="47"/>
      <c r="M407" s="210" t="s">
        <v>19</v>
      </c>
      <c r="N407" s="211" t="s">
        <v>43</v>
      </c>
      <c r="O407" s="87"/>
      <c r="P407" s="212">
        <f>O407*H407</f>
        <v>0</v>
      </c>
      <c r="Q407" s="212">
        <v>0.031960000000000002</v>
      </c>
      <c r="R407" s="212">
        <f>Q407*H407</f>
        <v>0.095880000000000007</v>
      </c>
      <c r="S407" s="212">
        <v>0</v>
      </c>
      <c r="T407" s="213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14" t="s">
        <v>225</v>
      </c>
      <c r="AT407" s="214" t="s">
        <v>140</v>
      </c>
      <c r="AU407" s="214" t="s">
        <v>138</v>
      </c>
      <c r="AY407" s="20" t="s">
        <v>137</v>
      </c>
      <c r="BE407" s="215">
        <f>IF(N407="základní",J407,0)</f>
        <v>0</v>
      </c>
      <c r="BF407" s="215">
        <f>IF(N407="snížená",J407,0)</f>
        <v>0</v>
      </c>
      <c r="BG407" s="215">
        <f>IF(N407="zákl. přenesená",J407,0)</f>
        <v>0</v>
      </c>
      <c r="BH407" s="215">
        <f>IF(N407="sníž. přenesená",J407,0)</f>
        <v>0</v>
      </c>
      <c r="BI407" s="215">
        <f>IF(N407="nulová",J407,0)</f>
        <v>0</v>
      </c>
      <c r="BJ407" s="20" t="s">
        <v>138</v>
      </c>
      <c r="BK407" s="215">
        <f>ROUND(I407*H407,2)</f>
        <v>0</v>
      </c>
      <c r="BL407" s="20" t="s">
        <v>225</v>
      </c>
      <c r="BM407" s="214" t="s">
        <v>837</v>
      </c>
    </row>
    <row r="408" s="2" customFormat="1">
      <c r="A408" s="41"/>
      <c r="B408" s="42"/>
      <c r="C408" s="43"/>
      <c r="D408" s="216" t="s">
        <v>147</v>
      </c>
      <c r="E408" s="43"/>
      <c r="F408" s="217" t="s">
        <v>838</v>
      </c>
      <c r="G408" s="43"/>
      <c r="H408" s="43"/>
      <c r="I408" s="218"/>
      <c r="J408" s="43"/>
      <c r="K408" s="43"/>
      <c r="L408" s="47"/>
      <c r="M408" s="219"/>
      <c r="N408" s="220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147</v>
      </c>
      <c r="AU408" s="20" t="s">
        <v>138</v>
      </c>
    </row>
    <row r="409" s="2" customFormat="1" ht="16.5" customHeight="1">
      <c r="A409" s="41"/>
      <c r="B409" s="42"/>
      <c r="C409" s="203" t="s">
        <v>839</v>
      </c>
      <c r="D409" s="203" t="s">
        <v>140</v>
      </c>
      <c r="E409" s="204" t="s">
        <v>840</v>
      </c>
      <c r="F409" s="205" t="s">
        <v>841</v>
      </c>
      <c r="G409" s="206" t="s">
        <v>162</v>
      </c>
      <c r="H409" s="207">
        <v>1</v>
      </c>
      <c r="I409" s="208"/>
      <c r="J409" s="209">
        <f>ROUND(I409*H409,2)</f>
        <v>0</v>
      </c>
      <c r="K409" s="205" t="s">
        <v>144</v>
      </c>
      <c r="L409" s="47"/>
      <c r="M409" s="210" t="s">
        <v>19</v>
      </c>
      <c r="N409" s="211" t="s">
        <v>43</v>
      </c>
      <c r="O409" s="87"/>
      <c r="P409" s="212">
        <f>O409*H409</f>
        <v>0</v>
      </c>
      <c r="Q409" s="212">
        <v>0.01</v>
      </c>
      <c r="R409" s="212">
        <f>Q409*H409</f>
        <v>0.01</v>
      </c>
      <c r="S409" s="212">
        <v>0</v>
      </c>
      <c r="T409" s="213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14" t="s">
        <v>225</v>
      </c>
      <c r="AT409" s="214" t="s">
        <v>140</v>
      </c>
      <c r="AU409" s="214" t="s">
        <v>138</v>
      </c>
      <c r="AY409" s="20" t="s">
        <v>137</v>
      </c>
      <c r="BE409" s="215">
        <f>IF(N409="základní",J409,0)</f>
        <v>0</v>
      </c>
      <c r="BF409" s="215">
        <f>IF(N409="snížená",J409,0)</f>
        <v>0</v>
      </c>
      <c r="BG409" s="215">
        <f>IF(N409="zákl. přenesená",J409,0)</f>
        <v>0</v>
      </c>
      <c r="BH409" s="215">
        <f>IF(N409="sníž. přenesená",J409,0)</f>
        <v>0</v>
      </c>
      <c r="BI409" s="215">
        <f>IF(N409="nulová",J409,0)</f>
        <v>0</v>
      </c>
      <c r="BJ409" s="20" t="s">
        <v>138</v>
      </c>
      <c r="BK409" s="215">
        <f>ROUND(I409*H409,2)</f>
        <v>0</v>
      </c>
      <c r="BL409" s="20" t="s">
        <v>225</v>
      </c>
      <c r="BM409" s="214" t="s">
        <v>842</v>
      </c>
    </row>
    <row r="410" s="2" customFormat="1">
      <c r="A410" s="41"/>
      <c r="B410" s="42"/>
      <c r="C410" s="43"/>
      <c r="D410" s="216" t="s">
        <v>147</v>
      </c>
      <c r="E410" s="43"/>
      <c r="F410" s="217" t="s">
        <v>843</v>
      </c>
      <c r="G410" s="43"/>
      <c r="H410" s="43"/>
      <c r="I410" s="218"/>
      <c r="J410" s="43"/>
      <c r="K410" s="43"/>
      <c r="L410" s="47"/>
      <c r="M410" s="219"/>
      <c r="N410" s="220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147</v>
      </c>
      <c r="AU410" s="20" t="s">
        <v>138</v>
      </c>
    </row>
    <row r="411" s="2" customFormat="1" ht="24.15" customHeight="1">
      <c r="A411" s="41"/>
      <c r="B411" s="42"/>
      <c r="C411" s="203" t="s">
        <v>844</v>
      </c>
      <c r="D411" s="203" t="s">
        <v>140</v>
      </c>
      <c r="E411" s="204" t="s">
        <v>845</v>
      </c>
      <c r="F411" s="205" t="s">
        <v>846</v>
      </c>
      <c r="G411" s="206" t="s">
        <v>457</v>
      </c>
      <c r="H411" s="265"/>
      <c r="I411" s="208"/>
      <c r="J411" s="209">
        <f>ROUND(I411*H411,2)</f>
        <v>0</v>
      </c>
      <c r="K411" s="205" t="s">
        <v>144</v>
      </c>
      <c r="L411" s="47"/>
      <c r="M411" s="210" t="s">
        <v>19</v>
      </c>
      <c r="N411" s="211" t="s">
        <v>43</v>
      </c>
      <c r="O411" s="87"/>
      <c r="P411" s="212">
        <f>O411*H411</f>
        <v>0</v>
      </c>
      <c r="Q411" s="212">
        <v>0</v>
      </c>
      <c r="R411" s="212">
        <f>Q411*H411</f>
        <v>0</v>
      </c>
      <c r="S411" s="212">
        <v>0</v>
      </c>
      <c r="T411" s="213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14" t="s">
        <v>225</v>
      </c>
      <c r="AT411" s="214" t="s">
        <v>140</v>
      </c>
      <c r="AU411" s="214" t="s">
        <v>138</v>
      </c>
      <c r="AY411" s="20" t="s">
        <v>137</v>
      </c>
      <c r="BE411" s="215">
        <f>IF(N411="základní",J411,0)</f>
        <v>0</v>
      </c>
      <c r="BF411" s="215">
        <f>IF(N411="snížená",J411,0)</f>
        <v>0</v>
      </c>
      <c r="BG411" s="215">
        <f>IF(N411="zákl. přenesená",J411,0)</f>
        <v>0</v>
      </c>
      <c r="BH411" s="215">
        <f>IF(N411="sníž. přenesená",J411,0)</f>
        <v>0</v>
      </c>
      <c r="BI411" s="215">
        <f>IF(N411="nulová",J411,0)</f>
        <v>0</v>
      </c>
      <c r="BJ411" s="20" t="s">
        <v>138</v>
      </c>
      <c r="BK411" s="215">
        <f>ROUND(I411*H411,2)</f>
        <v>0</v>
      </c>
      <c r="BL411" s="20" t="s">
        <v>225</v>
      </c>
      <c r="BM411" s="214" t="s">
        <v>847</v>
      </c>
    </row>
    <row r="412" s="2" customFormat="1">
      <c r="A412" s="41"/>
      <c r="B412" s="42"/>
      <c r="C412" s="43"/>
      <c r="D412" s="216" t="s">
        <v>147</v>
      </c>
      <c r="E412" s="43"/>
      <c r="F412" s="217" t="s">
        <v>848</v>
      </c>
      <c r="G412" s="43"/>
      <c r="H412" s="43"/>
      <c r="I412" s="218"/>
      <c r="J412" s="43"/>
      <c r="K412" s="43"/>
      <c r="L412" s="47"/>
      <c r="M412" s="219"/>
      <c r="N412" s="220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147</v>
      </c>
      <c r="AU412" s="20" t="s">
        <v>138</v>
      </c>
    </row>
    <row r="413" s="12" customFormat="1" ht="22.8" customHeight="1">
      <c r="A413" s="12"/>
      <c r="B413" s="187"/>
      <c r="C413" s="188"/>
      <c r="D413" s="189" t="s">
        <v>70</v>
      </c>
      <c r="E413" s="201" t="s">
        <v>849</v>
      </c>
      <c r="F413" s="201" t="s">
        <v>850</v>
      </c>
      <c r="G413" s="188"/>
      <c r="H413" s="188"/>
      <c r="I413" s="191"/>
      <c r="J413" s="202">
        <f>BK413</f>
        <v>0</v>
      </c>
      <c r="K413" s="188"/>
      <c r="L413" s="193"/>
      <c r="M413" s="194"/>
      <c r="N413" s="195"/>
      <c r="O413" s="195"/>
      <c r="P413" s="196">
        <f>SUM(P414:P459)</f>
        <v>0</v>
      </c>
      <c r="Q413" s="195"/>
      <c r="R413" s="196">
        <f>SUM(R414:R459)</f>
        <v>0.12886</v>
      </c>
      <c r="S413" s="195"/>
      <c r="T413" s="197">
        <f>SUM(T414:T459)</f>
        <v>0.0022399999999999998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198" t="s">
        <v>138</v>
      </c>
      <c r="AT413" s="199" t="s">
        <v>70</v>
      </c>
      <c r="AU413" s="199" t="s">
        <v>79</v>
      </c>
      <c r="AY413" s="198" t="s">
        <v>137</v>
      </c>
      <c r="BK413" s="200">
        <f>SUM(BK414:BK459)</f>
        <v>0</v>
      </c>
    </row>
    <row r="414" s="2" customFormat="1" ht="24.15" customHeight="1">
      <c r="A414" s="41"/>
      <c r="B414" s="42"/>
      <c r="C414" s="203" t="s">
        <v>851</v>
      </c>
      <c r="D414" s="203" t="s">
        <v>140</v>
      </c>
      <c r="E414" s="204" t="s">
        <v>852</v>
      </c>
      <c r="F414" s="205" t="s">
        <v>853</v>
      </c>
      <c r="G414" s="206" t="s">
        <v>162</v>
      </c>
      <c r="H414" s="207">
        <v>25</v>
      </c>
      <c r="I414" s="208"/>
      <c r="J414" s="209">
        <f>ROUND(I414*H414,2)</f>
        <v>0</v>
      </c>
      <c r="K414" s="205" t="s">
        <v>144</v>
      </c>
      <c r="L414" s="47"/>
      <c r="M414" s="210" t="s">
        <v>19</v>
      </c>
      <c r="N414" s="211" t="s">
        <v>43</v>
      </c>
      <c r="O414" s="87"/>
      <c r="P414" s="212">
        <f>O414*H414</f>
        <v>0</v>
      </c>
      <c r="Q414" s="212">
        <v>0</v>
      </c>
      <c r="R414" s="212">
        <f>Q414*H414</f>
        <v>0</v>
      </c>
      <c r="S414" s="212">
        <v>0</v>
      </c>
      <c r="T414" s="213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14" t="s">
        <v>225</v>
      </c>
      <c r="AT414" s="214" t="s">
        <v>140</v>
      </c>
      <c r="AU414" s="214" t="s">
        <v>138</v>
      </c>
      <c r="AY414" s="20" t="s">
        <v>137</v>
      </c>
      <c r="BE414" s="215">
        <f>IF(N414="základní",J414,0)</f>
        <v>0</v>
      </c>
      <c r="BF414" s="215">
        <f>IF(N414="snížená",J414,0)</f>
        <v>0</v>
      </c>
      <c r="BG414" s="215">
        <f>IF(N414="zákl. přenesená",J414,0)</f>
        <v>0</v>
      </c>
      <c r="BH414" s="215">
        <f>IF(N414="sníž. přenesená",J414,0)</f>
        <v>0</v>
      </c>
      <c r="BI414" s="215">
        <f>IF(N414="nulová",J414,0)</f>
        <v>0</v>
      </c>
      <c r="BJ414" s="20" t="s">
        <v>138</v>
      </c>
      <c r="BK414" s="215">
        <f>ROUND(I414*H414,2)</f>
        <v>0</v>
      </c>
      <c r="BL414" s="20" t="s">
        <v>225</v>
      </c>
      <c r="BM414" s="214" t="s">
        <v>854</v>
      </c>
    </row>
    <row r="415" s="2" customFormat="1">
      <c r="A415" s="41"/>
      <c r="B415" s="42"/>
      <c r="C415" s="43"/>
      <c r="D415" s="216" t="s">
        <v>147</v>
      </c>
      <c r="E415" s="43"/>
      <c r="F415" s="217" t="s">
        <v>855</v>
      </c>
      <c r="G415" s="43"/>
      <c r="H415" s="43"/>
      <c r="I415" s="218"/>
      <c r="J415" s="43"/>
      <c r="K415" s="43"/>
      <c r="L415" s="47"/>
      <c r="M415" s="219"/>
      <c r="N415" s="220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20" t="s">
        <v>147</v>
      </c>
      <c r="AU415" s="20" t="s">
        <v>138</v>
      </c>
    </row>
    <row r="416" s="2" customFormat="1" ht="16.5" customHeight="1">
      <c r="A416" s="41"/>
      <c r="B416" s="42"/>
      <c r="C416" s="233" t="s">
        <v>856</v>
      </c>
      <c r="D416" s="233" t="s">
        <v>151</v>
      </c>
      <c r="E416" s="234" t="s">
        <v>857</v>
      </c>
      <c r="F416" s="235" t="s">
        <v>858</v>
      </c>
      <c r="G416" s="236" t="s">
        <v>162</v>
      </c>
      <c r="H416" s="237">
        <v>25</v>
      </c>
      <c r="I416" s="238"/>
      <c r="J416" s="239">
        <f>ROUND(I416*H416,2)</f>
        <v>0</v>
      </c>
      <c r="K416" s="235" t="s">
        <v>144</v>
      </c>
      <c r="L416" s="240"/>
      <c r="M416" s="241" t="s">
        <v>19</v>
      </c>
      <c r="N416" s="242" t="s">
        <v>43</v>
      </c>
      <c r="O416" s="87"/>
      <c r="P416" s="212">
        <f>O416*H416</f>
        <v>0</v>
      </c>
      <c r="Q416" s="212">
        <v>5.0000000000000002E-05</v>
      </c>
      <c r="R416" s="212">
        <f>Q416*H416</f>
        <v>0.00125</v>
      </c>
      <c r="S416" s="212">
        <v>0</v>
      </c>
      <c r="T416" s="213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14" t="s">
        <v>311</v>
      </c>
      <c r="AT416" s="214" t="s">
        <v>151</v>
      </c>
      <c r="AU416" s="214" t="s">
        <v>138</v>
      </c>
      <c r="AY416" s="20" t="s">
        <v>137</v>
      </c>
      <c r="BE416" s="215">
        <f>IF(N416="základní",J416,0)</f>
        <v>0</v>
      </c>
      <c r="BF416" s="215">
        <f>IF(N416="snížená",J416,0)</f>
        <v>0</v>
      </c>
      <c r="BG416" s="215">
        <f>IF(N416="zákl. přenesená",J416,0)</f>
        <v>0</v>
      </c>
      <c r="BH416" s="215">
        <f>IF(N416="sníž. přenesená",J416,0)</f>
        <v>0</v>
      </c>
      <c r="BI416" s="215">
        <f>IF(N416="nulová",J416,0)</f>
        <v>0</v>
      </c>
      <c r="BJ416" s="20" t="s">
        <v>138</v>
      </c>
      <c r="BK416" s="215">
        <f>ROUND(I416*H416,2)</f>
        <v>0</v>
      </c>
      <c r="BL416" s="20" t="s">
        <v>225</v>
      </c>
      <c r="BM416" s="214" t="s">
        <v>859</v>
      </c>
    </row>
    <row r="417" s="2" customFormat="1" ht="24.15" customHeight="1">
      <c r="A417" s="41"/>
      <c r="B417" s="42"/>
      <c r="C417" s="203" t="s">
        <v>860</v>
      </c>
      <c r="D417" s="203" t="s">
        <v>140</v>
      </c>
      <c r="E417" s="204" t="s">
        <v>861</v>
      </c>
      <c r="F417" s="205" t="s">
        <v>862</v>
      </c>
      <c r="G417" s="206" t="s">
        <v>252</v>
      </c>
      <c r="H417" s="207">
        <v>65</v>
      </c>
      <c r="I417" s="208"/>
      <c r="J417" s="209">
        <f>ROUND(I417*H417,2)</f>
        <v>0</v>
      </c>
      <c r="K417" s="205" t="s">
        <v>144</v>
      </c>
      <c r="L417" s="47"/>
      <c r="M417" s="210" t="s">
        <v>19</v>
      </c>
      <c r="N417" s="211" t="s">
        <v>43</v>
      </c>
      <c r="O417" s="87"/>
      <c r="P417" s="212">
        <f>O417*H417</f>
        <v>0</v>
      </c>
      <c r="Q417" s="212">
        <v>0</v>
      </c>
      <c r="R417" s="212">
        <f>Q417*H417</f>
        <v>0</v>
      </c>
      <c r="S417" s="212">
        <v>0</v>
      </c>
      <c r="T417" s="213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14" t="s">
        <v>225</v>
      </c>
      <c r="AT417" s="214" t="s">
        <v>140</v>
      </c>
      <c r="AU417" s="214" t="s">
        <v>138</v>
      </c>
      <c r="AY417" s="20" t="s">
        <v>137</v>
      </c>
      <c r="BE417" s="215">
        <f>IF(N417="základní",J417,0)</f>
        <v>0</v>
      </c>
      <c r="BF417" s="215">
        <f>IF(N417="snížená",J417,0)</f>
        <v>0</v>
      </c>
      <c r="BG417" s="215">
        <f>IF(N417="zákl. přenesená",J417,0)</f>
        <v>0</v>
      </c>
      <c r="BH417" s="215">
        <f>IF(N417="sníž. přenesená",J417,0)</f>
        <v>0</v>
      </c>
      <c r="BI417" s="215">
        <f>IF(N417="nulová",J417,0)</f>
        <v>0</v>
      </c>
      <c r="BJ417" s="20" t="s">
        <v>138</v>
      </c>
      <c r="BK417" s="215">
        <f>ROUND(I417*H417,2)</f>
        <v>0</v>
      </c>
      <c r="BL417" s="20" t="s">
        <v>225</v>
      </c>
      <c r="BM417" s="214" t="s">
        <v>863</v>
      </c>
    </row>
    <row r="418" s="2" customFormat="1">
      <c r="A418" s="41"/>
      <c r="B418" s="42"/>
      <c r="C418" s="43"/>
      <c r="D418" s="216" t="s">
        <v>147</v>
      </c>
      <c r="E418" s="43"/>
      <c r="F418" s="217" t="s">
        <v>864</v>
      </c>
      <c r="G418" s="43"/>
      <c r="H418" s="43"/>
      <c r="I418" s="218"/>
      <c r="J418" s="43"/>
      <c r="K418" s="43"/>
      <c r="L418" s="47"/>
      <c r="M418" s="219"/>
      <c r="N418" s="220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147</v>
      </c>
      <c r="AU418" s="20" t="s">
        <v>138</v>
      </c>
    </row>
    <row r="419" s="16" customFormat="1">
      <c r="A419" s="16"/>
      <c r="B419" s="266"/>
      <c r="C419" s="267"/>
      <c r="D419" s="223" t="s">
        <v>149</v>
      </c>
      <c r="E419" s="268" t="s">
        <v>19</v>
      </c>
      <c r="F419" s="269" t="s">
        <v>865</v>
      </c>
      <c r="G419" s="267"/>
      <c r="H419" s="268" t="s">
        <v>19</v>
      </c>
      <c r="I419" s="270"/>
      <c r="J419" s="267"/>
      <c r="K419" s="267"/>
      <c r="L419" s="271"/>
      <c r="M419" s="272"/>
      <c r="N419" s="273"/>
      <c r="O419" s="273"/>
      <c r="P419" s="273"/>
      <c r="Q419" s="273"/>
      <c r="R419" s="273"/>
      <c r="S419" s="273"/>
      <c r="T419" s="274"/>
      <c r="U419" s="16"/>
      <c r="V419" s="16"/>
      <c r="W419" s="16"/>
      <c r="X419" s="16"/>
      <c r="Y419" s="16"/>
      <c r="Z419" s="16"/>
      <c r="AA419" s="16"/>
      <c r="AB419" s="16"/>
      <c r="AC419" s="16"/>
      <c r="AD419" s="16"/>
      <c r="AE419" s="16"/>
      <c r="AT419" s="275" t="s">
        <v>149</v>
      </c>
      <c r="AU419" s="275" t="s">
        <v>138</v>
      </c>
      <c r="AV419" s="16" t="s">
        <v>79</v>
      </c>
      <c r="AW419" s="16" t="s">
        <v>32</v>
      </c>
      <c r="AX419" s="16" t="s">
        <v>71</v>
      </c>
      <c r="AY419" s="275" t="s">
        <v>137</v>
      </c>
    </row>
    <row r="420" s="13" customFormat="1">
      <c r="A420" s="13"/>
      <c r="B420" s="221"/>
      <c r="C420" s="222"/>
      <c r="D420" s="223" t="s">
        <v>149</v>
      </c>
      <c r="E420" s="224" t="s">
        <v>19</v>
      </c>
      <c r="F420" s="225" t="s">
        <v>497</v>
      </c>
      <c r="G420" s="222"/>
      <c r="H420" s="226">
        <v>65</v>
      </c>
      <c r="I420" s="227"/>
      <c r="J420" s="222"/>
      <c r="K420" s="222"/>
      <c r="L420" s="228"/>
      <c r="M420" s="229"/>
      <c r="N420" s="230"/>
      <c r="O420" s="230"/>
      <c r="P420" s="230"/>
      <c r="Q420" s="230"/>
      <c r="R420" s="230"/>
      <c r="S420" s="230"/>
      <c r="T420" s="23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2" t="s">
        <v>149</v>
      </c>
      <c r="AU420" s="232" t="s">
        <v>138</v>
      </c>
      <c r="AV420" s="13" t="s">
        <v>138</v>
      </c>
      <c r="AW420" s="13" t="s">
        <v>32</v>
      </c>
      <c r="AX420" s="13" t="s">
        <v>71</v>
      </c>
      <c r="AY420" s="232" t="s">
        <v>137</v>
      </c>
    </row>
    <row r="421" s="15" customFormat="1">
      <c r="A421" s="15"/>
      <c r="B421" s="254"/>
      <c r="C421" s="255"/>
      <c r="D421" s="223" t="s">
        <v>149</v>
      </c>
      <c r="E421" s="256" t="s">
        <v>19</v>
      </c>
      <c r="F421" s="257" t="s">
        <v>365</v>
      </c>
      <c r="G421" s="255"/>
      <c r="H421" s="258">
        <v>65</v>
      </c>
      <c r="I421" s="259"/>
      <c r="J421" s="255"/>
      <c r="K421" s="255"/>
      <c r="L421" s="260"/>
      <c r="M421" s="261"/>
      <c r="N421" s="262"/>
      <c r="O421" s="262"/>
      <c r="P421" s="262"/>
      <c r="Q421" s="262"/>
      <c r="R421" s="262"/>
      <c r="S421" s="262"/>
      <c r="T421" s="263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64" t="s">
        <v>149</v>
      </c>
      <c r="AU421" s="264" t="s">
        <v>138</v>
      </c>
      <c r="AV421" s="15" t="s">
        <v>145</v>
      </c>
      <c r="AW421" s="15" t="s">
        <v>32</v>
      </c>
      <c r="AX421" s="15" t="s">
        <v>79</v>
      </c>
      <c r="AY421" s="264" t="s">
        <v>137</v>
      </c>
    </row>
    <row r="422" s="2" customFormat="1" ht="16.5" customHeight="1">
      <c r="A422" s="41"/>
      <c r="B422" s="42"/>
      <c r="C422" s="233" t="s">
        <v>866</v>
      </c>
      <c r="D422" s="233" t="s">
        <v>151</v>
      </c>
      <c r="E422" s="234" t="s">
        <v>867</v>
      </c>
      <c r="F422" s="235" t="s">
        <v>868</v>
      </c>
      <c r="G422" s="236" t="s">
        <v>252</v>
      </c>
      <c r="H422" s="237">
        <v>78</v>
      </c>
      <c r="I422" s="238"/>
      <c r="J422" s="239">
        <f>ROUND(I422*H422,2)</f>
        <v>0</v>
      </c>
      <c r="K422" s="235" t="s">
        <v>144</v>
      </c>
      <c r="L422" s="240"/>
      <c r="M422" s="241" t="s">
        <v>19</v>
      </c>
      <c r="N422" s="242" t="s">
        <v>43</v>
      </c>
      <c r="O422" s="87"/>
      <c r="P422" s="212">
        <f>O422*H422</f>
        <v>0</v>
      </c>
      <c r="Q422" s="212">
        <v>0.00012</v>
      </c>
      <c r="R422" s="212">
        <f>Q422*H422</f>
        <v>0.0093600000000000003</v>
      </c>
      <c r="S422" s="212">
        <v>0</v>
      </c>
      <c r="T422" s="213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14" t="s">
        <v>311</v>
      </c>
      <c r="AT422" s="214" t="s">
        <v>151</v>
      </c>
      <c r="AU422" s="214" t="s">
        <v>138</v>
      </c>
      <c r="AY422" s="20" t="s">
        <v>137</v>
      </c>
      <c r="BE422" s="215">
        <f>IF(N422="základní",J422,0)</f>
        <v>0</v>
      </c>
      <c r="BF422" s="215">
        <f>IF(N422="snížená",J422,0)</f>
        <v>0</v>
      </c>
      <c r="BG422" s="215">
        <f>IF(N422="zákl. přenesená",J422,0)</f>
        <v>0</v>
      </c>
      <c r="BH422" s="215">
        <f>IF(N422="sníž. přenesená",J422,0)</f>
        <v>0</v>
      </c>
      <c r="BI422" s="215">
        <f>IF(N422="nulová",J422,0)</f>
        <v>0</v>
      </c>
      <c r="BJ422" s="20" t="s">
        <v>138</v>
      </c>
      <c r="BK422" s="215">
        <f>ROUND(I422*H422,2)</f>
        <v>0</v>
      </c>
      <c r="BL422" s="20" t="s">
        <v>225</v>
      </c>
      <c r="BM422" s="214" t="s">
        <v>869</v>
      </c>
    </row>
    <row r="423" s="16" customFormat="1">
      <c r="A423" s="16"/>
      <c r="B423" s="266"/>
      <c r="C423" s="267"/>
      <c r="D423" s="223" t="s">
        <v>149</v>
      </c>
      <c r="E423" s="268" t="s">
        <v>19</v>
      </c>
      <c r="F423" s="269" t="s">
        <v>870</v>
      </c>
      <c r="G423" s="267"/>
      <c r="H423" s="268" t="s">
        <v>19</v>
      </c>
      <c r="I423" s="270"/>
      <c r="J423" s="267"/>
      <c r="K423" s="267"/>
      <c r="L423" s="271"/>
      <c r="M423" s="272"/>
      <c r="N423" s="273"/>
      <c r="O423" s="273"/>
      <c r="P423" s="273"/>
      <c r="Q423" s="273"/>
      <c r="R423" s="273"/>
      <c r="S423" s="273"/>
      <c r="T423" s="274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T423" s="275" t="s">
        <v>149</v>
      </c>
      <c r="AU423" s="275" t="s">
        <v>138</v>
      </c>
      <c r="AV423" s="16" t="s">
        <v>79</v>
      </c>
      <c r="AW423" s="16" t="s">
        <v>32</v>
      </c>
      <c r="AX423" s="16" t="s">
        <v>71</v>
      </c>
      <c r="AY423" s="275" t="s">
        <v>137</v>
      </c>
    </row>
    <row r="424" s="13" customFormat="1">
      <c r="A424" s="13"/>
      <c r="B424" s="221"/>
      <c r="C424" s="222"/>
      <c r="D424" s="223" t="s">
        <v>149</v>
      </c>
      <c r="E424" s="224" t="s">
        <v>19</v>
      </c>
      <c r="F424" s="225" t="s">
        <v>871</v>
      </c>
      <c r="G424" s="222"/>
      <c r="H424" s="226">
        <v>78</v>
      </c>
      <c r="I424" s="227"/>
      <c r="J424" s="222"/>
      <c r="K424" s="222"/>
      <c r="L424" s="228"/>
      <c r="M424" s="229"/>
      <c r="N424" s="230"/>
      <c r="O424" s="230"/>
      <c r="P424" s="230"/>
      <c r="Q424" s="230"/>
      <c r="R424" s="230"/>
      <c r="S424" s="230"/>
      <c r="T424" s="23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2" t="s">
        <v>149</v>
      </c>
      <c r="AU424" s="232" t="s">
        <v>138</v>
      </c>
      <c r="AV424" s="13" t="s">
        <v>138</v>
      </c>
      <c r="AW424" s="13" t="s">
        <v>32</v>
      </c>
      <c r="AX424" s="13" t="s">
        <v>71</v>
      </c>
      <c r="AY424" s="232" t="s">
        <v>137</v>
      </c>
    </row>
    <row r="425" s="15" customFormat="1">
      <c r="A425" s="15"/>
      <c r="B425" s="254"/>
      <c r="C425" s="255"/>
      <c r="D425" s="223" t="s">
        <v>149</v>
      </c>
      <c r="E425" s="256" t="s">
        <v>19</v>
      </c>
      <c r="F425" s="257" t="s">
        <v>365</v>
      </c>
      <c r="G425" s="255"/>
      <c r="H425" s="258">
        <v>78</v>
      </c>
      <c r="I425" s="259"/>
      <c r="J425" s="255"/>
      <c r="K425" s="255"/>
      <c r="L425" s="260"/>
      <c r="M425" s="261"/>
      <c r="N425" s="262"/>
      <c r="O425" s="262"/>
      <c r="P425" s="262"/>
      <c r="Q425" s="262"/>
      <c r="R425" s="262"/>
      <c r="S425" s="262"/>
      <c r="T425" s="263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4" t="s">
        <v>149</v>
      </c>
      <c r="AU425" s="264" t="s">
        <v>138</v>
      </c>
      <c r="AV425" s="15" t="s">
        <v>145</v>
      </c>
      <c r="AW425" s="15" t="s">
        <v>32</v>
      </c>
      <c r="AX425" s="15" t="s">
        <v>79</v>
      </c>
      <c r="AY425" s="264" t="s">
        <v>137</v>
      </c>
    </row>
    <row r="426" s="2" customFormat="1" ht="24.15" customHeight="1">
      <c r="A426" s="41"/>
      <c r="B426" s="42"/>
      <c r="C426" s="203" t="s">
        <v>872</v>
      </c>
      <c r="D426" s="203" t="s">
        <v>140</v>
      </c>
      <c r="E426" s="204" t="s">
        <v>873</v>
      </c>
      <c r="F426" s="205" t="s">
        <v>874</v>
      </c>
      <c r="G426" s="206" t="s">
        <v>252</v>
      </c>
      <c r="H426" s="207">
        <v>75</v>
      </c>
      <c r="I426" s="208"/>
      <c r="J426" s="209">
        <f>ROUND(I426*H426,2)</f>
        <v>0</v>
      </c>
      <c r="K426" s="205" t="s">
        <v>144</v>
      </c>
      <c r="L426" s="47"/>
      <c r="M426" s="210" t="s">
        <v>19</v>
      </c>
      <c r="N426" s="211" t="s">
        <v>43</v>
      </c>
      <c r="O426" s="87"/>
      <c r="P426" s="212">
        <f>O426*H426</f>
        <v>0</v>
      </c>
      <c r="Q426" s="212">
        <v>0</v>
      </c>
      <c r="R426" s="212">
        <f>Q426*H426</f>
        <v>0</v>
      </c>
      <c r="S426" s="212">
        <v>0</v>
      </c>
      <c r="T426" s="213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14" t="s">
        <v>225</v>
      </c>
      <c r="AT426" s="214" t="s">
        <v>140</v>
      </c>
      <c r="AU426" s="214" t="s">
        <v>138</v>
      </c>
      <c r="AY426" s="20" t="s">
        <v>137</v>
      </c>
      <c r="BE426" s="215">
        <f>IF(N426="základní",J426,0)</f>
        <v>0</v>
      </c>
      <c r="BF426" s="215">
        <f>IF(N426="snížená",J426,0)</f>
        <v>0</v>
      </c>
      <c r="BG426" s="215">
        <f>IF(N426="zákl. přenesená",J426,0)</f>
        <v>0</v>
      </c>
      <c r="BH426" s="215">
        <f>IF(N426="sníž. přenesená",J426,0)</f>
        <v>0</v>
      </c>
      <c r="BI426" s="215">
        <f>IF(N426="nulová",J426,0)</f>
        <v>0</v>
      </c>
      <c r="BJ426" s="20" t="s">
        <v>138</v>
      </c>
      <c r="BK426" s="215">
        <f>ROUND(I426*H426,2)</f>
        <v>0</v>
      </c>
      <c r="BL426" s="20" t="s">
        <v>225</v>
      </c>
      <c r="BM426" s="214" t="s">
        <v>875</v>
      </c>
    </row>
    <row r="427" s="2" customFormat="1">
      <c r="A427" s="41"/>
      <c r="B427" s="42"/>
      <c r="C427" s="43"/>
      <c r="D427" s="216" t="s">
        <v>147</v>
      </c>
      <c r="E427" s="43"/>
      <c r="F427" s="217" t="s">
        <v>876</v>
      </c>
      <c r="G427" s="43"/>
      <c r="H427" s="43"/>
      <c r="I427" s="218"/>
      <c r="J427" s="43"/>
      <c r="K427" s="43"/>
      <c r="L427" s="47"/>
      <c r="M427" s="219"/>
      <c r="N427" s="220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147</v>
      </c>
      <c r="AU427" s="20" t="s">
        <v>138</v>
      </c>
    </row>
    <row r="428" s="16" customFormat="1">
      <c r="A428" s="16"/>
      <c r="B428" s="266"/>
      <c r="C428" s="267"/>
      <c r="D428" s="223" t="s">
        <v>149</v>
      </c>
      <c r="E428" s="268" t="s">
        <v>19</v>
      </c>
      <c r="F428" s="269" t="s">
        <v>877</v>
      </c>
      <c r="G428" s="267"/>
      <c r="H428" s="268" t="s">
        <v>19</v>
      </c>
      <c r="I428" s="270"/>
      <c r="J428" s="267"/>
      <c r="K428" s="267"/>
      <c r="L428" s="271"/>
      <c r="M428" s="272"/>
      <c r="N428" s="273"/>
      <c r="O428" s="273"/>
      <c r="P428" s="273"/>
      <c r="Q428" s="273"/>
      <c r="R428" s="273"/>
      <c r="S428" s="273"/>
      <c r="T428" s="274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T428" s="275" t="s">
        <v>149</v>
      </c>
      <c r="AU428" s="275" t="s">
        <v>138</v>
      </c>
      <c r="AV428" s="16" t="s">
        <v>79</v>
      </c>
      <c r="AW428" s="16" t="s">
        <v>32</v>
      </c>
      <c r="AX428" s="16" t="s">
        <v>71</v>
      </c>
      <c r="AY428" s="275" t="s">
        <v>137</v>
      </c>
    </row>
    <row r="429" s="13" customFormat="1">
      <c r="A429" s="13"/>
      <c r="B429" s="221"/>
      <c r="C429" s="222"/>
      <c r="D429" s="223" t="s">
        <v>149</v>
      </c>
      <c r="E429" s="224" t="s">
        <v>19</v>
      </c>
      <c r="F429" s="225" t="s">
        <v>553</v>
      </c>
      <c r="G429" s="222"/>
      <c r="H429" s="226">
        <v>75</v>
      </c>
      <c r="I429" s="227"/>
      <c r="J429" s="222"/>
      <c r="K429" s="222"/>
      <c r="L429" s="228"/>
      <c r="M429" s="229"/>
      <c r="N429" s="230"/>
      <c r="O429" s="230"/>
      <c r="P429" s="230"/>
      <c r="Q429" s="230"/>
      <c r="R429" s="230"/>
      <c r="S429" s="230"/>
      <c r="T429" s="23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2" t="s">
        <v>149</v>
      </c>
      <c r="AU429" s="232" t="s">
        <v>138</v>
      </c>
      <c r="AV429" s="13" t="s">
        <v>138</v>
      </c>
      <c r="AW429" s="13" t="s">
        <v>32</v>
      </c>
      <c r="AX429" s="13" t="s">
        <v>71</v>
      </c>
      <c r="AY429" s="232" t="s">
        <v>137</v>
      </c>
    </row>
    <row r="430" s="15" customFormat="1">
      <c r="A430" s="15"/>
      <c r="B430" s="254"/>
      <c r="C430" s="255"/>
      <c r="D430" s="223" t="s">
        <v>149</v>
      </c>
      <c r="E430" s="256" t="s">
        <v>19</v>
      </c>
      <c r="F430" s="257" t="s">
        <v>365</v>
      </c>
      <c r="G430" s="255"/>
      <c r="H430" s="258">
        <v>75</v>
      </c>
      <c r="I430" s="259"/>
      <c r="J430" s="255"/>
      <c r="K430" s="255"/>
      <c r="L430" s="260"/>
      <c r="M430" s="261"/>
      <c r="N430" s="262"/>
      <c r="O430" s="262"/>
      <c r="P430" s="262"/>
      <c r="Q430" s="262"/>
      <c r="R430" s="262"/>
      <c r="S430" s="262"/>
      <c r="T430" s="263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4" t="s">
        <v>149</v>
      </c>
      <c r="AU430" s="264" t="s">
        <v>138</v>
      </c>
      <c r="AV430" s="15" t="s">
        <v>145</v>
      </c>
      <c r="AW430" s="15" t="s">
        <v>32</v>
      </c>
      <c r="AX430" s="15" t="s">
        <v>79</v>
      </c>
      <c r="AY430" s="264" t="s">
        <v>137</v>
      </c>
    </row>
    <row r="431" s="2" customFormat="1" ht="16.5" customHeight="1">
      <c r="A431" s="41"/>
      <c r="B431" s="42"/>
      <c r="C431" s="233" t="s">
        <v>878</v>
      </c>
      <c r="D431" s="233" t="s">
        <v>151</v>
      </c>
      <c r="E431" s="234" t="s">
        <v>879</v>
      </c>
      <c r="F431" s="235" t="s">
        <v>880</v>
      </c>
      <c r="G431" s="236" t="s">
        <v>252</v>
      </c>
      <c r="H431" s="237">
        <v>90</v>
      </c>
      <c r="I431" s="238"/>
      <c r="J431" s="239">
        <f>ROUND(I431*H431,2)</f>
        <v>0</v>
      </c>
      <c r="K431" s="235" t="s">
        <v>144</v>
      </c>
      <c r="L431" s="240"/>
      <c r="M431" s="241" t="s">
        <v>19</v>
      </c>
      <c r="N431" s="242" t="s">
        <v>43</v>
      </c>
      <c r="O431" s="87"/>
      <c r="P431" s="212">
        <f>O431*H431</f>
        <v>0</v>
      </c>
      <c r="Q431" s="212">
        <v>0.00017000000000000001</v>
      </c>
      <c r="R431" s="212">
        <f>Q431*H431</f>
        <v>0.015300000000000001</v>
      </c>
      <c r="S431" s="212">
        <v>0</v>
      </c>
      <c r="T431" s="213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14" t="s">
        <v>311</v>
      </c>
      <c r="AT431" s="214" t="s">
        <v>151</v>
      </c>
      <c r="AU431" s="214" t="s">
        <v>138</v>
      </c>
      <c r="AY431" s="20" t="s">
        <v>137</v>
      </c>
      <c r="BE431" s="215">
        <f>IF(N431="základní",J431,0)</f>
        <v>0</v>
      </c>
      <c r="BF431" s="215">
        <f>IF(N431="snížená",J431,0)</f>
        <v>0</v>
      </c>
      <c r="BG431" s="215">
        <f>IF(N431="zákl. přenesená",J431,0)</f>
        <v>0</v>
      </c>
      <c r="BH431" s="215">
        <f>IF(N431="sníž. přenesená",J431,0)</f>
        <v>0</v>
      </c>
      <c r="BI431" s="215">
        <f>IF(N431="nulová",J431,0)</f>
        <v>0</v>
      </c>
      <c r="BJ431" s="20" t="s">
        <v>138</v>
      </c>
      <c r="BK431" s="215">
        <f>ROUND(I431*H431,2)</f>
        <v>0</v>
      </c>
      <c r="BL431" s="20" t="s">
        <v>225</v>
      </c>
      <c r="BM431" s="214" t="s">
        <v>881</v>
      </c>
    </row>
    <row r="432" s="16" customFormat="1">
      <c r="A432" s="16"/>
      <c r="B432" s="266"/>
      <c r="C432" s="267"/>
      <c r="D432" s="223" t="s">
        <v>149</v>
      </c>
      <c r="E432" s="268" t="s">
        <v>19</v>
      </c>
      <c r="F432" s="269" t="s">
        <v>882</v>
      </c>
      <c r="G432" s="267"/>
      <c r="H432" s="268" t="s">
        <v>19</v>
      </c>
      <c r="I432" s="270"/>
      <c r="J432" s="267"/>
      <c r="K432" s="267"/>
      <c r="L432" s="271"/>
      <c r="M432" s="272"/>
      <c r="N432" s="273"/>
      <c r="O432" s="273"/>
      <c r="P432" s="273"/>
      <c r="Q432" s="273"/>
      <c r="R432" s="273"/>
      <c r="S432" s="273"/>
      <c r="T432" s="274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T432" s="275" t="s">
        <v>149</v>
      </c>
      <c r="AU432" s="275" t="s">
        <v>138</v>
      </c>
      <c r="AV432" s="16" t="s">
        <v>79</v>
      </c>
      <c r="AW432" s="16" t="s">
        <v>32</v>
      </c>
      <c r="AX432" s="16" t="s">
        <v>71</v>
      </c>
      <c r="AY432" s="275" t="s">
        <v>137</v>
      </c>
    </row>
    <row r="433" s="13" customFormat="1">
      <c r="A433" s="13"/>
      <c r="B433" s="221"/>
      <c r="C433" s="222"/>
      <c r="D433" s="223" t="s">
        <v>149</v>
      </c>
      <c r="E433" s="224" t="s">
        <v>19</v>
      </c>
      <c r="F433" s="225" t="s">
        <v>883</v>
      </c>
      <c r="G433" s="222"/>
      <c r="H433" s="226">
        <v>90</v>
      </c>
      <c r="I433" s="227"/>
      <c r="J433" s="222"/>
      <c r="K433" s="222"/>
      <c r="L433" s="228"/>
      <c r="M433" s="229"/>
      <c r="N433" s="230"/>
      <c r="O433" s="230"/>
      <c r="P433" s="230"/>
      <c r="Q433" s="230"/>
      <c r="R433" s="230"/>
      <c r="S433" s="230"/>
      <c r="T433" s="23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2" t="s">
        <v>149</v>
      </c>
      <c r="AU433" s="232" t="s">
        <v>138</v>
      </c>
      <c r="AV433" s="13" t="s">
        <v>138</v>
      </c>
      <c r="AW433" s="13" t="s">
        <v>32</v>
      </c>
      <c r="AX433" s="13" t="s">
        <v>71</v>
      </c>
      <c r="AY433" s="232" t="s">
        <v>137</v>
      </c>
    </row>
    <row r="434" s="15" customFormat="1">
      <c r="A434" s="15"/>
      <c r="B434" s="254"/>
      <c r="C434" s="255"/>
      <c r="D434" s="223" t="s">
        <v>149</v>
      </c>
      <c r="E434" s="256" t="s">
        <v>19</v>
      </c>
      <c r="F434" s="257" t="s">
        <v>365</v>
      </c>
      <c r="G434" s="255"/>
      <c r="H434" s="258">
        <v>90</v>
      </c>
      <c r="I434" s="259"/>
      <c r="J434" s="255"/>
      <c r="K434" s="255"/>
      <c r="L434" s="260"/>
      <c r="M434" s="261"/>
      <c r="N434" s="262"/>
      <c r="O434" s="262"/>
      <c r="P434" s="262"/>
      <c r="Q434" s="262"/>
      <c r="R434" s="262"/>
      <c r="S434" s="262"/>
      <c r="T434" s="263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4" t="s">
        <v>149</v>
      </c>
      <c r="AU434" s="264" t="s">
        <v>138</v>
      </c>
      <c r="AV434" s="15" t="s">
        <v>145</v>
      </c>
      <c r="AW434" s="15" t="s">
        <v>32</v>
      </c>
      <c r="AX434" s="15" t="s">
        <v>79</v>
      </c>
      <c r="AY434" s="264" t="s">
        <v>137</v>
      </c>
    </row>
    <row r="435" s="2" customFormat="1" ht="24.15" customHeight="1">
      <c r="A435" s="41"/>
      <c r="B435" s="42"/>
      <c r="C435" s="203" t="s">
        <v>884</v>
      </c>
      <c r="D435" s="203" t="s">
        <v>140</v>
      </c>
      <c r="E435" s="204" t="s">
        <v>885</v>
      </c>
      <c r="F435" s="205" t="s">
        <v>886</v>
      </c>
      <c r="G435" s="206" t="s">
        <v>252</v>
      </c>
      <c r="H435" s="207">
        <v>8.5</v>
      </c>
      <c r="I435" s="208"/>
      <c r="J435" s="209">
        <f>ROUND(I435*H435,2)</f>
        <v>0</v>
      </c>
      <c r="K435" s="205" t="s">
        <v>144</v>
      </c>
      <c r="L435" s="47"/>
      <c r="M435" s="210" t="s">
        <v>19</v>
      </c>
      <c r="N435" s="211" t="s">
        <v>43</v>
      </c>
      <c r="O435" s="87"/>
      <c r="P435" s="212">
        <f>O435*H435</f>
        <v>0</v>
      </c>
      <c r="Q435" s="212">
        <v>0</v>
      </c>
      <c r="R435" s="212">
        <f>Q435*H435</f>
        <v>0</v>
      </c>
      <c r="S435" s="212">
        <v>0</v>
      </c>
      <c r="T435" s="213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14" t="s">
        <v>225</v>
      </c>
      <c r="AT435" s="214" t="s">
        <v>140</v>
      </c>
      <c r="AU435" s="214" t="s">
        <v>138</v>
      </c>
      <c r="AY435" s="20" t="s">
        <v>137</v>
      </c>
      <c r="BE435" s="215">
        <f>IF(N435="základní",J435,0)</f>
        <v>0</v>
      </c>
      <c r="BF435" s="215">
        <f>IF(N435="snížená",J435,0)</f>
        <v>0</v>
      </c>
      <c r="BG435" s="215">
        <f>IF(N435="zákl. přenesená",J435,0)</f>
        <v>0</v>
      </c>
      <c r="BH435" s="215">
        <f>IF(N435="sníž. přenesená",J435,0)</f>
        <v>0</v>
      </c>
      <c r="BI435" s="215">
        <f>IF(N435="nulová",J435,0)</f>
        <v>0</v>
      </c>
      <c r="BJ435" s="20" t="s">
        <v>138</v>
      </c>
      <c r="BK435" s="215">
        <f>ROUND(I435*H435,2)</f>
        <v>0</v>
      </c>
      <c r="BL435" s="20" t="s">
        <v>225</v>
      </c>
      <c r="BM435" s="214" t="s">
        <v>887</v>
      </c>
    </row>
    <row r="436" s="2" customFormat="1">
      <c r="A436" s="41"/>
      <c r="B436" s="42"/>
      <c r="C436" s="43"/>
      <c r="D436" s="216" t="s">
        <v>147</v>
      </c>
      <c r="E436" s="43"/>
      <c r="F436" s="217" t="s">
        <v>888</v>
      </c>
      <c r="G436" s="43"/>
      <c r="H436" s="43"/>
      <c r="I436" s="218"/>
      <c r="J436" s="43"/>
      <c r="K436" s="43"/>
      <c r="L436" s="47"/>
      <c r="M436" s="219"/>
      <c r="N436" s="220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147</v>
      </c>
      <c r="AU436" s="20" t="s">
        <v>138</v>
      </c>
    </row>
    <row r="437" s="2" customFormat="1" ht="16.5" customHeight="1">
      <c r="A437" s="41"/>
      <c r="B437" s="42"/>
      <c r="C437" s="233" t="s">
        <v>889</v>
      </c>
      <c r="D437" s="233" t="s">
        <v>151</v>
      </c>
      <c r="E437" s="234" t="s">
        <v>890</v>
      </c>
      <c r="F437" s="235" t="s">
        <v>891</v>
      </c>
      <c r="G437" s="236" t="s">
        <v>252</v>
      </c>
      <c r="H437" s="237">
        <v>10.199999999999999</v>
      </c>
      <c r="I437" s="238"/>
      <c r="J437" s="239">
        <f>ROUND(I437*H437,2)</f>
        <v>0</v>
      </c>
      <c r="K437" s="235" t="s">
        <v>144</v>
      </c>
      <c r="L437" s="240"/>
      <c r="M437" s="241" t="s">
        <v>19</v>
      </c>
      <c r="N437" s="242" t="s">
        <v>43</v>
      </c>
      <c r="O437" s="87"/>
      <c r="P437" s="212">
        <f>O437*H437</f>
        <v>0</v>
      </c>
      <c r="Q437" s="212">
        <v>0.00025000000000000001</v>
      </c>
      <c r="R437" s="212">
        <f>Q437*H437</f>
        <v>0.0025499999999999997</v>
      </c>
      <c r="S437" s="212">
        <v>0</v>
      </c>
      <c r="T437" s="213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14" t="s">
        <v>311</v>
      </c>
      <c r="AT437" s="214" t="s">
        <v>151</v>
      </c>
      <c r="AU437" s="214" t="s">
        <v>138</v>
      </c>
      <c r="AY437" s="20" t="s">
        <v>137</v>
      </c>
      <c r="BE437" s="215">
        <f>IF(N437="základní",J437,0)</f>
        <v>0</v>
      </c>
      <c r="BF437" s="215">
        <f>IF(N437="snížená",J437,0)</f>
        <v>0</v>
      </c>
      <c r="BG437" s="215">
        <f>IF(N437="zákl. přenesená",J437,0)</f>
        <v>0</v>
      </c>
      <c r="BH437" s="215">
        <f>IF(N437="sníž. přenesená",J437,0)</f>
        <v>0</v>
      </c>
      <c r="BI437" s="215">
        <f>IF(N437="nulová",J437,0)</f>
        <v>0</v>
      </c>
      <c r="BJ437" s="20" t="s">
        <v>138</v>
      </c>
      <c r="BK437" s="215">
        <f>ROUND(I437*H437,2)</f>
        <v>0</v>
      </c>
      <c r="BL437" s="20" t="s">
        <v>225</v>
      </c>
      <c r="BM437" s="214" t="s">
        <v>892</v>
      </c>
    </row>
    <row r="438" s="13" customFormat="1">
      <c r="A438" s="13"/>
      <c r="B438" s="221"/>
      <c r="C438" s="222"/>
      <c r="D438" s="223" t="s">
        <v>149</v>
      </c>
      <c r="E438" s="224" t="s">
        <v>19</v>
      </c>
      <c r="F438" s="225" t="s">
        <v>893</v>
      </c>
      <c r="G438" s="222"/>
      <c r="H438" s="226">
        <v>10.199999999999999</v>
      </c>
      <c r="I438" s="227"/>
      <c r="J438" s="222"/>
      <c r="K438" s="222"/>
      <c r="L438" s="228"/>
      <c r="M438" s="229"/>
      <c r="N438" s="230"/>
      <c r="O438" s="230"/>
      <c r="P438" s="230"/>
      <c r="Q438" s="230"/>
      <c r="R438" s="230"/>
      <c r="S438" s="230"/>
      <c r="T438" s="231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2" t="s">
        <v>149</v>
      </c>
      <c r="AU438" s="232" t="s">
        <v>138</v>
      </c>
      <c r="AV438" s="13" t="s">
        <v>138</v>
      </c>
      <c r="AW438" s="13" t="s">
        <v>32</v>
      </c>
      <c r="AX438" s="13" t="s">
        <v>71</v>
      </c>
      <c r="AY438" s="232" t="s">
        <v>137</v>
      </c>
    </row>
    <row r="439" s="15" customFormat="1">
      <c r="A439" s="15"/>
      <c r="B439" s="254"/>
      <c r="C439" s="255"/>
      <c r="D439" s="223" t="s">
        <v>149</v>
      </c>
      <c r="E439" s="256" t="s">
        <v>19</v>
      </c>
      <c r="F439" s="257" t="s">
        <v>365</v>
      </c>
      <c r="G439" s="255"/>
      <c r="H439" s="258">
        <v>10.199999999999999</v>
      </c>
      <c r="I439" s="259"/>
      <c r="J439" s="255"/>
      <c r="K439" s="255"/>
      <c r="L439" s="260"/>
      <c r="M439" s="261"/>
      <c r="N439" s="262"/>
      <c r="O439" s="262"/>
      <c r="P439" s="262"/>
      <c r="Q439" s="262"/>
      <c r="R439" s="262"/>
      <c r="S439" s="262"/>
      <c r="T439" s="263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4" t="s">
        <v>149</v>
      </c>
      <c r="AU439" s="264" t="s">
        <v>138</v>
      </c>
      <c r="AV439" s="15" t="s">
        <v>145</v>
      </c>
      <c r="AW439" s="15" t="s">
        <v>32</v>
      </c>
      <c r="AX439" s="15" t="s">
        <v>79</v>
      </c>
      <c r="AY439" s="264" t="s">
        <v>137</v>
      </c>
    </row>
    <row r="440" s="2" customFormat="1" ht="16.5" customHeight="1">
      <c r="A440" s="41"/>
      <c r="B440" s="42"/>
      <c r="C440" s="203" t="s">
        <v>894</v>
      </c>
      <c r="D440" s="203" t="s">
        <v>140</v>
      </c>
      <c r="E440" s="204" t="s">
        <v>895</v>
      </c>
      <c r="F440" s="205" t="s">
        <v>896</v>
      </c>
      <c r="G440" s="206" t="s">
        <v>897</v>
      </c>
      <c r="H440" s="207">
        <v>1</v>
      </c>
      <c r="I440" s="208"/>
      <c r="J440" s="209">
        <f>ROUND(I440*H440,2)</f>
        <v>0</v>
      </c>
      <c r="K440" s="205" t="s">
        <v>898</v>
      </c>
      <c r="L440" s="47"/>
      <c r="M440" s="210" t="s">
        <v>19</v>
      </c>
      <c r="N440" s="211" t="s">
        <v>43</v>
      </c>
      <c r="O440" s="87"/>
      <c r="P440" s="212">
        <f>O440*H440</f>
        <v>0</v>
      </c>
      <c r="Q440" s="212">
        <v>0</v>
      </c>
      <c r="R440" s="212">
        <f>Q440*H440</f>
        <v>0</v>
      </c>
      <c r="S440" s="212">
        <v>0.0022399999999999998</v>
      </c>
      <c r="T440" s="213">
        <f>S440*H440</f>
        <v>0.0022399999999999998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14" t="s">
        <v>225</v>
      </c>
      <c r="AT440" s="214" t="s">
        <v>140</v>
      </c>
      <c r="AU440" s="214" t="s">
        <v>138</v>
      </c>
      <c r="AY440" s="20" t="s">
        <v>137</v>
      </c>
      <c r="BE440" s="215">
        <f>IF(N440="základní",J440,0)</f>
        <v>0</v>
      </c>
      <c r="BF440" s="215">
        <f>IF(N440="snížená",J440,0)</f>
        <v>0</v>
      </c>
      <c r="BG440" s="215">
        <f>IF(N440="zákl. přenesená",J440,0)</f>
        <v>0</v>
      </c>
      <c r="BH440" s="215">
        <f>IF(N440="sníž. přenesená",J440,0)</f>
        <v>0</v>
      </c>
      <c r="BI440" s="215">
        <f>IF(N440="nulová",J440,0)</f>
        <v>0</v>
      </c>
      <c r="BJ440" s="20" t="s">
        <v>138</v>
      </c>
      <c r="BK440" s="215">
        <f>ROUND(I440*H440,2)</f>
        <v>0</v>
      </c>
      <c r="BL440" s="20" t="s">
        <v>225</v>
      </c>
      <c r="BM440" s="214" t="s">
        <v>899</v>
      </c>
    </row>
    <row r="441" s="2" customFormat="1">
      <c r="A441" s="41"/>
      <c r="B441" s="42"/>
      <c r="C441" s="43"/>
      <c r="D441" s="216" t="s">
        <v>147</v>
      </c>
      <c r="E441" s="43"/>
      <c r="F441" s="217" t="s">
        <v>900</v>
      </c>
      <c r="G441" s="43"/>
      <c r="H441" s="43"/>
      <c r="I441" s="218"/>
      <c r="J441" s="43"/>
      <c r="K441" s="43"/>
      <c r="L441" s="47"/>
      <c r="M441" s="219"/>
      <c r="N441" s="220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147</v>
      </c>
      <c r="AU441" s="20" t="s">
        <v>138</v>
      </c>
    </row>
    <row r="442" s="2" customFormat="1" ht="24.15" customHeight="1">
      <c r="A442" s="41"/>
      <c r="B442" s="42"/>
      <c r="C442" s="203" t="s">
        <v>901</v>
      </c>
      <c r="D442" s="203" t="s">
        <v>140</v>
      </c>
      <c r="E442" s="204" t="s">
        <v>902</v>
      </c>
      <c r="F442" s="205" t="s">
        <v>903</v>
      </c>
      <c r="G442" s="206" t="s">
        <v>162</v>
      </c>
      <c r="H442" s="207">
        <v>1</v>
      </c>
      <c r="I442" s="208"/>
      <c r="J442" s="209">
        <f>ROUND(I442*H442,2)</f>
        <v>0</v>
      </c>
      <c r="K442" s="205" t="s">
        <v>144</v>
      </c>
      <c r="L442" s="47"/>
      <c r="M442" s="210" t="s">
        <v>19</v>
      </c>
      <c r="N442" s="211" t="s">
        <v>43</v>
      </c>
      <c r="O442" s="87"/>
      <c r="P442" s="212">
        <f>O442*H442</f>
        <v>0</v>
      </c>
      <c r="Q442" s="212">
        <v>0</v>
      </c>
      <c r="R442" s="212">
        <f>Q442*H442</f>
        <v>0</v>
      </c>
      <c r="S442" s="212">
        <v>0</v>
      </c>
      <c r="T442" s="213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4" t="s">
        <v>225</v>
      </c>
      <c r="AT442" s="214" t="s">
        <v>140</v>
      </c>
      <c r="AU442" s="214" t="s">
        <v>138</v>
      </c>
      <c r="AY442" s="20" t="s">
        <v>137</v>
      </c>
      <c r="BE442" s="215">
        <f>IF(N442="základní",J442,0)</f>
        <v>0</v>
      </c>
      <c r="BF442" s="215">
        <f>IF(N442="snížená",J442,0)</f>
        <v>0</v>
      </c>
      <c r="BG442" s="215">
        <f>IF(N442="zákl. přenesená",J442,0)</f>
        <v>0</v>
      </c>
      <c r="BH442" s="215">
        <f>IF(N442="sníž. přenesená",J442,0)</f>
        <v>0</v>
      </c>
      <c r="BI442" s="215">
        <f>IF(N442="nulová",J442,0)</f>
        <v>0</v>
      </c>
      <c r="BJ442" s="20" t="s">
        <v>138</v>
      </c>
      <c r="BK442" s="215">
        <f>ROUND(I442*H442,2)</f>
        <v>0</v>
      </c>
      <c r="BL442" s="20" t="s">
        <v>225</v>
      </c>
      <c r="BM442" s="214" t="s">
        <v>904</v>
      </c>
    </row>
    <row r="443" s="2" customFormat="1">
      <c r="A443" s="41"/>
      <c r="B443" s="42"/>
      <c r="C443" s="43"/>
      <c r="D443" s="216" t="s">
        <v>147</v>
      </c>
      <c r="E443" s="43"/>
      <c r="F443" s="217" t="s">
        <v>905</v>
      </c>
      <c r="G443" s="43"/>
      <c r="H443" s="43"/>
      <c r="I443" s="218"/>
      <c r="J443" s="43"/>
      <c r="K443" s="43"/>
      <c r="L443" s="47"/>
      <c r="M443" s="219"/>
      <c r="N443" s="220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147</v>
      </c>
      <c r="AU443" s="20" t="s">
        <v>138</v>
      </c>
    </row>
    <row r="444" s="2" customFormat="1" ht="21.75" customHeight="1">
      <c r="A444" s="41"/>
      <c r="B444" s="42"/>
      <c r="C444" s="203" t="s">
        <v>906</v>
      </c>
      <c r="D444" s="203" t="s">
        <v>140</v>
      </c>
      <c r="E444" s="204" t="s">
        <v>907</v>
      </c>
      <c r="F444" s="205" t="s">
        <v>908</v>
      </c>
      <c r="G444" s="206" t="s">
        <v>162</v>
      </c>
      <c r="H444" s="207">
        <v>1</v>
      </c>
      <c r="I444" s="208"/>
      <c r="J444" s="209">
        <f>ROUND(I444*H444,2)</f>
        <v>0</v>
      </c>
      <c r="K444" s="205" t="s">
        <v>144</v>
      </c>
      <c r="L444" s="47"/>
      <c r="M444" s="210" t="s">
        <v>19</v>
      </c>
      <c r="N444" s="211" t="s">
        <v>43</v>
      </c>
      <c r="O444" s="87"/>
      <c r="P444" s="212">
        <f>O444*H444</f>
        <v>0</v>
      </c>
      <c r="Q444" s="212">
        <v>0</v>
      </c>
      <c r="R444" s="212">
        <f>Q444*H444</f>
        <v>0</v>
      </c>
      <c r="S444" s="212">
        <v>0</v>
      </c>
      <c r="T444" s="213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14" t="s">
        <v>225</v>
      </c>
      <c r="AT444" s="214" t="s">
        <v>140</v>
      </c>
      <c r="AU444" s="214" t="s">
        <v>138</v>
      </c>
      <c r="AY444" s="20" t="s">
        <v>137</v>
      </c>
      <c r="BE444" s="215">
        <f>IF(N444="základní",J444,0)</f>
        <v>0</v>
      </c>
      <c r="BF444" s="215">
        <f>IF(N444="snížená",J444,0)</f>
        <v>0</v>
      </c>
      <c r="BG444" s="215">
        <f>IF(N444="zákl. přenesená",J444,0)</f>
        <v>0</v>
      </c>
      <c r="BH444" s="215">
        <f>IF(N444="sníž. přenesená",J444,0)</f>
        <v>0</v>
      </c>
      <c r="BI444" s="215">
        <f>IF(N444="nulová",J444,0)</f>
        <v>0</v>
      </c>
      <c r="BJ444" s="20" t="s">
        <v>138</v>
      </c>
      <c r="BK444" s="215">
        <f>ROUND(I444*H444,2)</f>
        <v>0</v>
      </c>
      <c r="BL444" s="20" t="s">
        <v>225</v>
      </c>
      <c r="BM444" s="214" t="s">
        <v>909</v>
      </c>
    </row>
    <row r="445" s="2" customFormat="1">
      <c r="A445" s="41"/>
      <c r="B445" s="42"/>
      <c r="C445" s="43"/>
      <c r="D445" s="216" t="s">
        <v>147</v>
      </c>
      <c r="E445" s="43"/>
      <c r="F445" s="217" t="s">
        <v>910</v>
      </c>
      <c r="G445" s="43"/>
      <c r="H445" s="43"/>
      <c r="I445" s="218"/>
      <c r="J445" s="43"/>
      <c r="K445" s="43"/>
      <c r="L445" s="47"/>
      <c r="M445" s="219"/>
      <c r="N445" s="220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147</v>
      </c>
      <c r="AU445" s="20" t="s">
        <v>138</v>
      </c>
    </row>
    <row r="446" s="2" customFormat="1" ht="16.5" customHeight="1">
      <c r="A446" s="41"/>
      <c r="B446" s="42"/>
      <c r="C446" s="233" t="s">
        <v>911</v>
      </c>
      <c r="D446" s="233" t="s">
        <v>151</v>
      </c>
      <c r="E446" s="234" t="s">
        <v>912</v>
      </c>
      <c r="F446" s="235" t="s">
        <v>913</v>
      </c>
      <c r="G446" s="236" t="s">
        <v>162</v>
      </c>
      <c r="H446" s="237">
        <v>1</v>
      </c>
      <c r="I446" s="238"/>
      <c r="J446" s="239">
        <f>ROUND(I446*H446,2)</f>
        <v>0</v>
      </c>
      <c r="K446" s="235" t="s">
        <v>144</v>
      </c>
      <c r="L446" s="240"/>
      <c r="M446" s="241" t="s">
        <v>19</v>
      </c>
      <c r="N446" s="242" t="s">
        <v>43</v>
      </c>
      <c r="O446" s="87"/>
      <c r="P446" s="212">
        <f>O446*H446</f>
        <v>0</v>
      </c>
      <c r="Q446" s="212">
        <v>0.0964</v>
      </c>
      <c r="R446" s="212">
        <f>Q446*H446</f>
        <v>0.0964</v>
      </c>
      <c r="S446" s="212">
        <v>0</v>
      </c>
      <c r="T446" s="213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14" t="s">
        <v>311</v>
      </c>
      <c r="AT446" s="214" t="s">
        <v>151</v>
      </c>
      <c r="AU446" s="214" t="s">
        <v>138</v>
      </c>
      <c r="AY446" s="20" t="s">
        <v>137</v>
      </c>
      <c r="BE446" s="215">
        <f>IF(N446="základní",J446,0)</f>
        <v>0</v>
      </c>
      <c r="BF446" s="215">
        <f>IF(N446="snížená",J446,0)</f>
        <v>0</v>
      </c>
      <c r="BG446" s="215">
        <f>IF(N446="zákl. přenesená",J446,0)</f>
        <v>0</v>
      </c>
      <c r="BH446" s="215">
        <f>IF(N446="sníž. přenesená",J446,0)</f>
        <v>0</v>
      </c>
      <c r="BI446" s="215">
        <f>IF(N446="nulová",J446,0)</f>
        <v>0</v>
      </c>
      <c r="BJ446" s="20" t="s">
        <v>138</v>
      </c>
      <c r="BK446" s="215">
        <f>ROUND(I446*H446,2)</f>
        <v>0</v>
      </c>
      <c r="BL446" s="20" t="s">
        <v>225</v>
      </c>
      <c r="BM446" s="214" t="s">
        <v>914</v>
      </c>
    </row>
    <row r="447" s="2" customFormat="1" ht="33" customHeight="1">
      <c r="A447" s="41"/>
      <c r="B447" s="42"/>
      <c r="C447" s="203" t="s">
        <v>915</v>
      </c>
      <c r="D447" s="203" t="s">
        <v>140</v>
      </c>
      <c r="E447" s="204" t="s">
        <v>916</v>
      </c>
      <c r="F447" s="205" t="s">
        <v>917</v>
      </c>
      <c r="G447" s="206" t="s">
        <v>162</v>
      </c>
      <c r="H447" s="207">
        <v>7</v>
      </c>
      <c r="I447" s="208"/>
      <c r="J447" s="209">
        <f>ROUND(I447*H447,2)</f>
        <v>0</v>
      </c>
      <c r="K447" s="205" t="s">
        <v>144</v>
      </c>
      <c r="L447" s="47"/>
      <c r="M447" s="210" t="s">
        <v>19</v>
      </c>
      <c r="N447" s="211" t="s">
        <v>43</v>
      </c>
      <c r="O447" s="87"/>
      <c r="P447" s="212">
        <f>O447*H447</f>
        <v>0</v>
      </c>
      <c r="Q447" s="212">
        <v>0</v>
      </c>
      <c r="R447" s="212">
        <f>Q447*H447</f>
        <v>0</v>
      </c>
      <c r="S447" s="212">
        <v>0</v>
      </c>
      <c r="T447" s="213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14" t="s">
        <v>225</v>
      </c>
      <c r="AT447" s="214" t="s">
        <v>140</v>
      </c>
      <c r="AU447" s="214" t="s">
        <v>138</v>
      </c>
      <c r="AY447" s="20" t="s">
        <v>137</v>
      </c>
      <c r="BE447" s="215">
        <f>IF(N447="základní",J447,0)</f>
        <v>0</v>
      </c>
      <c r="BF447" s="215">
        <f>IF(N447="snížená",J447,0)</f>
        <v>0</v>
      </c>
      <c r="BG447" s="215">
        <f>IF(N447="zákl. přenesená",J447,0)</f>
        <v>0</v>
      </c>
      <c r="BH447" s="215">
        <f>IF(N447="sníž. přenesená",J447,0)</f>
        <v>0</v>
      </c>
      <c r="BI447" s="215">
        <f>IF(N447="nulová",J447,0)</f>
        <v>0</v>
      </c>
      <c r="BJ447" s="20" t="s">
        <v>138</v>
      </c>
      <c r="BK447" s="215">
        <f>ROUND(I447*H447,2)</f>
        <v>0</v>
      </c>
      <c r="BL447" s="20" t="s">
        <v>225</v>
      </c>
      <c r="BM447" s="214" t="s">
        <v>918</v>
      </c>
    </row>
    <row r="448" s="2" customFormat="1">
      <c r="A448" s="41"/>
      <c r="B448" s="42"/>
      <c r="C448" s="43"/>
      <c r="D448" s="216" t="s">
        <v>147</v>
      </c>
      <c r="E448" s="43"/>
      <c r="F448" s="217" t="s">
        <v>919</v>
      </c>
      <c r="G448" s="43"/>
      <c r="H448" s="43"/>
      <c r="I448" s="218"/>
      <c r="J448" s="43"/>
      <c r="K448" s="43"/>
      <c r="L448" s="47"/>
      <c r="M448" s="219"/>
      <c r="N448" s="220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147</v>
      </c>
      <c r="AU448" s="20" t="s">
        <v>138</v>
      </c>
    </row>
    <row r="449" s="2" customFormat="1" ht="33" customHeight="1">
      <c r="A449" s="41"/>
      <c r="B449" s="42"/>
      <c r="C449" s="203" t="s">
        <v>920</v>
      </c>
      <c r="D449" s="203" t="s">
        <v>140</v>
      </c>
      <c r="E449" s="204" t="s">
        <v>921</v>
      </c>
      <c r="F449" s="205" t="s">
        <v>922</v>
      </c>
      <c r="G449" s="206" t="s">
        <v>162</v>
      </c>
      <c r="H449" s="207">
        <v>15</v>
      </c>
      <c r="I449" s="208"/>
      <c r="J449" s="209">
        <f>ROUND(I449*H449,2)</f>
        <v>0</v>
      </c>
      <c r="K449" s="205" t="s">
        <v>144</v>
      </c>
      <c r="L449" s="47"/>
      <c r="M449" s="210" t="s">
        <v>19</v>
      </c>
      <c r="N449" s="211" t="s">
        <v>43</v>
      </c>
      <c r="O449" s="87"/>
      <c r="P449" s="212">
        <f>O449*H449</f>
        <v>0</v>
      </c>
      <c r="Q449" s="212">
        <v>0</v>
      </c>
      <c r="R449" s="212">
        <f>Q449*H449</f>
        <v>0</v>
      </c>
      <c r="S449" s="212">
        <v>0</v>
      </c>
      <c r="T449" s="213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14" t="s">
        <v>225</v>
      </c>
      <c r="AT449" s="214" t="s">
        <v>140</v>
      </c>
      <c r="AU449" s="214" t="s">
        <v>138</v>
      </c>
      <c r="AY449" s="20" t="s">
        <v>137</v>
      </c>
      <c r="BE449" s="215">
        <f>IF(N449="základní",J449,0)</f>
        <v>0</v>
      </c>
      <c r="BF449" s="215">
        <f>IF(N449="snížená",J449,0)</f>
        <v>0</v>
      </c>
      <c r="BG449" s="215">
        <f>IF(N449="zákl. přenesená",J449,0)</f>
        <v>0</v>
      </c>
      <c r="BH449" s="215">
        <f>IF(N449="sníž. přenesená",J449,0)</f>
        <v>0</v>
      </c>
      <c r="BI449" s="215">
        <f>IF(N449="nulová",J449,0)</f>
        <v>0</v>
      </c>
      <c r="BJ449" s="20" t="s">
        <v>138</v>
      </c>
      <c r="BK449" s="215">
        <f>ROUND(I449*H449,2)</f>
        <v>0</v>
      </c>
      <c r="BL449" s="20" t="s">
        <v>225</v>
      </c>
      <c r="BM449" s="214" t="s">
        <v>923</v>
      </c>
    </row>
    <row r="450" s="2" customFormat="1">
      <c r="A450" s="41"/>
      <c r="B450" s="42"/>
      <c r="C450" s="43"/>
      <c r="D450" s="216" t="s">
        <v>147</v>
      </c>
      <c r="E450" s="43"/>
      <c r="F450" s="217" t="s">
        <v>924</v>
      </c>
      <c r="G450" s="43"/>
      <c r="H450" s="43"/>
      <c r="I450" s="218"/>
      <c r="J450" s="43"/>
      <c r="K450" s="43"/>
      <c r="L450" s="47"/>
      <c r="M450" s="219"/>
      <c r="N450" s="220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147</v>
      </c>
      <c r="AU450" s="20" t="s">
        <v>138</v>
      </c>
    </row>
    <row r="451" s="2" customFormat="1" ht="16.5" customHeight="1">
      <c r="A451" s="41"/>
      <c r="B451" s="42"/>
      <c r="C451" s="203" t="s">
        <v>925</v>
      </c>
      <c r="D451" s="203" t="s">
        <v>140</v>
      </c>
      <c r="E451" s="204" t="s">
        <v>926</v>
      </c>
      <c r="F451" s="205" t="s">
        <v>927</v>
      </c>
      <c r="G451" s="206" t="s">
        <v>162</v>
      </c>
      <c r="H451" s="207">
        <v>1</v>
      </c>
      <c r="I451" s="208"/>
      <c r="J451" s="209">
        <f>ROUND(I451*H451,2)</f>
        <v>0</v>
      </c>
      <c r="K451" s="205" t="s">
        <v>19</v>
      </c>
      <c r="L451" s="47"/>
      <c r="M451" s="210" t="s">
        <v>19</v>
      </c>
      <c r="N451" s="211" t="s">
        <v>43</v>
      </c>
      <c r="O451" s="87"/>
      <c r="P451" s="212">
        <f>O451*H451</f>
        <v>0</v>
      </c>
      <c r="Q451" s="212">
        <v>0</v>
      </c>
      <c r="R451" s="212">
        <f>Q451*H451</f>
        <v>0</v>
      </c>
      <c r="S451" s="212">
        <v>0</v>
      </c>
      <c r="T451" s="213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14" t="s">
        <v>225</v>
      </c>
      <c r="AT451" s="214" t="s">
        <v>140</v>
      </c>
      <c r="AU451" s="214" t="s">
        <v>138</v>
      </c>
      <c r="AY451" s="20" t="s">
        <v>137</v>
      </c>
      <c r="BE451" s="215">
        <f>IF(N451="základní",J451,0)</f>
        <v>0</v>
      </c>
      <c r="BF451" s="215">
        <f>IF(N451="snížená",J451,0)</f>
        <v>0</v>
      </c>
      <c r="BG451" s="215">
        <f>IF(N451="zákl. přenesená",J451,0)</f>
        <v>0</v>
      </c>
      <c r="BH451" s="215">
        <f>IF(N451="sníž. přenesená",J451,0)</f>
        <v>0</v>
      </c>
      <c r="BI451" s="215">
        <f>IF(N451="nulová",J451,0)</f>
        <v>0</v>
      </c>
      <c r="BJ451" s="20" t="s">
        <v>138</v>
      </c>
      <c r="BK451" s="215">
        <f>ROUND(I451*H451,2)</f>
        <v>0</v>
      </c>
      <c r="BL451" s="20" t="s">
        <v>225</v>
      </c>
      <c r="BM451" s="214" t="s">
        <v>928</v>
      </c>
    </row>
    <row r="452" s="2" customFormat="1" ht="16.5" customHeight="1">
      <c r="A452" s="41"/>
      <c r="B452" s="42"/>
      <c r="C452" s="233" t="s">
        <v>929</v>
      </c>
      <c r="D452" s="233" t="s">
        <v>151</v>
      </c>
      <c r="E452" s="234" t="s">
        <v>930</v>
      </c>
      <c r="F452" s="235" t="s">
        <v>931</v>
      </c>
      <c r="G452" s="236" t="s">
        <v>19</v>
      </c>
      <c r="H452" s="237">
        <v>1</v>
      </c>
      <c r="I452" s="238"/>
      <c r="J452" s="239">
        <f>ROUND(I452*H452,2)</f>
        <v>0</v>
      </c>
      <c r="K452" s="235" t="s">
        <v>19</v>
      </c>
      <c r="L452" s="240"/>
      <c r="M452" s="241" t="s">
        <v>19</v>
      </c>
      <c r="N452" s="242" t="s">
        <v>43</v>
      </c>
      <c r="O452" s="87"/>
      <c r="P452" s="212">
        <f>O452*H452</f>
        <v>0</v>
      </c>
      <c r="Q452" s="212">
        <v>0</v>
      </c>
      <c r="R452" s="212">
        <f>Q452*H452</f>
        <v>0</v>
      </c>
      <c r="S452" s="212">
        <v>0</v>
      </c>
      <c r="T452" s="213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14" t="s">
        <v>311</v>
      </c>
      <c r="AT452" s="214" t="s">
        <v>151</v>
      </c>
      <c r="AU452" s="214" t="s">
        <v>138</v>
      </c>
      <c r="AY452" s="20" t="s">
        <v>137</v>
      </c>
      <c r="BE452" s="215">
        <f>IF(N452="základní",J452,0)</f>
        <v>0</v>
      </c>
      <c r="BF452" s="215">
        <f>IF(N452="snížená",J452,0)</f>
        <v>0</v>
      </c>
      <c r="BG452" s="215">
        <f>IF(N452="zákl. přenesená",J452,0)</f>
        <v>0</v>
      </c>
      <c r="BH452" s="215">
        <f>IF(N452="sníž. přenesená",J452,0)</f>
        <v>0</v>
      </c>
      <c r="BI452" s="215">
        <f>IF(N452="nulová",J452,0)</f>
        <v>0</v>
      </c>
      <c r="BJ452" s="20" t="s">
        <v>138</v>
      </c>
      <c r="BK452" s="215">
        <f>ROUND(I452*H452,2)</f>
        <v>0</v>
      </c>
      <c r="BL452" s="20" t="s">
        <v>225</v>
      </c>
      <c r="BM452" s="214" t="s">
        <v>932</v>
      </c>
    </row>
    <row r="453" s="2" customFormat="1" ht="24.15" customHeight="1">
      <c r="A453" s="41"/>
      <c r="B453" s="42"/>
      <c r="C453" s="203" t="s">
        <v>933</v>
      </c>
      <c r="D453" s="203" t="s">
        <v>140</v>
      </c>
      <c r="E453" s="204" t="s">
        <v>934</v>
      </c>
      <c r="F453" s="205" t="s">
        <v>935</v>
      </c>
      <c r="G453" s="206" t="s">
        <v>162</v>
      </c>
      <c r="H453" s="207">
        <v>4</v>
      </c>
      <c r="I453" s="208"/>
      <c r="J453" s="209">
        <f>ROUND(I453*H453,2)</f>
        <v>0</v>
      </c>
      <c r="K453" s="205" t="s">
        <v>144</v>
      </c>
      <c r="L453" s="47"/>
      <c r="M453" s="210" t="s">
        <v>19</v>
      </c>
      <c r="N453" s="211" t="s">
        <v>43</v>
      </c>
      <c r="O453" s="87"/>
      <c r="P453" s="212">
        <f>O453*H453</f>
        <v>0</v>
      </c>
      <c r="Q453" s="212">
        <v>0</v>
      </c>
      <c r="R453" s="212">
        <f>Q453*H453</f>
        <v>0</v>
      </c>
      <c r="S453" s="212">
        <v>0</v>
      </c>
      <c r="T453" s="213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14" t="s">
        <v>225</v>
      </c>
      <c r="AT453" s="214" t="s">
        <v>140</v>
      </c>
      <c r="AU453" s="214" t="s">
        <v>138</v>
      </c>
      <c r="AY453" s="20" t="s">
        <v>137</v>
      </c>
      <c r="BE453" s="215">
        <f>IF(N453="základní",J453,0)</f>
        <v>0</v>
      </c>
      <c r="BF453" s="215">
        <f>IF(N453="snížená",J453,0)</f>
        <v>0</v>
      </c>
      <c r="BG453" s="215">
        <f>IF(N453="zákl. přenesená",J453,0)</f>
        <v>0</v>
      </c>
      <c r="BH453" s="215">
        <f>IF(N453="sníž. přenesená",J453,0)</f>
        <v>0</v>
      </c>
      <c r="BI453" s="215">
        <f>IF(N453="nulová",J453,0)</f>
        <v>0</v>
      </c>
      <c r="BJ453" s="20" t="s">
        <v>138</v>
      </c>
      <c r="BK453" s="215">
        <f>ROUND(I453*H453,2)</f>
        <v>0</v>
      </c>
      <c r="BL453" s="20" t="s">
        <v>225</v>
      </c>
      <c r="BM453" s="214" t="s">
        <v>936</v>
      </c>
    </row>
    <row r="454" s="2" customFormat="1">
      <c r="A454" s="41"/>
      <c r="B454" s="42"/>
      <c r="C454" s="43"/>
      <c r="D454" s="216" t="s">
        <v>147</v>
      </c>
      <c r="E454" s="43"/>
      <c r="F454" s="217" t="s">
        <v>937</v>
      </c>
      <c r="G454" s="43"/>
      <c r="H454" s="43"/>
      <c r="I454" s="218"/>
      <c r="J454" s="43"/>
      <c r="K454" s="43"/>
      <c r="L454" s="47"/>
      <c r="M454" s="219"/>
      <c r="N454" s="220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147</v>
      </c>
      <c r="AU454" s="20" t="s">
        <v>138</v>
      </c>
    </row>
    <row r="455" s="2" customFormat="1" ht="16.5" customHeight="1">
      <c r="A455" s="41"/>
      <c r="B455" s="42"/>
      <c r="C455" s="233" t="s">
        <v>938</v>
      </c>
      <c r="D455" s="233" t="s">
        <v>151</v>
      </c>
      <c r="E455" s="234" t="s">
        <v>939</v>
      </c>
      <c r="F455" s="235" t="s">
        <v>940</v>
      </c>
      <c r="G455" s="236" t="s">
        <v>162</v>
      </c>
      <c r="H455" s="237">
        <v>4</v>
      </c>
      <c r="I455" s="238"/>
      <c r="J455" s="239">
        <f>ROUND(I455*H455,2)</f>
        <v>0</v>
      </c>
      <c r="K455" s="235" t="s">
        <v>19</v>
      </c>
      <c r="L455" s="240"/>
      <c r="M455" s="241" t="s">
        <v>19</v>
      </c>
      <c r="N455" s="242" t="s">
        <v>43</v>
      </c>
      <c r="O455" s="87"/>
      <c r="P455" s="212">
        <f>O455*H455</f>
        <v>0</v>
      </c>
      <c r="Q455" s="212">
        <v>0.001</v>
      </c>
      <c r="R455" s="212">
        <f>Q455*H455</f>
        <v>0.0040000000000000001</v>
      </c>
      <c r="S455" s="212">
        <v>0</v>
      </c>
      <c r="T455" s="213">
        <f>S455*H455</f>
        <v>0</v>
      </c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R455" s="214" t="s">
        <v>311</v>
      </c>
      <c r="AT455" s="214" t="s">
        <v>151</v>
      </c>
      <c r="AU455" s="214" t="s">
        <v>138</v>
      </c>
      <c r="AY455" s="20" t="s">
        <v>137</v>
      </c>
      <c r="BE455" s="215">
        <f>IF(N455="základní",J455,0)</f>
        <v>0</v>
      </c>
      <c r="BF455" s="215">
        <f>IF(N455="snížená",J455,0)</f>
        <v>0</v>
      </c>
      <c r="BG455" s="215">
        <f>IF(N455="zákl. přenesená",J455,0)</f>
        <v>0</v>
      </c>
      <c r="BH455" s="215">
        <f>IF(N455="sníž. přenesená",J455,0)</f>
        <v>0</v>
      </c>
      <c r="BI455" s="215">
        <f>IF(N455="nulová",J455,0)</f>
        <v>0</v>
      </c>
      <c r="BJ455" s="20" t="s">
        <v>138</v>
      </c>
      <c r="BK455" s="215">
        <f>ROUND(I455*H455,2)</f>
        <v>0</v>
      </c>
      <c r="BL455" s="20" t="s">
        <v>225</v>
      </c>
      <c r="BM455" s="214" t="s">
        <v>941</v>
      </c>
    </row>
    <row r="456" s="2" customFormat="1" ht="24.15" customHeight="1">
      <c r="A456" s="41"/>
      <c r="B456" s="42"/>
      <c r="C456" s="203" t="s">
        <v>942</v>
      </c>
      <c r="D456" s="203" t="s">
        <v>140</v>
      </c>
      <c r="E456" s="204" t="s">
        <v>943</v>
      </c>
      <c r="F456" s="205" t="s">
        <v>944</v>
      </c>
      <c r="G456" s="206" t="s">
        <v>162</v>
      </c>
      <c r="H456" s="207">
        <v>1</v>
      </c>
      <c r="I456" s="208"/>
      <c r="J456" s="209">
        <f>ROUND(I456*H456,2)</f>
        <v>0</v>
      </c>
      <c r="K456" s="205" t="s">
        <v>144</v>
      </c>
      <c r="L456" s="47"/>
      <c r="M456" s="210" t="s">
        <v>19</v>
      </c>
      <c r="N456" s="211" t="s">
        <v>43</v>
      </c>
      <c r="O456" s="87"/>
      <c r="P456" s="212">
        <f>O456*H456</f>
        <v>0</v>
      </c>
      <c r="Q456" s="212">
        <v>0</v>
      </c>
      <c r="R456" s="212">
        <f>Q456*H456</f>
        <v>0</v>
      </c>
      <c r="S456" s="212">
        <v>0</v>
      </c>
      <c r="T456" s="213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14" t="s">
        <v>225</v>
      </c>
      <c r="AT456" s="214" t="s">
        <v>140</v>
      </c>
      <c r="AU456" s="214" t="s">
        <v>138</v>
      </c>
      <c r="AY456" s="20" t="s">
        <v>137</v>
      </c>
      <c r="BE456" s="215">
        <f>IF(N456="základní",J456,0)</f>
        <v>0</v>
      </c>
      <c r="BF456" s="215">
        <f>IF(N456="snížená",J456,0)</f>
        <v>0</v>
      </c>
      <c r="BG456" s="215">
        <f>IF(N456="zákl. přenesená",J456,0)</f>
        <v>0</v>
      </c>
      <c r="BH456" s="215">
        <f>IF(N456="sníž. přenesená",J456,0)</f>
        <v>0</v>
      </c>
      <c r="BI456" s="215">
        <f>IF(N456="nulová",J456,0)</f>
        <v>0</v>
      </c>
      <c r="BJ456" s="20" t="s">
        <v>138</v>
      </c>
      <c r="BK456" s="215">
        <f>ROUND(I456*H456,2)</f>
        <v>0</v>
      </c>
      <c r="BL456" s="20" t="s">
        <v>225</v>
      </c>
      <c r="BM456" s="214" t="s">
        <v>945</v>
      </c>
    </row>
    <row r="457" s="2" customFormat="1">
      <c r="A457" s="41"/>
      <c r="B457" s="42"/>
      <c r="C457" s="43"/>
      <c r="D457" s="216" t="s">
        <v>147</v>
      </c>
      <c r="E457" s="43"/>
      <c r="F457" s="217" t="s">
        <v>946</v>
      </c>
      <c r="G457" s="43"/>
      <c r="H457" s="43"/>
      <c r="I457" s="218"/>
      <c r="J457" s="43"/>
      <c r="K457" s="43"/>
      <c r="L457" s="47"/>
      <c r="M457" s="219"/>
      <c r="N457" s="220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147</v>
      </c>
      <c r="AU457" s="20" t="s">
        <v>138</v>
      </c>
    </row>
    <row r="458" s="2" customFormat="1" ht="24.15" customHeight="1">
      <c r="A458" s="41"/>
      <c r="B458" s="42"/>
      <c r="C458" s="203" t="s">
        <v>947</v>
      </c>
      <c r="D458" s="203" t="s">
        <v>140</v>
      </c>
      <c r="E458" s="204" t="s">
        <v>948</v>
      </c>
      <c r="F458" s="205" t="s">
        <v>949</v>
      </c>
      <c r="G458" s="206" t="s">
        <v>457</v>
      </c>
      <c r="H458" s="265"/>
      <c r="I458" s="208"/>
      <c r="J458" s="209">
        <f>ROUND(I458*H458,2)</f>
        <v>0</v>
      </c>
      <c r="K458" s="205" t="s">
        <v>144</v>
      </c>
      <c r="L458" s="47"/>
      <c r="M458" s="210" t="s">
        <v>19</v>
      </c>
      <c r="N458" s="211" t="s">
        <v>43</v>
      </c>
      <c r="O458" s="87"/>
      <c r="P458" s="212">
        <f>O458*H458</f>
        <v>0</v>
      </c>
      <c r="Q458" s="212">
        <v>0</v>
      </c>
      <c r="R458" s="212">
        <f>Q458*H458</f>
        <v>0</v>
      </c>
      <c r="S458" s="212">
        <v>0</v>
      </c>
      <c r="T458" s="213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14" t="s">
        <v>225</v>
      </c>
      <c r="AT458" s="214" t="s">
        <v>140</v>
      </c>
      <c r="AU458" s="214" t="s">
        <v>138</v>
      </c>
      <c r="AY458" s="20" t="s">
        <v>137</v>
      </c>
      <c r="BE458" s="215">
        <f>IF(N458="základní",J458,0)</f>
        <v>0</v>
      </c>
      <c r="BF458" s="215">
        <f>IF(N458="snížená",J458,0)</f>
        <v>0</v>
      </c>
      <c r="BG458" s="215">
        <f>IF(N458="zákl. přenesená",J458,0)</f>
        <v>0</v>
      </c>
      <c r="BH458" s="215">
        <f>IF(N458="sníž. přenesená",J458,0)</f>
        <v>0</v>
      </c>
      <c r="BI458" s="215">
        <f>IF(N458="nulová",J458,0)</f>
        <v>0</v>
      </c>
      <c r="BJ458" s="20" t="s">
        <v>138</v>
      </c>
      <c r="BK458" s="215">
        <f>ROUND(I458*H458,2)</f>
        <v>0</v>
      </c>
      <c r="BL458" s="20" t="s">
        <v>225</v>
      </c>
      <c r="BM458" s="214" t="s">
        <v>950</v>
      </c>
    </row>
    <row r="459" s="2" customFormat="1">
      <c r="A459" s="41"/>
      <c r="B459" s="42"/>
      <c r="C459" s="43"/>
      <c r="D459" s="216" t="s">
        <v>147</v>
      </c>
      <c r="E459" s="43"/>
      <c r="F459" s="217" t="s">
        <v>951</v>
      </c>
      <c r="G459" s="43"/>
      <c r="H459" s="43"/>
      <c r="I459" s="218"/>
      <c r="J459" s="43"/>
      <c r="K459" s="43"/>
      <c r="L459" s="47"/>
      <c r="M459" s="219"/>
      <c r="N459" s="220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147</v>
      </c>
      <c r="AU459" s="20" t="s">
        <v>138</v>
      </c>
    </row>
    <row r="460" s="12" customFormat="1" ht="22.8" customHeight="1">
      <c r="A460" s="12"/>
      <c r="B460" s="187"/>
      <c r="C460" s="188"/>
      <c r="D460" s="189" t="s">
        <v>70</v>
      </c>
      <c r="E460" s="201" t="s">
        <v>952</v>
      </c>
      <c r="F460" s="201" t="s">
        <v>953</v>
      </c>
      <c r="G460" s="188"/>
      <c r="H460" s="188"/>
      <c r="I460" s="191"/>
      <c r="J460" s="202">
        <f>BK460</f>
        <v>0</v>
      </c>
      <c r="K460" s="188"/>
      <c r="L460" s="193"/>
      <c r="M460" s="194"/>
      <c r="N460" s="195"/>
      <c r="O460" s="195"/>
      <c r="P460" s="196">
        <f>SUM(P461:P475)</f>
        <v>0</v>
      </c>
      <c r="Q460" s="195"/>
      <c r="R460" s="196">
        <f>SUM(R461:R475)</f>
        <v>0.0036600000000000001</v>
      </c>
      <c r="S460" s="195"/>
      <c r="T460" s="197">
        <f>SUM(T461:T475)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198" t="s">
        <v>138</v>
      </c>
      <c r="AT460" s="199" t="s">
        <v>70</v>
      </c>
      <c r="AU460" s="199" t="s">
        <v>79</v>
      </c>
      <c r="AY460" s="198" t="s">
        <v>137</v>
      </c>
      <c r="BK460" s="200">
        <f>SUM(BK461:BK475)</f>
        <v>0</v>
      </c>
    </row>
    <row r="461" s="2" customFormat="1" ht="16.5" customHeight="1">
      <c r="A461" s="41"/>
      <c r="B461" s="42"/>
      <c r="C461" s="203" t="s">
        <v>954</v>
      </c>
      <c r="D461" s="203" t="s">
        <v>140</v>
      </c>
      <c r="E461" s="204" t="s">
        <v>955</v>
      </c>
      <c r="F461" s="205" t="s">
        <v>956</v>
      </c>
      <c r="G461" s="206" t="s">
        <v>252</v>
      </c>
      <c r="H461" s="207">
        <v>40</v>
      </c>
      <c r="I461" s="208"/>
      <c r="J461" s="209">
        <f>ROUND(I461*H461,2)</f>
        <v>0</v>
      </c>
      <c r="K461" s="205" t="s">
        <v>144</v>
      </c>
      <c r="L461" s="47"/>
      <c r="M461" s="210" t="s">
        <v>19</v>
      </c>
      <c r="N461" s="211" t="s">
        <v>43</v>
      </c>
      <c r="O461" s="87"/>
      <c r="P461" s="212">
        <f>O461*H461</f>
        <v>0</v>
      </c>
      <c r="Q461" s="212">
        <v>0</v>
      </c>
      <c r="R461" s="212">
        <f>Q461*H461</f>
        <v>0</v>
      </c>
      <c r="S461" s="212">
        <v>0</v>
      </c>
      <c r="T461" s="213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14" t="s">
        <v>225</v>
      </c>
      <c r="AT461" s="214" t="s">
        <v>140</v>
      </c>
      <c r="AU461" s="214" t="s">
        <v>138</v>
      </c>
      <c r="AY461" s="20" t="s">
        <v>137</v>
      </c>
      <c r="BE461" s="215">
        <f>IF(N461="základní",J461,0)</f>
        <v>0</v>
      </c>
      <c r="BF461" s="215">
        <f>IF(N461="snížená",J461,0)</f>
        <v>0</v>
      </c>
      <c r="BG461" s="215">
        <f>IF(N461="zákl. přenesená",J461,0)</f>
        <v>0</v>
      </c>
      <c r="BH461" s="215">
        <f>IF(N461="sníž. přenesená",J461,0)</f>
        <v>0</v>
      </c>
      <c r="BI461" s="215">
        <f>IF(N461="nulová",J461,0)</f>
        <v>0</v>
      </c>
      <c r="BJ461" s="20" t="s">
        <v>138</v>
      </c>
      <c r="BK461" s="215">
        <f>ROUND(I461*H461,2)</f>
        <v>0</v>
      </c>
      <c r="BL461" s="20" t="s">
        <v>225</v>
      </c>
      <c r="BM461" s="214" t="s">
        <v>957</v>
      </c>
    </row>
    <row r="462" s="2" customFormat="1">
      <c r="A462" s="41"/>
      <c r="B462" s="42"/>
      <c r="C462" s="43"/>
      <c r="D462" s="216" t="s">
        <v>147</v>
      </c>
      <c r="E462" s="43"/>
      <c r="F462" s="217" t="s">
        <v>958</v>
      </c>
      <c r="G462" s="43"/>
      <c r="H462" s="43"/>
      <c r="I462" s="218"/>
      <c r="J462" s="43"/>
      <c r="K462" s="43"/>
      <c r="L462" s="47"/>
      <c r="M462" s="219"/>
      <c r="N462" s="220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147</v>
      </c>
      <c r="AU462" s="20" t="s">
        <v>138</v>
      </c>
    </row>
    <row r="463" s="2" customFormat="1" ht="16.5" customHeight="1">
      <c r="A463" s="41"/>
      <c r="B463" s="42"/>
      <c r="C463" s="233" t="s">
        <v>959</v>
      </c>
      <c r="D463" s="233" t="s">
        <v>151</v>
      </c>
      <c r="E463" s="234" t="s">
        <v>960</v>
      </c>
      <c r="F463" s="235" t="s">
        <v>961</v>
      </c>
      <c r="G463" s="236" t="s">
        <v>252</v>
      </c>
      <c r="H463" s="237">
        <v>48</v>
      </c>
      <c r="I463" s="238"/>
      <c r="J463" s="239">
        <f>ROUND(I463*H463,2)</f>
        <v>0</v>
      </c>
      <c r="K463" s="235" t="s">
        <v>144</v>
      </c>
      <c r="L463" s="240"/>
      <c r="M463" s="241" t="s">
        <v>19</v>
      </c>
      <c r="N463" s="242" t="s">
        <v>43</v>
      </c>
      <c r="O463" s="87"/>
      <c r="P463" s="212">
        <f>O463*H463</f>
        <v>0</v>
      </c>
      <c r="Q463" s="212">
        <v>5.0000000000000002E-05</v>
      </c>
      <c r="R463" s="212">
        <f>Q463*H463</f>
        <v>0.0024000000000000002</v>
      </c>
      <c r="S463" s="212">
        <v>0</v>
      </c>
      <c r="T463" s="213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14" t="s">
        <v>311</v>
      </c>
      <c r="AT463" s="214" t="s">
        <v>151</v>
      </c>
      <c r="AU463" s="214" t="s">
        <v>138</v>
      </c>
      <c r="AY463" s="20" t="s">
        <v>137</v>
      </c>
      <c r="BE463" s="215">
        <f>IF(N463="základní",J463,0)</f>
        <v>0</v>
      </c>
      <c r="BF463" s="215">
        <f>IF(N463="snížená",J463,0)</f>
        <v>0</v>
      </c>
      <c r="BG463" s="215">
        <f>IF(N463="zákl. přenesená",J463,0)</f>
        <v>0</v>
      </c>
      <c r="BH463" s="215">
        <f>IF(N463="sníž. přenesená",J463,0)</f>
        <v>0</v>
      </c>
      <c r="BI463" s="215">
        <f>IF(N463="nulová",J463,0)</f>
        <v>0</v>
      </c>
      <c r="BJ463" s="20" t="s">
        <v>138</v>
      </c>
      <c r="BK463" s="215">
        <f>ROUND(I463*H463,2)</f>
        <v>0</v>
      </c>
      <c r="BL463" s="20" t="s">
        <v>225</v>
      </c>
      <c r="BM463" s="214" t="s">
        <v>962</v>
      </c>
    </row>
    <row r="464" s="13" customFormat="1">
      <c r="A464" s="13"/>
      <c r="B464" s="221"/>
      <c r="C464" s="222"/>
      <c r="D464" s="223" t="s">
        <v>149</v>
      </c>
      <c r="E464" s="224" t="s">
        <v>19</v>
      </c>
      <c r="F464" s="225" t="s">
        <v>963</v>
      </c>
      <c r="G464" s="222"/>
      <c r="H464" s="226">
        <v>48</v>
      </c>
      <c r="I464" s="227"/>
      <c r="J464" s="222"/>
      <c r="K464" s="222"/>
      <c r="L464" s="228"/>
      <c r="M464" s="229"/>
      <c r="N464" s="230"/>
      <c r="O464" s="230"/>
      <c r="P464" s="230"/>
      <c r="Q464" s="230"/>
      <c r="R464" s="230"/>
      <c r="S464" s="230"/>
      <c r="T464" s="23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2" t="s">
        <v>149</v>
      </c>
      <c r="AU464" s="232" t="s">
        <v>138</v>
      </c>
      <c r="AV464" s="13" t="s">
        <v>138</v>
      </c>
      <c r="AW464" s="13" t="s">
        <v>32</v>
      </c>
      <c r="AX464" s="13" t="s">
        <v>71</v>
      </c>
      <c r="AY464" s="232" t="s">
        <v>137</v>
      </c>
    </row>
    <row r="465" s="15" customFormat="1">
      <c r="A465" s="15"/>
      <c r="B465" s="254"/>
      <c r="C465" s="255"/>
      <c r="D465" s="223" t="s">
        <v>149</v>
      </c>
      <c r="E465" s="256" t="s">
        <v>19</v>
      </c>
      <c r="F465" s="257" t="s">
        <v>365</v>
      </c>
      <c r="G465" s="255"/>
      <c r="H465" s="258">
        <v>48</v>
      </c>
      <c r="I465" s="259"/>
      <c r="J465" s="255"/>
      <c r="K465" s="255"/>
      <c r="L465" s="260"/>
      <c r="M465" s="261"/>
      <c r="N465" s="262"/>
      <c r="O465" s="262"/>
      <c r="P465" s="262"/>
      <c r="Q465" s="262"/>
      <c r="R465" s="262"/>
      <c r="S465" s="262"/>
      <c r="T465" s="263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4" t="s">
        <v>149</v>
      </c>
      <c r="AU465" s="264" t="s">
        <v>138</v>
      </c>
      <c r="AV465" s="15" t="s">
        <v>145</v>
      </c>
      <c r="AW465" s="15" t="s">
        <v>32</v>
      </c>
      <c r="AX465" s="15" t="s">
        <v>79</v>
      </c>
      <c r="AY465" s="264" t="s">
        <v>137</v>
      </c>
    </row>
    <row r="466" s="2" customFormat="1" ht="16.5" customHeight="1">
      <c r="A466" s="41"/>
      <c r="B466" s="42"/>
      <c r="C466" s="203" t="s">
        <v>964</v>
      </c>
      <c r="D466" s="203" t="s">
        <v>140</v>
      </c>
      <c r="E466" s="204" t="s">
        <v>965</v>
      </c>
      <c r="F466" s="205" t="s">
        <v>966</v>
      </c>
      <c r="G466" s="206" t="s">
        <v>162</v>
      </c>
      <c r="H466" s="207">
        <v>1</v>
      </c>
      <c r="I466" s="208"/>
      <c r="J466" s="209">
        <f>ROUND(I466*H466,2)</f>
        <v>0</v>
      </c>
      <c r="K466" s="205" t="s">
        <v>144</v>
      </c>
      <c r="L466" s="47"/>
      <c r="M466" s="210" t="s">
        <v>19</v>
      </c>
      <c r="N466" s="211" t="s">
        <v>43</v>
      </c>
      <c r="O466" s="87"/>
      <c r="P466" s="212">
        <f>O466*H466</f>
        <v>0</v>
      </c>
      <c r="Q466" s="212">
        <v>0</v>
      </c>
      <c r="R466" s="212">
        <f>Q466*H466</f>
        <v>0</v>
      </c>
      <c r="S466" s="212">
        <v>0</v>
      </c>
      <c r="T466" s="213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14" t="s">
        <v>225</v>
      </c>
      <c r="AT466" s="214" t="s">
        <v>140</v>
      </c>
      <c r="AU466" s="214" t="s">
        <v>138</v>
      </c>
      <c r="AY466" s="20" t="s">
        <v>137</v>
      </c>
      <c r="BE466" s="215">
        <f>IF(N466="základní",J466,0)</f>
        <v>0</v>
      </c>
      <c r="BF466" s="215">
        <f>IF(N466="snížená",J466,0)</f>
        <v>0</v>
      </c>
      <c r="BG466" s="215">
        <f>IF(N466="zákl. přenesená",J466,0)</f>
        <v>0</v>
      </c>
      <c r="BH466" s="215">
        <f>IF(N466="sníž. přenesená",J466,0)</f>
        <v>0</v>
      </c>
      <c r="BI466" s="215">
        <f>IF(N466="nulová",J466,0)</f>
        <v>0</v>
      </c>
      <c r="BJ466" s="20" t="s">
        <v>138</v>
      </c>
      <c r="BK466" s="215">
        <f>ROUND(I466*H466,2)</f>
        <v>0</v>
      </c>
      <c r="BL466" s="20" t="s">
        <v>225</v>
      </c>
      <c r="BM466" s="214" t="s">
        <v>967</v>
      </c>
    </row>
    <row r="467" s="2" customFormat="1">
      <c r="A467" s="41"/>
      <c r="B467" s="42"/>
      <c r="C467" s="43"/>
      <c r="D467" s="216" t="s">
        <v>147</v>
      </c>
      <c r="E467" s="43"/>
      <c r="F467" s="217" t="s">
        <v>968</v>
      </c>
      <c r="G467" s="43"/>
      <c r="H467" s="43"/>
      <c r="I467" s="218"/>
      <c r="J467" s="43"/>
      <c r="K467" s="43"/>
      <c r="L467" s="47"/>
      <c r="M467" s="219"/>
      <c r="N467" s="220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147</v>
      </c>
      <c r="AU467" s="20" t="s">
        <v>138</v>
      </c>
    </row>
    <row r="468" s="2" customFormat="1" ht="16.5" customHeight="1">
      <c r="A468" s="41"/>
      <c r="B468" s="42"/>
      <c r="C468" s="233" t="s">
        <v>969</v>
      </c>
      <c r="D468" s="233" t="s">
        <v>151</v>
      </c>
      <c r="E468" s="234" t="s">
        <v>970</v>
      </c>
      <c r="F468" s="235" t="s">
        <v>971</v>
      </c>
      <c r="G468" s="236" t="s">
        <v>162</v>
      </c>
      <c r="H468" s="237">
        <v>1</v>
      </c>
      <c r="I468" s="238"/>
      <c r="J468" s="239">
        <f>ROUND(I468*H468,2)</f>
        <v>0</v>
      </c>
      <c r="K468" s="235" t="s">
        <v>144</v>
      </c>
      <c r="L468" s="240"/>
      <c r="M468" s="241" t="s">
        <v>19</v>
      </c>
      <c r="N468" s="242" t="s">
        <v>43</v>
      </c>
      <c r="O468" s="87"/>
      <c r="P468" s="212">
        <f>O468*H468</f>
        <v>0</v>
      </c>
      <c r="Q468" s="212">
        <v>0.00025999999999999998</v>
      </c>
      <c r="R468" s="212">
        <f>Q468*H468</f>
        <v>0.00025999999999999998</v>
      </c>
      <c r="S468" s="212">
        <v>0</v>
      </c>
      <c r="T468" s="213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14" t="s">
        <v>311</v>
      </c>
      <c r="AT468" s="214" t="s">
        <v>151</v>
      </c>
      <c r="AU468" s="214" t="s">
        <v>138</v>
      </c>
      <c r="AY468" s="20" t="s">
        <v>137</v>
      </c>
      <c r="BE468" s="215">
        <f>IF(N468="základní",J468,0)</f>
        <v>0</v>
      </c>
      <c r="BF468" s="215">
        <f>IF(N468="snížená",J468,0)</f>
        <v>0</v>
      </c>
      <c r="BG468" s="215">
        <f>IF(N468="zákl. přenesená",J468,0)</f>
        <v>0</v>
      </c>
      <c r="BH468" s="215">
        <f>IF(N468="sníž. přenesená",J468,0)</f>
        <v>0</v>
      </c>
      <c r="BI468" s="215">
        <f>IF(N468="nulová",J468,0)</f>
        <v>0</v>
      </c>
      <c r="BJ468" s="20" t="s">
        <v>138</v>
      </c>
      <c r="BK468" s="215">
        <f>ROUND(I468*H468,2)</f>
        <v>0</v>
      </c>
      <c r="BL468" s="20" t="s">
        <v>225</v>
      </c>
      <c r="BM468" s="214" t="s">
        <v>972</v>
      </c>
    </row>
    <row r="469" s="2" customFormat="1" ht="16.5" customHeight="1">
      <c r="A469" s="41"/>
      <c r="B469" s="42"/>
      <c r="C469" s="203" t="s">
        <v>973</v>
      </c>
      <c r="D469" s="203" t="s">
        <v>140</v>
      </c>
      <c r="E469" s="204" t="s">
        <v>974</v>
      </c>
      <c r="F469" s="205" t="s">
        <v>975</v>
      </c>
      <c r="G469" s="206" t="s">
        <v>162</v>
      </c>
      <c r="H469" s="207">
        <v>1</v>
      </c>
      <c r="I469" s="208"/>
      <c r="J469" s="209">
        <f>ROUND(I469*H469,2)</f>
        <v>0</v>
      </c>
      <c r="K469" s="205" t="s">
        <v>144</v>
      </c>
      <c r="L469" s="47"/>
      <c r="M469" s="210" t="s">
        <v>19</v>
      </c>
      <c r="N469" s="211" t="s">
        <v>43</v>
      </c>
      <c r="O469" s="87"/>
      <c r="P469" s="212">
        <f>O469*H469</f>
        <v>0</v>
      </c>
      <c r="Q469" s="212">
        <v>0</v>
      </c>
      <c r="R469" s="212">
        <f>Q469*H469</f>
        <v>0</v>
      </c>
      <c r="S469" s="212">
        <v>0</v>
      </c>
      <c r="T469" s="213">
        <f>S469*H469</f>
        <v>0</v>
      </c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R469" s="214" t="s">
        <v>225</v>
      </c>
      <c r="AT469" s="214" t="s">
        <v>140</v>
      </c>
      <c r="AU469" s="214" t="s">
        <v>138</v>
      </c>
      <c r="AY469" s="20" t="s">
        <v>137</v>
      </c>
      <c r="BE469" s="215">
        <f>IF(N469="základní",J469,0)</f>
        <v>0</v>
      </c>
      <c r="BF469" s="215">
        <f>IF(N469="snížená",J469,0)</f>
        <v>0</v>
      </c>
      <c r="BG469" s="215">
        <f>IF(N469="zákl. přenesená",J469,0)</f>
        <v>0</v>
      </c>
      <c r="BH469" s="215">
        <f>IF(N469="sníž. přenesená",J469,0)</f>
        <v>0</v>
      </c>
      <c r="BI469" s="215">
        <f>IF(N469="nulová",J469,0)</f>
        <v>0</v>
      </c>
      <c r="BJ469" s="20" t="s">
        <v>138</v>
      </c>
      <c r="BK469" s="215">
        <f>ROUND(I469*H469,2)</f>
        <v>0</v>
      </c>
      <c r="BL469" s="20" t="s">
        <v>225</v>
      </c>
      <c r="BM469" s="214" t="s">
        <v>976</v>
      </c>
    </row>
    <row r="470" s="2" customFormat="1">
      <c r="A470" s="41"/>
      <c r="B470" s="42"/>
      <c r="C470" s="43"/>
      <c r="D470" s="216" t="s">
        <v>147</v>
      </c>
      <c r="E470" s="43"/>
      <c r="F470" s="217" t="s">
        <v>977</v>
      </c>
      <c r="G470" s="43"/>
      <c r="H470" s="43"/>
      <c r="I470" s="218"/>
      <c r="J470" s="43"/>
      <c r="K470" s="43"/>
      <c r="L470" s="47"/>
      <c r="M470" s="219"/>
      <c r="N470" s="220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20" t="s">
        <v>147</v>
      </c>
      <c r="AU470" s="20" t="s">
        <v>138</v>
      </c>
    </row>
    <row r="471" s="2" customFormat="1" ht="16.5" customHeight="1">
      <c r="A471" s="41"/>
      <c r="B471" s="42"/>
      <c r="C471" s="233" t="s">
        <v>978</v>
      </c>
      <c r="D471" s="233" t="s">
        <v>151</v>
      </c>
      <c r="E471" s="234" t="s">
        <v>979</v>
      </c>
      <c r="F471" s="235" t="s">
        <v>980</v>
      </c>
      <c r="G471" s="236" t="s">
        <v>162</v>
      </c>
      <c r="H471" s="237">
        <v>1</v>
      </c>
      <c r="I471" s="238"/>
      <c r="J471" s="239">
        <f>ROUND(I471*H471,2)</f>
        <v>0</v>
      </c>
      <c r="K471" s="235" t="s">
        <v>144</v>
      </c>
      <c r="L471" s="240"/>
      <c r="M471" s="241" t="s">
        <v>19</v>
      </c>
      <c r="N471" s="242" t="s">
        <v>43</v>
      </c>
      <c r="O471" s="87"/>
      <c r="P471" s="212">
        <f>O471*H471</f>
        <v>0</v>
      </c>
      <c r="Q471" s="212">
        <v>0.001</v>
      </c>
      <c r="R471" s="212">
        <f>Q471*H471</f>
        <v>0.001</v>
      </c>
      <c r="S471" s="212">
        <v>0</v>
      </c>
      <c r="T471" s="213">
        <f>S471*H471</f>
        <v>0</v>
      </c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R471" s="214" t="s">
        <v>311</v>
      </c>
      <c r="AT471" s="214" t="s">
        <v>151</v>
      </c>
      <c r="AU471" s="214" t="s">
        <v>138</v>
      </c>
      <c r="AY471" s="20" t="s">
        <v>137</v>
      </c>
      <c r="BE471" s="215">
        <f>IF(N471="základní",J471,0)</f>
        <v>0</v>
      </c>
      <c r="BF471" s="215">
        <f>IF(N471="snížená",J471,0)</f>
        <v>0</v>
      </c>
      <c r="BG471" s="215">
        <f>IF(N471="zákl. přenesená",J471,0)</f>
        <v>0</v>
      </c>
      <c r="BH471" s="215">
        <f>IF(N471="sníž. přenesená",J471,0)</f>
        <v>0</v>
      </c>
      <c r="BI471" s="215">
        <f>IF(N471="nulová",J471,0)</f>
        <v>0</v>
      </c>
      <c r="BJ471" s="20" t="s">
        <v>138</v>
      </c>
      <c r="BK471" s="215">
        <f>ROUND(I471*H471,2)</f>
        <v>0</v>
      </c>
      <c r="BL471" s="20" t="s">
        <v>225</v>
      </c>
      <c r="BM471" s="214" t="s">
        <v>981</v>
      </c>
    </row>
    <row r="472" s="2" customFormat="1" ht="16.5" customHeight="1">
      <c r="A472" s="41"/>
      <c r="B472" s="42"/>
      <c r="C472" s="203" t="s">
        <v>982</v>
      </c>
      <c r="D472" s="203" t="s">
        <v>140</v>
      </c>
      <c r="E472" s="204" t="s">
        <v>983</v>
      </c>
      <c r="F472" s="205" t="s">
        <v>984</v>
      </c>
      <c r="G472" s="206" t="s">
        <v>162</v>
      </c>
      <c r="H472" s="207">
        <v>2</v>
      </c>
      <c r="I472" s="208"/>
      <c r="J472" s="209">
        <f>ROUND(I472*H472,2)</f>
        <v>0</v>
      </c>
      <c r="K472" s="205" t="s">
        <v>144</v>
      </c>
      <c r="L472" s="47"/>
      <c r="M472" s="210" t="s">
        <v>19</v>
      </c>
      <c r="N472" s="211" t="s">
        <v>43</v>
      </c>
      <c r="O472" s="87"/>
      <c r="P472" s="212">
        <f>O472*H472</f>
        <v>0</v>
      </c>
      <c r="Q472" s="212">
        <v>0</v>
      </c>
      <c r="R472" s="212">
        <f>Q472*H472</f>
        <v>0</v>
      </c>
      <c r="S472" s="212">
        <v>0</v>
      </c>
      <c r="T472" s="213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14" t="s">
        <v>225</v>
      </c>
      <c r="AT472" s="214" t="s">
        <v>140</v>
      </c>
      <c r="AU472" s="214" t="s">
        <v>138</v>
      </c>
      <c r="AY472" s="20" t="s">
        <v>137</v>
      </c>
      <c r="BE472" s="215">
        <f>IF(N472="základní",J472,0)</f>
        <v>0</v>
      </c>
      <c r="BF472" s="215">
        <f>IF(N472="snížená",J472,0)</f>
        <v>0</v>
      </c>
      <c r="BG472" s="215">
        <f>IF(N472="zákl. přenesená",J472,0)</f>
        <v>0</v>
      </c>
      <c r="BH472" s="215">
        <f>IF(N472="sníž. přenesená",J472,0)</f>
        <v>0</v>
      </c>
      <c r="BI472" s="215">
        <f>IF(N472="nulová",J472,0)</f>
        <v>0</v>
      </c>
      <c r="BJ472" s="20" t="s">
        <v>138</v>
      </c>
      <c r="BK472" s="215">
        <f>ROUND(I472*H472,2)</f>
        <v>0</v>
      </c>
      <c r="BL472" s="20" t="s">
        <v>225</v>
      </c>
      <c r="BM472" s="214" t="s">
        <v>985</v>
      </c>
    </row>
    <row r="473" s="2" customFormat="1">
      <c r="A473" s="41"/>
      <c r="B473" s="42"/>
      <c r="C473" s="43"/>
      <c r="D473" s="216" t="s">
        <v>147</v>
      </c>
      <c r="E473" s="43"/>
      <c r="F473" s="217" t="s">
        <v>986</v>
      </c>
      <c r="G473" s="43"/>
      <c r="H473" s="43"/>
      <c r="I473" s="218"/>
      <c r="J473" s="43"/>
      <c r="K473" s="43"/>
      <c r="L473" s="47"/>
      <c r="M473" s="219"/>
      <c r="N473" s="220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147</v>
      </c>
      <c r="AU473" s="20" t="s">
        <v>138</v>
      </c>
    </row>
    <row r="474" s="2" customFormat="1" ht="24.15" customHeight="1">
      <c r="A474" s="41"/>
      <c r="B474" s="42"/>
      <c r="C474" s="203" t="s">
        <v>987</v>
      </c>
      <c r="D474" s="203" t="s">
        <v>140</v>
      </c>
      <c r="E474" s="204" t="s">
        <v>988</v>
      </c>
      <c r="F474" s="205" t="s">
        <v>989</v>
      </c>
      <c r="G474" s="206" t="s">
        <v>457</v>
      </c>
      <c r="H474" s="265"/>
      <c r="I474" s="208"/>
      <c r="J474" s="209">
        <f>ROUND(I474*H474,2)</f>
        <v>0</v>
      </c>
      <c r="K474" s="205" t="s">
        <v>144</v>
      </c>
      <c r="L474" s="47"/>
      <c r="M474" s="210" t="s">
        <v>19</v>
      </c>
      <c r="N474" s="211" t="s">
        <v>43</v>
      </c>
      <c r="O474" s="87"/>
      <c r="P474" s="212">
        <f>O474*H474</f>
        <v>0</v>
      </c>
      <c r="Q474" s="212">
        <v>0</v>
      </c>
      <c r="R474" s="212">
        <f>Q474*H474</f>
        <v>0</v>
      </c>
      <c r="S474" s="212">
        <v>0</v>
      </c>
      <c r="T474" s="213">
        <f>S474*H474</f>
        <v>0</v>
      </c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R474" s="214" t="s">
        <v>225</v>
      </c>
      <c r="AT474" s="214" t="s">
        <v>140</v>
      </c>
      <c r="AU474" s="214" t="s">
        <v>138</v>
      </c>
      <c r="AY474" s="20" t="s">
        <v>137</v>
      </c>
      <c r="BE474" s="215">
        <f>IF(N474="základní",J474,0)</f>
        <v>0</v>
      </c>
      <c r="BF474" s="215">
        <f>IF(N474="snížená",J474,0)</f>
        <v>0</v>
      </c>
      <c r="BG474" s="215">
        <f>IF(N474="zákl. přenesená",J474,0)</f>
        <v>0</v>
      </c>
      <c r="BH474" s="215">
        <f>IF(N474="sníž. přenesená",J474,0)</f>
        <v>0</v>
      </c>
      <c r="BI474" s="215">
        <f>IF(N474="nulová",J474,0)</f>
        <v>0</v>
      </c>
      <c r="BJ474" s="20" t="s">
        <v>138</v>
      </c>
      <c r="BK474" s="215">
        <f>ROUND(I474*H474,2)</f>
        <v>0</v>
      </c>
      <c r="BL474" s="20" t="s">
        <v>225</v>
      </c>
      <c r="BM474" s="214" t="s">
        <v>990</v>
      </c>
    </row>
    <row r="475" s="2" customFormat="1">
      <c r="A475" s="41"/>
      <c r="B475" s="42"/>
      <c r="C475" s="43"/>
      <c r="D475" s="216" t="s">
        <v>147</v>
      </c>
      <c r="E475" s="43"/>
      <c r="F475" s="217" t="s">
        <v>991</v>
      </c>
      <c r="G475" s="43"/>
      <c r="H475" s="43"/>
      <c r="I475" s="218"/>
      <c r="J475" s="43"/>
      <c r="K475" s="43"/>
      <c r="L475" s="47"/>
      <c r="M475" s="219"/>
      <c r="N475" s="220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147</v>
      </c>
      <c r="AU475" s="20" t="s">
        <v>138</v>
      </c>
    </row>
    <row r="476" s="12" customFormat="1" ht="22.8" customHeight="1">
      <c r="A476" s="12"/>
      <c r="B476" s="187"/>
      <c r="C476" s="188"/>
      <c r="D476" s="189" t="s">
        <v>70</v>
      </c>
      <c r="E476" s="201" t="s">
        <v>992</v>
      </c>
      <c r="F476" s="201" t="s">
        <v>993</v>
      </c>
      <c r="G476" s="188"/>
      <c r="H476" s="188"/>
      <c r="I476" s="191"/>
      <c r="J476" s="202">
        <f>BK476</f>
        <v>0</v>
      </c>
      <c r="K476" s="188"/>
      <c r="L476" s="193"/>
      <c r="M476" s="194"/>
      <c r="N476" s="195"/>
      <c r="O476" s="195"/>
      <c r="P476" s="196">
        <f>SUM(P477:P488)</f>
        <v>0</v>
      </c>
      <c r="Q476" s="195"/>
      <c r="R476" s="196">
        <f>SUM(R477:R488)</f>
        <v>0.026570000000000003</v>
      </c>
      <c r="S476" s="195"/>
      <c r="T476" s="197">
        <f>SUM(T477:T488)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198" t="s">
        <v>138</v>
      </c>
      <c r="AT476" s="199" t="s">
        <v>70</v>
      </c>
      <c r="AU476" s="199" t="s">
        <v>79</v>
      </c>
      <c r="AY476" s="198" t="s">
        <v>137</v>
      </c>
      <c r="BK476" s="200">
        <f>SUM(BK477:BK488)</f>
        <v>0</v>
      </c>
    </row>
    <row r="477" s="2" customFormat="1" ht="16.5" customHeight="1">
      <c r="A477" s="41"/>
      <c r="B477" s="42"/>
      <c r="C477" s="203" t="s">
        <v>994</v>
      </c>
      <c r="D477" s="203" t="s">
        <v>140</v>
      </c>
      <c r="E477" s="204" t="s">
        <v>995</v>
      </c>
      <c r="F477" s="205" t="s">
        <v>996</v>
      </c>
      <c r="G477" s="206" t="s">
        <v>162</v>
      </c>
      <c r="H477" s="207">
        <v>1</v>
      </c>
      <c r="I477" s="208"/>
      <c r="J477" s="209">
        <f>ROUND(I477*H477,2)</f>
        <v>0</v>
      </c>
      <c r="K477" s="205" t="s">
        <v>144</v>
      </c>
      <c r="L477" s="47"/>
      <c r="M477" s="210" t="s">
        <v>19</v>
      </c>
      <c r="N477" s="211" t="s">
        <v>43</v>
      </c>
      <c r="O477" s="87"/>
      <c r="P477" s="212">
        <f>O477*H477</f>
        <v>0</v>
      </c>
      <c r="Q477" s="212">
        <v>0</v>
      </c>
      <c r="R477" s="212">
        <f>Q477*H477</f>
        <v>0</v>
      </c>
      <c r="S477" s="212">
        <v>0</v>
      </c>
      <c r="T477" s="213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14" t="s">
        <v>225</v>
      </c>
      <c r="AT477" s="214" t="s">
        <v>140</v>
      </c>
      <c r="AU477" s="214" t="s">
        <v>138</v>
      </c>
      <c r="AY477" s="20" t="s">
        <v>137</v>
      </c>
      <c r="BE477" s="215">
        <f>IF(N477="základní",J477,0)</f>
        <v>0</v>
      </c>
      <c r="BF477" s="215">
        <f>IF(N477="snížená",J477,0)</f>
        <v>0</v>
      </c>
      <c r="BG477" s="215">
        <f>IF(N477="zákl. přenesená",J477,0)</f>
        <v>0</v>
      </c>
      <c r="BH477" s="215">
        <f>IF(N477="sníž. přenesená",J477,0)</f>
        <v>0</v>
      </c>
      <c r="BI477" s="215">
        <f>IF(N477="nulová",J477,0)</f>
        <v>0</v>
      </c>
      <c r="BJ477" s="20" t="s">
        <v>138</v>
      </c>
      <c r="BK477" s="215">
        <f>ROUND(I477*H477,2)</f>
        <v>0</v>
      </c>
      <c r="BL477" s="20" t="s">
        <v>225</v>
      </c>
      <c r="BM477" s="214" t="s">
        <v>997</v>
      </c>
    </row>
    <row r="478" s="2" customFormat="1">
      <c r="A478" s="41"/>
      <c r="B478" s="42"/>
      <c r="C478" s="43"/>
      <c r="D478" s="216" t="s">
        <v>147</v>
      </c>
      <c r="E478" s="43"/>
      <c r="F478" s="217" t="s">
        <v>998</v>
      </c>
      <c r="G478" s="43"/>
      <c r="H478" s="43"/>
      <c r="I478" s="218"/>
      <c r="J478" s="43"/>
      <c r="K478" s="43"/>
      <c r="L478" s="47"/>
      <c r="M478" s="219"/>
      <c r="N478" s="220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147</v>
      </c>
      <c r="AU478" s="20" t="s">
        <v>138</v>
      </c>
    </row>
    <row r="479" s="2" customFormat="1" ht="16.5" customHeight="1">
      <c r="A479" s="41"/>
      <c r="B479" s="42"/>
      <c r="C479" s="233" t="s">
        <v>999</v>
      </c>
      <c r="D479" s="233" t="s">
        <v>151</v>
      </c>
      <c r="E479" s="234" t="s">
        <v>1000</v>
      </c>
      <c r="F479" s="235" t="s">
        <v>1001</v>
      </c>
      <c r="G479" s="236" t="s">
        <v>162</v>
      </c>
      <c r="H479" s="237">
        <v>1</v>
      </c>
      <c r="I479" s="238"/>
      <c r="J479" s="239">
        <f>ROUND(I479*H479,2)</f>
        <v>0</v>
      </c>
      <c r="K479" s="235" t="s">
        <v>144</v>
      </c>
      <c r="L479" s="240"/>
      <c r="M479" s="241" t="s">
        <v>19</v>
      </c>
      <c r="N479" s="242" t="s">
        <v>43</v>
      </c>
      <c r="O479" s="87"/>
      <c r="P479" s="212">
        <f>O479*H479</f>
        <v>0</v>
      </c>
      <c r="Q479" s="212">
        <v>0.00056999999999999998</v>
      </c>
      <c r="R479" s="212">
        <f>Q479*H479</f>
        <v>0.00056999999999999998</v>
      </c>
      <c r="S479" s="212">
        <v>0</v>
      </c>
      <c r="T479" s="213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14" t="s">
        <v>311</v>
      </c>
      <c r="AT479" s="214" t="s">
        <v>151</v>
      </c>
      <c r="AU479" s="214" t="s">
        <v>138</v>
      </c>
      <c r="AY479" s="20" t="s">
        <v>137</v>
      </c>
      <c r="BE479" s="215">
        <f>IF(N479="základní",J479,0)</f>
        <v>0</v>
      </c>
      <c r="BF479" s="215">
        <f>IF(N479="snížená",J479,0)</f>
        <v>0</v>
      </c>
      <c r="BG479" s="215">
        <f>IF(N479="zákl. přenesená",J479,0)</f>
        <v>0</v>
      </c>
      <c r="BH479" s="215">
        <f>IF(N479="sníž. přenesená",J479,0)</f>
        <v>0</v>
      </c>
      <c r="BI479" s="215">
        <f>IF(N479="nulová",J479,0)</f>
        <v>0</v>
      </c>
      <c r="BJ479" s="20" t="s">
        <v>138</v>
      </c>
      <c r="BK479" s="215">
        <f>ROUND(I479*H479,2)</f>
        <v>0</v>
      </c>
      <c r="BL479" s="20" t="s">
        <v>225</v>
      </c>
      <c r="BM479" s="214" t="s">
        <v>1002</v>
      </c>
    </row>
    <row r="480" s="2" customFormat="1" ht="16.5" customHeight="1">
      <c r="A480" s="41"/>
      <c r="B480" s="42"/>
      <c r="C480" s="203" t="s">
        <v>1003</v>
      </c>
      <c r="D480" s="203" t="s">
        <v>140</v>
      </c>
      <c r="E480" s="204" t="s">
        <v>1004</v>
      </c>
      <c r="F480" s="205" t="s">
        <v>1005</v>
      </c>
      <c r="G480" s="206" t="s">
        <v>162</v>
      </c>
      <c r="H480" s="207">
        <v>1</v>
      </c>
      <c r="I480" s="208"/>
      <c r="J480" s="209">
        <f>ROUND(I480*H480,2)</f>
        <v>0</v>
      </c>
      <c r="K480" s="205" t="s">
        <v>144</v>
      </c>
      <c r="L480" s="47"/>
      <c r="M480" s="210" t="s">
        <v>19</v>
      </c>
      <c r="N480" s="211" t="s">
        <v>43</v>
      </c>
      <c r="O480" s="87"/>
      <c r="P480" s="212">
        <f>O480*H480</f>
        <v>0</v>
      </c>
      <c r="Q480" s="212">
        <v>0</v>
      </c>
      <c r="R480" s="212">
        <f>Q480*H480</f>
        <v>0</v>
      </c>
      <c r="S480" s="212">
        <v>0</v>
      </c>
      <c r="T480" s="213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14" t="s">
        <v>225</v>
      </c>
      <c r="AT480" s="214" t="s">
        <v>140</v>
      </c>
      <c r="AU480" s="214" t="s">
        <v>138</v>
      </c>
      <c r="AY480" s="20" t="s">
        <v>137</v>
      </c>
      <c r="BE480" s="215">
        <f>IF(N480="základní",J480,0)</f>
        <v>0</v>
      </c>
      <c r="BF480" s="215">
        <f>IF(N480="snížená",J480,0)</f>
        <v>0</v>
      </c>
      <c r="BG480" s="215">
        <f>IF(N480="zákl. přenesená",J480,0)</f>
        <v>0</v>
      </c>
      <c r="BH480" s="215">
        <f>IF(N480="sníž. přenesená",J480,0)</f>
        <v>0</v>
      </c>
      <c r="BI480" s="215">
        <f>IF(N480="nulová",J480,0)</f>
        <v>0</v>
      </c>
      <c r="BJ480" s="20" t="s">
        <v>138</v>
      </c>
      <c r="BK480" s="215">
        <f>ROUND(I480*H480,2)</f>
        <v>0</v>
      </c>
      <c r="BL480" s="20" t="s">
        <v>225</v>
      </c>
      <c r="BM480" s="214" t="s">
        <v>1006</v>
      </c>
    </row>
    <row r="481" s="2" customFormat="1">
      <c r="A481" s="41"/>
      <c r="B481" s="42"/>
      <c r="C481" s="43"/>
      <c r="D481" s="216" t="s">
        <v>147</v>
      </c>
      <c r="E481" s="43"/>
      <c r="F481" s="217" t="s">
        <v>1007</v>
      </c>
      <c r="G481" s="43"/>
      <c r="H481" s="43"/>
      <c r="I481" s="218"/>
      <c r="J481" s="43"/>
      <c r="K481" s="43"/>
      <c r="L481" s="47"/>
      <c r="M481" s="219"/>
      <c r="N481" s="220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147</v>
      </c>
      <c r="AU481" s="20" t="s">
        <v>138</v>
      </c>
    </row>
    <row r="482" s="2" customFormat="1" ht="16.5" customHeight="1">
      <c r="A482" s="41"/>
      <c r="B482" s="42"/>
      <c r="C482" s="233" t="s">
        <v>1008</v>
      </c>
      <c r="D482" s="233" t="s">
        <v>151</v>
      </c>
      <c r="E482" s="234" t="s">
        <v>1009</v>
      </c>
      <c r="F482" s="235" t="s">
        <v>1010</v>
      </c>
      <c r="G482" s="236" t="s">
        <v>162</v>
      </c>
      <c r="H482" s="237">
        <v>1</v>
      </c>
      <c r="I482" s="238"/>
      <c r="J482" s="239">
        <f>ROUND(I482*H482,2)</f>
        <v>0</v>
      </c>
      <c r="K482" s="235" t="s">
        <v>144</v>
      </c>
      <c r="L482" s="240"/>
      <c r="M482" s="241" t="s">
        <v>19</v>
      </c>
      <c r="N482" s="242" t="s">
        <v>43</v>
      </c>
      <c r="O482" s="87"/>
      <c r="P482" s="212">
        <f>O482*H482</f>
        <v>0</v>
      </c>
      <c r="Q482" s="212">
        <v>0.014</v>
      </c>
      <c r="R482" s="212">
        <f>Q482*H482</f>
        <v>0.014</v>
      </c>
      <c r="S482" s="212">
        <v>0</v>
      </c>
      <c r="T482" s="213">
        <f>S482*H482</f>
        <v>0</v>
      </c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R482" s="214" t="s">
        <v>311</v>
      </c>
      <c r="AT482" s="214" t="s">
        <v>151</v>
      </c>
      <c r="AU482" s="214" t="s">
        <v>138</v>
      </c>
      <c r="AY482" s="20" t="s">
        <v>137</v>
      </c>
      <c r="BE482" s="215">
        <f>IF(N482="základní",J482,0)</f>
        <v>0</v>
      </c>
      <c r="BF482" s="215">
        <f>IF(N482="snížená",J482,0)</f>
        <v>0</v>
      </c>
      <c r="BG482" s="215">
        <f>IF(N482="zákl. přenesená",J482,0)</f>
        <v>0</v>
      </c>
      <c r="BH482" s="215">
        <f>IF(N482="sníž. přenesená",J482,0)</f>
        <v>0</v>
      </c>
      <c r="BI482" s="215">
        <f>IF(N482="nulová",J482,0)</f>
        <v>0</v>
      </c>
      <c r="BJ482" s="20" t="s">
        <v>138</v>
      </c>
      <c r="BK482" s="215">
        <f>ROUND(I482*H482,2)</f>
        <v>0</v>
      </c>
      <c r="BL482" s="20" t="s">
        <v>225</v>
      </c>
      <c r="BM482" s="214" t="s">
        <v>1011</v>
      </c>
    </row>
    <row r="483" s="2" customFormat="1" ht="21.75" customHeight="1">
      <c r="A483" s="41"/>
      <c r="B483" s="42"/>
      <c r="C483" s="203" t="s">
        <v>1012</v>
      </c>
      <c r="D483" s="203" t="s">
        <v>140</v>
      </c>
      <c r="E483" s="204" t="s">
        <v>1013</v>
      </c>
      <c r="F483" s="205" t="s">
        <v>1014</v>
      </c>
      <c r="G483" s="206" t="s">
        <v>252</v>
      </c>
      <c r="H483" s="207">
        <v>2</v>
      </c>
      <c r="I483" s="208"/>
      <c r="J483" s="209">
        <f>ROUND(I483*H483,2)</f>
        <v>0</v>
      </c>
      <c r="K483" s="205" t="s">
        <v>144</v>
      </c>
      <c r="L483" s="47"/>
      <c r="M483" s="210" t="s">
        <v>19</v>
      </c>
      <c r="N483" s="211" t="s">
        <v>43</v>
      </c>
      <c r="O483" s="87"/>
      <c r="P483" s="212">
        <f>O483*H483</f>
        <v>0</v>
      </c>
      <c r="Q483" s="212">
        <v>0</v>
      </c>
      <c r="R483" s="212">
        <f>Q483*H483</f>
        <v>0</v>
      </c>
      <c r="S483" s="212">
        <v>0</v>
      </c>
      <c r="T483" s="213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14" t="s">
        <v>225</v>
      </c>
      <c r="AT483" s="214" t="s">
        <v>140</v>
      </c>
      <c r="AU483" s="214" t="s">
        <v>138</v>
      </c>
      <c r="AY483" s="20" t="s">
        <v>137</v>
      </c>
      <c r="BE483" s="215">
        <f>IF(N483="základní",J483,0)</f>
        <v>0</v>
      </c>
      <c r="BF483" s="215">
        <f>IF(N483="snížená",J483,0)</f>
        <v>0</v>
      </c>
      <c r="BG483" s="215">
        <f>IF(N483="zákl. přenesená",J483,0)</f>
        <v>0</v>
      </c>
      <c r="BH483" s="215">
        <f>IF(N483="sníž. přenesená",J483,0)</f>
        <v>0</v>
      </c>
      <c r="BI483" s="215">
        <f>IF(N483="nulová",J483,0)</f>
        <v>0</v>
      </c>
      <c r="BJ483" s="20" t="s">
        <v>138</v>
      </c>
      <c r="BK483" s="215">
        <f>ROUND(I483*H483,2)</f>
        <v>0</v>
      </c>
      <c r="BL483" s="20" t="s">
        <v>225</v>
      </c>
      <c r="BM483" s="214" t="s">
        <v>1015</v>
      </c>
    </row>
    <row r="484" s="2" customFormat="1">
      <c r="A484" s="41"/>
      <c r="B484" s="42"/>
      <c r="C484" s="43"/>
      <c r="D484" s="216" t="s">
        <v>147</v>
      </c>
      <c r="E484" s="43"/>
      <c r="F484" s="217" t="s">
        <v>1016</v>
      </c>
      <c r="G484" s="43"/>
      <c r="H484" s="43"/>
      <c r="I484" s="218"/>
      <c r="J484" s="43"/>
      <c r="K484" s="43"/>
      <c r="L484" s="47"/>
      <c r="M484" s="219"/>
      <c r="N484" s="220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147</v>
      </c>
      <c r="AU484" s="20" t="s">
        <v>138</v>
      </c>
    </row>
    <row r="485" s="2" customFormat="1" ht="16.5" customHeight="1">
      <c r="A485" s="41"/>
      <c r="B485" s="42"/>
      <c r="C485" s="233" t="s">
        <v>1017</v>
      </c>
      <c r="D485" s="233" t="s">
        <v>151</v>
      </c>
      <c r="E485" s="234" t="s">
        <v>1018</v>
      </c>
      <c r="F485" s="235" t="s">
        <v>1019</v>
      </c>
      <c r="G485" s="236" t="s">
        <v>162</v>
      </c>
      <c r="H485" s="237">
        <v>2.3999999999999999</v>
      </c>
      <c r="I485" s="238"/>
      <c r="J485" s="239">
        <f>ROUND(I485*H485,2)</f>
        <v>0</v>
      </c>
      <c r="K485" s="235" t="s">
        <v>144</v>
      </c>
      <c r="L485" s="240"/>
      <c r="M485" s="241" t="s">
        <v>19</v>
      </c>
      <c r="N485" s="242" t="s">
        <v>43</v>
      </c>
      <c r="O485" s="87"/>
      <c r="P485" s="212">
        <f>O485*H485</f>
        <v>0</v>
      </c>
      <c r="Q485" s="212">
        <v>0.0050000000000000001</v>
      </c>
      <c r="R485" s="212">
        <f>Q485*H485</f>
        <v>0.012</v>
      </c>
      <c r="S485" s="212">
        <v>0</v>
      </c>
      <c r="T485" s="213">
        <f>S485*H485</f>
        <v>0</v>
      </c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R485" s="214" t="s">
        <v>311</v>
      </c>
      <c r="AT485" s="214" t="s">
        <v>151</v>
      </c>
      <c r="AU485" s="214" t="s">
        <v>138</v>
      </c>
      <c r="AY485" s="20" t="s">
        <v>137</v>
      </c>
      <c r="BE485" s="215">
        <f>IF(N485="základní",J485,0)</f>
        <v>0</v>
      </c>
      <c r="BF485" s="215">
        <f>IF(N485="snížená",J485,0)</f>
        <v>0</v>
      </c>
      <c r="BG485" s="215">
        <f>IF(N485="zákl. přenesená",J485,0)</f>
        <v>0</v>
      </c>
      <c r="BH485" s="215">
        <f>IF(N485="sníž. přenesená",J485,0)</f>
        <v>0</v>
      </c>
      <c r="BI485" s="215">
        <f>IF(N485="nulová",J485,0)</f>
        <v>0</v>
      </c>
      <c r="BJ485" s="20" t="s">
        <v>138</v>
      </c>
      <c r="BK485" s="215">
        <f>ROUND(I485*H485,2)</f>
        <v>0</v>
      </c>
      <c r="BL485" s="20" t="s">
        <v>225</v>
      </c>
      <c r="BM485" s="214" t="s">
        <v>1020</v>
      </c>
    </row>
    <row r="486" s="13" customFormat="1">
      <c r="A486" s="13"/>
      <c r="B486" s="221"/>
      <c r="C486" s="222"/>
      <c r="D486" s="223" t="s">
        <v>149</v>
      </c>
      <c r="E486" s="222"/>
      <c r="F486" s="225" t="s">
        <v>1021</v>
      </c>
      <c r="G486" s="222"/>
      <c r="H486" s="226">
        <v>2.3999999999999999</v>
      </c>
      <c r="I486" s="227"/>
      <c r="J486" s="222"/>
      <c r="K486" s="222"/>
      <c r="L486" s="228"/>
      <c r="M486" s="229"/>
      <c r="N486" s="230"/>
      <c r="O486" s="230"/>
      <c r="P486" s="230"/>
      <c r="Q486" s="230"/>
      <c r="R486" s="230"/>
      <c r="S486" s="230"/>
      <c r="T486" s="23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2" t="s">
        <v>149</v>
      </c>
      <c r="AU486" s="232" t="s">
        <v>138</v>
      </c>
      <c r="AV486" s="13" t="s">
        <v>138</v>
      </c>
      <c r="AW486" s="13" t="s">
        <v>4</v>
      </c>
      <c r="AX486" s="13" t="s">
        <v>79</v>
      </c>
      <c r="AY486" s="232" t="s">
        <v>137</v>
      </c>
    </row>
    <row r="487" s="2" customFormat="1" ht="24.15" customHeight="1">
      <c r="A487" s="41"/>
      <c r="B487" s="42"/>
      <c r="C487" s="203" t="s">
        <v>1022</v>
      </c>
      <c r="D487" s="203" t="s">
        <v>140</v>
      </c>
      <c r="E487" s="204" t="s">
        <v>1023</v>
      </c>
      <c r="F487" s="205" t="s">
        <v>1024</v>
      </c>
      <c r="G487" s="206" t="s">
        <v>457</v>
      </c>
      <c r="H487" s="265"/>
      <c r="I487" s="208"/>
      <c r="J487" s="209">
        <f>ROUND(I487*H487,2)</f>
        <v>0</v>
      </c>
      <c r="K487" s="205" t="s">
        <v>144</v>
      </c>
      <c r="L487" s="47"/>
      <c r="M487" s="210" t="s">
        <v>19</v>
      </c>
      <c r="N487" s="211" t="s">
        <v>43</v>
      </c>
      <c r="O487" s="87"/>
      <c r="P487" s="212">
        <f>O487*H487</f>
        <v>0</v>
      </c>
      <c r="Q487" s="212">
        <v>0</v>
      </c>
      <c r="R487" s="212">
        <f>Q487*H487</f>
        <v>0</v>
      </c>
      <c r="S487" s="212">
        <v>0</v>
      </c>
      <c r="T487" s="213">
        <f>S487*H487</f>
        <v>0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14" t="s">
        <v>225</v>
      </c>
      <c r="AT487" s="214" t="s">
        <v>140</v>
      </c>
      <c r="AU487" s="214" t="s">
        <v>138</v>
      </c>
      <c r="AY487" s="20" t="s">
        <v>137</v>
      </c>
      <c r="BE487" s="215">
        <f>IF(N487="základní",J487,0)</f>
        <v>0</v>
      </c>
      <c r="BF487" s="215">
        <f>IF(N487="snížená",J487,0)</f>
        <v>0</v>
      </c>
      <c r="BG487" s="215">
        <f>IF(N487="zákl. přenesená",J487,0)</f>
        <v>0</v>
      </c>
      <c r="BH487" s="215">
        <f>IF(N487="sníž. přenesená",J487,0)</f>
        <v>0</v>
      </c>
      <c r="BI487" s="215">
        <f>IF(N487="nulová",J487,0)</f>
        <v>0</v>
      </c>
      <c r="BJ487" s="20" t="s">
        <v>138</v>
      </c>
      <c r="BK487" s="215">
        <f>ROUND(I487*H487,2)</f>
        <v>0</v>
      </c>
      <c r="BL487" s="20" t="s">
        <v>225</v>
      </c>
      <c r="BM487" s="214" t="s">
        <v>1025</v>
      </c>
    </row>
    <row r="488" s="2" customFormat="1">
      <c r="A488" s="41"/>
      <c r="B488" s="42"/>
      <c r="C488" s="43"/>
      <c r="D488" s="216" t="s">
        <v>147</v>
      </c>
      <c r="E488" s="43"/>
      <c r="F488" s="217" t="s">
        <v>1026</v>
      </c>
      <c r="G488" s="43"/>
      <c r="H488" s="43"/>
      <c r="I488" s="218"/>
      <c r="J488" s="43"/>
      <c r="K488" s="43"/>
      <c r="L488" s="47"/>
      <c r="M488" s="219"/>
      <c r="N488" s="220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147</v>
      </c>
      <c r="AU488" s="20" t="s">
        <v>138</v>
      </c>
    </row>
    <row r="489" s="12" customFormat="1" ht="22.8" customHeight="1">
      <c r="A489" s="12"/>
      <c r="B489" s="187"/>
      <c r="C489" s="188"/>
      <c r="D489" s="189" t="s">
        <v>70</v>
      </c>
      <c r="E489" s="201" t="s">
        <v>1027</v>
      </c>
      <c r="F489" s="201" t="s">
        <v>1028</v>
      </c>
      <c r="G489" s="188"/>
      <c r="H489" s="188"/>
      <c r="I489" s="191"/>
      <c r="J489" s="202">
        <f>BK489</f>
        <v>0</v>
      </c>
      <c r="K489" s="188"/>
      <c r="L489" s="193"/>
      <c r="M489" s="194"/>
      <c r="N489" s="195"/>
      <c r="O489" s="195"/>
      <c r="P489" s="196">
        <f>SUM(P490:P493)</f>
        <v>0</v>
      </c>
      <c r="Q489" s="195"/>
      <c r="R489" s="196">
        <f>SUM(R490:R493)</f>
        <v>0.052920000000000002</v>
      </c>
      <c r="S489" s="195"/>
      <c r="T489" s="197">
        <f>SUM(T490:T493)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198" t="s">
        <v>138</v>
      </c>
      <c r="AT489" s="199" t="s">
        <v>70</v>
      </c>
      <c r="AU489" s="199" t="s">
        <v>79</v>
      </c>
      <c r="AY489" s="198" t="s">
        <v>137</v>
      </c>
      <c r="BK489" s="200">
        <f>SUM(BK490:BK493)</f>
        <v>0</v>
      </c>
    </row>
    <row r="490" s="2" customFormat="1" ht="24.15" customHeight="1">
      <c r="A490" s="41"/>
      <c r="B490" s="42"/>
      <c r="C490" s="203" t="s">
        <v>1029</v>
      </c>
      <c r="D490" s="203" t="s">
        <v>140</v>
      </c>
      <c r="E490" s="204" t="s">
        <v>1030</v>
      </c>
      <c r="F490" s="205" t="s">
        <v>1031</v>
      </c>
      <c r="G490" s="206" t="s">
        <v>143</v>
      </c>
      <c r="H490" s="207">
        <v>4.2000000000000002</v>
      </c>
      <c r="I490" s="208"/>
      <c r="J490" s="209">
        <f>ROUND(I490*H490,2)</f>
        <v>0</v>
      </c>
      <c r="K490" s="205" t="s">
        <v>144</v>
      </c>
      <c r="L490" s="47"/>
      <c r="M490" s="210" t="s">
        <v>19</v>
      </c>
      <c r="N490" s="211" t="s">
        <v>43</v>
      </c>
      <c r="O490" s="87"/>
      <c r="P490" s="212">
        <f>O490*H490</f>
        <v>0</v>
      </c>
      <c r="Q490" s="212">
        <v>0.0126</v>
      </c>
      <c r="R490" s="212">
        <f>Q490*H490</f>
        <v>0.052920000000000002</v>
      </c>
      <c r="S490" s="212">
        <v>0</v>
      </c>
      <c r="T490" s="213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14" t="s">
        <v>225</v>
      </c>
      <c r="AT490" s="214" t="s">
        <v>140</v>
      </c>
      <c r="AU490" s="214" t="s">
        <v>138</v>
      </c>
      <c r="AY490" s="20" t="s">
        <v>137</v>
      </c>
      <c r="BE490" s="215">
        <f>IF(N490="základní",J490,0)</f>
        <v>0</v>
      </c>
      <c r="BF490" s="215">
        <f>IF(N490="snížená",J490,0)</f>
        <v>0</v>
      </c>
      <c r="BG490" s="215">
        <f>IF(N490="zákl. přenesená",J490,0)</f>
        <v>0</v>
      </c>
      <c r="BH490" s="215">
        <f>IF(N490="sníž. přenesená",J490,0)</f>
        <v>0</v>
      </c>
      <c r="BI490" s="215">
        <f>IF(N490="nulová",J490,0)</f>
        <v>0</v>
      </c>
      <c r="BJ490" s="20" t="s">
        <v>138</v>
      </c>
      <c r="BK490" s="215">
        <f>ROUND(I490*H490,2)</f>
        <v>0</v>
      </c>
      <c r="BL490" s="20" t="s">
        <v>225</v>
      </c>
      <c r="BM490" s="214" t="s">
        <v>1032</v>
      </c>
    </row>
    <row r="491" s="2" customFormat="1">
      <c r="A491" s="41"/>
      <c r="B491" s="42"/>
      <c r="C491" s="43"/>
      <c r="D491" s="216" t="s">
        <v>147</v>
      </c>
      <c r="E491" s="43"/>
      <c r="F491" s="217" t="s">
        <v>1033</v>
      </c>
      <c r="G491" s="43"/>
      <c r="H491" s="43"/>
      <c r="I491" s="218"/>
      <c r="J491" s="43"/>
      <c r="K491" s="43"/>
      <c r="L491" s="47"/>
      <c r="M491" s="219"/>
      <c r="N491" s="220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147</v>
      </c>
      <c r="AU491" s="20" t="s">
        <v>138</v>
      </c>
    </row>
    <row r="492" s="2" customFormat="1" ht="24.15" customHeight="1">
      <c r="A492" s="41"/>
      <c r="B492" s="42"/>
      <c r="C492" s="203" t="s">
        <v>1034</v>
      </c>
      <c r="D492" s="203" t="s">
        <v>140</v>
      </c>
      <c r="E492" s="204" t="s">
        <v>1035</v>
      </c>
      <c r="F492" s="205" t="s">
        <v>1036</v>
      </c>
      <c r="G492" s="206" t="s">
        <v>154</v>
      </c>
      <c r="H492" s="207">
        <v>0.052999999999999998</v>
      </c>
      <c r="I492" s="208"/>
      <c r="J492" s="209">
        <f>ROUND(I492*H492,2)</f>
        <v>0</v>
      </c>
      <c r="K492" s="205" t="s">
        <v>144</v>
      </c>
      <c r="L492" s="47"/>
      <c r="M492" s="210" t="s">
        <v>19</v>
      </c>
      <c r="N492" s="211" t="s">
        <v>43</v>
      </c>
      <c r="O492" s="87"/>
      <c r="P492" s="212">
        <f>O492*H492</f>
        <v>0</v>
      </c>
      <c r="Q492" s="212">
        <v>0</v>
      </c>
      <c r="R492" s="212">
        <f>Q492*H492</f>
        <v>0</v>
      </c>
      <c r="S492" s="212">
        <v>0</v>
      </c>
      <c r="T492" s="213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14" t="s">
        <v>225</v>
      </c>
      <c r="AT492" s="214" t="s">
        <v>140</v>
      </c>
      <c r="AU492" s="214" t="s">
        <v>138</v>
      </c>
      <c r="AY492" s="20" t="s">
        <v>137</v>
      </c>
      <c r="BE492" s="215">
        <f>IF(N492="základní",J492,0)</f>
        <v>0</v>
      </c>
      <c r="BF492" s="215">
        <f>IF(N492="snížená",J492,0)</f>
        <v>0</v>
      </c>
      <c r="BG492" s="215">
        <f>IF(N492="zákl. přenesená",J492,0)</f>
        <v>0</v>
      </c>
      <c r="BH492" s="215">
        <f>IF(N492="sníž. přenesená",J492,0)</f>
        <v>0</v>
      </c>
      <c r="BI492" s="215">
        <f>IF(N492="nulová",J492,0)</f>
        <v>0</v>
      </c>
      <c r="BJ492" s="20" t="s">
        <v>138</v>
      </c>
      <c r="BK492" s="215">
        <f>ROUND(I492*H492,2)</f>
        <v>0</v>
      </c>
      <c r="BL492" s="20" t="s">
        <v>225</v>
      </c>
      <c r="BM492" s="214" t="s">
        <v>1037</v>
      </c>
    </row>
    <row r="493" s="2" customFormat="1">
      <c r="A493" s="41"/>
      <c r="B493" s="42"/>
      <c r="C493" s="43"/>
      <c r="D493" s="216" t="s">
        <v>147</v>
      </c>
      <c r="E493" s="43"/>
      <c r="F493" s="217" t="s">
        <v>1038</v>
      </c>
      <c r="G493" s="43"/>
      <c r="H493" s="43"/>
      <c r="I493" s="218"/>
      <c r="J493" s="43"/>
      <c r="K493" s="43"/>
      <c r="L493" s="47"/>
      <c r="M493" s="219"/>
      <c r="N493" s="220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147</v>
      </c>
      <c r="AU493" s="20" t="s">
        <v>138</v>
      </c>
    </row>
    <row r="494" s="12" customFormat="1" ht="22.8" customHeight="1">
      <c r="A494" s="12"/>
      <c r="B494" s="187"/>
      <c r="C494" s="188"/>
      <c r="D494" s="189" t="s">
        <v>70</v>
      </c>
      <c r="E494" s="201" t="s">
        <v>1039</v>
      </c>
      <c r="F494" s="201" t="s">
        <v>1040</v>
      </c>
      <c r="G494" s="188"/>
      <c r="H494" s="188"/>
      <c r="I494" s="191"/>
      <c r="J494" s="202">
        <f>BK494</f>
        <v>0</v>
      </c>
      <c r="K494" s="188"/>
      <c r="L494" s="193"/>
      <c r="M494" s="194"/>
      <c r="N494" s="195"/>
      <c r="O494" s="195"/>
      <c r="P494" s="196">
        <f>SUM(P495:P543)</f>
        <v>0</v>
      </c>
      <c r="Q494" s="195"/>
      <c r="R494" s="196">
        <f>SUM(R495:R543)</f>
        <v>0.021680000000000001</v>
      </c>
      <c r="S494" s="195"/>
      <c r="T494" s="197">
        <f>SUM(T495:T543)</f>
        <v>0.408109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198" t="s">
        <v>138</v>
      </c>
      <c r="AT494" s="199" t="s">
        <v>70</v>
      </c>
      <c r="AU494" s="199" t="s">
        <v>79</v>
      </c>
      <c r="AY494" s="198" t="s">
        <v>137</v>
      </c>
      <c r="BK494" s="200">
        <f>SUM(BK495:BK543)</f>
        <v>0</v>
      </c>
    </row>
    <row r="495" s="2" customFormat="1" ht="16.5" customHeight="1">
      <c r="A495" s="41"/>
      <c r="B495" s="42"/>
      <c r="C495" s="203" t="s">
        <v>1041</v>
      </c>
      <c r="D495" s="203" t="s">
        <v>140</v>
      </c>
      <c r="E495" s="204" t="s">
        <v>1042</v>
      </c>
      <c r="F495" s="205" t="s">
        <v>1043</v>
      </c>
      <c r="G495" s="206" t="s">
        <v>162</v>
      </c>
      <c r="H495" s="207">
        <v>5</v>
      </c>
      <c r="I495" s="208"/>
      <c r="J495" s="209">
        <f>ROUND(I495*H495,2)</f>
        <v>0</v>
      </c>
      <c r="K495" s="205" t="s">
        <v>144</v>
      </c>
      <c r="L495" s="47"/>
      <c r="M495" s="210" t="s">
        <v>19</v>
      </c>
      <c r="N495" s="211" t="s">
        <v>43</v>
      </c>
      <c r="O495" s="87"/>
      <c r="P495" s="212">
        <f>O495*H495</f>
        <v>0</v>
      </c>
      <c r="Q495" s="212">
        <v>0</v>
      </c>
      <c r="R495" s="212">
        <f>Q495*H495</f>
        <v>0</v>
      </c>
      <c r="S495" s="212">
        <v>0.001</v>
      </c>
      <c r="T495" s="213">
        <f>S495*H495</f>
        <v>0.0050000000000000001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14" t="s">
        <v>225</v>
      </c>
      <c r="AT495" s="214" t="s">
        <v>140</v>
      </c>
      <c r="AU495" s="214" t="s">
        <v>138</v>
      </c>
      <c r="AY495" s="20" t="s">
        <v>137</v>
      </c>
      <c r="BE495" s="215">
        <f>IF(N495="základní",J495,0)</f>
        <v>0</v>
      </c>
      <c r="BF495" s="215">
        <f>IF(N495="snížená",J495,0)</f>
        <v>0</v>
      </c>
      <c r="BG495" s="215">
        <f>IF(N495="zákl. přenesená",J495,0)</f>
        <v>0</v>
      </c>
      <c r="BH495" s="215">
        <f>IF(N495="sníž. přenesená",J495,0)</f>
        <v>0</v>
      </c>
      <c r="BI495" s="215">
        <f>IF(N495="nulová",J495,0)</f>
        <v>0</v>
      </c>
      <c r="BJ495" s="20" t="s">
        <v>138</v>
      </c>
      <c r="BK495" s="215">
        <f>ROUND(I495*H495,2)</f>
        <v>0</v>
      </c>
      <c r="BL495" s="20" t="s">
        <v>225</v>
      </c>
      <c r="BM495" s="214" t="s">
        <v>1044</v>
      </c>
    </row>
    <row r="496" s="2" customFormat="1">
      <c r="A496" s="41"/>
      <c r="B496" s="42"/>
      <c r="C496" s="43"/>
      <c r="D496" s="216" t="s">
        <v>147</v>
      </c>
      <c r="E496" s="43"/>
      <c r="F496" s="217" t="s">
        <v>1045</v>
      </c>
      <c r="G496" s="43"/>
      <c r="H496" s="43"/>
      <c r="I496" s="218"/>
      <c r="J496" s="43"/>
      <c r="K496" s="43"/>
      <c r="L496" s="47"/>
      <c r="M496" s="219"/>
      <c r="N496" s="220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147</v>
      </c>
      <c r="AU496" s="20" t="s">
        <v>138</v>
      </c>
    </row>
    <row r="497" s="2" customFormat="1" ht="16.5" customHeight="1">
      <c r="A497" s="41"/>
      <c r="B497" s="42"/>
      <c r="C497" s="203" t="s">
        <v>1046</v>
      </c>
      <c r="D497" s="203" t="s">
        <v>140</v>
      </c>
      <c r="E497" s="204" t="s">
        <v>1047</v>
      </c>
      <c r="F497" s="205" t="s">
        <v>1048</v>
      </c>
      <c r="G497" s="206" t="s">
        <v>143</v>
      </c>
      <c r="H497" s="207">
        <v>2.2000000000000002</v>
      </c>
      <c r="I497" s="208"/>
      <c r="J497" s="209">
        <f>ROUND(I497*H497,2)</f>
        <v>0</v>
      </c>
      <c r="K497" s="205" t="s">
        <v>144</v>
      </c>
      <c r="L497" s="47"/>
      <c r="M497" s="210" t="s">
        <v>19</v>
      </c>
      <c r="N497" s="211" t="s">
        <v>43</v>
      </c>
      <c r="O497" s="87"/>
      <c r="P497" s="212">
        <f>O497*H497</f>
        <v>0</v>
      </c>
      <c r="Q497" s="212">
        <v>0</v>
      </c>
      <c r="R497" s="212">
        <f>Q497*H497</f>
        <v>0</v>
      </c>
      <c r="S497" s="212">
        <v>0</v>
      </c>
      <c r="T497" s="213">
        <f>S497*H497</f>
        <v>0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214" t="s">
        <v>225</v>
      </c>
      <c r="AT497" s="214" t="s">
        <v>140</v>
      </c>
      <c r="AU497" s="214" t="s">
        <v>138</v>
      </c>
      <c r="AY497" s="20" t="s">
        <v>137</v>
      </c>
      <c r="BE497" s="215">
        <f>IF(N497="základní",J497,0)</f>
        <v>0</v>
      </c>
      <c r="BF497" s="215">
        <f>IF(N497="snížená",J497,0)</f>
        <v>0</v>
      </c>
      <c r="BG497" s="215">
        <f>IF(N497="zákl. přenesená",J497,0)</f>
        <v>0</v>
      </c>
      <c r="BH497" s="215">
        <f>IF(N497="sníž. přenesená",J497,0)</f>
        <v>0</v>
      </c>
      <c r="BI497" s="215">
        <f>IF(N497="nulová",J497,0)</f>
        <v>0</v>
      </c>
      <c r="BJ497" s="20" t="s">
        <v>138</v>
      </c>
      <c r="BK497" s="215">
        <f>ROUND(I497*H497,2)</f>
        <v>0</v>
      </c>
      <c r="BL497" s="20" t="s">
        <v>225</v>
      </c>
      <c r="BM497" s="214" t="s">
        <v>1049</v>
      </c>
    </row>
    <row r="498" s="2" customFormat="1">
      <c r="A498" s="41"/>
      <c r="B498" s="42"/>
      <c r="C498" s="43"/>
      <c r="D498" s="216" t="s">
        <v>147</v>
      </c>
      <c r="E498" s="43"/>
      <c r="F498" s="217" t="s">
        <v>1050</v>
      </c>
      <c r="G498" s="43"/>
      <c r="H498" s="43"/>
      <c r="I498" s="218"/>
      <c r="J498" s="43"/>
      <c r="K498" s="43"/>
      <c r="L498" s="47"/>
      <c r="M498" s="219"/>
      <c r="N498" s="220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147</v>
      </c>
      <c r="AU498" s="20" t="s">
        <v>138</v>
      </c>
    </row>
    <row r="499" s="13" customFormat="1">
      <c r="A499" s="13"/>
      <c r="B499" s="221"/>
      <c r="C499" s="222"/>
      <c r="D499" s="223" t="s">
        <v>149</v>
      </c>
      <c r="E499" s="224" t="s">
        <v>19</v>
      </c>
      <c r="F499" s="225" t="s">
        <v>1051</v>
      </c>
      <c r="G499" s="222"/>
      <c r="H499" s="226">
        <v>2.2000000000000002</v>
      </c>
      <c r="I499" s="227"/>
      <c r="J499" s="222"/>
      <c r="K499" s="222"/>
      <c r="L499" s="228"/>
      <c r="M499" s="229"/>
      <c r="N499" s="230"/>
      <c r="O499" s="230"/>
      <c r="P499" s="230"/>
      <c r="Q499" s="230"/>
      <c r="R499" s="230"/>
      <c r="S499" s="230"/>
      <c r="T499" s="23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2" t="s">
        <v>149</v>
      </c>
      <c r="AU499" s="232" t="s">
        <v>138</v>
      </c>
      <c r="AV499" s="13" t="s">
        <v>138</v>
      </c>
      <c r="AW499" s="13" t="s">
        <v>32</v>
      </c>
      <c r="AX499" s="13" t="s">
        <v>79</v>
      </c>
      <c r="AY499" s="232" t="s">
        <v>137</v>
      </c>
    </row>
    <row r="500" s="2" customFormat="1" ht="24.15" customHeight="1">
      <c r="A500" s="41"/>
      <c r="B500" s="42"/>
      <c r="C500" s="203" t="s">
        <v>1052</v>
      </c>
      <c r="D500" s="203" t="s">
        <v>140</v>
      </c>
      <c r="E500" s="204" t="s">
        <v>1053</v>
      </c>
      <c r="F500" s="205" t="s">
        <v>1054</v>
      </c>
      <c r="G500" s="206" t="s">
        <v>162</v>
      </c>
      <c r="H500" s="207">
        <v>1</v>
      </c>
      <c r="I500" s="208"/>
      <c r="J500" s="209">
        <f>ROUND(I500*H500,2)</f>
        <v>0</v>
      </c>
      <c r="K500" s="205" t="s">
        <v>144</v>
      </c>
      <c r="L500" s="47"/>
      <c r="M500" s="210" t="s">
        <v>19</v>
      </c>
      <c r="N500" s="211" t="s">
        <v>43</v>
      </c>
      <c r="O500" s="87"/>
      <c r="P500" s="212">
        <f>O500*H500</f>
        <v>0</v>
      </c>
      <c r="Q500" s="212">
        <v>0</v>
      </c>
      <c r="R500" s="212">
        <f>Q500*H500</f>
        <v>0</v>
      </c>
      <c r="S500" s="212">
        <v>0</v>
      </c>
      <c r="T500" s="213">
        <f>S500*H500</f>
        <v>0</v>
      </c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R500" s="214" t="s">
        <v>225</v>
      </c>
      <c r="AT500" s="214" t="s">
        <v>140</v>
      </c>
      <c r="AU500" s="214" t="s">
        <v>138</v>
      </c>
      <c r="AY500" s="20" t="s">
        <v>137</v>
      </c>
      <c r="BE500" s="215">
        <f>IF(N500="základní",J500,0)</f>
        <v>0</v>
      </c>
      <c r="BF500" s="215">
        <f>IF(N500="snížená",J500,0)</f>
        <v>0</v>
      </c>
      <c r="BG500" s="215">
        <f>IF(N500="zákl. přenesená",J500,0)</f>
        <v>0</v>
      </c>
      <c r="BH500" s="215">
        <f>IF(N500="sníž. přenesená",J500,0)</f>
        <v>0</v>
      </c>
      <c r="BI500" s="215">
        <f>IF(N500="nulová",J500,0)</f>
        <v>0</v>
      </c>
      <c r="BJ500" s="20" t="s">
        <v>138</v>
      </c>
      <c r="BK500" s="215">
        <f>ROUND(I500*H500,2)</f>
        <v>0</v>
      </c>
      <c r="BL500" s="20" t="s">
        <v>225</v>
      </c>
      <c r="BM500" s="214" t="s">
        <v>1055</v>
      </c>
    </row>
    <row r="501" s="2" customFormat="1">
      <c r="A501" s="41"/>
      <c r="B501" s="42"/>
      <c r="C501" s="43"/>
      <c r="D501" s="216" t="s">
        <v>147</v>
      </c>
      <c r="E501" s="43"/>
      <c r="F501" s="217" t="s">
        <v>1056</v>
      </c>
      <c r="G501" s="43"/>
      <c r="H501" s="43"/>
      <c r="I501" s="218"/>
      <c r="J501" s="43"/>
      <c r="K501" s="43"/>
      <c r="L501" s="47"/>
      <c r="M501" s="219"/>
      <c r="N501" s="220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20" t="s">
        <v>147</v>
      </c>
      <c r="AU501" s="20" t="s">
        <v>138</v>
      </c>
    </row>
    <row r="502" s="2" customFormat="1" ht="24.15" customHeight="1">
      <c r="A502" s="41"/>
      <c r="B502" s="42"/>
      <c r="C502" s="203" t="s">
        <v>1057</v>
      </c>
      <c r="D502" s="203" t="s">
        <v>140</v>
      </c>
      <c r="E502" s="204" t="s">
        <v>1058</v>
      </c>
      <c r="F502" s="205" t="s">
        <v>1059</v>
      </c>
      <c r="G502" s="206" t="s">
        <v>162</v>
      </c>
      <c r="H502" s="207">
        <v>3</v>
      </c>
      <c r="I502" s="208"/>
      <c r="J502" s="209">
        <f>ROUND(I502*H502,2)</f>
        <v>0</v>
      </c>
      <c r="K502" s="205" t="s">
        <v>144</v>
      </c>
      <c r="L502" s="47"/>
      <c r="M502" s="210" t="s">
        <v>19</v>
      </c>
      <c r="N502" s="211" t="s">
        <v>43</v>
      </c>
      <c r="O502" s="87"/>
      <c r="P502" s="212">
        <f>O502*H502</f>
        <v>0</v>
      </c>
      <c r="Q502" s="212">
        <v>0</v>
      </c>
      <c r="R502" s="212">
        <f>Q502*H502</f>
        <v>0</v>
      </c>
      <c r="S502" s="212">
        <v>0</v>
      </c>
      <c r="T502" s="213">
        <f>S502*H502</f>
        <v>0</v>
      </c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R502" s="214" t="s">
        <v>225</v>
      </c>
      <c r="AT502" s="214" t="s">
        <v>140</v>
      </c>
      <c r="AU502" s="214" t="s">
        <v>138</v>
      </c>
      <c r="AY502" s="20" t="s">
        <v>137</v>
      </c>
      <c r="BE502" s="215">
        <f>IF(N502="základní",J502,0)</f>
        <v>0</v>
      </c>
      <c r="BF502" s="215">
        <f>IF(N502="snížená",J502,0)</f>
        <v>0</v>
      </c>
      <c r="BG502" s="215">
        <f>IF(N502="zákl. přenesená",J502,0)</f>
        <v>0</v>
      </c>
      <c r="BH502" s="215">
        <f>IF(N502="sníž. přenesená",J502,0)</f>
        <v>0</v>
      </c>
      <c r="BI502" s="215">
        <f>IF(N502="nulová",J502,0)</f>
        <v>0</v>
      </c>
      <c r="BJ502" s="20" t="s">
        <v>138</v>
      </c>
      <c r="BK502" s="215">
        <f>ROUND(I502*H502,2)</f>
        <v>0</v>
      </c>
      <c r="BL502" s="20" t="s">
        <v>225</v>
      </c>
      <c r="BM502" s="214" t="s">
        <v>1060</v>
      </c>
    </row>
    <row r="503" s="2" customFormat="1">
      <c r="A503" s="41"/>
      <c r="B503" s="42"/>
      <c r="C503" s="43"/>
      <c r="D503" s="216" t="s">
        <v>147</v>
      </c>
      <c r="E503" s="43"/>
      <c r="F503" s="217" t="s">
        <v>1061</v>
      </c>
      <c r="G503" s="43"/>
      <c r="H503" s="43"/>
      <c r="I503" s="218"/>
      <c r="J503" s="43"/>
      <c r="K503" s="43"/>
      <c r="L503" s="47"/>
      <c r="M503" s="219"/>
      <c r="N503" s="220"/>
      <c r="O503" s="87"/>
      <c r="P503" s="87"/>
      <c r="Q503" s="87"/>
      <c r="R503" s="87"/>
      <c r="S503" s="87"/>
      <c r="T503" s="88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T503" s="20" t="s">
        <v>147</v>
      </c>
      <c r="AU503" s="20" t="s">
        <v>138</v>
      </c>
    </row>
    <row r="504" s="2" customFormat="1" ht="16.5" customHeight="1">
      <c r="A504" s="41"/>
      <c r="B504" s="42"/>
      <c r="C504" s="233" t="s">
        <v>1062</v>
      </c>
      <c r="D504" s="233" t="s">
        <v>151</v>
      </c>
      <c r="E504" s="234" t="s">
        <v>1063</v>
      </c>
      <c r="F504" s="235" t="s">
        <v>1064</v>
      </c>
      <c r="G504" s="236" t="s">
        <v>162</v>
      </c>
      <c r="H504" s="237">
        <v>1</v>
      </c>
      <c r="I504" s="238"/>
      <c r="J504" s="239">
        <f>ROUND(I504*H504,2)</f>
        <v>0</v>
      </c>
      <c r="K504" s="235" t="s">
        <v>144</v>
      </c>
      <c r="L504" s="240"/>
      <c r="M504" s="241" t="s">
        <v>19</v>
      </c>
      <c r="N504" s="242" t="s">
        <v>43</v>
      </c>
      <c r="O504" s="87"/>
      <c r="P504" s="212">
        <f>O504*H504</f>
        <v>0</v>
      </c>
      <c r="Q504" s="212">
        <v>0.014500000000000001</v>
      </c>
      <c r="R504" s="212">
        <f>Q504*H504</f>
        <v>0.014500000000000001</v>
      </c>
      <c r="S504" s="212">
        <v>0</v>
      </c>
      <c r="T504" s="213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14" t="s">
        <v>311</v>
      </c>
      <c r="AT504" s="214" t="s">
        <v>151</v>
      </c>
      <c r="AU504" s="214" t="s">
        <v>138</v>
      </c>
      <c r="AY504" s="20" t="s">
        <v>137</v>
      </c>
      <c r="BE504" s="215">
        <f>IF(N504="základní",J504,0)</f>
        <v>0</v>
      </c>
      <c r="BF504" s="215">
        <f>IF(N504="snížená",J504,0)</f>
        <v>0</v>
      </c>
      <c r="BG504" s="215">
        <f>IF(N504="zákl. přenesená",J504,0)</f>
        <v>0</v>
      </c>
      <c r="BH504" s="215">
        <f>IF(N504="sníž. přenesená",J504,0)</f>
        <v>0</v>
      </c>
      <c r="BI504" s="215">
        <f>IF(N504="nulová",J504,0)</f>
        <v>0</v>
      </c>
      <c r="BJ504" s="20" t="s">
        <v>138</v>
      </c>
      <c r="BK504" s="215">
        <f>ROUND(I504*H504,2)</f>
        <v>0</v>
      </c>
      <c r="BL504" s="20" t="s">
        <v>225</v>
      </c>
      <c r="BM504" s="214" t="s">
        <v>1065</v>
      </c>
    </row>
    <row r="505" s="2" customFormat="1" ht="16.5" customHeight="1">
      <c r="A505" s="41"/>
      <c r="B505" s="42"/>
      <c r="C505" s="203" t="s">
        <v>1066</v>
      </c>
      <c r="D505" s="203" t="s">
        <v>140</v>
      </c>
      <c r="E505" s="204" t="s">
        <v>1067</v>
      </c>
      <c r="F505" s="205" t="s">
        <v>1068</v>
      </c>
      <c r="G505" s="206" t="s">
        <v>162</v>
      </c>
      <c r="H505" s="207">
        <v>3</v>
      </c>
      <c r="I505" s="208"/>
      <c r="J505" s="209">
        <f>ROUND(I505*H505,2)</f>
        <v>0</v>
      </c>
      <c r="K505" s="205" t="s">
        <v>144</v>
      </c>
      <c r="L505" s="47"/>
      <c r="M505" s="210" t="s">
        <v>19</v>
      </c>
      <c r="N505" s="211" t="s">
        <v>43</v>
      </c>
      <c r="O505" s="87"/>
      <c r="P505" s="212">
        <f>O505*H505</f>
        <v>0</v>
      </c>
      <c r="Q505" s="212">
        <v>0</v>
      </c>
      <c r="R505" s="212">
        <f>Q505*H505</f>
        <v>0</v>
      </c>
      <c r="S505" s="212">
        <v>0</v>
      </c>
      <c r="T505" s="213">
        <f>S505*H505</f>
        <v>0</v>
      </c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R505" s="214" t="s">
        <v>225</v>
      </c>
      <c r="AT505" s="214" t="s">
        <v>140</v>
      </c>
      <c r="AU505" s="214" t="s">
        <v>138</v>
      </c>
      <c r="AY505" s="20" t="s">
        <v>137</v>
      </c>
      <c r="BE505" s="215">
        <f>IF(N505="základní",J505,0)</f>
        <v>0</v>
      </c>
      <c r="BF505" s="215">
        <f>IF(N505="snížená",J505,0)</f>
        <v>0</v>
      </c>
      <c r="BG505" s="215">
        <f>IF(N505="zákl. přenesená",J505,0)</f>
        <v>0</v>
      </c>
      <c r="BH505" s="215">
        <f>IF(N505="sníž. přenesená",J505,0)</f>
        <v>0</v>
      </c>
      <c r="BI505" s="215">
        <f>IF(N505="nulová",J505,0)</f>
        <v>0</v>
      </c>
      <c r="BJ505" s="20" t="s">
        <v>138</v>
      </c>
      <c r="BK505" s="215">
        <f>ROUND(I505*H505,2)</f>
        <v>0</v>
      </c>
      <c r="BL505" s="20" t="s">
        <v>225</v>
      </c>
      <c r="BM505" s="214" t="s">
        <v>1069</v>
      </c>
    </row>
    <row r="506" s="2" customFormat="1">
      <c r="A506" s="41"/>
      <c r="B506" s="42"/>
      <c r="C506" s="43"/>
      <c r="D506" s="216" t="s">
        <v>147</v>
      </c>
      <c r="E506" s="43"/>
      <c r="F506" s="217" t="s">
        <v>1070</v>
      </c>
      <c r="G506" s="43"/>
      <c r="H506" s="43"/>
      <c r="I506" s="218"/>
      <c r="J506" s="43"/>
      <c r="K506" s="43"/>
      <c r="L506" s="47"/>
      <c r="M506" s="219"/>
      <c r="N506" s="220"/>
      <c r="O506" s="87"/>
      <c r="P506" s="87"/>
      <c r="Q506" s="87"/>
      <c r="R506" s="87"/>
      <c r="S506" s="87"/>
      <c r="T506" s="88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20" t="s">
        <v>147</v>
      </c>
      <c r="AU506" s="20" t="s">
        <v>138</v>
      </c>
    </row>
    <row r="507" s="2" customFormat="1" ht="16.5" customHeight="1">
      <c r="A507" s="41"/>
      <c r="B507" s="42"/>
      <c r="C507" s="203" t="s">
        <v>1071</v>
      </c>
      <c r="D507" s="203" t="s">
        <v>140</v>
      </c>
      <c r="E507" s="204" t="s">
        <v>1072</v>
      </c>
      <c r="F507" s="205" t="s">
        <v>1073</v>
      </c>
      <c r="G507" s="206" t="s">
        <v>162</v>
      </c>
      <c r="H507" s="207">
        <v>3</v>
      </c>
      <c r="I507" s="208"/>
      <c r="J507" s="209">
        <f>ROUND(I507*H507,2)</f>
        <v>0</v>
      </c>
      <c r="K507" s="205" t="s">
        <v>144</v>
      </c>
      <c r="L507" s="47"/>
      <c r="M507" s="210" t="s">
        <v>19</v>
      </c>
      <c r="N507" s="211" t="s">
        <v>43</v>
      </c>
      <c r="O507" s="87"/>
      <c r="P507" s="212">
        <f>O507*H507</f>
        <v>0</v>
      </c>
      <c r="Q507" s="212">
        <v>0</v>
      </c>
      <c r="R507" s="212">
        <f>Q507*H507</f>
        <v>0</v>
      </c>
      <c r="S507" s="212">
        <v>0</v>
      </c>
      <c r="T507" s="213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14" t="s">
        <v>225</v>
      </c>
      <c r="AT507" s="214" t="s">
        <v>140</v>
      </c>
      <c r="AU507" s="214" t="s">
        <v>138</v>
      </c>
      <c r="AY507" s="20" t="s">
        <v>137</v>
      </c>
      <c r="BE507" s="215">
        <f>IF(N507="základní",J507,0)</f>
        <v>0</v>
      </c>
      <c r="BF507" s="215">
        <f>IF(N507="snížená",J507,0)</f>
        <v>0</v>
      </c>
      <c r="BG507" s="215">
        <f>IF(N507="zákl. přenesená",J507,0)</f>
        <v>0</v>
      </c>
      <c r="BH507" s="215">
        <f>IF(N507="sníž. přenesená",J507,0)</f>
        <v>0</v>
      </c>
      <c r="BI507" s="215">
        <f>IF(N507="nulová",J507,0)</f>
        <v>0</v>
      </c>
      <c r="BJ507" s="20" t="s">
        <v>138</v>
      </c>
      <c r="BK507" s="215">
        <f>ROUND(I507*H507,2)</f>
        <v>0</v>
      </c>
      <c r="BL507" s="20" t="s">
        <v>225</v>
      </c>
      <c r="BM507" s="214" t="s">
        <v>1074</v>
      </c>
    </row>
    <row r="508" s="2" customFormat="1">
      <c r="A508" s="41"/>
      <c r="B508" s="42"/>
      <c r="C508" s="43"/>
      <c r="D508" s="216" t="s">
        <v>147</v>
      </c>
      <c r="E508" s="43"/>
      <c r="F508" s="217" t="s">
        <v>1075</v>
      </c>
      <c r="G508" s="43"/>
      <c r="H508" s="43"/>
      <c r="I508" s="218"/>
      <c r="J508" s="43"/>
      <c r="K508" s="43"/>
      <c r="L508" s="47"/>
      <c r="M508" s="219"/>
      <c r="N508" s="220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147</v>
      </c>
      <c r="AU508" s="20" t="s">
        <v>138</v>
      </c>
    </row>
    <row r="509" s="2" customFormat="1" ht="16.5" customHeight="1">
      <c r="A509" s="41"/>
      <c r="B509" s="42"/>
      <c r="C509" s="203" t="s">
        <v>1076</v>
      </c>
      <c r="D509" s="203" t="s">
        <v>140</v>
      </c>
      <c r="E509" s="204" t="s">
        <v>1077</v>
      </c>
      <c r="F509" s="205" t="s">
        <v>1078</v>
      </c>
      <c r="G509" s="206" t="s">
        <v>143</v>
      </c>
      <c r="H509" s="207">
        <v>29.370000000000001</v>
      </c>
      <c r="I509" s="208"/>
      <c r="J509" s="209">
        <f>ROUND(I509*H509,2)</f>
        <v>0</v>
      </c>
      <c r="K509" s="205" t="s">
        <v>144</v>
      </c>
      <c r="L509" s="47"/>
      <c r="M509" s="210" t="s">
        <v>19</v>
      </c>
      <c r="N509" s="211" t="s">
        <v>43</v>
      </c>
      <c r="O509" s="87"/>
      <c r="P509" s="212">
        <f>O509*H509</f>
        <v>0</v>
      </c>
      <c r="Q509" s="212">
        <v>0</v>
      </c>
      <c r="R509" s="212">
        <f>Q509*H509</f>
        <v>0</v>
      </c>
      <c r="S509" s="212">
        <v>0.00069999999999999999</v>
      </c>
      <c r="T509" s="213">
        <f>S509*H509</f>
        <v>0.020559000000000001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14" t="s">
        <v>225</v>
      </c>
      <c r="AT509" s="214" t="s">
        <v>140</v>
      </c>
      <c r="AU509" s="214" t="s">
        <v>138</v>
      </c>
      <c r="AY509" s="20" t="s">
        <v>137</v>
      </c>
      <c r="BE509" s="215">
        <f>IF(N509="základní",J509,0)</f>
        <v>0</v>
      </c>
      <c r="BF509" s="215">
        <f>IF(N509="snížená",J509,0)</f>
        <v>0</v>
      </c>
      <c r="BG509" s="215">
        <f>IF(N509="zákl. přenesená",J509,0)</f>
        <v>0</v>
      </c>
      <c r="BH509" s="215">
        <f>IF(N509="sníž. přenesená",J509,0)</f>
        <v>0</v>
      </c>
      <c r="BI509" s="215">
        <f>IF(N509="nulová",J509,0)</f>
        <v>0</v>
      </c>
      <c r="BJ509" s="20" t="s">
        <v>138</v>
      </c>
      <c r="BK509" s="215">
        <f>ROUND(I509*H509,2)</f>
        <v>0</v>
      </c>
      <c r="BL509" s="20" t="s">
        <v>225</v>
      </c>
      <c r="BM509" s="214" t="s">
        <v>1079</v>
      </c>
    </row>
    <row r="510" s="2" customFormat="1">
      <c r="A510" s="41"/>
      <c r="B510" s="42"/>
      <c r="C510" s="43"/>
      <c r="D510" s="216" t="s">
        <v>147</v>
      </c>
      <c r="E510" s="43"/>
      <c r="F510" s="217" t="s">
        <v>1080</v>
      </c>
      <c r="G510" s="43"/>
      <c r="H510" s="43"/>
      <c r="I510" s="218"/>
      <c r="J510" s="43"/>
      <c r="K510" s="43"/>
      <c r="L510" s="47"/>
      <c r="M510" s="219"/>
      <c r="N510" s="220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147</v>
      </c>
      <c r="AU510" s="20" t="s">
        <v>138</v>
      </c>
    </row>
    <row r="511" s="13" customFormat="1">
      <c r="A511" s="13"/>
      <c r="B511" s="221"/>
      <c r="C511" s="222"/>
      <c r="D511" s="223" t="s">
        <v>149</v>
      </c>
      <c r="E511" s="224" t="s">
        <v>19</v>
      </c>
      <c r="F511" s="225" t="s">
        <v>1081</v>
      </c>
      <c r="G511" s="222"/>
      <c r="H511" s="226">
        <v>18.449999999999999</v>
      </c>
      <c r="I511" s="227"/>
      <c r="J511" s="222"/>
      <c r="K511" s="222"/>
      <c r="L511" s="228"/>
      <c r="M511" s="229"/>
      <c r="N511" s="230"/>
      <c r="O511" s="230"/>
      <c r="P511" s="230"/>
      <c r="Q511" s="230"/>
      <c r="R511" s="230"/>
      <c r="S511" s="230"/>
      <c r="T511" s="23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2" t="s">
        <v>149</v>
      </c>
      <c r="AU511" s="232" t="s">
        <v>138</v>
      </c>
      <c r="AV511" s="13" t="s">
        <v>138</v>
      </c>
      <c r="AW511" s="13" t="s">
        <v>32</v>
      </c>
      <c r="AX511" s="13" t="s">
        <v>71</v>
      </c>
      <c r="AY511" s="232" t="s">
        <v>137</v>
      </c>
    </row>
    <row r="512" s="14" customFormat="1">
      <c r="A512" s="14"/>
      <c r="B512" s="243"/>
      <c r="C512" s="244"/>
      <c r="D512" s="223" t="s">
        <v>149</v>
      </c>
      <c r="E512" s="245" t="s">
        <v>19</v>
      </c>
      <c r="F512" s="246" t="s">
        <v>363</v>
      </c>
      <c r="G512" s="244"/>
      <c r="H512" s="247">
        <v>18.449999999999999</v>
      </c>
      <c r="I512" s="248"/>
      <c r="J512" s="244"/>
      <c r="K512" s="244"/>
      <c r="L512" s="249"/>
      <c r="M512" s="250"/>
      <c r="N512" s="251"/>
      <c r="O512" s="251"/>
      <c r="P512" s="251"/>
      <c r="Q512" s="251"/>
      <c r="R512" s="251"/>
      <c r="S512" s="251"/>
      <c r="T512" s="252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3" t="s">
        <v>149</v>
      </c>
      <c r="AU512" s="253" t="s">
        <v>138</v>
      </c>
      <c r="AV512" s="14" t="s">
        <v>158</v>
      </c>
      <c r="AW512" s="14" t="s">
        <v>32</v>
      </c>
      <c r="AX512" s="14" t="s">
        <v>71</v>
      </c>
      <c r="AY512" s="253" t="s">
        <v>137</v>
      </c>
    </row>
    <row r="513" s="13" customFormat="1">
      <c r="A513" s="13"/>
      <c r="B513" s="221"/>
      <c r="C513" s="222"/>
      <c r="D513" s="223" t="s">
        <v>149</v>
      </c>
      <c r="E513" s="224" t="s">
        <v>19</v>
      </c>
      <c r="F513" s="225" t="s">
        <v>1082</v>
      </c>
      <c r="G513" s="222"/>
      <c r="H513" s="226">
        <v>7.3200000000000003</v>
      </c>
      <c r="I513" s="227"/>
      <c r="J513" s="222"/>
      <c r="K513" s="222"/>
      <c r="L513" s="228"/>
      <c r="M513" s="229"/>
      <c r="N513" s="230"/>
      <c r="O513" s="230"/>
      <c r="P513" s="230"/>
      <c r="Q513" s="230"/>
      <c r="R513" s="230"/>
      <c r="S513" s="230"/>
      <c r="T513" s="23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2" t="s">
        <v>149</v>
      </c>
      <c r="AU513" s="232" t="s">
        <v>138</v>
      </c>
      <c r="AV513" s="13" t="s">
        <v>138</v>
      </c>
      <c r="AW513" s="13" t="s">
        <v>32</v>
      </c>
      <c r="AX513" s="13" t="s">
        <v>71</v>
      </c>
      <c r="AY513" s="232" t="s">
        <v>137</v>
      </c>
    </row>
    <row r="514" s="14" customFormat="1">
      <c r="A514" s="14"/>
      <c r="B514" s="243"/>
      <c r="C514" s="244"/>
      <c r="D514" s="223" t="s">
        <v>149</v>
      </c>
      <c r="E514" s="245" t="s">
        <v>19</v>
      </c>
      <c r="F514" s="246" t="s">
        <v>363</v>
      </c>
      <c r="G514" s="244"/>
      <c r="H514" s="247">
        <v>7.3200000000000003</v>
      </c>
      <c r="I514" s="248"/>
      <c r="J514" s="244"/>
      <c r="K514" s="244"/>
      <c r="L514" s="249"/>
      <c r="M514" s="250"/>
      <c r="N514" s="251"/>
      <c r="O514" s="251"/>
      <c r="P514" s="251"/>
      <c r="Q514" s="251"/>
      <c r="R514" s="251"/>
      <c r="S514" s="251"/>
      <c r="T514" s="25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3" t="s">
        <v>149</v>
      </c>
      <c r="AU514" s="253" t="s">
        <v>138</v>
      </c>
      <c r="AV514" s="14" t="s">
        <v>158</v>
      </c>
      <c r="AW514" s="14" t="s">
        <v>32</v>
      </c>
      <c r="AX514" s="14" t="s">
        <v>71</v>
      </c>
      <c r="AY514" s="253" t="s">
        <v>137</v>
      </c>
    </row>
    <row r="515" s="13" customFormat="1">
      <c r="A515" s="13"/>
      <c r="B515" s="221"/>
      <c r="C515" s="222"/>
      <c r="D515" s="223" t="s">
        <v>149</v>
      </c>
      <c r="E515" s="224" t="s">
        <v>19</v>
      </c>
      <c r="F515" s="225" t="s">
        <v>1083</v>
      </c>
      <c r="G515" s="222"/>
      <c r="H515" s="226">
        <v>3.6000000000000001</v>
      </c>
      <c r="I515" s="227"/>
      <c r="J515" s="222"/>
      <c r="K515" s="222"/>
      <c r="L515" s="228"/>
      <c r="M515" s="229"/>
      <c r="N515" s="230"/>
      <c r="O515" s="230"/>
      <c r="P515" s="230"/>
      <c r="Q515" s="230"/>
      <c r="R515" s="230"/>
      <c r="S515" s="230"/>
      <c r="T515" s="23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2" t="s">
        <v>149</v>
      </c>
      <c r="AU515" s="232" t="s">
        <v>138</v>
      </c>
      <c r="AV515" s="13" t="s">
        <v>138</v>
      </c>
      <c r="AW515" s="13" t="s">
        <v>32</v>
      </c>
      <c r="AX515" s="13" t="s">
        <v>71</v>
      </c>
      <c r="AY515" s="232" t="s">
        <v>137</v>
      </c>
    </row>
    <row r="516" s="14" customFormat="1">
      <c r="A516" s="14"/>
      <c r="B516" s="243"/>
      <c r="C516" s="244"/>
      <c r="D516" s="223" t="s">
        <v>149</v>
      </c>
      <c r="E516" s="245" t="s">
        <v>19</v>
      </c>
      <c r="F516" s="246" t="s">
        <v>363</v>
      </c>
      <c r="G516" s="244"/>
      <c r="H516" s="247">
        <v>3.6000000000000001</v>
      </c>
      <c r="I516" s="248"/>
      <c r="J516" s="244"/>
      <c r="K516" s="244"/>
      <c r="L516" s="249"/>
      <c r="M516" s="250"/>
      <c r="N516" s="251"/>
      <c r="O516" s="251"/>
      <c r="P516" s="251"/>
      <c r="Q516" s="251"/>
      <c r="R516" s="251"/>
      <c r="S516" s="251"/>
      <c r="T516" s="252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3" t="s">
        <v>149</v>
      </c>
      <c r="AU516" s="253" t="s">
        <v>138</v>
      </c>
      <c r="AV516" s="14" t="s">
        <v>158</v>
      </c>
      <c r="AW516" s="14" t="s">
        <v>32</v>
      </c>
      <c r="AX516" s="14" t="s">
        <v>71</v>
      </c>
      <c r="AY516" s="253" t="s">
        <v>137</v>
      </c>
    </row>
    <row r="517" s="15" customFormat="1">
      <c r="A517" s="15"/>
      <c r="B517" s="254"/>
      <c r="C517" s="255"/>
      <c r="D517" s="223" t="s">
        <v>149</v>
      </c>
      <c r="E517" s="256" t="s">
        <v>19</v>
      </c>
      <c r="F517" s="257" t="s">
        <v>365</v>
      </c>
      <c r="G517" s="255"/>
      <c r="H517" s="258">
        <v>29.370000000000001</v>
      </c>
      <c r="I517" s="259"/>
      <c r="J517" s="255"/>
      <c r="K517" s="255"/>
      <c r="L517" s="260"/>
      <c r="M517" s="261"/>
      <c r="N517" s="262"/>
      <c r="O517" s="262"/>
      <c r="P517" s="262"/>
      <c r="Q517" s="262"/>
      <c r="R517" s="262"/>
      <c r="S517" s="262"/>
      <c r="T517" s="263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64" t="s">
        <v>149</v>
      </c>
      <c r="AU517" s="264" t="s">
        <v>138</v>
      </c>
      <c r="AV517" s="15" t="s">
        <v>145</v>
      </c>
      <c r="AW517" s="15" t="s">
        <v>32</v>
      </c>
      <c r="AX517" s="15" t="s">
        <v>79</v>
      </c>
      <c r="AY517" s="264" t="s">
        <v>137</v>
      </c>
    </row>
    <row r="518" s="2" customFormat="1" ht="16.5" customHeight="1">
      <c r="A518" s="41"/>
      <c r="B518" s="42"/>
      <c r="C518" s="203" t="s">
        <v>1084</v>
      </c>
      <c r="D518" s="203" t="s">
        <v>140</v>
      </c>
      <c r="E518" s="204" t="s">
        <v>1085</v>
      </c>
      <c r="F518" s="205" t="s">
        <v>1086</v>
      </c>
      <c r="G518" s="206" t="s">
        <v>162</v>
      </c>
      <c r="H518" s="207">
        <v>1</v>
      </c>
      <c r="I518" s="208"/>
      <c r="J518" s="209">
        <f>ROUND(I518*H518,2)</f>
        <v>0</v>
      </c>
      <c r="K518" s="205" t="s">
        <v>144</v>
      </c>
      <c r="L518" s="47"/>
      <c r="M518" s="210" t="s">
        <v>19</v>
      </c>
      <c r="N518" s="211" t="s">
        <v>43</v>
      </c>
      <c r="O518" s="87"/>
      <c r="P518" s="212">
        <f>O518*H518</f>
        <v>0</v>
      </c>
      <c r="Q518" s="212">
        <v>0</v>
      </c>
      <c r="R518" s="212">
        <f>Q518*H518</f>
        <v>0</v>
      </c>
      <c r="S518" s="212">
        <v>0.00044999999999999999</v>
      </c>
      <c r="T518" s="213">
        <f>S518*H518</f>
        <v>0.00044999999999999999</v>
      </c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R518" s="214" t="s">
        <v>225</v>
      </c>
      <c r="AT518" s="214" t="s">
        <v>140</v>
      </c>
      <c r="AU518" s="214" t="s">
        <v>138</v>
      </c>
      <c r="AY518" s="20" t="s">
        <v>137</v>
      </c>
      <c r="BE518" s="215">
        <f>IF(N518="základní",J518,0)</f>
        <v>0</v>
      </c>
      <c r="BF518" s="215">
        <f>IF(N518="snížená",J518,0)</f>
        <v>0</v>
      </c>
      <c r="BG518" s="215">
        <f>IF(N518="zákl. přenesená",J518,0)</f>
        <v>0</v>
      </c>
      <c r="BH518" s="215">
        <f>IF(N518="sníž. přenesená",J518,0)</f>
        <v>0</v>
      </c>
      <c r="BI518" s="215">
        <f>IF(N518="nulová",J518,0)</f>
        <v>0</v>
      </c>
      <c r="BJ518" s="20" t="s">
        <v>138</v>
      </c>
      <c r="BK518" s="215">
        <f>ROUND(I518*H518,2)</f>
        <v>0</v>
      </c>
      <c r="BL518" s="20" t="s">
        <v>225</v>
      </c>
      <c r="BM518" s="214" t="s">
        <v>1087</v>
      </c>
    </row>
    <row r="519" s="2" customFormat="1">
      <c r="A519" s="41"/>
      <c r="B519" s="42"/>
      <c r="C519" s="43"/>
      <c r="D519" s="216" t="s">
        <v>147</v>
      </c>
      <c r="E519" s="43"/>
      <c r="F519" s="217" t="s">
        <v>1088</v>
      </c>
      <c r="G519" s="43"/>
      <c r="H519" s="43"/>
      <c r="I519" s="218"/>
      <c r="J519" s="43"/>
      <c r="K519" s="43"/>
      <c r="L519" s="47"/>
      <c r="M519" s="219"/>
      <c r="N519" s="220"/>
      <c r="O519" s="87"/>
      <c r="P519" s="87"/>
      <c r="Q519" s="87"/>
      <c r="R519" s="87"/>
      <c r="S519" s="87"/>
      <c r="T519" s="88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T519" s="20" t="s">
        <v>147</v>
      </c>
      <c r="AU519" s="20" t="s">
        <v>138</v>
      </c>
    </row>
    <row r="520" s="2" customFormat="1" ht="16.5" customHeight="1">
      <c r="A520" s="41"/>
      <c r="B520" s="42"/>
      <c r="C520" s="203" t="s">
        <v>1089</v>
      </c>
      <c r="D520" s="203" t="s">
        <v>140</v>
      </c>
      <c r="E520" s="204" t="s">
        <v>1090</v>
      </c>
      <c r="F520" s="205" t="s">
        <v>1091</v>
      </c>
      <c r="G520" s="206" t="s">
        <v>162</v>
      </c>
      <c r="H520" s="207">
        <v>5</v>
      </c>
      <c r="I520" s="208"/>
      <c r="J520" s="209">
        <f>ROUND(I520*H520,2)</f>
        <v>0</v>
      </c>
      <c r="K520" s="205" t="s">
        <v>144</v>
      </c>
      <c r="L520" s="47"/>
      <c r="M520" s="210" t="s">
        <v>19</v>
      </c>
      <c r="N520" s="211" t="s">
        <v>43</v>
      </c>
      <c r="O520" s="87"/>
      <c r="P520" s="212">
        <f>O520*H520</f>
        <v>0</v>
      </c>
      <c r="Q520" s="212">
        <v>0</v>
      </c>
      <c r="R520" s="212">
        <f>Q520*H520</f>
        <v>0</v>
      </c>
      <c r="S520" s="212">
        <v>0.024</v>
      </c>
      <c r="T520" s="213">
        <f>S520*H520</f>
        <v>0.12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14" t="s">
        <v>225</v>
      </c>
      <c r="AT520" s="214" t="s">
        <v>140</v>
      </c>
      <c r="AU520" s="214" t="s">
        <v>138</v>
      </c>
      <c r="AY520" s="20" t="s">
        <v>137</v>
      </c>
      <c r="BE520" s="215">
        <f>IF(N520="základní",J520,0)</f>
        <v>0</v>
      </c>
      <c r="BF520" s="215">
        <f>IF(N520="snížená",J520,0)</f>
        <v>0</v>
      </c>
      <c r="BG520" s="215">
        <f>IF(N520="zákl. přenesená",J520,0)</f>
        <v>0</v>
      </c>
      <c r="BH520" s="215">
        <f>IF(N520="sníž. přenesená",J520,0)</f>
        <v>0</v>
      </c>
      <c r="BI520" s="215">
        <f>IF(N520="nulová",J520,0)</f>
        <v>0</v>
      </c>
      <c r="BJ520" s="20" t="s">
        <v>138</v>
      </c>
      <c r="BK520" s="215">
        <f>ROUND(I520*H520,2)</f>
        <v>0</v>
      </c>
      <c r="BL520" s="20" t="s">
        <v>225</v>
      </c>
      <c r="BM520" s="214" t="s">
        <v>1092</v>
      </c>
    </row>
    <row r="521" s="2" customFormat="1">
      <c r="A521" s="41"/>
      <c r="B521" s="42"/>
      <c r="C521" s="43"/>
      <c r="D521" s="216" t="s">
        <v>147</v>
      </c>
      <c r="E521" s="43"/>
      <c r="F521" s="217" t="s">
        <v>1093</v>
      </c>
      <c r="G521" s="43"/>
      <c r="H521" s="43"/>
      <c r="I521" s="218"/>
      <c r="J521" s="43"/>
      <c r="K521" s="43"/>
      <c r="L521" s="47"/>
      <c r="M521" s="219"/>
      <c r="N521" s="220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T521" s="20" t="s">
        <v>147</v>
      </c>
      <c r="AU521" s="20" t="s">
        <v>138</v>
      </c>
    </row>
    <row r="522" s="2" customFormat="1" ht="24.15" customHeight="1">
      <c r="A522" s="41"/>
      <c r="B522" s="42"/>
      <c r="C522" s="203" t="s">
        <v>1094</v>
      </c>
      <c r="D522" s="203" t="s">
        <v>140</v>
      </c>
      <c r="E522" s="204" t="s">
        <v>1095</v>
      </c>
      <c r="F522" s="205" t="s">
        <v>1096</v>
      </c>
      <c r="G522" s="206" t="s">
        <v>162</v>
      </c>
      <c r="H522" s="207">
        <v>3</v>
      </c>
      <c r="I522" s="208"/>
      <c r="J522" s="209">
        <f>ROUND(I522*H522,2)</f>
        <v>0</v>
      </c>
      <c r="K522" s="205" t="s">
        <v>144</v>
      </c>
      <c r="L522" s="47"/>
      <c r="M522" s="210" t="s">
        <v>19</v>
      </c>
      <c r="N522" s="211" t="s">
        <v>43</v>
      </c>
      <c r="O522" s="87"/>
      <c r="P522" s="212">
        <f>O522*H522</f>
        <v>0</v>
      </c>
      <c r="Q522" s="212">
        <v>0</v>
      </c>
      <c r="R522" s="212">
        <f>Q522*H522</f>
        <v>0</v>
      </c>
      <c r="S522" s="212">
        <v>0</v>
      </c>
      <c r="T522" s="213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14" t="s">
        <v>225</v>
      </c>
      <c r="AT522" s="214" t="s">
        <v>140</v>
      </c>
      <c r="AU522" s="214" t="s">
        <v>138</v>
      </c>
      <c r="AY522" s="20" t="s">
        <v>137</v>
      </c>
      <c r="BE522" s="215">
        <f>IF(N522="základní",J522,0)</f>
        <v>0</v>
      </c>
      <c r="BF522" s="215">
        <f>IF(N522="snížená",J522,0)</f>
        <v>0</v>
      </c>
      <c r="BG522" s="215">
        <f>IF(N522="zákl. přenesená",J522,0)</f>
        <v>0</v>
      </c>
      <c r="BH522" s="215">
        <f>IF(N522="sníž. přenesená",J522,0)</f>
        <v>0</v>
      </c>
      <c r="BI522" s="215">
        <f>IF(N522="nulová",J522,0)</f>
        <v>0</v>
      </c>
      <c r="BJ522" s="20" t="s">
        <v>138</v>
      </c>
      <c r="BK522" s="215">
        <f>ROUND(I522*H522,2)</f>
        <v>0</v>
      </c>
      <c r="BL522" s="20" t="s">
        <v>225</v>
      </c>
      <c r="BM522" s="214" t="s">
        <v>1097</v>
      </c>
    </row>
    <row r="523" s="2" customFormat="1">
      <c r="A523" s="41"/>
      <c r="B523" s="42"/>
      <c r="C523" s="43"/>
      <c r="D523" s="216" t="s">
        <v>147</v>
      </c>
      <c r="E523" s="43"/>
      <c r="F523" s="217" t="s">
        <v>1098</v>
      </c>
      <c r="G523" s="43"/>
      <c r="H523" s="43"/>
      <c r="I523" s="218"/>
      <c r="J523" s="43"/>
      <c r="K523" s="43"/>
      <c r="L523" s="47"/>
      <c r="M523" s="219"/>
      <c r="N523" s="220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147</v>
      </c>
      <c r="AU523" s="20" t="s">
        <v>138</v>
      </c>
    </row>
    <row r="524" s="2" customFormat="1" ht="16.5" customHeight="1">
      <c r="A524" s="41"/>
      <c r="B524" s="42"/>
      <c r="C524" s="233" t="s">
        <v>1099</v>
      </c>
      <c r="D524" s="233" t="s">
        <v>151</v>
      </c>
      <c r="E524" s="234" t="s">
        <v>1100</v>
      </c>
      <c r="F524" s="235" t="s">
        <v>1101</v>
      </c>
      <c r="G524" s="236" t="s">
        <v>1102</v>
      </c>
      <c r="H524" s="237">
        <v>3</v>
      </c>
      <c r="I524" s="238"/>
      <c r="J524" s="239">
        <f>ROUND(I524*H524,2)</f>
        <v>0</v>
      </c>
      <c r="K524" s="235" t="s">
        <v>19</v>
      </c>
      <c r="L524" s="240"/>
      <c r="M524" s="241" t="s">
        <v>19</v>
      </c>
      <c r="N524" s="242" t="s">
        <v>43</v>
      </c>
      <c r="O524" s="87"/>
      <c r="P524" s="212">
        <f>O524*H524</f>
        <v>0</v>
      </c>
      <c r="Q524" s="212">
        <v>0</v>
      </c>
      <c r="R524" s="212">
        <f>Q524*H524</f>
        <v>0</v>
      </c>
      <c r="S524" s="212">
        <v>0</v>
      </c>
      <c r="T524" s="213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14" t="s">
        <v>311</v>
      </c>
      <c r="AT524" s="214" t="s">
        <v>151</v>
      </c>
      <c r="AU524" s="214" t="s">
        <v>138</v>
      </c>
      <c r="AY524" s="20" t="s">
        <v>137</v>
      </c>
      <c r="BE524" s="215">
        <f>IF(N524="základní",J524,0)</f>
        <v>0</v>
      </c>
      <c r="BF524" s="215">
        <f>IF(N524="snížená",J524,0)</f>
        <v>0</v>
      </c>
      <c r="BG524" s="215">
        <f>IF(N524="zákl. přenesená",J524,0)</f>
        <v>0</v>
      </c>
      <c r="BH524" s="215">
        <f>IF(N524="sníž. přenesená",J524,0)</f>
        <v>0</v>
      </c>
      <c r="BI524" s="215">
        <f>IF(N524="nulová",J524,0)</f>
        <v>0</v>
      </c>
      <c r="BJ524" s="20" t="s">
        <v>138</v>
      </c>
      <c r="BK524" s="215">
        <f>ROUND(I524*H524,2)</f>
        <v>0</v>
      </c>
      <c r="BL524" s="20" t="s">
        <v>225</v>
      </c>
      <c r="BM524" s="214" t="s">
        <v>1103</v>
      </c>
    </row>
    <row r="525" s="2" customFormat="1" ht="16.5" customHeight="1">
      <c r="A525" s="41"/>
      <c r="B525" s="42"/>
      <c r="C525" s="203" t="s">
        <v>1104</v>
      </c>
      <c r="D525" s="203" t="s">
        <v>140</v>
      </c>
      <c r="E525" s="204" t="s">
        <v>1105</v>
      </c>
      <c r="F525" s="205" t="s">
        <v>1106</v>
      </c>
      <c r="G525" s="206" t="s">
        <v>162</v>
      </c>
      <c r="H525" s="207">
        <v>4</v>
      </c>
      <c r="I525" s="208"/>
      <c r="J525" s="209">
        <f>ROUND(I525*H525,2)</f>
        <v>0</v>
      </c>
      <c r="K525" s="205" t="s">
        <v>144</v>
      </c>
      <c r="L525" s="47"/>
      <c r="M525" s="210" t="s">
        <v>19</v>
      </c>
      <c r="N525" s="211" t="s">
        <v>43</v>
      </c>
      <c r="O525" s="87"/>
      <c r="P525" s="212">
        <f>O525*H525</f>
        <v>0</v>
      </c>
      <c r="Q525" s="212">
        <v>0</v>
      </c>
      <c r="R525" s="212">
        <f>Q525*H525</f>
        <v>0</v>
      </c>
      <c r="S525" s="212">
        <v>0</v>
      </c>
      <c r="T525" s="213">
        <f>S525*H525</f>
        <v>0</v>
      </c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R525" s="214" t="s">
        <v>225</v>
      </c>
      <c r="AT525" s="214" t="s">
        <v>140</v>
      </c>
      <c r="AU525" s="214" t="s">
        <v>138</v>
      </c>
      <c r="AY525" s="20" t="s">
        <v>137</v>
      </c>
      <c r="BE525" s="215">
        <f>IF(N525="základní",J525,0)</f>
        <v>0</v>
      </c>
      <c r="BF525" s="215">
        <f>IF(N525="snížená",J525,0)</f>
        <v>0</v>
      </c>
      <c r="BG525" s="215">
        <f>IF(N525="zákl. přenesená",J525,0)</f>
        <v>0</v>
      </c>
      <c r="BH525" s="215">
        <f>IF(N525="sníž. přenesená",J525,0)</f>
        <v>0</v>
      </c>
      <c r="BI525" s="215">
        <f>IF(N525="nulová",J525,0)</f>
        <v>0</v>
      </c>
      <c r="BJ525" s="20" t="s">
        <v>138</v>
      </c>
      <c r="BK525" s="215">
        <f>ROUND(I525*H525,2)</f>
        <v>0</v>
      </c>
      <c r="BL525" s="20" t="s">
        <v>225</v>
      </c>
      <c r="BM525" s="214" t="s">
        <v>1107</v>
      </c>
    </row>
    <row r="526" s="2" customFormat="1">
      <c r="A526" s="41"/>
      <c r="B526" s="42"/>
      <c r="C526" s="43"/>
      <c r="D526" s="216" t="s">
        <v>147</v>
      </c>
      <c r="E526" s="43"/>
      <c r="F526" s="217" t="s">
        <v>1108</v>
      </c>
      <c r="G526" s="43"/>
      <c r="H526" s="43"/>
      <c r="I526" s="218"/>
      <c r="J526" s="43"/>
      <c r="K526" s="43"/>
      <c r="L526" s="47"/>
      <c r="M526" s="219"/>
      <c r="N526" s="220"/>
      <c r="O526" s="87"/>
      <c r="P526" s="87"/>
      <c r="Q526" s="87"/>
      <c r="R526" s="87"/>
      <c r="S526" s="87"/>
      <c r="T526" s="88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T526" s="20" t="s">
        <v>147</v>
      </c>
      <c r="AU526" s="20" t="s">
        <v>138</v>
      </c>
    </row>
    <row r="527" s="2" customFormat="1" ht="16.5" customHeight="1">
      <c r="A527" s="41"/>
      <c r="B527" s="42"/>
      <c r="C527" s="233" t="s">
        <v>1109</v>
      </c>
      <c r="D527" s="233" t="s">
        <v>151</v>
      </c>
      <c r="E527" s="234" t="s">
        <v>1110</v>
      </c>
      <c r="F527" s="235" t="s">
        <v>1111</v>
      </c>
      <c r="G527" s="236" t="s">
        <v>162</v>
      </c>
      <c r="H527" s="237">
        <v>1</v>
      </c>
      <c r="I527" s="238"/>
      <c r="J527" s="239">
        <f>ROUND(I527*H527,2)</f>
        <v>0</v>
      </c>
      <c r="K527" s="235" t="s">
        <v>155</v>
      </c>
      <c r="L527" s="240"/>
      <c r="M527" s="241" t="s">
        <v>19</v>
      </c>
      <c r="N527" s="242" t="s">
        <v>43</v>
      </c>
      <c r="O527" s="87"/>
      <c r="P527" s="212">
        <f>O527*H527</f>
        <v>0</v>
      </c>
      <c r="Q527" s="212">
        <v>0.00108</v>
      </c>
      <c r="R527" s="212">
        <f>Q527*H527</f>
        <v>0.00108</v>
      </c>
      <c r="S527" s="212">
        <v>0</v>
      </c>
      <c r="T527" s="213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14" t="s">
        <v>311</v>
      </c>
      <c r="AT527" s="214" t="s">
        <v>151</v>
      </c>
      <c r="AU527" s="214" t="s">
        <v>138</v>
      </c>
      <c r="AY527" s="20" t="s">
        <v>137</v>
      </c>
      <c r="BE527" s="215">
        <f>IF(N527="základní",J527,0)</f>
        <v>0</v>
      </c>
      <c r="BF527" s="215">
        <f>IF(N527="snížená",J527,0)</f>
        <v>0</v>
      </c>
      <c r="BG527" s="215">
        <f>IF(N527="zákl. přenesená",J527,0)</f>
        <v>0</v>
      </c>
      <c r="BH527" s="215">
        <f>IF(N527="sníž. přenesená",J527,0)</f>
        <v>0</v>
      </c>
      <c r="BI527" s="215">
        <f>IF(N527="nulová",J527,0)</f>
        <v>0</v>
      </c>
      <c r="BJ527" s="20" t="s">
        <v>138</v>
      </c>
      <c r="BK527" s="215">
        <f>ROUND(I527*H527,2)</f>
        <v>0</v>
      </c>
      <c r="BL527" s="20" t="s">
        <v>225</v>
      </c>
      <c r="BM527" s="214" t="s">
        <v>1112</v>
      </c>
    </row>
    <row r="528" s="2" customFormat="1" ht="16.5" customHeight="1">
      <c r="A528" s="41"/>
      <c r="B528" s="42"/>
      <c r="C528" s="233" t="s">
        <v>1113</v>
      </c>
      <c r="D528" s="233" t="s">
        <v>151</v>
      </c>
      <c r="E528" s="234" t="s">
        <v>1114</v>
      </c>
      <c r="F528" s="235" t="s">
        <v>1115</v>
      </c>
      <c r="G528" s="236" t="s">
        <v>162</v>
      </c>
      <c r="H528" s="237">
        <v>3</v>
      </c>
      <c r="I528" s="238"/>
      <c r="J528" s="239">
        <f>ROUND(I528*H528,2)</f>
        <v>0</v>
      </c>
      <c r="K528" s="235" t="s">
        <v>144</v>
      </c>
      <c r="L528" s="240"/>
      <c r="M528" s="241" t="s">
        <v>19</v>
      </c>
      <c r="N528" s="242" t="s">
        <v>43</v>
      </c>
      <c r="O528" s="87"/>
      <c r="P528" s="212">
        <f>O528*H528</f>
        <v>0</v>
      </c>
      <c r="Q528" s="212">
        <v>0.0018500000000000001</v>
      </c>
      <c r="R528" s="212">
        <f>Q528*H528</f>
        <v>0.0055500000000000002</v>
      </c>
      <c r="S528" s="212">
        <v>0</v>
      </c>
      <c r="T528" s="213">
        <f>S528*H528</f>
        <v>0</v>
      </c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R528" s="214" t="s">
        <v>311</v>
      </c>
      <c r="AT528" s="214" t="s">
        <v>151</v>
      </c>
      <c r="AU528" s="214" t="s">
        <v>138</v>
      </c>
      <c r="AY528" s="20" t="s">
        <v>137</v>
      </c>
      <c r="BE528" s="215">
        <f>IF(N528="základní",J528,0)</f>
        <v>0</v>
      </c>
      <c r="BF528" s="215">
        <f>IF(N528="snížená",J528,0)</f>
        <v>0</v>
      </c>
      <c r="BG528" s="215">
        <f>IF(N528="zákl. přenesená",J528,0)</f>
        <v>0</v>
      </c>
      <c r="BH528" s="215">
        <f>IF(N528="sníž. přenesená",J528,0)</f>
        <v>0</v>
      </c>
      <c r="BI528" s="215">
        <f>IF(N528="nulová",J528,0)</f>
        <v>0</v>
      </c>
      <c r="BJ528" s="20" t="s">
        <v>138</v>
      </c>
      <c r="BK528" s="215">
        <f>ROUND(I528*H528,2)</f>
        <v>0</v>
      </c>
      <c r="BL528" s="20" t="s">
        <v>225</v>
      </c>
      <c r="BM528" s="214" t="s">
        <v>1116</v>
      </c>
    </row>
    <row r="529" s="2" customFormat="1" ht="16.5" customHeight="1">
      <c r="A529" s="41"/>
      <c r="B529" s="42"/>
      <c r="C529" s="203" t="s">
        <v>1117</v>
      </c>
      <c r="D529" s="203" t="s">
        <v>140</v>
      </c>
      <c r="E529" s="204" t="s">
        <v>1118</v>
      </c>
      <c r="F529" s="205" t="s">
        <v>1119</v>
      </c>
      <c r="G529" s="206" t="s">
        <v>162</v>
      </c>
      <c r="H529" s="207">
        <v>1</v>
      </c>
      <c r="I529" s="208"/>
      <c r="J529" s="209">
        <f>ROUND(I529*H529,2)</f>
        <v>0</v>
      </c>
      <c r="K529" s="205" t="s">
        <v>19</v>
      </c>
      <c r="L529" s="47"/>
      <c r="M529" s="210" t="s">
        <v>19</v>
      </c>
      <c r="N529" s="211" t="s">
        <v>43</v>
      </c>
      <c r="O529" s="87"/>
      <c r="P529" s="212">
        <f>O529*H529</f>
        <v>0</v>
      </c>
      <c r="Q529" s="212">
        <v>0</v>
      </c>
      <c r="R529" s="212">
        <f>Q529*H529</f>
        <v>0</v>
      </c>
      <c r="S529" s="212">
        <v>0</v>
      </c>
      <c r="T529" s="213">
        <f>S529*H529</f>
        <v>0</v>
      </c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R529" s="214" t="s">
        <v>225</v>
      </c>
      <c r="AT529" s="214" t="s">
        <v>140</v>
      </c>
      <c r="AU529" s="214" t="s">
        <v>138</v>
      </c>
      <c r="AY529" s="20" t="s">
        <v>137</v>
      </c>
      <c r="BE529" s="215">
        <f>IF(N529="základní",J529,0)</f>
        <v>0</v>
      </c>
      <c r="BF529" s="215">
        <f>IF(N529="snížená",J529,0)</f>
        <v>0</v>
      </c>
      <c r="BG529" s="215">
        <f>IF(N529="zákl. přenesená",J529,0)</f>
        <v>0</v>
      </c>
      <c r="BH529" s="215">
        <f>IF(N529="sníž. přenesená",J529,0)</f>
        <v>0</v>
      </c>
      <c r="BI529" s="215">
        <f>IF(N529="nulová",J529,0)</f>
        <v>0</v>
      </c>
      <c r="BJ529" s="20" t="s">
        <v>138</v>
      </c>
      <c r="BK529" s="215">
        <f>ROUND(I529*H529,2)</f>
        <v>0</v>
      </c>
      <c r="BL529" s="20" t="s">
        <v>225</v>
      </c>
      <c r="BM529" s="214" t="s">
        <v>1120</v>
      </c>
    </row>
    <row r="530" s="2" customFormat="1" ht="21.75" customHeight="1">
      <c r="A530" s="41"/>
      <c r="B530" s="42"/>
      <c r="C530" s="203" t="s">
        <v>1121</v>
      </c>
      <c r="D530" s="203" t="s">
        <v>140</v>
      </c>
      <c r="E530" s="204" t="s">
        <v>1122</v>
      </c>
      <c r="F530" s="205" t="s">
        <v>1123</v>
      </c>
      <c r="G530" s="206" t="s">
        <v>162</v>
      </c>
      <c r="H530" s="207">
        <v>1</v>
      </c>
      <c r="I530" s="208"/>
      <c r="J530" s="209">
        <f>ROUND(I530*H530,2)</f>
        <v>0</v>
      </c>
      <c r="K530" s="205" t="s">
        <v>144</v>
      </c>
      <c r="L530" s="47"/>
      <c r="M530" s="210" t="s">
        <v>19</v>
      </c>
      <c r="N530" s="211" t="s">
        <v>43</v>
      </c>
      <c r="O530" s="87"/>
      <c r="P530" s="212">
        <f>O530*H530</f>
        <v>0</v>
      </c>
      <c r="Q530" s="212">
        <v>0.00034000000000000002</v>
      </c>
      <c r="R530" s="212">
        <f>Q530*H530</f>
        <v>0.00034000000000000002</v>
      </c>
      <c r="S530" s="212">
        <v>0</v>
      </c>
      <c r="T530" s="213">
        <f>S530*H530</f>
        <v>0</v>
      </c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R530" s="214" t="s">
        <v>225</v>
      </c>
      <c r="AT530" s="214" t="s">
        <v>140</v>
      </c>
      <c r="AU530" s="214" t="s">
        <v>138</v>
      </c>
      <c r="AY530" s="20" t="s">
        <v>137</v>
      </c>
      <c r="BE530" s="215">
        <f>IF(N530="základní",J530,0)</f>
        <v>0</v>
      </c>
      <c r="BF530" s="215">
        <f>IF(N530="snížená",J530,0)</f>
        <v>0</v>
      </c>
      <c r="BG530" s="215">
        <f>IF(N530="zákl. přenesená",J530,0)</f>
        <v>0</v>
      </c>
      <c r="BH530" s="215">
        <f>IF(N530="sníž. přenesená",J530,0)</f>
        <v>0</v>
      </c>
      <c r="BI530" s="215">
        <f>IF(N530="nulová",J530,0)</f>
        <v>0</v>
      </c>
      <c r="BJ530" s="20" t="s">
        <v>138</v>
      </c>
      <c r="BK530" s="215">
        <f>ROUND(I530*H530,2)</f>
        <v>0</v>
      </c>
      <c r="BL530" s="20" t="s">
        <v>225</v>
      </c>
      <c r="BM530" s="214" t="s">
        <v>1124</v>
      </c>
    </row>
    <row r="531" s="2" customFormat="1">
      <c r="A531" s="41"/>
      <c r="B531" s="42"/>
      <c r="C531" s="43"/>
      <c r="D531" s="216" t="s">
        <v>147</v>
      </c>
      <c r="E531" s="43"/>
      <c r="F531" s="217" t="s">
        <v>1125</v>
      </c>
      <c r="G531" s="43"/>
      <c r="H531" s="43"/>
      <c r="I531" s="218"/>
      <c r="J531" s="43"/>
      <c r="K531" s="43"/>
      <c r="L531" s="47"/>
      <c r="M531" s="219"/>
      <c r="N531" s="220"/>
      <c r="O531" s="87"/>
      <c r="P531" s="87"/>
      <c r="Q531" s="87"/>
      <c r="R531" s="87"/>
      <c r="S531" s="87"/>
      <c r="T531" s="88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T531" s="20" t="s">
        <v>147</v>
      </c>
      <c r="AU531" s="20" t="s">
        <v>138</v>
      </c>
    </row>
    <row r="532" s="2" customFormat="1" ht="16.5" customHeight="1">
      <c r="A532" s="41"/>
      <c r="B532" s="42"/>
      <c r="C532" s="203" t="s">
        <v>1126</v>
      </c>
      <c r="D532" s="203" t="s">
        <v>140</v>
      </c>
      <c r="E532" s="204" t="s">
        <v>1127</v>
      </c>
      <c r="F532" s="205" t="s">
        <v>1128</v>
      </c>
      <c r="G532" s="206" t="s">
        <v>162</v>
      </c>
      <c r="H532" s="207">
        <v>1</v>
      </c>
      <c r="I532" s="208"/>
      <c r="J532" s="209">
        <f>ROUND(I532*H532,2)</f>
        <v>0</v>
      </c>
      <c r="K532" s="205" t="s">
        <v>144</v>
      </c>
      <c r="L532" s="47"/>
      <c r="M532" s="210" t="s">
        <v>19</v>
      </c>
      <c r="N532" s="211" t="s">
        <v>43</v>
      </c>
      <c r="O532" s="87"/>
      <c r="P532" s="212">
        <f>O532*H532</f>
        <v>0</v>
      </c>
      <c r="Q532" s="212">
        <v>0.00021000000000000001</v>
      </c>
      <c r="R532" s="212">
        <f>Q532*H532</f>
        <v>0.00021000000000000001</v>
      </c>
      <c r="S532" s="212">
        <v>0</v>
      </c>
      <c r="T532" s="213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14" t="s">
        <v>225</v>
      </c>
      <c r="AT532" s="214" t="s">
        <v>140</v>
      </c>
      <c r="AU532" s="214" t="s">
        <v>138</v>
      </c>
      <c r="AY532" s="20" t="s">
        <v>137</v>
      </c>
      <c r="BE532" s="215">
        <f>IF(N532="základní",J532,0)</f>
        <v>0</v>
      </c>
      <c r="BF532" s="215">
        <f>IF(N532="snížená",J532,0)</f>
        <v>0</v>
      </c>
      <c r="BG532" s="215">
        <f>IF(N532="zákl. přenesená",J532,0)</f>
        <v>0</v>
      </c>
      <c r="BH532" s="215">
        <f>IF(N532="sníž. přenesená",J532,0)</f>
        <v>0</v>
      </c>
      <c r="BI532" s="215">
        <f>IF(N532="nulová",J532,0)</f>
        <v>0</v>
      </c>
      <c r="BJ532" s="20" t="s">
        <v>138</v>
      </c>
      <c r="BK532" s="215">
        <f>ROUND(I532*H532,2)</f>
        <v>0</v>
      </c>
      <c r="BL532" s="20" t="s">
        <v>225</v>
      </c>
      <c r="BM532" s="214" t="s">
        <v>1129</v>
      </c>
    </row>
    <row r="533" s="2" customFormat="1">
      <c r="A533" s="41"/>
      <c r="B533" s="42"/>
      <c r="C533" s="43"/>
      <c r="D533" s="216" t="s">
        <v>147</v>
      </c>
      <c r="E533" s="43"/>
      <c r="F533" s="217" t="s">
        <v>1130</v>
      </c>
      <c r="G533" s="43"/>
      <c r="H533" s="43"/>
      <c r="I533" s="218"/>
      <c r="J533" s="43"/>
      <c r="K533" s="43"/>
      <c r="L533" s="47"/>
      <c r="M533" s="219"/>
      <c r="N533" s="220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147</v>
      </c>
      <c r="AU533" s="20" t="s">
        <v>138</v>
      </c>
    </row>
    <row r="534" s="2" customFormat="1" ht="16.5" customHeight="1">
      <c r="A534" s="41"/>
      <c r="B534" s="42"/>
      <c r="C534" s="233" t="s">
        <v>1131</v>
      </c>
      <c r="D534" s="233" t="s">
        <v>151</v>
      </c>
      <c r="E534" s="234" t="s">
        <v>1132</v>
      </c>
      <c r="F534" s="235" t="s">
        <v>1133</v>
      </c>
      <c r="G534" s="236" t="s">
        <v>162</v>
      </c>
      <c r="H534" s="237">
        <v>1</v>
      </c>
      <c r="I534" s="238"/>
      <c r="J534" s="239">
        <f>ROUND(I534*H534,2)</f>
        <v>0</v>
      </c>
      <c r="K534" s="235" t="s">
        <v>19</v>
      </c>
      <c r="L534" s="240"/>
      <c r="M534" s="241" t="s">
        <v>19</v>
      </c>
      <c r="N534" s="242" t="s">
        <v>43</v>
      </c>
      <c r="O534" s="87"/>
      <c r="P534" s="212">
        <f>O534*H534</f>
        <v>0</v>
      </c>
      <c r="Q534" s="212">
        <v>0</v>
      </c>
      <c r="R534" s="212">
        <f>Q534*H534</f>
        <v>0</v>
      </c>
      <c r="S534" s="212">
        <v>0</v>
      </c>
      <c r="T534" s="213">
        <f>S534*H534</f>
        <v>0</v>
      </c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R534" s="214" t="s">
        <v>311</v>
      </c>
      <c r="AT534" s="214" t="s">
        <v>151</v>
      </c>
      <c r="AU534" s="214" t="s">
        <v>138</v>
      </c>
      <c r="AY534" s="20" t="s">
        <v>137</v>
      </c>
      <c r="BE534" s="215">
        <f>IF(N534="základní",J534,0)</f>
        <v>0</v>
      </c>
      <c r="BF534" s="215">
        <f>IF(N534="snížená",J534,0)</f>
        <v>0</v>
      </c>
      <c r="BG534" s="215">
        <f>IF(N534="zákl. přenesená",J534,0)</f>
        <v>0</v>
      </c>
      <c r="BH534" s="215">
        <f>IF(N534="sníž. přenesená",J534,0)</f>
        <v>0</v>
      </c>
      <c r="BI534" s="215">
        <f>IF(N534="nulová",J534,0)</f>
        <v>0</v>
      </c>
      <c r="BJ534" s="20" t="s">
        <v>138</v>
      </c>
      <c r="BK534" s="215">
        <f>ROUND(I534*H534,2)</f>
        <v>0</v>
      </c>
      <c r="BL534" s="20" t="s">
        <v>225</v>
      </c>
      <c r="BM534" s="214" t="s">
        <v>1134</v>
      </c>
    </row>
    <row r="535" s="2" customFormat="1" ht="24.15" customHeight="1">
      <c r="A535" s="41"/>
      <c r="B535" s="42"/>
      <c r="C535" s="203" t="s">
        <v>1135</v>
      </c>
      <c r="D535" s="203" t="s">
        <v>140</v>
      </c>
      <c r="E535" s="204" t="s">
        <v>1136</v>
      </c>
      <c r="F535" s="205" t="s">
        <v>1137</v>
      </c>
      <c r="G535" s="206" t="s">
        <v>162</v>
      </c>
      <c r="H535" s="207">
        <v>1</v>
      </c>
      <c r="I535" s="208"/>
      <c r="J535" s="209">
        <f>ROUND(I535*H535,2)</f>
        <v>0</v>
      </c>
      <c r="K535" s="205" t="s">
        <v>144</v>
      </c>
      <c r="L535" s="47"/>
      <c r="M535" s="210" t="s">
        <v>19</v>
      </c>
      <c r="N535" s="211" t="s">
        <v>43</v>
      </c>
      <c r="O535" s="87"/>
      <c r="P535" s="212">
        <f>O535*H535</f>
        <v>0</v>
      </c>
      <c r="Q535" s="212">
        <v>0</v>
      </c>
      <c r="R535" s="212">
        <f>Q535*H535</f>
        <v>0</v>
      </c>
      <c r="S535" s="212">
        <v>0.17399999999999999</v>
      </c>
      <c r="T535" s="213">
        <f>S535*H535</f>
        <v>0.17399999999999999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14" t="s">
        <v>225</v>
      </c>
      <c r="AT535" s="214" t="s">
        <v>140</v>
      </c>
      <c r="AU535" s="214" t="s">
        <v>138</v>
      </c>
      <c r="AY535" s="20" t="s">
        <v>137</v>
      </c>
      <c r="BE535" s="215">
        <f>IF(N535="základní",J535,0)</f>
        <v>0</v>
      </c>
      <c r="BF535" s="215">
        <f>IF(N535="snížená",J535,0)</f>
        <v>0</v>
      </c>
      <c r="BG535" s="215">
        <f>IF(N535="zákl. přenesená",J535,0)</f>
        <v>0</v>
      </c>
      <c r="BH535" s="215">
        <f>IF(N535="sníž. přenesená",J535,0)</f>
        <v>0</v>
      </c>
      <c r="BI535" s="215">
        <f>IF(N535="nulová",J535,0)</f>
        <v>0</v>
      </c>
      <c r="BJ535" s="20" t="s">
        <v>138</v>
      </c>
      <c r="BK535" s="215">
        <f>ROUND(I535*H535,2)</f>
        <v>0</v>
      </c>
      <c r="BL535" s="20" t="s">
        <v>225</v>
      </c>
      <c r="BM535" s="214" t="s">
        <v>1138</v>
      </c>
    </row>
    <row r="536" s="2" customFormat="1">
      <c r="A536" s="41"/>
      <c r="B536" s="42"/>
      <c r="C536" s="43"/>
      <c r="D536" s="216" t="s">
        <v>147</v>
      </c>
      <c r="E536" s="43"/>
      <c r="F536" s="217" t="s">
        <v>1139</v>
      </c>
      <c r="G536" s="43"/>
      <c r="H536" s="43"/>
      <c r="I536" s="218"/>
      <c r="J536" s="43"/>
      <c r="K536" s="43"/>
      <c r="L536" s="47"/>
      <c r="M536" s="219"/>
      <c r="N536" s="220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147</v>
      </c>
      <c r="AU536" s="20" t="s">
        <v>138</v>
      </c>
    </row>
    <row r="537" s="2" customFormat="1" ht="16.5" customHeight="1">
      <c r="A537" s="41"/>
      <c r="B537" s="42"/>
      <c r="C537" s="203" t="s">
        <v>1140</v>
      </c>
      <c r="D537" s="203" t="s">
        <v>140</v>
      </c>
      <c r="E537" s="204" t="s">
        <v>1141</v>
      </c>
      <c r="F537" s="205" t="s">
        <v>1142</v>
      </c>
      <c r="G537" s="206" t="s">
        <v>162</v>
      </c>
      <c r="H537" s="207">
        <v>1</v>
      </c>
      <c r="I537" s="208"/>
      <c r="J537" s="209">
        <f>ROUND(I537*H537,2)</f>
        <v>0</v>
      </c>
      <c r="K537" s="205" t="s">
        <v>144</v>
      </c>
      <c r="L537" s="47"/>
      <c r="M537" s="210" t="s">
        <v>19</v>
      </c>
      <c r="N537" s="211" t="s">
        <v>43</v>
      </c>
      <c r="O537" s="87"/>
      <c r="P537" s="212">
        <f>O537*H537</f>
        <v>0</v>
      </c>
      <c r="Q537" s="212">
        <v>0</v>
      </c>
      <c r="R537" s="212">
        <f>Q537*H537</f>
        <v>0</v>
      </c>
      <c r="S537" s="212">
        <v>0</v>
      </c>
      <c r="T537" s="213">
        <f>S537*H537</f>
        <v>0</v>
      </c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R537" s="214" t="s">
        <v>225</v>
      </c>
      <c r="AT537" s="214" t="s">
        <v>140</v>
      </c>
      <c r="AU537" s="214" t="s">
        <v>138</v>
      </c>
      <c r="AY537" s="20" t="s">
        <v>137</v>
      </c>
      <c r="BE537" s="215">
        <f>IF(N537="základní",J537,0)</f>
        <v>0</v>
      </c>
      <c r="BF537" s="215">
        <f>IF(N537="snížená",J537,0)</f>
        <v>0</v>
      </c>
      <c r="BG537" s="215">
        <f>IF(N537="zákl. přenesená",J537,0)</f>
        <v>0</v>
      </c>
      <c r="BH537" s="215">
        <f>IF(N537="sníž. přenesená",J537,0)</f>
        <v>0</v>
      </c>
      <c r="BI537" s="215">
        <f>IF(N537="nulová",J537,0)</f>
        <v>0</v>
      </c>
      <c r="BJ537" s="20" t="s">
        <v>138</v>
      </c>
      <c r="BK537" s="215">
        <f>ROUND(I537*H537,2)</f>
        <v>0</v>
      </c>
      <c r="BL537" s="20" t="s">
        <v>225</v>
      </c>
      <c r="BM537" s="214" t="s">
        <v>1143</v>
      </c>
    </row>
    <row r="538" s="2" customFormat="1">
      <c r="A538" s="41"/>
      <c r="B538" s="42"/>
      <c r="C538" s="43"/>
      <c r="D538" s="216" t="s">
        <v>147</v>
      </c>
      <c r="E538" s="43"/>
      <c r="F538" s="217" t="s">
        <v>1144</v>
      </c>
      <c r="G538" s="43"/>
      <c r="H538" s="43"/>
      <c r="I538" s="218"/>
      <c r="J538" s="43"/>
      <c r="K538" s="43"/>
      <c r="L538" s="47"/>
      <c r="M538" s="219"/>
      <c r="N538" s="220"/>
      <c r="O538" s="87"/>
      <c r="P538" s="87"/>
      <c r="Q538" s="87"/>
      <c r="R538" s="87"/>
      <c r="S538" s="87"/>
      <c r="T538" s="88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T538" s="20" t="s">
        <v>147</v>
      </c>
      <c r="AU538" s="20" t="s">
        <v>138</v>
      </c>
    </row>
    <row r="539" s="2" customFormat="1" ht="16.5" customHeight="1">
      <c r="A539" s="41"/>
      <c r="B539" s="42"/>
      <c r="C539" s="233" t="s">
        <v>1145</v>
      </c>
      <c r="D539" s="233" t="s">
        <v>151</v>
      </c>
      <c r="E539" s="234" t="s">
        <v>1146</v>
      </c>
      <c r="F539" s="235" t="s">
        <v>1147</v>
      </c>
      <c r="G539" s="236" t="s">
        <v>162</v>
      </c>
      <c r="H539" s="237">
        <v>1</v>
      </c>
      <c r="I539" s="238"/>
      <c r="J539" s="239">
        <f>ROUND(I539*H539,2)</f>
        <v>0</v>
      </c>
      <c r="K539" s="235" t="s">
        <v>19</v>
      </c>
      <c r="L539" s="240"/>
      <c r="M539" s="241" t="s">
        <v>19</v>
      </c>
      <c r="N539" s="242" t="s">
        <v>43</v>
      </c>
      <c r="O539" s="87"/>
      <c r="P539" s="212">
        <f>O539*H539</f>
        <v>0</v>
      </c>
      <c r="Q539" s="212">
        <v>0</v>
      </c>
      <c r="R539" s="212">
        <f>Q539*H539</f>
        <v>0</v>
      </c>
      <c r="S539" s="212">
        <v>0</v>
      </c>
      <c r="T539" s="213">
        <f>S539*H539</f>
        <v>0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14" t="s">
        <v>311</v>
      </c>
      <c r="AT539" s="214" t="s">
        <v>151</v>
      </c>
      <c r="AU539" s="214" t="s">
        <v>138</v>
      </c>
      <c r="AY539" s="20" t="s">
        <v>137</v>
      </c>
      <c r="BE539" s="215">
        <f>IF(N539="základní",J539,0)</f>
        <v>0</v>
      </c>
      <c r="BF539" s="215">
        <f>IF(N539="snížená",J539,0)</f>
        <v>0</v>
      </c>
      <c r="BG539" s="215">
        <f>IF(N539="zákl. přenesená",J539,0)</f>
        <v>0</v>
      </c>
      <c r="BH539" s="215">
        <f>IF(N539="sníž. přenesená",J539,0)</f>
        <v>0</v>
      </c>
      <c r="BI539" s="215">
        <f>IF(N539="nulová",J539,0)</f>
        <v>0</v>
      </c>
      <c r="BJ539" s="20" t="s">
        <v>138</v>
      </c>
      <c r="BK539" s="215">
        <f>ROUND(I539*H539,2)</f>
        <v>0</v>
      </c>
      <c r="BL539" s="20" t="s">
        <v>225</v>
      </c>
      <c r="BM539" s="214" t="s">
        <v>1148</v>
      </c>
    </row>
    <row r="540" s="2" customFormat="1" ht="16.5" customHeight="1">
      <c r="A540" s="41"/>
      <c r="B540" s="42"/>
      <c r="C540" s="203" t="s">
        <v>1149</v>
      </c>
      <c r="D540" s="203" t="s">
        <v>140</v>
      </c>
      <c r="E540" s="204" t="s">
        <v>1150</v>
      </c>
      <c r="F540" s="205" t="s">
        <v>1151</v>
      </c>
      <c r="G540" s="206" t="s">
        <v>897</v>
      </c>
      <c r="H540" s="207">
        <v>1</v>
      </c>
      <c r="I540" s="208"/>
      <c r="J540" s="209">
        <f>ROUND(I540*H540,2)</f>
        <v>0</v>
      </c>
      <c r="K540" s="205" t="s">
        <v>144</v>
      </c>
      <c r="L540" s="47"/>
      <c r="M540" s="210" t="s">
        <v>19</v>
      </c>
      <c r="N540" s="211" t="s">
        <v>43</v>
      </c>
      <c r="O540" s="87"/>
      <c r="P540" s="212">
        <f>O540*H540</f>
        <v>0</v>
      </c>
      <c r="Q540" s="212">
        <v>0</v>
      </c>
      <c r="R540" s="212">
        <f>Q540*H540</f>
        <v>0</v>
      </c>
      <c r="S540" s="212">
        <v>0.088099999999999998</v>
      </c>
      <c r="T540" s="213">
        <f>S540*H540</f>
        <v>0.088099999999999998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14" t="s">
        <v>225</v>
      </c>
      <c r="AT540" s="214" t="s">
        <v>140</v>
      </c>
      <c r="AU540" s="214" t="s">
        <v>138</v>
      </c>
      <c r="AY540" s="20" t="s">
        <v>137</v>
      </c>
      <c r="BE540" s="215">
        <f>IF(N540="základní",J540,0)</f>
        <v>0</v>
      </c>
      <c r="BF540" s="215">
        <f>IF(N540="snížená",J540,0)</f>
        <v>0</v>
      </c>
      <c r="BG540" s="215">
        <f>IF(N540="zákl. přenesená",J540,0)</f>
        <v>0</v>
      </c>
      <c r="BH540" s="215">
        <f>IF(N540="sníž. přenesená",J540,0)</f>
        <v>0</v>
      </c>
      <c r="BI540" s="215">
        <f>IF(N540="nulová",J540,0)</f>
        <v>0</v>
      </c>
      <c r="BJ540" s="20" t="s">
        <v>138</v>
      </c>
      <c r="BK540" s="215">
        <f>ROUND(I540*H540,2)</f>
        <v>0</v>
      </c>
      <c r="BL540" s="20" t="s">
        <v>225</v>
      </c>
      <c r="BM540" s="214" t="s">
        <v>1152</v>
      </c>
    </row>
    <row r="541" s="2" customFormat="1">
      <c r="A541" s="41"/>
      <c r="B541" s="42"/>
      <c r="C541" s="43"/>
      <c r="D541" s="216" t="s">
        <v>147</v>
      </c>
      <c r="E541" s="43"/>
      <c r="F541" s="217" t="s">
        <v>1153</v>
      </c>
      <c r="G541" s="43"/>
      <c r="H541" s="43"/>
      <c r="I541" s="218"/>
      <c r="J541" s="43"/>
      <c r="K541" s="43"/>
      <c r="L541" s="47"/>
      <c r="M541" s="219"/>
      <c r="N541" s="220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147</v>
      </c>
      <c r="AU541" s="20" t="s">
        <v>138</v>
      </c>
    </row>
    <row r="542" s="2" customFormat="1" ht="24.15" customHeight="1">
      <c r="A542" s="41"/>
      <c r="B542" s="42"/>
      <c r="C542" s="203" t="s">
        <v>1154</v>
      </c>
      <c r="D542" s="203" t="s">
        <v>140</v>
      </c>
      <c r="E542" s="204" t="s">
        <v>1155</v>
      </c>
      <c r="F542" s="205" t="s">
        <v>1156</v>
      </c>
      <c r="G542" s="206" t="s">
        <v>457</v>
      </c>
      <c r="H542" s="265"/>
      <c r="I542" s="208"/>
      <c r="J542" s="209">
        <f>ROUND(I542*H542,2)</f>
        <v>0</v>
      </c>
      <c r="K542" s="205" t="s">
        <v>144</v>
      </c>
      <c r="L542" s="47"/>
      <c r="M542" s="210" t="s">
        <v>19</v>
      </c>
      <c r="N542" s="211" t="s">
        <v>43</v>
      </c>
      <c r="O542" s="87"/>
      <c r="P542" s="212">
        <f>O542*H542</f>
        <v>0</v>
      </c>
      <c r="Q542" s="212">
        <v>0</v>
      </c>
      <c r="R542" s="212">
        <f>Q542*H542</f>
        <v>0</v>
      </c>
      <c r="S542" s="212">
        <v>0</v>
      </c>
      <c r="T542" s="213">
        <f>S542*H542</f>
        <v>0</v>
      </c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R542" s="214" t="s">
        <v>225</v>
      </c>
      <c r="AT542" s="214" t="s">
        <v>140</v>
      </c>
      <c r="AU542" s="214" t="s">
        <v>138</v>
      </c>
      <c r="AY542" s="20" t="s">
        <v>137</v>
      </c>
      <c r="BE542" s="215">
        <f>IF(N542="základní",J542,0)</f>
        <v>0</v>
      </c>
      <c r="BF542" s="215">
        <f>IF(N542="snížená",J542,0)</f>
        <v>0</v>
      </c>
      <c r="BG542" s="215">
        <f>IF(N542="zákl. přenesená",J542,0)</f>
        <v>0</v>
      </c>
      <c r="BH542" s="215">
        <f>IF(N542="sníž. přenesená",J542,0)</f>
        <v>0</v>
      </c>
      <c r="BI542" s="215">
        <f>IF(N542="nulová",J542,0)</f>
        <v>0</v>
      </c>
      <c r="BJ542" s="20" t="s">
        <v>138</v>
      </c>
      <c r="BK542" s="215">
        <f>ROUND(I542*H542,2)</f>
        <v>0</v>
      </c>
      <c r="BL542" s="20" t="s">
        <v>225</v>
      </c>
      <c r="BM542" s="214" t="s">
        <v>1157</v>
      </c>
    </row>
    <row r="543" s="2" customFormat="1">
      <c r="A543" s="41"/>
      <c r="B543" s="42"/>
      <c r="C543" s="43"/>
      <c r="D543" s="216" t="s">
        <v>147</v>
      </c>
      <c r="E543" s="43"/>
      <c r="F543" s="217" t="s">
        <v>1158</v>
      </c>
      <c r="G543" s="43"/>
      <c r="H543" s="43"/>
      <c r="I543" s="218"/>
      <c r="J543" s="43"/>
      <c r="K543" s="43"/>
      <c r="L543" s="47"/>
      <c r="M543" s="219"/>
      <c r="N543" s="220"/>
      <c r="O543" s="87"/>
      <c r="P543" s="87"/>
      <c r="Q543" s="87"/>
      <c r="R543" s="87"/>
      <c r="S543" s="87"/>
      <c r="T543" s="88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T543" s="20" t="s">
        <v>147</v>
      </c>
      <c r="AU543" s="20" t="s">
        <v>138</v>
      </c>
    </row>
    <row r="544" s="12" customFormat="1" ht="22.8" customHeight="1">
      <c r="A544" s="12"/>
      <c r="B544" s="187"/>
      <c r="C544" s="188"/>
      <c r="D544" s="189" t="s">
        <v>70</v>
      </c>
      <c r="E544" s="201" t="s">
        <v>1159</v>
      </c>
      <c r="F544" s="201" t="s">
        <v>1160</v>
      </c>
      <c r="G544" s="188"/>
      <c r="H544" s="188"/>
      <c r="I544" s="191"/>
      <c r="J544" s="202">
        <f>BK544</f>
        <v>0</v>
      </c>
      <c r="K544" s="188"/>
      <c r="L544" s="193"/>
      <c r="M544" s="194"/>
      <c r="N544" s="195"/>
      <c r="O544" s="195"/>
      <c r="P544" s="196">
        <f>SUM(P545:P548)</f>
        <v>0</v>
      </c>
      <c r="Q544" s="195"/>
      <c r="R544" s="196">
        <f>SUM(R545:R548)</f>
        <v>0</v>
      </c>
      <c r="S544" s="195"/>
      <c r="T544" s="197">
        <f>SUM(T545:T548)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198" t="s">
        <v>138</v>
      </c>
      <c r="AT544" s="199" t="s">
        <v>70</v>
      </c>
      <c r="AU544" s="199" t="s">
        <v>79</v>
      </c>
      <c r="AY544" s="198" t="s">
        <v>137</v>
      </c>
      <c r="BK544" s="200">
        <f>SUM(BK545:BK548)</f>
        <v>0</v>
      </c>
    </row>
    <row r="545" s="2" customFormat="1" ht="16.5" customHeight="1">
      <c r="A545" s="41"/>
      <c r="B545" s="42"/>
      <c r="C545" s="203" t="s">
        <v>1161</v>
      </c>
      <c r="D545" s="203" t="s">
        <v>140</v>
      </c>
      <c r="E545" s="204" t="s">
        <v>1162</v>
      </c>
      <c r="F545" s="205" t="s">
        <v>1163</v>
      </c>
      <c r="G545" s="206" t="s">
        <v>162</v>
      </c>
      <c r="H545" s="207">
        <v>18</v>
      </c>
      <c r="I545" s="208"/>
      <c r="J545" s="209">
        <f>ROUND(I545*H545,2)</f>
        <v>0</v>
      </c>
      <c r="K545" s="205" t="s">
        <v>144</v>
      </c>
      <c r="L545" s="47"/>
      <c r="M545" s="210" t="s">
        <v>19</v>
      </c>
      <c r="N545" s="211" t="s">
        <v>43</v>
      </c>
      <c r="O545" s="87"/>
      <c r="P545" s="212">
        <f>O545*H545</f>
        <v>0</v>
      </c>
      <c r="Q545" s="212">
        <v>0</v>
      </c>
      <c r="R545" s="212">
        <f>Q545*H545</f>
        <v>0</v>
      </c>
      <c r="S545" s="212">
        <v>0</v>
      </c>
      <c r="T545" s="213">
        <f>S545*H545</f>
        <v>0</v>
      </c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R545" s="214" t="s">
        <v>225</v>
      </c>
      <c r="AT545" s="214" t="s">
        <v>140</v>
      </c>
      <c r="AU545" s="214" t="s">
        <v>138</v>
      </c>
      <c r="AY545" s="20" t="s">
        <v>137</v>
      </c>
      <c r="BE545" s="215">
        <f>IF(N545="základní",J545,0)</f>
        <v>0</v>
      </c>
      <c r="BF545" s="215">
        <f>IF(N545="snížená",J545,0)</f>
        <v>0</v>
      </c>
      <c r="BG545" s="215">
        <f>IF(N545="zákl. přenesená",J545,0)</f>
        <v>0</v>
      </c>
      <c r="BH545" s="215">
        <f>IF(N545="sníž. přenesená",J545,0)</f>
        <v>0</v>
      </c>
      <c r="BI545" s="215">
        <f>IF(N545="nulová",J545,0)</f>
        <v>0</v>
      </c>
      <c r="BJ545" s="20" t="s">
        <v>138</v>
      </c>
      <c r="BK545" s="215">
        <f>ROUND(I545*H545,2)</f>
        <v>0</v>
      </c>
      <c r="BL545" s="20" t="s">
        <v>225</v>
      </c>
      <c r="BM545" s="214" t="s">
        <v>1164</v>
      </c>
    </row>
    <row r="546" s="2" customFormat="1">
      <c r="A546" s="41"/>
      <c r="B546" s="42"/>
      <c r="C546" s="43"/>
      <c r="D546" s="216" t="s">
        <v>147</v>
      </c>
      <c r="E546" s="43"/>
      <c r="F546" s="217" t="s">
        <v>1165</v>
      </c>
      <c r="G546" s="43"/>
      <c r="H546" s="43"/>
      <c r="I546" s="218"/>
      <c r="J546" s="43"/>
      <c r="K546" s="43"/>
      <c r="L546" s="47"/>
      <c r="M546" s="219"/>
      <c r="N546" s="220"/>
      <c r="O546" s="87"/>
      <c r="P546" s="87"/>
      <c r="Q546" s="87"/>
      <c r="R546" s="87"/>
      <c r="S546" s="87"/>
      <c r="T546" s="88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T546" s="20" t="s">
        <v>147</v>
      </c>
      <c r="AU546" s="20" t="s">
        <v>138</v>
      </c>
    </row>
    <row r="547" s="2" customFormat="1" ht="24.15" customHeight="1">
      <c r="A547" s="41"/>
      <c r="B547" s="42"/>
      <c r="C547" s="203" t="s">
        <v>1166</v>
      </c>
      <c r="D547" s="203" t="s">
        <v>140</v>
      </c>
      <c r="E547" s="204" t="s">
        <v>1167</v>
      </c>
      <c r="F547" s="205" t="s">
        <v>1168</v>
      </c>
      <c r="G547" s="206" t="s">
        <v>457</v>
      </c>
      <c r="H547" s="265"/>
      <c r="I547" s="208"/>
      <c r="J547" s="209">
        <f>ROUND(I547*H547,2)</f>
        <v>0</v>
      </c>
      <c r="K547" s="205" t="s">
        <v>144</v>
      </c>
      <c r="L547" s="47"/>
      <c r="M547" s="210" t="s">
        <v>19</v>
      </c>
      <c r="N547" s="211" t="s">
        <v>43</v>
      </c>
      <c r="O547" s="87"/>
      <c r="P547" s="212">
        <f>O547*H547</f>
        <v>0</v>
      </c>
      <c r="Q547" s="212">
        <v>0</v>
      </c>
      <c r="R547" s="212">
        <f>Q547*H547</f>
        <v>0</v>
      </c>
      <c r="S547" s="212">
        <v>0</v>
      </c>
      <c r="T547" s="213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14" t="s">
        <v>225</v>
      </c>
      <c r="AT547" s="214" t="s">
        <v>140</v>
      </c>
      <c r="AU547" s="214" t="s">
        <v>138</v>
      </c>
      <c r="AY547" s="20" t="s">
        <v>137</v>
      </c>
      <c r="BE547" s="215">
        <f>IF(N547="základní",J547,0)</f>
        <v>0</v>
      </c>
      <c r="BF547" s="215">
        <f>IF(N547="snížená",J547,0)</f>
        <v>0</v>
      </c>
      <c r="BG547" s="215">
        <f>IF(N547="zákl. přenesená",J547,0)</f>
        <v>0</v>
      </c>
      <c r="BH547" s="215">
        <f>IF(N547="sníž. přenesená",J547,0)</f>
        <v>0</v>
      </c>
      <c r="BI547" s="215">
        <f>IF(N547="nulová",J547,0)</f>
        <v>0</v>
      </c>
      <c r="BJ547" s="20" t="s">
        <v>138</v>
      </c>
      <c r="BK547" s="215">
        <f>ROUND(I547*H547,2)</f>
        <v>0</v>
      </c>
      <c r="BL547" s="20" t="s">
        <v>225</v>
      </c>
      <c r="BM547" s="214" t="s">
        <v>1169</v>
      </c>
    </row>
    <row r="548" s="2" customFormat="1">
      <c r="A548" s="41"/>
      <c r="B548" s="42"/>
      <c r="C548" s="43"/>
      <c r="D548" s="216" t="s">
        <v>147</v>
      </c>
      <c r="E548" s="43"/>
      <c r="F548" s="217" t="s">
        <v>1170</v>
      </c>
      <c r="G548" s="43"/>
      <c r="H548" s="43"/>
      <c r="I548" s="218"/>
      <c r="J548" s="43"/>
      <c r="K548" s="43"/>
      <c r="L548" s="47"/>
      <c r="M548" s="219"/>
      <c r="N548" s="220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147</v>
      </c>
      <c r="AU548" s="20" t="s">
        <v>138</v>
      </c>
    </row>
    <row r="549" s="12" customFormat="1" ht="22.8" customHeight="1">
      <c r="A549" s="12"/>
      <c r="B549" s="187"/>
      <c r="C549" s="188"/>
      <c r="D549" s="189" t="s">
        <v>70</v>
      </c>
      <c r="E549" s="201" t="s">
        <v>1171</v>
      </c>
      <c r="F549" s="201" t="s">
        <v>1172</v>
      </c>
      <c r="G549" s="188"/>
      <c r="H549" s="188"/>
      <c r="I549" s="191"/>
      <c r="J549" s="202">
        <f>BK549</f>
        <v>0</v>
      </c>
      <c r="K549" s="188"/>
      <c r="L549" s="193"/>
      <c r="M549" s="194"/>
      <c r="N549" s="195"/>
      <c r="O549" s="195"/>
      <c r="P549" s="196">
        <f>SUM(P550:P571)</f>
        <v>0</v>
      </c>
      <c r="Q549" s="195"/>
      <c r="R549" s="196">
        <f>SUM(R550:R571)</f>
        <v>0.16377270000000002</v>
      </c>
      <c r="S549" s="195"/>
      <c r="T549" s="197">
        <f>SUM(T550:T571)</f>
        <v>0.14826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198" t="s">
        <v>138</v>
      </c>
      <c r="AT549" s="199" t="s">
        <v>70</v>
      </c>
      <c r="AU549" s="199" t="s">
        <v>79</v>
      </c>
      <c r="AY549" s="198" t="s">
        <v>137</v>
      </c>
      <c r="BK549" s="200">
        <f>SUM(BK550:BK571)</f>
        <v>0</v>
      </c>
    </row>
    <row r="550" s="2" customFormat="1" ht="16.5" customHeight="1">
      <c r="A550" s="41"/>
      <c r="B550" s="42"/>
      <c r="C550" s="203" t="s">
        <v>1173</v>
      </c>
      <c r="D550" s="203" t="s">
        <v>140</v>
      </c>
      <c r="E550" s="204" t="s">
        <v>1174</v>
      </c>
      <c r="F550" s="205" t="s">
        <v>1175</v>
      </c>
      <c r="G550" s="206" t="s">
        <v>143</v>
      </c>
      <c r="H550" s="207">
        <v>4.2000000000000002</v>
      </c>
      <c r="I550" s="208"/>
      <c r="J550" s="209">
        <f>ROUND(I550*H550,2)</f>
        <v>0</v>
      </c>
      <c r="K550" s="205" t="s">
        <v>144</v>
      </c>
      <c r="L550" s="47"/>
      <c r="M550" s="210" t="s">
        <v>19</v>
      </c>
      <c r="N550" s="211" t="s">
        <v>43</v>
      </c>
      <c r="O550" s="87"/>
      <c r="P550" s="212">
        <f>O550*H550</f>
        <v>0</v>
      </c>
      <c r="Q550" s="212">
        <v>0.00029999999999999997</v>
      </c>
      <c r="R550" s="212">
        <f>Q550*H550</f>
        <v>0.0012599999999999998</v>
      </c>
      <c r="S550" s="212">
        <v>0</v>
      </c>
      <c r="T550" s="213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14" t="s">
        <v>225</v>
      </c>
      <c r="AT550" s="214" t="s">
        <v>140</v>
      </c>
      <c r="AU550" s="214" t="s">
        <v>138</v>
      </c>
      <c r="AY550" s="20" t="s">
        <v>137</v>
      </c>
      <c r="BE550" s="215">
        <f>IF(N550="základní",J550,0)</f>
        <v>0</v>
      </c>
      <c r="BF550" s="215">
        <f>IF(N550="snížená",J550,0)</f>
        <v>0</v>
      </c>
      <c r="BG550" s="215">
        <f>IF(N550="zákl. přenesená",J550,0)</f>
        <v>0</v>
      </c>
      <c r="BH550" s="215">
        <f>IF(N550="sníž. přenesená",J550,0)</f>
        <v>0</v>
      </c>
      <c r="BI550" s="215">
        <f>IF(N550="nulová",J550,0)</f>
        <v>0</v>
      </c>
      <c r="BJ550" s="20" t="s">
        <v>138</v>
      </c>
      <c r="BK550" s="215">
        <f>ROUND(I550*H550,2)</f>
        <v>0</v>
      </c>
      <c r="BL550" s="20" t="s">
        <v>225</v>
      </c>
      <c r="BM550" s="214" t="s">
        <v>1176</v>
      </c>
    </row>
    <row r="551" s="2" customFormat="1">
      <c r="A551" s="41"/>
      <c r="B551" s="42"/>
      <c r="C551" s="43"/>
      <c r="D551" s="216" t="s">
        <v>147</v>
      </c>
      <c r="E551" s="43"/>
      <c r="F551" s="217" t="s">
        <v>1177</v>
      </c>
      <c r="G551" s="43"/>
      <c r="H551" s="43"/>
      <c r="I551" s="218"/>
      <c r="J551" s="43"/>
      <c r="K551" s="43"/>
      <c r="L551" s="47"/>
      <c r="M551" s="219"/>
      <c r="N551" s="220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147</v>
      </c>
      <c r="AU551" s="20" t="s">
        <v>138</v>
      </c>
    </row>
    <row r="552" s="13" customFormat="1">
      <c r="A552" s="13"/>
      <c r="B552" s="221"/>
      <c r="C552" s="222"/>
      <c r="D552" s="223" t="s">
        <v>149</v>
      </c>
      <c r="E552" s="224" t="s">
        <v>19</v>
      </c>
      <c r="F552" s="225" t="s">
        <v>1178</v>
      </c>
      <c r="G552" s="222"/>
      <c r="H552" s="226">
        <v>4.2000000000000002</v>
      </c>
      <c r="I552" s="227"/>
      <c r="J552" s="222"/>
      <c r="K552" s="222"/>
      <c r="L552" s="228"/>
      <c r="M552" s="229"/>
      <c r="N552" s="230"/>
      <c r="O552" s="230"/>
      <c r="P552" s="230"/>
      <c r="Q552" s="230"/>
      <c r="R552" s="230"/>
      <c r="S552" s="230"/>
      <c r="T552" s="231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2" t="s">
        <v>149</v>
      </c>
      <c r="AU552" s="232" t="s">
        <v>138</v>
      </c>
      <c r="AV552" s="13" t="s">
        <v>138</v>
      </c>
      <c r="AW552" s="13" t="s">
        <v>32</v>
      </c>
      <c r="AX552" s="13" t="s">
        <v>79</v>
      </c>
      <c r="AY552" s="232" t="s">
        <v>137</v>
      </c>
    </row>
    <row r="553" s="2" customFormat="1" ht="24.15" customHeight="1">
      <c r="A553" s="41"/>
      <c r="B553" s="42"/>
      <c r="C553" s="203" t="s">
        <v>1179</v>
      </c>
      <c r="D553" s="203" t="s">
        <v>140</v>
      </c>
      <c r="E553" s="204" t="s">
        <v>1180</v>
      </c>
      <c r="F553" s="205" t="s">
        <v>1181</v>
      </c>
      <c r="G553" s="206" t="s">
        <v>143</v>
      </c>
      <c r="H553" s="207">
        <v>4.2000000000000002</v>
      </c>
      <c r="I553" s="208"/>
      <c r="J553" s="209">
        <f>ROUND(I553*H553,2)</f>
        <v>0</v>
      </c>
      <c r="K553" s="205" t="s">
        <v>144</v>
      </c>
      <c r="L553" s="47"/>
      <c r="M553" s="210" t="s">
        <v>19</v>
      </c>
      <c r="N553" s="211" t="s">
        <v>43</v>
      </c>
      <c r="O553" s="87"/>
      <c r="P553" s="212">
        <f>O553*H553</f>
        <v>0</v>
      </c>
      <c r="Q553" s="212">
        <v>0.012</v>
      </c>
      <c r="R553" s="212">
        <f>Q553*H553</f>
        <v>0.0504</v>
      </c>
      <c r="S553" s="212">
        <v>0</v>
      </c>
      <c r="T553" s="213">
        <f>S553*H553</f>
        <v>0</v>
      </c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R553" s="214" t="s">
        <v>225</v>
      </c>
      <c r="AT553" s="214" t="s">
        <v>140</v>
      </c>
      <c r="AU553" s="214" t="s">
        <v>138</v>
      </c>
      <c r="AY553" s="20" t="s">
        <v>137</v>
      </c>
      <c r="BE553" s="215">
        <f>IF(N553="základní",J553,0)</f>
        <v>0</v>
      </c>
      <c r="BF553" s="215">
        <f>IF(N553="snížená",J553,0)</f>
        <v>0</v>
      </c>
      <c r="BG553" s="215">
        <f>IF(N553="zákl. přenesená",J553,0)</f>
        <v>0</v>
      </c>
      <c r="BH553" s="215">
        <f>IF(N553="sníž. přenesená",J553,0)</f>
        <v>0</v>
      </c>
      <c r="BI553" s="215">
        <f>IF(N553="nulová",J553,0)</f>
        <v>0</v>
      </c>
      <c r="BJ553" s="20" t="s">
        <v>138</v>
      </c>
      <c r="BK553" s="215">
        <f>ROUND(I553*H553,2)</f>
        <v>0</v>
      </c>
      <c r="BL553" s="20" t="s">
        <v>225</v>
      </c>
      <c r="BM553" s="214" t="s">
        <v>1182</v>
      </c>
    </row>
    <row r="554" s="2" customFormat="1">
      <c r="A554" s="41"/>
      <c r="B554" s="42"/>
      <c r="C554" s="43"/>
      <c r="D554" s="216" t="s">
        <v>147</v>
      </c>
      <c r="E554" s="43"/>
      <c r="F554" s="217" t="s">
        <v>1183</v>
      </c>
      <c r="G554" s="43"/>
      <c r="H554" s="43"/>
      <c r="I554" s="218"/>
      <c r="J554" s="43"/>
      <c r="K554" s="43"/>
      <c r="L554" s="47"/>
      <c r="M554" s="219"/>
      <c r="N554" s="220"/>
      <c r="O554" s="87"/>
      <c r="P554" s="87"/>
      <c r="Q554" s="87"/>
      <c r="R554" s="87"/>
      <c r="S554" s="87"/>
      <c r="T554" s="88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T554" s="20" t="s">
        <v>147</v>
      </c>
      <c r="AU554" s="20" t="s">
        <v>138</v>
      </c>
    </row>
    <row r="555" s="2" customFormat="1" ht="16.5" customHeight="1">
      <c r="A555" s="41"/>
      <c r="B555" s="42"/>
      <c r="C555" s="203" t="s">
        <v>1184</v>
      </c>
      <c r="D555" s="203" t="s">
        <v>140</v>
      </c>
      <c r="E555" s="204" t="s">
        <v>1185</v>
      </c>
      <c r="F555" s="205" t="s">
        <v>1186</v>
      </c>
      <c r="G555" s="206" t="s">
        <v>143</v>
      </c>
      <c r="H555" s="207">
        <v>4.2000000000000002</v>
      </c>
      <c r="I555" s="208"/>
      <c r="J555" s="209">
        <f>ROUND(I555*H555,2)</f>
        <v>0</v>
      </c>
      <c r="K555" s="205" t="s">
        <v>144</v>
      </c>
      <c r="L555" s="47"/>
      <c r="M555" s="210" t="s">
        <v>19</v>
      </c>
      <c r="N555" s="211" t="s">
        <v>43</v>
      </c>
      <c r="O555" s="87"/>
      <c r="P555" s="212">
        <f>O555*H555</f>
        <v>0</v>
      </c>
      <c r="Q555" s="212">
        <v>0</v>
      </c>
      <c r="R555" s="212">
        <f>Q555*H555</f>
        <v>0</v>
      </c>
      <c r="S555" s="212">
        <v>0.035299999999999998</v>
      </c>
      <c r="T555" s="213">
        <f>S555*H555</f>
        <v>0.14826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14" t="s">
        <v>225</v>
      </c>
      <c r="AT555" s="214" t="s">
        <v>140</v>
      </c>
      <c r="AU555" s="214" t="s">
        <v>138</v>
      </c>
      <c r="AY555" s="20" t="s">
        <v>137</v>
      </c>
      <c r="BE555" s="215">
        <f>IF(N555="základní",J555,0)</f>
        <v>0</v>
      </c>
      <c r="BF555" s="215">
        <f>IF(N555="snížená",J555,0)</f>
        <v>0</v>
      </c>
      <c r="BG555" s="215">
        <f>IF(N555="zákl. přenesená",J555,0)</f>
        <v>0</v>
      </c>
      <c r="BH555" s="215">
        <f>IF(N555="sníž. přenesená",J555,0)</f>
        <v>0</v>
      </c>
      <c r="BI555" s="215">
        <f>IF(N555="nulová",J555,0)</f>
        <v>0</v>
      </c>
      <c r="BJ555" s="20" t="s">
        <v>138</v>
      </c>
      <c r="BK555" s="215">
        <f>ROUND(I555*H555,2)</f>
        <v>0</v>
      </c>
      <c r="BL555" s="20" t="s">
        <v>225</v>
      </c>
      <c r="BM555" s="214" t="s">
        <v>1187</v>
      </c>
    </row>
    <row r="556" s="2" customFormat="1">
      <c r="A556" s="41"/>
      <c r="B556" s="42"/>
      <c r="C556" s="43"/>
      <c r="D556" s="216" t="s">
        <v>147</v>
      </c>
      <c r="E556" s="43"/>
      <c r="F556" s="217" t="s">
        <v>1188</v>
      </c>
      <c r="G556" s="43"/>
      <c r="H556" s="43"/>
      <c r="I556" s="218"/>
      <c r="J556" s="43"/>
      <c r="K556" s="43"/>
      <c r="L556" s="47"/>
      <c r="M556" s="219"/>
      <c r="N556" s="220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147</v>
      </c>
      <c r="AU556" s="20" t="s">
        <v>138</v>
      </c>
    </row>
    <row r="557" s="2" customFormat="1" ht="24.15" customHeight="1">
      <c r="A557" s="41"/>
      <c r="B557" s="42"/>
      <c r="C557" s="203" t="s">
        <v>1189</v>
      </c>
      <c r="D557" s="203" t="s">
        <v>140</v>
      </c>
      <c r="E557" s="204" t="s">
        <v>1190</v>
      </c>
      <c r="F557" s="205" t="s">
        <v>1191</v>
      </c>
      <c r="G557" s="206" t="s">
        <v>143</v>
      </c>
      <c r="H557" s="207">
        <v>4.2000000000000002</v>
      </c>
      <c r="I557" s="208"/>
      <c r="J557" s="209">
        <f>ROUND(I557*H557,2)</f>
        <v>0</v>
      </c>
      <c r="K557" s="205" t="s">
        <v>144</v>
      </c>
      <c r="L557" s="47"/>
      <c r="M557" s="210" t="s">
        <v>19</v>
      </c>
      <c r="N557" s="211" t="s">
        <v>43</v>
      </c>
      <c r="O557" s="87"/>
      <c r="P557" s="212">
        <f>O557*H557</f>
        <v>0</v>
      </c>
      <c r="Q557" s="212">
        <v>0.0053</v>
      </c>
      <c r="R557" s="212">
        <f>Q557*H557</f>
        <v>0.022260000000000002</v>
      </c>
      <c r="S557" s="212">
        <v>0</v>
      </c>
      <c r="T557" s="213">
        <f>S557*H557</f>
        <v>0</v>
      </c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R557" s="214" t="s">
        <v>225</v>
      </c>
      <c r="AT557" s="214" t="s">
        <v>140</v>
      </c>
      <c r="AU557" s="214" t="s">
        <v>138</v>
      </c>
      <c r="AY557" s="20" t="s">
        <v>137</v>
      </c>
      <c r="BE557" s="215">
        <f>IF(N557="základní",J557,0)</f>
        <v>0</v>
      </c>
      <c r="BF557" s="215">
        <f>IF(N557="snížená",J557,0)</f>
        <v>0</v>
      </c>
      <c r="BG557" s="215">
        <f>IF(N557="zákl. přenesená",J557,0)</f>
        <v>0</v>
      </c>
      <c r="BH557" s="215">
        <f>IF(N557="sníž. přenesená",J557,0)</f>
        <v>0</v>
      </c>
      <c r="BI557" s="215">
        <f>IF(N557="nulová",J557,0)</f>
        <v>0</v>
      </c>
      <c r="BJ557" s="20" t="s">
        <v>138</v>
      </c>
      <c r="BK557" s="215">
        <f>ROUND(I557*H557,2)</f>
        <v>0</v>
      </c>
      <c r="BL557" s="20" t="s">
        <v>225</v>
      </c>
      <c r="BM557" s="214" t="s">
        <v>1192</v>
      </c>
    </row>
    <row r="558" s="2" customFormat="1">
      <c r="A558" s="41"/>
      <c r="B558" s="42"/>
      <c r="C558" s="43"/>
      <c r="D558" s="216" t="s">
        <v>147</v>
      </c>
      <c r="E558" s="43"/>
      <c r="F558" s="217" t="s">
        <v>1193</v>
      </c>
      <c r="G558" s="43"/>
      <c r="H558" s="43"/>
      <c r="I558" s="218"/>
      <c r="J558" s="43"/>
      <c r="K558" s="43"/>
      <c r="L558" s="47"/>
      <c r="M558" s="219"/>
      <c r="N558" s="220"/>
      <c r="O558" s="87"/>
      <c r="P558" s="87"/>
      <c r="Q558" s="87"/>
      <c r="R558" s="87"/>
      <c r="S558" s="87"/>
      <c r="T558" s="88"/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T558" s="20" t="s">
        <v>147</v>
      </c>
      <c r="AU558" s="20" t="s">
        <v>138</v>
      </c>
    </row>
    <row r="559" s="2" customFormat="1" ht="16.5" customHeight="1">
      <c r="A559" s="41"/>
      <c r="B559" s="42"/>
      <c r="C559" s="233" t="s">
        <v>1194</v>
      </c>
      <c r="D559" s="233" t="s">
        <v>151</v>
      </c>
      <c r="E559" s="234" t="s">
        <v>1195</v>
      </c>
      <c r="F559" s="235" t="s">
        <v>1196</v>
      </c>
      <c r="G559" s="236" t="s">
        <v>143</v>
      </c>
      <c r="H559" s="237">
        <v>4.6200000000000001</v>
      </c>
      <c r="I559" s="238"/>
      <c r="J559" s="239">
        <f>ROUND(I559*H559,2)</f>
        <v>0</v>
      </c>
      <c r="K559" s="235" t="s">
        <v>19</v>
      </c>
      <c r="L559" s="240"/>
      <c r="M559" s="241" t="s">
        <v>19</v>
      </c>
      <c r="N559" s="242" t="s">
        <v>43</v>
      </c>
      <c r="O559" s="87"/>
      <c r="P559" s="212">
        <f>O559*H559</f>
        <v>0</v>
      </c>
      <c r="Q559" s="212">
        <v>0.019199999999999998</v>
      </c>
      <c r="R559" s="212">
        <f>Q559*H559</f>
        <v>0.088703999999999991</v>
      </c>
      <c r="S559" s="212">
        <v>0</v>
      </c>
      <c r="T559" s="213">
        <f>S559*H559</f>
        <v>0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214" t="s">
        <v>311</v>
      </c>
      <c r="AT559" s="214" t="s">
        <v>151</v>
      </c>
      <c r="AU559" s="214" t="s">
        <v>138</v>
      </c>
      <c r="AY559" s="20" t="s">
        <v>137</v>
      </c>
      <c r="BE559" s="215">
        <f>IF(N559="základní",J559,0)</f>
        <v>0</v>
      </c>
      <c r="BF559" s="215">
        <f>IF(N559="snížená",J559,0)</f>
        <v>0</v>
      </c>
      <c r="BG559" s="215">
        <f>IF(N559="zákl. přenesená",J559,0)</f>
        <v>0</v>
      </c>
      <c r="BH559" s="215">
        <f>IF(N559="sníž. přenesená",J559,0)</f>
        <v>0</v>
      </c>
      <c r="BI559" s="215">
        <f>IF(N559="nulová",J559,0)</f>
        <v>0</v>
      </c>
      <c r="BJ559" s="20" t="s">
        <v>138</v>
      </c>
      <c r="BK559" s="215">
        <f>ROUND(I559*H559,2)</f>
        <v>0</v>
      </c>
      <c r="BL559" s="20" t="s">
        <v>225</v>
      </c>
      <c r="BM559" s="214" t="s">
        <v>1197</v>
      </c>
    </row>
    <row r="560" s="13" customFormat="1">
      <c r="A560" s="13"/>
      <c r="B560" s="221"/>
      <c r="C560" s="222"/>
      <c r="D560" s="223" t="s">
        <v>149</v>
      </c>
      <c r="E560" s="224" t="s">
        <v>19</v>
      </c>
      <c r="F560" s="225" t="s">
        <v>1198</v>
      </c>
      <c r="G560" s="222"/>
      <c r="H560" s="226">
        <v>4.6200000000000001</v>
      </c>
      <c r="I560" s="227"/>
      <c r="J560" s="222"/>
      <c r="K560" s="222"/>
      <c r="L560" s="228"/>
      <c r="M560" s="229"/>
      <c r="N560" s="230"/>
      <c r="O560" s="230"/>
      <c r="P560" s="230"/>
      <c r="Q560" s="230"/>
      <c r="R560" s="230"/>
      <c r="S560" s="230"/>
      <c r="T560" s="231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2" t="s">
        <v>149</v>
      </c>
      <c r="AU560" s="232" t="s">
        <v>138</v>
      </c>
      <c r="AV560" s="13" t="s">
        <v>138</v>
      </c>
      <c r="AW560" s="13" t="s">
        <v>32</v>
      </c>
      <c r="AX560" s="13" t="s">
        <v>71</v>
      </c>
      <c r="AY560" s="232" t="s">
        <v>137</v>
      </c>
    </row>
    <row r="561" s="15" customFormat="1">
      <c r="A561" s="15"/>
      <c r="B561" s="254"/>
      <c r="C561" s="255"/>
      <c r="D561" s="223" t="s">
        <v>149</v>
      </c>
      <c r="E561" s="256" t="s">
        <v>19</v>
      </c>
      <c r="F561" s="257" t="s">
        <v>365</v>
      </c>
      <c r="G561" s="255"/>
      <c r="H561" s="258">
        <v>4.6200000000000001</v>
      </c>
      <c r="I561" s="259"/>
      <c r="J561" s="255"/>
      <c r="K561" s="255"/>
      <c r="L561" s="260"/>
      <c r="M561" s="261"/>
      <c r="N561" s="262"/>
      <c r="O561" s="262"/>
      <c r="P561" s="262"/>
      <c r="Q561" s="262"/>
      <c r="R561" s="262"/>
      <c r="S561" s="262"/>
      <c r="T561" s="263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64" t="s">
        <v>149</v>
      </c>
      <c r="AU561" s="264" t="s">
        <v>138</v>
      </c>
      <c r="AV561" s="15" t="s">
        <v>145</v>
      </c>
      <c r="AW561" s="15" t="s">
        <v>32</v>
      </c>
      <c r="AX561" s="15" t="s">
        <v>79</v>
      </c>
      <c r="AY561" s="264" t="s">
        <v>137</v>
      </c>
    </row>
    <row r="562" s="2" customFormat="1" ht="21.75" customHeight="1">
      <c r="A562" s="41"/>
      <c r="B562" s="42"/>
      <c r="C562" s="203" t="s">
        <v>1199</v>
      </c>
      <c r="D562" s="203" t="s">
        <v>140</v>
      </c>
      <c r="E562" s="204" t="s">
        <v>1200</v>
      </c>
      <c r="F562" s="205" t="s">
        <v>1201</v>
      </c>
      <c r="G562" s="206" t="s">
        <v>143</v>
      </c>
      <c r="H562" s="207">
        <v>4.2000000000000002</v>
      </c>
      <c r="I562" s="208"/>
      <c r="J562" s="209">
        <f>ROUND(I562*H562,2)</f>
        <v>0</v>
      </c>
      <c r="K562" s="205" t="s">
        <v>144</v>
      </c>
      <c r="L562" s="47"/>
      <c r="M562" s="210" t="s">
        <v>19</v>
      </c>
      <c r="N562" s="211" t="s">
        <v>43</v>
      </c>
      <c r="O562" s="87"/>
      <c r="P562" s="212">
        <f>O562*H562</f>
        <v>0</v>
      </c>
      <c r="Q562" s="212">
        <v>0</v>
      </c>
      <c r="R562" s="212">
        <f>Q562*H562</f>
        <v>0</v>
      </c>
      <c r="S562" s="212">
        <v>0</v>
      </c>
      <c r="T562" s="213">
        <f>S562*H562</f>
        <v>0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14" t="s">
        <v>225</v>
      </c>
      <c r="AT562" s="214" t="s">
        <v>140</v>
      </c>
      <c r="AU562" s="214" t="s">
        <v>138</v>
      </c>
      <c r="AY562" s="20" t="s">
        <v>137</v>
      </c>
      <c r="BE562" s="215">
        <f>IF(N562="základní",J562,0)</f>
        <v>0</v>
      </c>
      <c r="BF562" s="215">
        <f>IF(N562="snížená",J562,0)</f>
        <v>0</v>
      </c>
      <c r="BG562" s="215">
        <f>IF(N562="zákl. přenesená",J562,0)</f>
        <v>0</v>
      </c>
      <c r="BH562" s="215">
        <f>IF(N562="sníž. přenesená",J562,0)</f>
        <v>0</v>
      </c>
      <c r="BI562" s="215">
        <f>IF(N562="nulová",J562,0)</f>
        <v>0</v>
      </c>
      <c r="BJ562" s="20" t="s">
        <v>138</v>
      </c>
      <c r="BK562" s="215">
        <f>ROUND(I562*H562,2)</f>
        <v>0</v>
      </c>
      <c r="BL562" s="20" t="s">
        <v>225</v>
      </c>
      <c r="BM562" s="214" t="s">
        <v>1202</v>
      </c>
    </row>
    <row r="563" s="2" customFormat="1">
      <c r="A563" s="41"/>
      <c r="B563" s="42"/>
      <c r="C563" s="43"/>
      <c r="D563" s="216" t="s">
        <v>147</v>
      </c>
      <c r="E563" s="43"/>
      <c r="F563" s="217" t="s">
        <v>1203</v>
      </c>
      <c r="G563" s="43"/>
      <c r="H563" s="43"/>
      <c r="I563" s="218"/>
      <c r="J563" s="43"/>
      <c r="K563" s="43"/>
      <c r="L563" s="47"/>
      <c r="M563" s="219"/>
      <c r="N563" s="220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20" t="s">
        <v>147</v>
      </c>
      <c r="AU563" s="20" t="s">
        <v>138</v>
      </c>
    </row>
    <row r="564" s="2" customFormat="1" ht="21.75" customHeight="1">
      <c r="A564" s="41"/>
      <c r="B564" s="42"/>
      <c r="C564" s="203" t="s">
        <v>1204</v>
      </c>
      <c r="D564" s="203" t="s">
        <v>140</v>
      </c>
      <c r="E564" s="204" t="s">
        <v>1205</v>
      </c>
      <c r="F564" s="205" t="s">
        <v>1206</v>
      </c>
      <c r="G564" s="206" t="s">
        <v>143</v>
      </c>
      <c r="H564" s="207">
        <v>4.2000000000000002</v>
      </c>
      <c r="I564" s="208"/>
      <c r="J564" s="209">
        <f>ROUND(I564*H564,2)</f>
        <v>0</v>
      </c>
      <c r="K564" s="205" t="s">
        <v>144</v>
      </c>
      <c r="L564" s="47"/>
      <c r="M564" s="210" t="s">
        <v>19</v>
      </c>
      <c r="N564" s="211" t="s">
        <v>43</v>
      </c>
      <c r="O564" s="87"/>
      <c r="P564" s="212">
        <f>O564*H564</f>
        <v>0</v>
      </c>
      <c r="Q564" s="212">
        <v>0</v>
      </c>
      <c r="R564" s="212">
        <f>Q564*H564</f>
        <v>0</v>
      </c>
      <c r="S564" s="212">
        <v>0</v>
      </c>
      <c r="T564" s="213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14" t="s">
        <v>225</v>
      </c>
      <c r="AT564" s="214" t="s">
        <v>140</v>
      </c>
      <c r="AU564" s="214" t="s">
        <v>138</v>
      </c>
      <c r="AY564" s="20" t="s">
        <v>137</v>
      </c>
      <c r="BE564" s="215">
        <f>IF(N564="základní",J564,0)</f>
        <v>0</v>
      </c>
      <c r="BF564" s="215">
        <f>IF(N564="snížená",J564,0)</f>
        <v>0</v>
      </c>
      <c r="BG564" s="215">
        <f>IF(N564="zákl. přenesená",J564,0)</f>
        <v>0</v>
      </c>
      <c r="BH564" s="215">
        <f>IF(N564="sníž. přenesená",J564,0)</f>
        <v>0</v>
      </c>
      <c r="BI564" s="215">
        <f>IF(N564="nulová",J564,0)</f>
        <v>0</v>
      </c>
      <c r="BJ564" s="20" t="s">
        <v>138</v>
      </c>
      <c r="BK564" s="215">
        <f>ROUND(I564*H564,2)</f>
        <v>0</v>
      </c>
      <c r="BL564" s="20" t="s">
        <v>225</v>
      </c>
      <c r="BM564" s="214" t="s">
        <v>1207</v>
      </c>
    </row>
    <row r="565" s="2" customFormat="1">
      <c r="A565" s="41"/>
      <c r="B565" s="42"/>
      <c r="C565" s="43"/>
      <c r="D565" s="216" t="s">
        <v>147</v>
      </c>
      <c r="E565" s="43"/>
      <c r="F565" s="217" t="s">
        <v>1208</v>
      </c>
      <c r="G565" s="43"/>
      <c r="H565" s="43"/>
      <c r="I565" s="218"/>
      <c r="J565" s="43"/>
      <c r="K565" s="43"/>
      <c r="L565" s="47"/>
      <c r="M565" s="219"/>
      <c r="N565" s="220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20" t="s">
        <v>147</v>
      </c>
      <c r="AU565" s="20" t="s">
        <v>138</v>
      </c>
    </row>
    <row r="566" s="2" customFormat="1" ht="16.5" customHeight="1">
      <c r="A566" s="41"/>
      <c r="B566" s="42"/>
      <c r="C566" s="203" t="s">
        <v>1209</v>
      </c>
      <c r="D566" s="203" t="s">
        <v>140</v>
      </c>
      <c r="E566" s="204" t="s">
        <v>1210</v>
      </c>
      <c r="F566" s="205" t="s">
        <v>1211</v>
      </c>
      <c r="G566" s="206" t="s">
        <v>252</v>
      </c>
      <c r="H566" s="207">
        <v>10.43</v>
      </c>
      <c r="I566" s="208"/>
      <c r="J566" s="209">
        <f>ROUND(I566*H566,2)</f>
        <v>0</v>
      </c>
      <c r="K566" s="205" t="s">
        <v>144</v>
      </c>
      <c r="L566" s="47"/>
      <c r="M566" s="210" t="s">
        <v>19</v>
      </c>
      <c r="N566" s="211" t="s">
        <v>43</v>
      </c>
      <c r="O566" s="87"/>
      <c r="P566" s="212">
        <f>O566*H566</f>
        <v>0</v>
      </c>
      <c r="Q566" s="212">
        <v>9.0000000000000006E-05</v>
      </c>
      <c r="R566" s="212">
        <f>Q566*H566</f>
        <v>0.00093869999999999999</v>
      </c>
      <c r="S566" s="212">
        <v>0</v>
      </c>
      <c r="T566" s="213">
        <f>S566*H566</f>
        <v>0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14" t="s">
        <v>225</v>
      </c>
      <c r="AT566" s="214" t="s">
        <v>140</v>
      </c>
      <c r="AU566" s="214" t="s">
        <v>138</v>
      </c>
      <c r="AY566" s="20" t="s">
        <v>137</v>
      </c>
      <c r="BE566" s="215">
        <f>IF(N566="základní",J566,0)</f>
        <v>0</v>
      </c>
      <c r="BF566" s="215">
        <f>IF(N566="snížená",J566,0)</f>
        <v>0</v>
      </c>
      <c r="BG566" s="215">
        <f>IF(N566="zákl. přenesená",J566,0)</f>
        <v>0</v>
      </c>
      <c r="BH566" s="215">
        <f>IF(N566="sníž. přenesená",J566,0)</f>
        <v>0</v>
      </c>
      <c r="BI566" s="215">
        <f>IF(N566="nulová",J566,0)</f>
        <v>0</v>
      </c>
      <c r="BJ566" s="20" t="s">
        <v>138</v>
      </c>
      <c r="BK566" s="215">
        <f>ROUND(I566*H566,2)</f>
        <v>0</v>
      </c>
      <c r="BL566" s="20" t="s">
        <v>225</v>
      </c>
      <c r="BM566" s="214" t="s">
        <v>1212</v>
      </c>
    </row>
    <row r="567" s="2" customFormat="1">
      <c r="A567" s="41"/>
      <c r="B567" s="42"/>
      <c r="C567" s="43"/>
      <c r="D567" s="216" t="s">
        <v>147</v>
      </c>
      <c r="E567" s="43"/>
      <c r="F567" s="217" t="s">
        <v>1213</v>
      </c>
      <c r="G567" s="43"/>
      <c r="H567" s="43"/>
      <c r="I567" s="218"/>
      <c r="J567" s="43"/>
      <c r="K567" s="43"/>
      <c r="L567" s="47"/>
      <c r="M567" s="219"/>
      <c r="N567" s="220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147</v>
      </c>
      <c r="AU567" s="20" t="s">
        <v>138</v>
      </c>
    </row>
    <row r="568" s="2" customFormat="1" ht="16.5" customHeight="1">
      <c r="A568" s="41"/>
      <c r="B568" s="42"/>
      <c r="C568" s="203" t="s">
        <v>1214</v>
      </c>
      <c r="D568" s="203" t="s">
        <v>140</v>
      </c>
      <c r="E568" s="204" t="s">
        <v>1215</v>
      </c>
      <c r="F568" s="205" t="s">
        <v>1216</v>
      </c>
      <c r="G568" s="206" t="s">
        <v>143</v>
      </c>
      <c r="H568" s="207">
        <v>4.2000000000000002</v>
      </c>
      <c r="I568" s="208"/>
      <c r="J568" s="209">
        <f>ROUND(I568*H568,2)</f>
        <v>0</v>
      </c>
      <c r="K568" s="205" t="s">
        <v>144</v>
      </c>
      <c r="L568" s="47"/>
      <c r="M568" s="210" t="s">
        <v>19</v>
      </c>
      <c r="N568" s="211" t="s">
        <v>43</v>
      </c>
      <c r="O568" s="87"/>
      <c r="P568" s="212">
        <f>O568*H568</f>
        <v>0</v>
      </c>
      <c r="Q568" s="212">
        <v>5.0000000000000002E-05</v>
      </c>
      <c r="R568" s="212">
        <f>Q568*H568</f>
        <v>0.00021000000000000001</v>
      </c>
      <c r="S568" s="212">
        <v>0</v>
      </c>
      <c r="T568" s="213">
        <f>S568*H568</f>
        <v>0</v>
      </c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R568" s="214" t="s">
        <v>225</v>
      </c>
      <c r="AT568" s="214" t="s">
        <v>140</v>
      </c>
      <c r="AU568" s="214" t="s">
        <v>138</v>
      </c>
      <c r="AY568" s="20" t="s">
        <v>137</v>
      </c>
      <c r="BE568" s="215">
        <f>IF(N568="základní",J568,0)</f>
        <v>0</v>
      </c>
      <c r="BF568" s="215">
        <f>IF(N568="snížená",J568,0)</f>
        <v>0</v>
      </c>
      <c r="BG568" s="215">
        <f>IF(N568="zákl. přenesená",J568,0)</f>
        <v>0</v>
      </c>
      <c r="BH568" s="215">
        <f>IF(N568="sníž. přenesená",J568,0)</f>
        <v>0</v>
      </c>
      <c r="BI568" s="215">
        <f>IF(N568="nulová",J568,0)</f>
        <v>0</v>
      </c>
      <c r="BJ568" s="20" t="s">
        <v>138</v>
      </c>
      <c r="BK568" s="215">
        <f>ROUND(I568*H568,2)</f>
        <v>0</v>
      </c>
      <c r="BL568" s="20" t="s">
        <v>225</v>
      </c>
      <c r="BM568" s="214" t="s">
        <v>1217</v>
      </c>
    </row>
    <row r="569" s="2" customFormat="1">
      <c r="A569" s="41"/>
      <c r="B569" s="42"/>
      <c r="C569" s="43"/>
      <c r="D569" s="216" t="s">
        <v>147</v>
      </c>
      <c r="E569" s="43"/>
      <c r="F569" s="217" t="s">
        <v>1218</v>
      </c>
      <c r="G569" s="43"/>
      <c r="H569" s="43"/>
      <c r="I569" s="218"/>
      <c r="J569" s="43"/>
      <c r="K569" s="43"/>
      <c r="L569" s="47"/>
      <c r="M569" s="219"/>
      <c r="N569" s="220"/>
      <c r="O569" s="87"/>
      <c r="P569" s="87"/>
      <c r="Q569" s="87"/>
      <c r="R569" s="87"/>
      <c r="S569" s="87"/>
      <c r="T569" s="88"/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T569" s="20" t="s">
        <v>147</v>
      </c>
      <c r="AU569" s="20" t="s">
        <v>138</v>
      </c>
    </row>
    <row r="570" s="2" customFormat="1" ht="24.15" customHeight="1">
      <c r="A570" s="41"/>
      <c r="B570" s="42"/>
      <c r="C570" s="203" t="s">
        <v>1219</v>
      </c>
      <c r="D570" s="203" t="s">
        <v>140</v>
      </c>
      <c r="E570" s="204" t="s">
        <v>1220</v>
      </c>
      <c r="F570" s="205" t="s">
        <v>1221</v>
      </c>
      <c r="G570" s="206" t="s">
        <v>457</v>
      </c>
      <c r="H570" s="265"/>
      <c r="I570" s="208"/>
      <c r="J570" s="209">
        <f>ROUND(I570*H570,2)</f>
        <v>0</v>
      </c>
      <c r="K570" s="205" t="s">
        <v>144</v>
      </c>
      <c r="L570" s="47"/>
      <c r="M570" s="210" t="s">
        <v>19</v>
      </c>
      <c r="N570" s="211" t="s">
        <v>43</v>
      </c>
      <c r="O570" s="87"/>
      <c r="P570" s="212">
        <f>O570*H570</f>
        <v>0</v>
      </c>
      <c r="Q570" s="212">
        <v>0</v>
      </c>
      <c r="R570" s="212">
        <f>Q570*H570</f>
        <v>0</v>
      </c>
      <c r="S570" s="212">
        <v>0</v>
      </c>
      <c r="T570" s="213">
        <f>S570*H570</f>
        <v>0</v>
      </c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R570" s="214" t="s">
        <v>225</v>
      </c>
      <c r="AT570" s="214" t="s">
        <v>140</v>
      </c>
      <c r="AU570" s="214" t="s">
        <v>138</v>
      </c>
      <c r="AY570" s="20" t="s">
        <v>137</v>
      </c>
      <c r="BE570" s="215">
        <f>IF(N570="základní",J570,0)</f>
        <v>0</v>
      </c>
      <c r="BF570" s="215">
        <f>IF(N570="snížená",J570,0)</f>
        <v>0</v>
      </c>
      <c r="BG570" s="215">
        <f>IF(N570="zákl. přenesená",J570,0)</f>
        <v>0</v>
      </c>
      <c r="BH570" s="215">
        <f>IF(N570="sníž. přenesená",J570,0)</f>
        <v>0</v>
      </c>
      <c r="BI570" s="215">
        <f>IF(N570="nulová",J570,0)</f>
        <v>0</v>
      </c>
      <c r="BJ570" s="20" t="s">
        <v>138</v>
      </c>
      <c r="BK570" s="215">
        <f>ROUND(I570*H570,2)</f>
        <v>0</v>
      </c>
      <c r="BL570" s="20" t="s">
        <v>225</v>
      </c>
      <c r="BM570" s="214" t="s">
        <v>1222</v>
      </c>
    </row>
    <row r="571" s="2" customFormat="1">
      <c r="A571" s="41"/>
      <c r="B571" s="42"/>
      <c r="C571" s="43"/>
      <c r="D571" s="216" t="s">
        <v>147</v>
      </c>
      <c r="E571" s="43"/>
      <c r="F571" s="217" t="s">
        <v>1223</v>
      </c>
      <c r="G571" s="43"/>
      <c r="H571" s="43"/>
      <c r="I571" s="218"/>
      <c r="J571" s="43"/>
      <c r="K571" s="43"/>
      <c r="L571" s="47"/>
      <c r="M571" s="219"/>
      <c r="N571" s="220"/>
      <c r="O571" s="87"/>
      <c r="P571" s="87"/>
      <c r="Q571" s="87"/>
      <c r="R571" s="87"/>
      <c r="S571" s="87"/>
      <c r="T571" s="88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T571" s="20" t="s">
        <v>147</v>
      </c>
      <c r="AU571" s="20" t="s">
        <v>138</v>
      </c>
    </row>
    <row r="572" s="12" customFormat="1" ht="22.8" customHeight="1">
      <c r="A572" s="12"/>
      <c r="B572" s="187"/>
      <c r="C572" s="188"/>
      <c r="D572" s="189" t="s">
        <v>70</v>
      </c>
      <c r="E572" s="201" t="s">
        <v>1224</v>
      </c>
      <c r="F572" s="201" t="s">
        <v>1225</v>
      </c>
      <c r="G572" s="188"/>
      <c r="H572" s="188"/>
      <c r="I572" s="191"/>
      <c r="J572" s="202">
        <f>BK572</f>
        <v>0</v>
      </c>
      <c r="K572" s="188"/>
      <c r="L572" s="193"/>
      <c r="M572" s="194"/>
      <c r="N572" s="195"/>
      <c r="O572" s="195"/>
      <c r="P572" s="196">
        <f>SUM(P573:P594)</f>
        <v>0</v>
      </c>
      <c r="Q572" s="195"/>
      <c r="R572" s="196">
        <f>SUM(R573:R594)</f>
        <v>0.57685999999999993</v>
      </c>
      <c r="S572" s="195"/>
      <c r="T572" s="197">
        <f>SUM(T573:T594)</f>
        <v>0.16139999999999999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198" t="s">
        <v>138</v>
      </c>
      <c r="AT572" s="199" t="s">
        <v>70</v>
      </c>
      <c r="AU572" s="199" t="s">
        <v>79</v>
      </c>
      <c r="AY572" s="198" t="s">
        <v>137</v>
      </c>
      <c r="BK572" s="200">
        <f>SUM(BK573:BK594)</f>
        <v>0</v>
      </c>
    </row>
    <row r="573" s="2" customFormat="1" ht="24.15" customHeight="1">
      <c r="A573" s="41"/>
      <c r="B573" s="42"/>
      <c r="C573" s="203" t="s">
        <v>1226</v>
      </c>
      <c r="D573" s="203" t="s">
        <v>140</v>
      </c>
      <c r="E573" s="204" t="s">
        <v>1227</v>
      </c>
      <c r="F573" s="205" t="s">
        <v>1228</v>
      </c>
      <c r="G573" s="206" t="s">
        <v>143</v>
      </c>
      <c r="H573" s="207">
        <v>49</v>
      </c>
      <c r="I573" s="208"/>
      <c r="J573" s="209">
        <f>ROUND(I573*H573,2)</f>
        <v>0</v>
      </c>
      <c r="K573" s="205" t="s">
        <v>144</v>
      </c>
      <c r="L573" s="47"/>
      <c r="M573" s="210" t="s">
        <v>19</v>
      </c>
      <c r="N573" s="211" t="s">
        <v>43</v>
      </c>
      <c r="O573" s="87"/>
      <c r="P573" s="212">
        <f>O573*H573</f>
        <v>0</v>
      </c>
      <c r="Q573" s="212">
        <v>0</v>
      </c>
      <c r="R573" s="212">
        <f>Q573*H573</f>
        <v>0</v>
      </c>
      <c r="S573" s="212">
        <v>0</v>
      </c>
      <c r="T573" s="213">
        <f>S573*H573</f>
        <v>0</v>
      </c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R573" s="214" t="s">
        <v>225</v>
      </c>
      <c r="AT573" s="214" t="s">
        <v>140</v>
      </c>
      <c r="AU573" s="214" t="s">
        <v>138</v>
      </c>
      <c r="AY573" s="20" t="s">
        <v>137</v>
      </c>
      <c r="BE573" s="215">
        <f>IF(N573="základní",J573,0)</f>
        <v>0</v>
      </c>
      <c r="BF573" s="215">
        <f>IF(N573="snížená",J573,0)</f>
        <v>0</v>
      </c>
      <c r="BG573" s="215">
        <f>IF(N573="zákl. přenesená",J573,0)</f>
        <v>0</v>
      </c>
      <c r="BH573" s="215">
        <f>IF(N573="sníž. přenesená",J573,0)</f>
        <v>0</v>
      </c>
      <c r="BI573" s="215">
        <f>IF(N573="nulová",J573,0)</f>
        <v>0</v>
      </c>
      <c r="BJ573" s="20" t="s">
        <v>138</v>
      </c>
      <c r="BK573" s="215">
        <f>ROUND(I573*H573,2)</f>
        <v>0</v>
      </c>
      <c r="BL573" s="20" t="s">
        <v>225</v>
      </c>
      <c r="BM573" s="214" t="s">
        <v>1229</v>
      </c>
    </row>
    <row r="574" s="2" customFormat="1">
      <c r="A574" s="41"/>
      <c r="B574" s="42"/>
      <c r="C574" s="43"/>
      <c r="D574" s="216" t="s">
        <v>147</v>
      </c>
      <c r="E574" s="43"/>
      <c r="F574" s="217" t="s">
        <v>1230</v>
      </c>
      <c r="G574" s="43"/>
      <c r="H574" s="43"/>
      <c r="I574" s="218"/>
      <c r="J574" s="43"/>
      <c r="K574" s="43"/>
      <c r="L574" s="47"/>
      <c r="M574" s="219"/>
      <c r="N574" s="220"/>
      <c r="O574" s="87"/>
      <c r="P574" s="87"/>
      <c r="Q574" s="87"/>
      <c r="R574" s="87"/>
      <c r="S574" s="87"/>
      <c r="T574" s="88"/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T574" s="20" t="s">
        <v>147</v>
      </c>
      <c r="AU574" s="20" t="s">
        <v>138</v>
      </c>
    </row>
    <row r="575" s="2" customFormat="1" ht="16.5" customHeight="1">
      <c r="A575" s="41"/>
      <c r="B575" s="42"/>
      <c r="C575" s="203" t="s">
        <v>1231</v>
      </c>
      <c r="D575" s="203" t="s">
        <v>140</v>
      </c>
      <c r="E575" s="204" t="s">
        <v>1232</v>
      </c>
      <c r="F575" s="205" t="s">
        <v>1233</v>
      </c>
      <c r="G575" s="206" t="s">
        <v>143</v>
      </c>
      <c r="H575" s="207">
        <v>49</v>
      </c>
      <c r="I575" s="208"/>
      <c r="J575" s="209">
        <f>ROUND(I575*H575,2)</f>
        <v>0</v>
      </c>
      <c r="K575" s="205" t="s">
        <v>144</v>
      </c>
      <c r="L575" s="47"/>
      <c r="M575" s="210" t="s">
        <v>19</v>
      </c>
      <c r="N575" s="211" t="s">
        <v>43</v>
      </c>
      <c r="O575" s="87"/>
      <c r="P575" s="212">
        <f>O575*H575</f>
        <v>0</v>
      </c>
      <c r="Q575" s="212">
        <v>3.0000000000000001E-05</v>
      </c>
      <c r="R575" s="212">
        <f>Q575*H575</f>
        <v>0.00147</v>
      </c>
      <c r="S575" s="212">
        <v>0</v>
      </c>
      <c r="T575" s="213">
        <f>S575*H575</f>
        <v>0</v>
      </c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R575" s="214" t="s">
        <v>225</v>
      </c>
      <c r="AT575" s="214" t="s">
        <v>140</v>
      </c>
      <c r="AU575" s="214" t="s">
        <v>138</v>
      </c>
      <c r="AY575" s="20" t="s">
        <v>137</v>
      </c>
      <c r="BE575" s="215">
        <f>IF(N575="základní",J575,0)</f>
        <v>0</v>
      </c>
      <c r="BF575" s="215">
        <f>IF(N575="snížená",J575,0)</f>
        <v>0</v>
      </c>
      <c r="BG575" s="215">
        <f>IF(N575="zákl. přenesená",J575,0)</f>
        <v>0</v>
      </c>
      <c r="BH575" s="215">
        <f>IF(N575="sníž. přenesená",J575,0)</f>
        <v>0</v>
      </c>
      <c r="BI575" s="215">
        <f>IF(N575="nulová",J575,0)</f>
        <v>0</v>
      </c>
      <c r="BJ575" s="20" t="s">
        <v>138</v>
      </c>
      <c r="BK575" s="215">
        <f>ROUND(I575*H575,2)</f>
        <v>0</v>
      </c>
      <c r="BL575" s="20" t="s">
        <v>225</v>
      </c>
      <c r="BM575" s="214" t="s">
        <v>1234</v>
      </c>
    </row>
    <row r="576" s="2" customFormat="1">
      <c r="A576" s="41"/>
      <c r="B576" s="42"/>
      <c r="C576" s="43"/>
      <c r="D576" s="216" t="s">
        <v>147</v>
      </c>
      <c r="E576" s="43"/>
      <c r="F576" s="217" t="s">
        <v>1235</v>
      </c>
      <c r="G576" s="43"/>
      <c r="H576" s="43"/>
      <c r="I576" s="218"/>
      <c r="J576" s="43"/>
      <c r="K576" s="43"/>
      <c r="L576" s="47"/>
      <c r="M576" s="219"/>
      <c r="N576" s="220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20" t="s">
        <v>147</v>
      </c>
      <c r="AU576" s="20" t="s">
        <v>138</v>
      </c>
    </row>
    <row r="577" s="2" customFormat="1" ht="24.15" customHeight="1">
      <c r="A577" s="41"/>
      <c r="B577" s="42"/>
      <c r="C577" s="203" t="s">
        <v>1236</v>
      </c>
      <c r="D577" s="203" t="s">
        <v>140</v>
      </c>
      <c r="E577" s="204" t="s">
        <v>1237</v>
      </c>
      <c r="F577" s="205" t="s">
        <v>1238</v>
      </c>
      <c r="G577" s="206" t="s">
        <v>143</v>
      </c>
      <c r="H577" s="207">
        <v>49</v>
      </c>
      <c r="I577" s="208"/>
      <c r="J577" s="209">
        <f>ROUND(I577*H577,2)</f>
        <v>0</v>
      </c>
      <c r="K577" s="205" t="s">
        <v>144</v>
      </c>
      <c r="L577" s="47"/>
      <c r="M577" s="210" t="s">
        <v>19</v>
      </c>
      <c r="N577" s="211" t="s">
        <v>43</v>
      </c>
      <c r="O577" s="87"/>
      <c r="P577" s="212">
        <f>O577*H577</f>
        <v>0</v>
      </c>
      <c r="Q577" s="212">
        <v>0.0075799999999999999</v>
      </c>
      <c r="R577" s="212">
        <f>Q577*H577</f>
        <v>0.37141999999999997</v>
      </c>
      <c r="S577" s="212">
        <v>0</v>
      </c>
      <c r="T577" s="213">
        <f>S577*H577</f>
        <v>0</v>
      </c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R577" s="214" t="s">
        <v>225</v>
      </c>
      <c r="AT577" s="214" t="s">
        <v>140</v>
      </c>
      <c r="AU577" s="214" t="s">
        <v>138</v>
      </c>
      <c r="AY577" s="20" t="s">
        <v>137</v>
      </c>
      <c r="BE577" s="215">
        <f>IF(N577="základní",J577,0)</f>
        <v>0</v>
      </c>
      <c r="BF577" s="215">
        <f>IF(N577="snížená",J577,0)</f>
        <v>0</v>
      </c>
      <c r="BG577" s="215">
        <f>IF(N577="zákl. přenesená",J577,0)</f>
        <v>0</v>
      </c>
      <c r="BH577" s="215">
        <f>IF(N577="sníž. přenesená",J577,0)</f>
        <v>0</v>
      </c>
      <c r="BI577" s="215">
        <f>IF(N577="nulová",J577,0)</f>
        <v>0</v>
      </c>
      <c r="BJ577" s="20" t="s">
        <v>138</v>
      </c>
      <c r="BK577" s="215">
        <f>ROUND(I577*H577,2)</f>
        <v>0</v>
      </c>
      <c r="BL577" s="20" t="s">
        <v>225</v>
      </c>
      <c r="BM577" s="214" t="s">
        <v>1239</v>
      </c>
    </row>
    <row r="578" s="2" customFormat="1">
      <c r="A578" s="41"/>
      <c r="B578" s="42"/>
      <c r="C578" s="43"/>
      <c r="D578" s="216" t="s">
        <v>147</v>
      </c>
      <c r="E578" s="43"/>
      <c r="F578" s="217" t="s">
        <v>1240</v>
      </c>
      <c r="G578" s="43"/>
      <c r="H578" s="43"/>
      <c r="I578" s="218"/>
      <c r="J578" s="43"/>
      <c r="K578" s="43"/>
      <c r="L578" s="47"/>
      <c r="M578" s="219"/>
      <c r="N578" s="220"/>
      <c r="O578" s="87"/>
      <c r="P578" s="87"/>
      <c r="Q578" s="87"/>
      <c r="R578" s="87"/>
      <c r="S578" s="87"/>
      <c r="T578" s="88"/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T578" s="20" t="s">
        <v>147</v>
      </c>
      <c r="AU578" s="20" t="s">
        <v>138</v>
      </c>
    </row>
    <row r="579" s="2" customFormat="1" ht="16.5" customHeight="1">
      <c r="A579" s="41"/>
      <c r="B579" s="42"/>
      <c r="C579" s="203" t="s">
        <v>1241</v>
      </c>
      <c r="D579" s="203" t="s">
        <v>140</v>
      </c>
      <c r="E579" s="204" t="s">
        <v>1242</v>
      </c>
      <c r="F579" s="205" t="s">
        <v>1243</v>
      </c>
      <c r="G579" s="206" t="s">
        <v>143</v>
      </c>
      <c r="H579" s="207">
        <v>49</v>
      </c>
      <c r="I579" s="208"/>
      <c r="J579" s="209">
        <f>ROUND(I579*H579,2)</f>
        <v>0</v>
      </c>
      <c r="K579" s="205" t="s">
        <v>144</v>
      </c>
      <c r="L579" s="47"/>
      <c r="M579" s="210" t="s">
        <v>19</v>
      </c>
      <c r="N579" s="211" t="s">
        <v>43</v>
      </c>
      <c r="O579" s="87"/>
      <c r="P579" s="212">
        <f>O579*H579</f>
        <v>0</v>
      </c>
      <c r="Q579" s="212">
        <v>0</v>
      </c>
      <c r="R579" s="212">
        <f>Q579*H579</f>
        <v>0</v>
      </c>
      <c r="S579" s="212">
        <v>0.0030000000000000001</v>
      </c>
      <c r="T579" s="213">
        <f>S579*H579</f>
        <v>0.14699999999999999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14" t="s">
        <v>225</v>
      </c>
      <c r="AT579" s="214" t="s">
        <v>140</v>
      </c>
      <c r="AU579" s="214" t="s">
        <v>138</v>
      </c>
      <c r="AY579" s="20" t="s">
        <v>137</v>
      </c>
      <c r="BE579" s="215">
        <f>IF(N579="základní",J579,0)</f>
        <v>0</v>
      </c>
      <c r="BF579" s="215">
        <f>IF(N579="snížená",J579,0)</f>
        <v>0</v>
      </c>
      <c r="BG579" s="215">
        <f>IF(N579="zákl. přenesená",J579,0)</f>
        <v>0</v>
      </c>
      <c r="BH579" s="215">
        <f>IF(N579="sníž. přenesená",J579,0)</f>
        <v>0</v>
      </c>
      <c r="BI579" s="215">
        <f>IF(N579="nulová",J579,0)</f>
        <v>0</v>
      </c>
      <c r="BJ579" s="20" t="s">
        <v>138</v>
      </c>
      <c r="BK579" s="215">
        <f>ROUND(I579*H579,2)</f>
        <v>0</v>
      </c>
      <c r="BL579" s="20" t="s">
        <v>225</v>
      </c>
      <c r="BM579" s="214" t="s">
        <v>1244</v>
      </c>
    </row>
    <row r="580" s="2" customFormat="1">
      <c r="A580" s="41"/>
      <c r="B580" s="42"/>
      <c r="C580" s="43"/>
      <c r="D580" s="216" t="s">
        <v>147</v>
      </c>
      <c r="E580" s="43"/>
      <c r="F580" s="217" t="s">
        <v>1245</v>
      </c>
      <c r="G580" s="43"/>
      <c r="H580" s="43"/>
      <c r="I580" s="218"/>
      <c r="J580" s="43"/>
      <c r="K580" s="43"/>
      <c r="L580" s="47"/>
      <c r="M580" s="219"/>
      <c r="N580" s="220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20" t="s">
        <v>147</v>
      </c>
      <c r="AU580" s="20" t="s">
        <v>138</v>
      </c>
    </row>
    <row r="581" s="2" customFormat="1" ht="16.5" customHeight="1">
      <c r="A581" s="41"/>
      <c r="B581" s="42"/>
      <c r="C581" s="203" t="s">
        <v>1246</v>
      </c>
      <c r="D581" s="203" t="s">
        <v>140</v>
      </c>
      <c r="E581" s="204" t="s">
        <v>1247</v>
      </c>
      <c r="F581" s="205" t="s">
        <v>1248</v>
      </c>
      <c r="G581" s="206" t="s">
        <v>143</v>
      </c>
      <c r="H581" s="207">
        <v>49</v>
      </c>
      <c r="I581" s="208"/>
      <c r="J581" s="209">
        <f>ROUND(I581*H581,2)</f>
        <v>0</v>
      </c>
      <c r="K581" s="205" t="s">
        <v>144</v>
      </c>
      <c r="L581" s="47"/>
      <c r="M581" s="210" t="s">
        <v>19</v>
      </c>
      <c r="N581" s="211" t="s">
        <v>43</v>
      </c>
      <c r="O581" s="87"/>
      <c r="P581" s="212">
        <f>O581*H581</f>
        <v>0</v>
      </c>
      <c r="Q581" s="212">
        <v>0.00029999999999999997</v>
      </c>
      <c r="R581" s="212">
        <f>Q581*H581</f>
        <v>0.0147</v>
      </c>
      <c r="S581" s="212">
        <v>0</v>
      </c>
      <c r="T581" s="213">
        <f>S581*H581</f>
        <v>0</v>
      </c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R581" s="214" t="s">
        <v>225</v>
      </c>
      <c r="AT581" s="214" t="s">
        <v>140</v>
      </c>
      <c r="AU581" s="214" t="s">
        <v>138</v>
      </c>
      <c r="AY581" s="20" t="s">
        <v>137</v>
      </c>
      <c r="BE581" s="215">
        <f>IF(N581="základní",J581,0)</f>
        <v>0</v>
      </c>
      <c r="BF581" s="215">
        <f>IF(N581="snížená",J581,0)</f>
        <v>0</v>
      </c>
      <c r="BG581" s="215">
        <f>IF(N581="zákl. přenesená",J581,0)</f>
        <v>0</v>
      </c>
      <c r="BH581" s="215">
        <f>IF(N581="sníž. přenesená",J581,0)</f>
        <v>0</v>
      </c>
      <c r="BI581" s="215">
        <f>IF(N581="nulová",J581,0)</f>
        <v>0</v>
      </c>
      <c r="BJ581" s="20" t="s">
        <v>138</v>
      </c>
      <c r="BK581" s="215">
        <f>ROUND(I581*H581,2)</f>
        <v>0</v>
      </c>
      <c r="BL581" s="20" t="s">
        <v>225</v>
      </c>
      <c r="BM581" s="214" t="s">
        <v>1249</v>
      </c>
    </row>
    <row r="582" s="2" customFormat="1">
      <c r="A582" s="41"/>
      <c r="B582" s="42"/>
      <c r="C582" s="43"/>
      <c r="D582" s="216" t="s">
        <v>147</v>
      </c>
      <c r="E582" s="43"/>
      <c r="F582" s="217" t="s">
        <v>1250</v>
      </c>
      <c r="G582" s="43"/>
      <c r="H582" s="43"/>
      <c r="I582" s="218"/>
      <c r="J582" s="43"/>
      <c r="K582" s="43"/>
      <c r="L582" s="47"/>
      <c r="M582" s="219"/>
      <c r="N582" s="220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147</v>
      </c>
      <c r="AU582" s="20" t="s">
        <v>138</v>
      </c>
    </row>
    <row r="583" s="2" customFormat="1" ht="16.5" customHeight="1">
      <c r="A583" s="41"/>
      <c r="B583" s="42"/>
      <c r="C583" s="233" t="s">
        <v>1251</v>
      </c>
      <c r="D583" s="233" t="s">
        <v>151</v>
      </c>
      <c r="E583" s="234" t="s">
        <v>1252</v>
      </c>
      <c r="F583" s="235" t="s">
        <v>1253</v>
      </c>
      <c r="G583" s="236" t="s">
        <v>143</v>
      </c>
      <c r="H583" s="237">
        <v>53.899999999999999</v>
      </c>
      <c r="I583" s="238"/>
      <c r="J583" s="239">
        <f>ROUND(I583*H583,2)</f>
        <v>0</v>
      </c>
      <c r="K583" s="235" t="s">
        <v>144</v>
      </c>
      <c r="L583" s="240"/>
      <c r="M583" s="241" t="s">
        <v>19</v>
      </c>
      <c r="N583" s="242" t="s">
        <v>43</v>
      </c>
      <c r="O583" s="87"/>
      <c r="P583" s="212">
        <f>O583*H583</f>
        <v>0</v>
      </c>
      <c r="Q583" s="212">
        <v>0.0032000000000000002</v>
      </c>
      <c r="R583" s="212">
        <f>Q583*H583</f>
        <v>0.17247999999999999</v>
      </c>
      <c r="S583" s="212">
        <v>0</v>
      </c>
      <c r="T583" s="213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14" t="s">
        <v>311</v>
      </c>
      <c r="AT583" s="214" t="s">
        <v>151</v>
      </c>
      <c r="AU583" s="214" t="s">
        <v>138</v>
      </c>
      <c r="AY583" s="20" t="s">
        <v>137</v>
      </c>
      <c r="BE583" s="215">
        <f>IF(N583="základní",J583,0)</f>
        <v>0</v>
      </c>
      <c r="BF583" s="215">
        <f>IF(N583="snížená",J583,0)</f>
        <v>0</v>
      </c>
      <c r="BG583" s="215">
        <f>IF(N583="zákl. přenesená",J583,0)</f>
        <v>0</v>
      </c>
      <c r="BH583" s="215">
        <f>IF(N583="sníž. přenesená",J583,0)</f>
        <v>0</v>
      </c>
      <c r="BI583" s="215">
        <f>IF(N583="nulová",J583,0)</f>
        <v>0</v>
      </c>
      <c r="BJ583" s="20" t="s">
        <v>138</v>
      </c>
      <c r="BK583" s="215">
        <f>ROUND(I583*H583,2)</f>
        <v>0</v>
      </c>
      <c r="BL583" s="20" t="s">
        <v>225</v>
      </c>
      <c r="BM583" s="214" t="s">
        <v>1254</v>
      </c>
    </row>
    <row r="584" s="13" customFormat="1">
      <c r="A584" s="13"/>
      <c r="B584" s="221"/>
      <c r="C584" s="222"/>
      <c r="D584" s="223" t="s">
        <v>149</v>
      </c>
      <c r="E584" s="224" t="s">
        <v>19</v>
      </c>
      <c r="F584" s="225" t="s">
        <v>1255</v>
      </c>
      <c r="G584" s="222"/>
      <c r="H584" s="226">
        <v>53.899999999999999</v>
      </c>
      <c r="I584" s="227"/>
      <c r="J584" s="222"/>
      <c r="K584" s="222"/>
      <c r="L584" s="228"/>
      <c r="M584" s="229"/>
      <c r="N584" s="230"/>
      <c r="O584" s="230"/>
      <c r="P584" s="230"/>
      <c r="Q584" s="230"/>
      <c r="R584" s="230"/>
      <c r="S584" s="230"/>
      <c r="T584" s="231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2" t="s">
        <v>149</v>
      </c>
      <c r="AU584" s="232" t="s">
        <v>138</v>
      </c>
      <c r="AV584" s="13" t="s">
        <v>138</v>
      </c>
      <c r="AW584" s="13" t="s">
        <v>32</v>
      </c>
      <c r="AX584" s="13" t="s">
        <v>79</v>
      </c>
      <c r="AY584" s="232" t="s">
        <v>137</v>
      </c>
    </row>
    <row r="585" s="2" customFormat="1" ht="16.5" customHeight="1">
      <c r="A585" s="41"/>
      <c r="B585" s="42"/>
      <c r="C585" s="203" t="s">
        <v>1256</v>
      </c>
      <c r="D585" s="203" t="s">
        <v>140</v>
      </c>
      <c r="E585" s="204" t="s">
        <v>1257</v>
      </c>
      <c r="F585" s="205" t="s">
        <v>1258</v>
      </c>
      <c r="G585" s="206" t="s">
        <v>252</v>
      </c>
      <c r="H585" s="207">
        <v>23.5</v>
      </c>
      <c r="I585" s="208"/>
      <c r="J585" s="209">
        <f>ROUND(I585*H585,2)</f>
        <v>0</v>
      </c>
      <c r="K585" s="205" t="s">
        <v>144</v>
      </c>
      <c r="L585" s="47"/>
      <c r="M585" s="210" t="s">
        <v>19</v>
      </c>
      <c r="N585" s="211" t="s">
        <v>43</v>
      </c>
      <c r="O585" s="87"/>
      <c r="P585" s="212">
        <f>O585*H585</f>
        <v>0</v>
      </c>
      <c r="Q585" s="212">
        <v>2.0000000000000002E-05</v>
      </c>
      <c r="R585" s="212">
        <f>Q585*H585</f>
        <v>0.00047000000000000004</v>
      </c>
      <c r="S585" s="212">
        <v>0</v>
      </c>
      <c r="T585" s="213">
        <f>S585*H585</f>
        <v>0</v>
      </c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R585" s="214" t="s">
        <v>225</v>
      </c>
      <c r="AT585" s="214" t="s">
        <v>140</v>
      </c>
      <c r="AU585" s="214" t="s">
        <v>138</v>
      </c>
      <c r="AY585" s="20" t="s">
        <v>137</v>
      </c>
      <c r="BE585" s="215">
        <f>IF(N585="základní",J585,0)</f>
        <v>0</v>
      </c>
      <c r="BF585" s="215">
        <f>IF(N585="snížená",J585,0)</f>
        <v>0</v>
      </c>
      <c r="BG585" s="215">
        <f>IF(N585="zákl. přenesená",J585,0)</f>
        <v>0</v>
      </c>
      <c r="BH585" s="215">
        <f>IF(N585="sníž. přenesená",J585,0)</f>
        <v>0</v>
      </c>
      <c r="BI585" s="215">
        <f>IF(N585="nulová",J585,0)</f>
        <v>0</v>
      </c>
      <c r="BJ585" s="20" t="s">
        <v>138</v>
      </c>
      <c r="BK585" s="215">
        <f>ROUND(I585*H585,2)</f>
        <v>0</v>
      </c>
      <c r="BL585" s="20" t="s">
        <v>225</v>
      </c>
      <c r="BM585" s="214" t="s">
        <v>1259</v>
      </c>
    </row>
    <row r="586" s="2" customFormat="1">
      <c r="A586" s="41"/>
      <c r="B586" s="42"/>
      <c r="C586" s="43"/>
      <c r="D586" s="216" t="s">
        <v>147</v>
      </c>
      <c r="E586" s="43"/>
      <c r="F586" s="217" t="s">
        <v>1260</v>
      </c>
      <c r="G586" s="43"/>
      <c r="H586" s="43"/>
      <c r="I586" s="218"/>
      <c r="J586" s="43"/>
      <c r="K586" s="43"/>
      <c r="L586" s="47"/>
      <c r="M586" s="219"/>
      <c r="N586" s="220"/>
      <c r="O586" s="87"/>
      <c r="P586" s="87"/>
      <c r="Q586" s="87"/>
      <c r="R586" s="87"/>
      <c r="S586" s="87"/>
      <c r="T586" s="88"/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T586" s="20" t="s">
        <v>147</v>
      </c>
      <c r="AU586" s="20" t="s">
        <v>138</v>
      </c>
    </row>
    <row r="587" s="2" customFormat="1" ht="16.5" customHeight="1">
      <c r="A587" s="41"/>
      <c r="B587" s="42"/>
      <c r="C587" s="203" t="s">
        <v>1261</v>
      </c>
      <c r="D587" s="203" t="s">
        <v>140</v>
      </c>
      <c r="E587" s="204" t="s">
        <v>1262</v>
      </c>
      <c r="F587" s="205" t="s">
        <v>1263</v>
      </c>
      <c r="G587" s="206" t="s">
        <v>252</v>
      </c>
      <c r="H587" s="207">
        <v>48</v>
      </c>
      <c r="I587" s="208"/>
      <c r="J587" s="209">
        <f>ROUND(I587*H587,2)</f>
        <v>0</v>
      </c>
      <c r="K587" s="205" t="s">
        <v>144</v>
      </c>
      <c r="L587" s="47"/>
      <c r="M587" s="210" t="s">
        <v>19</v>
      </c>
      <c r="N587" s="211" t="s">
        <v>43</v>
      </c>
      <c r="O587" s="87"/>
      <c r="P587" s="212">
        <f>O587*H587</f>
        <v>0</v>
      </c>
      <c r="Q587" s="212">
        <v>0</v>
      </c>
      <c r="R587" s="212">
        <f>Q587*H587</f>
        <v>0</v>
      </c>
      <c r="S587" s="212">
        <v>0.00029999999999999997</v>
      </c>
      <c r="T587" s="213">
        <f>S587*H587</f>
        <v>0.0144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14" t="s">
        <v>225</v>
      </c>
      <c r="AT587" s="214" t="s">
        <v>140</v>
      </c>
      <c r="AU587" s="214" t="s">
        <v>138</v>
      </c>
      <c r="AY587" s="20" t="s">
        <v>137</v>
      </c>
      <c r="BE587" s="215">
        <f>IF(N587="základní",J587,0)</f>
        <v>0</v>
      </c>
      <c r="BF587" s="215">
        <f>IF(N587="snížená",J587,0)</f>
        <v>0</v>
      </c>
      <c r="BG587" s="215">
        <f>IF(N587="zákl. přenesená",J587,0)</f>
        <v>0</v>
      </c>
      <c r="BH587" s="215">
        <f>IF(N587="sníž. přenesená",J587,0)</f>
        <v>0</v>
      </c>
      <c r="BI587" s="215">
        <f>IF(N587="nulová",J587,0)</f>
        <v>0</v>
      </c>
      <c r="BJ587" s="20" t="s">
        <v>138</v>
      </c>
      <c r="BK587" s="215">
        <f>ROUND(I587*H587,2)</f>
        <v>0</v>
      </c>
      <c r="BL587" s="20" t="s">
        <v>225</v>
      </c>
      <c r="BM587" s="214" t="s">
        <v>1264</v>
      </c>
    </row>
    <row r="588" s="2" customFormat="1">
      <c r="A588" s="41"/>
      <c r="B588" s="42"/>
      <c r="C588" s="43"/>
      <c r="D588" s="216" t="s">
        <v>147</v>
      </c>
      <c r="E588" s="43"/>
      <c r="F588" s="217" t="s">
        <v>1265</v>
      </c>
      <c r="G588" s="43"/>
      <c r="H588" s="43"/>
      <c r="I588" s="218"/>
      <c r="J588" s="43"/>
      <c r="K588" s="43"/>
      <c r="L588" s="47"/>
      <c r="M588" s="219"/>
      <c r="N588" s="220"/>
      <c r="O588" s="87"/>
      <c r="P588" s="87"/>
      <c r="Q588" s="87"/>
      <c r="R588" s="87"/>
      <c r="S588" s="87"/>
      <c r="T588" s="88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T588" s="20" t="s">
        <v>147</v>
      </c>
      <c r="AU588" s="20" t="s">
        <v>138</v>
      </c>
    </row>
    <row r="589" s="2" customFormat="1" ht="16.5" customHeight="1">
      <c r="A589" s="41"/>
      <c r="B589" s="42"/>
      <c r="C589" s="203" t="s">
        <v>1266</v>
      </c>
      <c r="D589" s="203" t="s">
        <v>140</v>
      </c>
      <c r="E589" s="204" t="s">
        <v>1267</v>
      </c>
      <c r="F589" s="205" t="s">
        <v>1268</v>
      </c>
      <c r="G589" s="206" t="s">
        <v>252</v>
      </c>
      <c r="H589" s="207">
        <v>48</v>
      </c>
      <c r="I589" s="208"/>
      <c r="J589" s="209">
        <f>ROUND(I589*H589,2)</f>
        <v>0</v>
      </c>
      <c r="K589" s="205" t="s">
        <v>144</v>
      </c>
      <c r="L589" s="47"/>
      <c r="M589" s="210" t="s">
        <v>19</v>
      </c>
      <c r="N589" s="211" t="s">
        <v>43</v>
      </c>
      <c r="O589" s="87"/>
      <c r="P589" s="212">
        <f>O589*H589</f>
        <v>0</v>
      </c>
      <c r="Q589" s="212">
        <v>1.0000000000000001E-05</v>
      </c>
      <c r="R589" s="212">
        <f>Q589*H589</f>
        <v>0.00048000000000000007</v>
      </c>
      <c r="S589" s="212">
        <v>0</v>
      </c>
      <c r="T589" s="213">
        <f>S589*H589</f>
        <v>0</v>
      </c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R589" s="214" t="s">
        <v>225</v>
      </c>
      <c r="AT589" s="214" t="s">
        <v>140</v>
      </c>
      <c r="AU589" s="214" t="s">
        <v>138</v>
      </c>
      <c r="AY589" s="20" t="s">
        <v>137</v>
      </c>
      <c r="BE589" s="215">
        <f>IF(N589="základní",J589,0)</f>
        <v>0</v>
      </c>
      <c r="BF589" s="215">
        <f>IF(N589="snížená",J589,0)</f>
        <v>0</v>
      </c>
      <c r="BG589" s="215">
        <f>IF(N589="zákl. přenesená",J589,0)</f>
        <v>0</v>
      </c>
      <c r="BH589" s="215">
        <f>IF(N589="sníž. přenesená",J589,0)</f>
        <v>0</v>
      </c>
      <c r="BI589" s="215">
        <f>IF(N589="nulová",J589,0)</f>
        <v>0</v>
      </c>
      <c r="BJ589" s="20" t="s">
        <v>138</v>
      </c>
      <c r="BK589" s="215">
        <f>ROUND(I589*H589,2)</f>
        <v>0</v>
      </c>
      <c r="BL589" s="20" t="s">
        <v>225</v>
      </c>
      <c r="BM589" s="214" t="s">
        <v>1269</v>
      </c>
    </row>
    <row r="590" s="2" customFormat="1">
      <c r="A590" s="41"/>
      <c r="B590" s="42"/>
      <c r="C590" s="43"/>
      <c r="D590" s="216" t="s">
        <v>147</v>
      </c>
      <c r="E590" s="43"/>
      <c r="F590" s="217" t="s">
        <v>1270</v>
      </c>
      <c r="G590" s="43"/>
      <c r="H590" s="43"/>
      <c r="I590" s="218"/>
      <c r="J590" s="43"/>
      <c r="K590" s="43"/>
      <c r="L590" s="47"/>
      <c r="M590" s="219"/>
      <c r="N590" s="220"/>
      <c r="O590" s="87"/>
      <c r="P590" s="87"/>
      <c r="Q590" s="87"/>
      <c r="R590" s="87"/>
      <c r="S590" s="87"/>
      <c r="T590" s="88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T590" s="20" t="s">
        <v>147</v>
      </c>
      <c r="AU590" s="20" t="s">
        <v>138</v>
      </c>
    </row>
    <row r="591" s="2" customFormat="1" ht="16.5" customHeight="1">
      <c r="A591" s="41"/>
      <c r="B591" s="42"/>
      <c r="C591" s="233" t="s">
        <v>1271</v>
      </c>
      <c r="D591" s="233" t="s">
        <v>151</v>
      </c>
      <c r="E591" s="234" t="s">
        <v>1272</v>
      </c>
      <c r="F591" s="235" t="s">
        <v>1273</v>
      </c>
      <c r="G591" s="236" t="s">
        <v>252</v>
      </c>
      <c r="H591" s="237">
        <v>52.799999999999997</v>
      </c>
      <c r="I591" s="238"/>
      <c r="J591" s="239">
        <f>ROUND(I591*H591,2)</f>
        <v>0</v>
      </c>
      <c r="K591" s="235" t="s">
        <v>144</v>
      </c>
      <c r="L591" s="240"/>
      <c r="M591" s="241" t="s">
        <v>19</v>
      </c>
      <c r="N591" s="242" t="s">
        <v>43</v>
      </c>
      <c r="O591" s="87"/>
      <c r="P591" s="212">
        <f>O591*H591</f>
        <v>0</v>
      </c>
      <c r="Q591" s="212">
        <v>0.00029999999999999997</v>
      </c>
      <c r="R591" s="212">
        <f>Q591*H591</f>
        <v>0.015839999999999996</v>
      </c>
      <c r="S591" s="212">
        <v>0</v>
      </c>
      <c r="T591" s="213">
        <f>S591*H591</f>
        <v>0</v>
      </c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R591" s="214" t="s">
        <v>311</v>
      </c>
      <c r="AT591" s="214" t="s">
        <v>151</v>
      </c>
      <c r="AU591" s="214" t="s">
        <v>138</v>
      </c>
      <c r="AY591" s="20" t="s">
        <v>137</v>
      </c>
      <c r="BE591" s="215">
        <f>IF(N591="základní",J591,0)</f>
        <v>0</v>
      </c>
      <c r="BF591" s="215">
        <f>IF(N591="snížená",J591,0)</f>
        <v>0</v>
      </c>
      <c r="BG591" s="215">
        <f>IF(N591="zákl. přenesená",J591,0)</f>
        <v>0</v>
      </c>
      <c r="BH591" s="215">
        <f>IF(N591="sníž. přenesená",J591,0)</f>
        <v>0</v>
      </c>
      <c r="BI591" s="215">
        <f>IF(N591="nulová",J591,0)</f>
        <v>0</v>
      </c>
      <c r="BJ591" s="20" t="s">
        <v>138</v>
      </c>
      <c r="BK591" s="215">
        <f>ROUND(I591*H591,2)</f>
        <v>0</v>
      </c>
      <c r="BL591" s="20" t="s">
        <v>225</v>
      </c>
      <c r="BM591" s="214" t="s">
        <v>1274</v>
      </c>
    </row>
    <row r="592" s="13" customFormat="1">
      <c r="A592" s="13"/>
      <c r="B592" s="221"/>
      <c r="C592" s="222"/>
      <c r="D592" s="223" t="s">
        <v>149</v>
      </c>
      <c r="E592" s="224" t="s">
        <v>19</v>
      </c>
      <c r="F592" s="225" t="s">
        <v>1275</v>
      </c>
      <c r="G592" s="222"/>
      <c r="H592" s="226">
        <v>52.799999999999997</v>
      </c>
      <c r="I592" s="227"/>
      <c r="J592" s="222"/>
      <c r="K592" s="222"/>
      <c r="L592" s="228"/>
      <c r="M592" s="229"/>
      <c r="N592" s="230"/>
      <c r="O592" s="230"/>
      <c r="P592" s="230"/>
      <c r="Q592" s="230"/>
      <c r="R592" s="230"/>
      <c r="S592" s="230"/>
      <c r="T592" s="231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2" t="s">
        <v>149</v>
      </c>
      <c r="AU592" s="232" t="s">
        <v>138</v>
      </c>
      <c r="AV592" s="13" t="s">
        <v>138</v>
      </c>
      <c r="AW592" s="13" t="s">
        <v>32</v>
      </c>
      <c r="AX592" s="13" t="s">
        <v>79</v>
      </c>
      <c r="AY592" s="232" t="s">
        <v>137</v>
      </c>
    </row>
    <row r="593" s="2" customFormat="1" ht="24.15" customHeight="1">
      <c r="A593" s="41"/>
      <c r="B593" s="42"/>
      <c r="C593" s="203" t="s">
        <v>1276</v>
      </c>
      <c r="D593" s="203" t="s">
        <v>140</v>
      </c>
      <c r="E593" s="204" t="s">
        <v>1277</v>
      </c>
      <c r="F593" s="205" t="s">
        <v>1278</v>
      </c>
      <c r="G593" s="206" t="s">
        <v>457</v>
      </c>
      <c r="H593" s="265"/>
      <c r="I593" s="208"/>
      <c r="J593" s="209">
        <f>ROUND(I593*H593,2)</f>
        <v>0</v>
      </c>
      <c r="K593" s="205" t="s">
        <v>144</v>
      </c>
      <c r="L593" s="47"/>
      <c r="M593" s="210" t="s">
        <v>19</v>
      </c>
      <c r="N593" s="211" t="s">
        <v>43</v>
      </c>
      <c r="O593" s="87"/>
      <c r="P593" s="212">
        <f>O593*H593</f>
        <v>0</v>
      </c>
      <c r="Q593" s="212">
        <v>0</v>
      </c>
      <c r="R593" s="212">
        <f>Q593*H593</f>
        <v>0</v>
      </c>
      <c r="S593" s="212">
        <v>0</v>
      </c>
      <c r="T593" s="213">
        <f>S593*H593</f>
        <v>0</v>
      </c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R593" s="214" t="s">
        <v>225</v>
      </c>
      <c r="AT593" s="214" t="s">
        <v>140</v>
      </c>
      <c r="AU593" s="214" t="s">
        <v>138</v>
      </c>
      <c r="AY593" s="20" t="s">
        <v>137</v>
      </c>
      <c r="BE593" s="215">
        <f>IF(N593="základní",J593,0)</f>
        <v>0</v>
      </c>
      <c r="BF593" s="215">
        <f>IF(N593="snížená",J593,0)</f>
        <v>0</v>
      </c>
      <c r="BG593" s="215">
        <f>IF(N593="zákl. přenesená",J593,0)</f>
        <v>0</v>
      </c>
      <c r="BH593" s="215">
        <f>IF(N593="sníž. přenesená",J593,0)</f>
        <v>0</v>
      </c>
      <c r="BI593" s="215">
        <f>IF(N593="nulová",J593,0)</f>
        <v>0</v>
      </c>
      <c r="BJ593" s="20" t="s">
        <v>138</v>
      </c>
      <c r="BK593" s="215">
        <f>ROUND(I593*H593,2)</f>
        <v>0</v>
      </c>
      <c r="BL593" s="20" t="s">
        <v>225</v>
      </c>
      <c r="BM593" s="214" t="s">
        <v>1279</v>
      </c>
    </row>
    <row r="594" s="2" customFormat="1">
      <c r="A594" s="41"/>
      <c r="B594" s="42"/>
      <c r="C594" s="43"/>
      <c r="D594" s="216" t="s">
        <v>147</v>
      </c>
      <c r="E594" s="43"/>
      <c r="F594" s="217" t="s">
        <v>1280</v>
      </c>
      <c r="G594" s="43"/>
      <c r="H594" s="43"/>
      <c r="I594" s="218"/>
      <c r="J594" s="43"/>
      <c r="K594" s="43"/>
      <c r="L594" s="47"/>
      <c r="M594" s="219"/>
      <c r="N594" s="220"/>
      <c r="O594" s="87"/>
      <c r="P594" s="87"/>
      <c r="Q594" s="87"/>
      <c r="R594" s="87"/>
      <c r="S594" s="87"/>
      <c r="T594" s="88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T594" s="20" t="s">
        <v>147</v>
      </c>
      <c r="AU594" s="20" t="s">
        <v>138</v>
      </c>
    </row>
    <row r="595" s="12" customFormat="1" ht="22.8" customHeight="1">
      <c r="A595" s="12"/>
      <c r="B595" s="187"/>
      <c r="C595" s="188"/>
      <c r="D595" s="189" t="s">
        <v>70</v>
      </c>
      <c r="E595" s="201" t="s">
        <v>1281</v>
      </c>
      <c r="F595" s="201" t="s">
        <v>1282</v>
      </c>
      <c r="G595" s="188"/>
      <c r="H595" s="188"/>
      <c r="I595" s="191"/>
      <c r="J595" s="202">
        <f>BK595</f>
        <v>0</v>
      </c>
      <c r="K595" s="188"/>
      <c r="L595" s="193"/>
      <c r="M595" s="194"/>
      <c r="N595" s="195"/>
      <c r="O595" s="195"/>
      <c r="P595" s="196">
        <f>SUM(P596:P623)</f>
        <v>0</v>
      </c>
      <c r="Q595" s="195"/>
      <c r="R595" s="196">
        <f>SUM(R596:R623)</f>
        <v>0.47421000000000008</v>
      </c>
      <c r="S595" s="195"/>
      <c r="T595" s="197">
        <f>SUM(T596:T623)</f>
        <v>1.8759400000000002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198" t="s">
        <v>138</v>
      </c>
      <c r="AT595" s="199" t="s">
        <v>70</v>
      </c>
      <c r="AU595" s="199" t="s">
        <v>79</v>
      </c>
      <c r="AY595" s="198" t="s">
        <v>137</v>
      </c>
      <c r="BK595" s="200">
        <f>SUM(BK596:BK623)</f>
        <v>0</v>
      </c>
    </row>
    <row r="596" s="2" customFormat="1" ht="16.5" customHeight="1">
      <c r="A596" s="41"/>
      <c r="B596" s="42"/>
      <c r="C596" s="203" t="s">
        <v>1283</v>
      </c>
      <c r="D596" s="203" t="s">
        <v>140</v>
      </c>
      <c r="E596" s="204" t="s">
        <v>1284</v>
      </c>
      <c r="F596" s="205" t="s">
        <v>1285</v>
      </c>
      <c r="G596" s="206" t="s">
        <v>143</v>
      </c>
      <c r="H596" s="207">
        <v>23</v>
      </c>
      <c r="I596" s="208"/>
      <c r="J596" s="209">
        <f>ROUND(I596*H596,2)</f>
        <v>0</v>
      </c>
      <c r="K596" s="205" t="s">
        <v>144</v>
      </c>
      <c r="L596" s="47"/>
      <c r="M596" s="210" t="s">
        <v>19</v>
      </c>
      <c r="N596" s="211" t="s">
        <v>43</v>
      </c>
      <c r="O596" s="87"/>
      <c r="P596" s="212">
        <f>O596*H596</f>
        <v>0</v>
      </c>
      <c r="Q596" s="212">
        <v>0.00029999999999999997</v>
      </c>
      <c r="R596" s="212">
        <f>Q596*H596</f>
        <v>0.006899999999999999</v>
      </c>
      <c r="S596" s="212">
        <v>0</v>
      </c>
      <c r="T596" s="213">
        <f>S596*H596</f>
        <v>0</v>
      </c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R596" s="214" t="s">
        <v>225</v>
      </c>
      <c r="AT596" s="214" t="s">
        <v>140</v>
      </c>
      <c r="AU596" s="214" t="s">
        <v>138</v>
      </c>
      <c r="AY596" s="20" t="s">
        <v>137</v>
      </c>
      <c r="BE596" s="215">
        <f>IF(N596="základní",J596,0)</f>
        <v>0</v>
      </c>
      <c r="BF596" s="215">
        <f>IF(N596="snížená",J596,0)</f>
        <v>0</v>
      </c>
      <c r="BG596" s="215">
        <f>IF(N596="zákl. přenesená",J596,0)</f>
        <v>0</v>
      </c>
      <c r="BH596" s="215">
        <f>IF(N596="sníž. přenesená",J596,0)</f>
        <v>0</v>
      </c>
      <c r="BI596" s="215">
        <f>IF(N596="nulová",J596,0)</f>
        <v>0</v>
      </c>
      <c r="BJ596" s="20" t="s">
        <v>138</v>
      </c>
      <c r="BK596" s="215">
        <f>ROUND(I596*H596,2)</f>
        <v>0</v>
      </c>
      <c r="BL596" s="20" t="s">
        <v>225</v>
      </c>
      <c r="BM596" s="214" t="s">
        <v>1286</v>
      </c>
    </row>
    <row r="597" s="2" customFormat="1">
      <c r="A597" s="41"/>
      <c r="B597" s="42"/>
      <c r="C597" s="43"/>
      <c r="D597" s="216" t="s">
        <v>147</v>
      </c>
      <c r="E597" s="43"/>
      <c r="F597" s="217" t="s">
        <v>1287</v>
      </c>
      <c r="G597" s="43"/>
      <c r="H597" s="43"/>
      <c r="I597" s="218"/>
      <c r="J597" s="43"/>
      <c r="K597" s="43"/>
      <c r="L597" s="47"/>
      <c r="M597" s="219"/>
      <c r="N597" s="220"/>
      <c r="O597" s="87"/>
      <c r="P597" s="87"/>
      <c r="Q597" s="87"/>
      <c r="R597" s="87"/>
      <c r="S597" s="87"/>
      <c r="T597" s="88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T597" s="20" t="s">
        <v>147</v>
      </c>
      <c r="AU597" s="20" t="s">
        <v>138</v>
      </c>
    </row>
    <row r="598" s="2" customFormat="1" ht="16.5" customHeight="1">
      <c r="A598" s="41"/>
      <c r="B598" s="42"/>
      <c r="C598" s="203" t="s">
        <v>1288</v>
      </c>
      <c r="D598" s="203" t="s">
        <v>140</v>
      </c>
      <c r="E598" s="204" t="s">
        <v>1289</v>
      </c>
      <c r="F598" s="205" t="s">
        <v>1290</v>
      </c>
      <c r="G598" s="206" t="s">
        <v>143</v>
      </c>
      <c r="H598" s="207">
        <v>23</v>
      </c>
      <c r="I598" s="208"/>
      <c r="J598" s="209">
        <f>ROUND(I598*H598,2)</f>
        <v>0</v>
      </c>
      <c r="K598" s="205" t="s">
        <v>144</v>
      </c>
      <c r="L598" s="47"/>
      <c r="M598" s="210" t="s">
        <v>19</v>
      </c>
      <c r="N598" s="211" t="s">
        <v>43</v>
      </c>
      <c r="O598" s="87"/>
      <c r="P598" s="212">
        <f>O598*H598</f>
        <v>0</v>
      </c>
      <c r="Q598" s="212">
        <v>0</v>
      </c>
      <c r="R598" s="212">
        <f>Q598*H598</f>
        <v>0</v>
      </c>
      <c r="S598" s="212">
        <v>0.081500000000000003</v>
      </c>
      <c r="T598" s="213">
        <f>S598*H598</f>
        <v>1.8745000000000001</v>
      </c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R598" s="214" t="s">
        <v>225</v>
      </c>
      <c r="AT598" s="214" t="s">
        <v>140</v>
      </c>
      <c r="AU598" s="214" t="s">
        <v>138</v>
      </c>
      <c r="AY598" s="20" t="s">
        <v>137</v>
      </c>
      <c r="BE598" s="215">
        <f>IF(N598="základní",J598,0)</f>
        <v>0</v>
      </c>
      <c r="BF598" s="215">
        <f>IF(N598="snížená",J598,0)</f>
        <v>0</v>
      </c>
      <c r="BG598" s="215">
        <f>IF(N598="zákl. přenesená",J598,0)</f>
        <v>0</v>
      </c>
      <c r="BH598" s="215">
        <f>IF(N598="sníž. přenesená",J598,0)</f>
        <v>0</v>
      </c>
      <c r="BI598" s="215">
        <f>IF(N598="nulová",J598,0)</f>
        <v>0</v>
      </c>
      <c r="BJ598" s="20" t="s">
        <v>138</v>
      </c>
      <c r="BK598" s="215">
        <f>ROUND(I598*H598,2)</f>
        <v>0</v>
      </c>
      <c r="BL598" s="20" t="s">
        <v>225</v>
      </c>
      <c r="BM598" s="214" t="s">
        <v>1291</v>
      </c>
    </row>
    <row r="599" s="2" customFormat="1">
      <c r="A599" s="41"/>
      <c r="B599" s="42"/>
      <c r="C599" s="43"/>
      <c r="D599" s="216" t="s">
        <v>147</v>
      </c>
      <c r="E599" s="43"/>
      <c r="F599" s="217" t="s">
        <v>1292</v>
      </c>
      <c r="G599" s="43"/>
      <c r="H599" s="43"/>
      <c r="I599" s="218"/>
      <c r="J599" s="43"/>
      <c r="K599" s="43"/>
      <c r="L599" s="47"/>
      <c r="M599" s="219"/>
      <c r="N599" s="220"/>
      <c r="O599" s="87"/>
      <c r="P599" s="87"/>
      <c r="Q599" s="87"/>
      <c r="R599" s="87"/>
      <c r="S599" s="87"/>
      <c r="T599" s="88"/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T599" s="20" t="s">
        <v>147</v>
      </c>
      <c r="AU599" s="20" t="s">
        <v>138</v>
      </c>
    </row>
    <row r="600" s="2" customFormat="1" ht="21.75" customHeight="1">
      <c r="A600" s="41"/>
      <c r="B600" s="42"/>
      <c r="C600" s="203" t="s">
        <v>1293</v>
      </c>
      <c r="D600" s="203" t="s">
        <v>140</v>
      </c>
      <c r="E600" s="204" t="s">
        <v>1294</v>
      </c>
      <c r="F600" s="205" t="s">
        <v>1295</v>
      </c>
      <c r="G600" s="206" t="s">
        <v>143</v>
      </c>
      <c r="H600" s="207">
        <v>23</v>
      </c>
      <c r="I600" s="208"/>
      <c r="J600" s="209">
        <f>ROUND(I600*H600,2)</f>
        <v>0</v>
      </c>
      <c r="K600" s="205" t="s">
        <v>144</v>
      </c>
      <c r="L600" s="47"/>
      <c r="M600" s="210" t="s">
        <v>19</v>
      </c>
      <c r="N600" s="211" t="s">
        <v>43</v>
      </c>
      <c r="O600" s="87"/>
      <c r="P600" s="212">
        <f>O600*H600</f>
        <v>0</v>
      </c>
      <c r="Q600" s="212">
        <v>0.0053</v>
      </c>
      <c r="R600" s="212">
        <f>Q600*H600</f>
        <v>0.12189999999999999</v>
      </c>
      <c r="S600" s="212">
        <v>0</v>
      </c>
      <c r="T600" s="213">
        <f>S600*H600</f>
        <v>0</v>
      </c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R600" s="214" t="s">
        <v>225</v>
      </c>
      <c r="AT600" s="214" t="s">
        <v>140</v>
      </c>
      <c r="AU600" s="214" t="s">
        <v>138</v>
      </c>
      <c r="AY600" s="20" t="s">
        <v>137</v>
      </c>
      <c r="BE600" s="215">
        <f>IF(N600="základní",J600,0)</f>
        <v>0</v>
      </c>
      <c r="BF600" s="215">
        <f>IF(N600="snížená",J600,0)</f>
        <v>0</v>
      </c>
      <c r="BG600" s="215">
        <f>IF(N600="zákl. přenesená",J600,0)</f>
        <v>0</v>
      </c>
      <c r="BH600" s="215">
        <f>IF(N600="sníž. přenesená",J600,0)</f>
        <v>0</v>
      </c>
      <c r="BI600" s="215">
        <f>IF(N600="nulová",J600,0)</f>
        <v>0</v>
      </c>
      <c r="BJ600" s="20" t="s">
        <v>138</v>
      </c>
      <c r="BK600" s="215">
        <f>ROUND(I600*H600,2)</f>
        <v>0</v>
      </c>
      <c r="BL600" s="20" t="s">
        <v>225</v>
      </c>
      <c r="BM600" s="214" t="s">
        <v>1296</v>
      </c>
    </row>
    <row r="601" s="2" customFormat="1">
      <c r="A601" s="41"/>
      <c r="B601" s="42"/>
      <c r="C601" s="43"/>
      <c r="D601" s="216" t="s">
        <v>147</v>
      </c>
      <c r="E601" s="43"/>
      <c r="F601" s="217" t="s">
        <v>1297</v>
      </c>
      <c r="G601" s="43"/>
      <c r="H601" s="43"/>
      <c r="I601" s="218"/>
      <c r="J601" s="43"/>
      <c r="K601" s="43"/>
      <c r="L601" s="47"/>
      <c r="M601" s="219"/>
      <c r="N601" s="220"/>
      <c r="O601" s="87"/>
      <c r="P601" s="87"/>
      <c r="Q601" s="87"/>
      <c r="R601" s="87"/>
      <c r="S601" s="87"/>
      <c r="T601" s="88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T601" s="20" t="s">
        <v>147</v>
      </c>
      <c r="AU601" s="20" t="s">
        <v>138</v>
      </c>
    </row>
    <row r="602" s="13" customFormat="1">
      <c r="A602" s="13"/>
      <c r="B602" s="221"/>
      <c r="C602" s="222"/>
      <c r="D602" s="223" t="s">
        <v>149</v>
      </c>
      <c r="E602" s="224" t="s">
        <v>19</v>
      </c>
      <c r="F602" s="225" t="s">
        <v>1298</v>
      </c>
      <c r="G602" s="222"/>
      <c r="H602" s="226">
        <v>18.5</v>
      </c>
      <c r="I602" s="227"/>
      <c r="J602" s="222"/>
      <c r="K602" s="222"/>
      <c r="L602" s="228"/>
      <c r="M602" s="229"/>
      <c r="N602" s="230"/>
      <c r="O602" s="230"/>
      <c r="P602" s="230"/>
      <c r="Q602" s="230"/>
      <c r="R602" s="230"/>
      <c r="S602" s="230"/>
      <c r="T602" s="231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2" t="s">
        <v>149</v>
      </c>
      <c r="AU602" s="232" t="s">
        <v>138</v>
      </c>
      <c r="AV602" s="13" t="s">
        <v>138</v>
      </c>
      <c r="AW602" s="13" t="s">
        <v>32</v>
      </c>
      <c r="AX602" s="13" t="s">
        <v>71</v>
      </c>
      <c r="AY602" s="232" t="s">
        <v>137</v>
      </c>
    </row>
    <row r="603" s="14" customFormat="1">
      <c r="A603" s="14"/>
      <c r="B603" s="243"/>
      <c r="C603" s="244"/>
      <c r="D603" s="223" t="s">
        <v>149</v>
      </c>
      <c r="E603" s="245" t="s">
        <v>19</v>
      </c>
      <c r="F603" s="246" t="s">
        <v>363</v>
      </c>
      <c r="G603" s="244"/>
      <c r="H603" s="247">
        <v>18.5</v>
      </c>
      <c r="I603" s="248"/>
      <c r="J603" s="244"/>
      <c r="K603" s="244"/>
      <c r="L603" s="249"/>
      <c r="M603" s="250"/>
      <c r="N603" s="251"/>
      <c r="O603" s="251"/>
      <c r="P603" s="251"/>
      <c r="Q603" s="251"/>
      <c r="R603" s="251"/>
      <c r="S603" s="251"/>
      <c r="T603" s="252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3" t="s">
        <v>149</v>
      </c>
      <c r="AU603" s="253" t="s">
        <v>138</v>
      </c>
      <c r="AV603" s="14" t="s">
        <v>158</v>
      </c>
      <c r="AW603" s="14" t="s">
        <v>32</v>
      </c>
      <c r="AX603" s="14" t="s">
        <v>71</v>
      </c>
      <c r="AY603" s="253" t="s">
        <v>137</v>
      </c>
    </row>
    <row r="604" s="13" customFormat="1">
      <c r="A604" s="13"/>
      <c r="B604" s="221"/>
      <c r="C604" s="222"/>
      <c r="D604" s="223" t="s">
        <v>149</v>
      </c>
      <c r="E604" s="224" t="s">
        <v>19</v>
      </c>
      <c r="F604" s="225" t="s">
        <v>1299</v>
      </c>
      <c r="G604" s="222"/>
      <c r="H604" s="226">
        <v>4.5</v>
      </c>
      <c r="I604" s="227"/>
      <c r="J604" s="222"/>
      <c r="K604" s="222"/>
      <c r="L604" s="228"/>
      <c r="M604" s="229"/>
      <c r="N604" s="230"/>
      <c r="O604" s="230"/>
      <c r="P604" s="230"/>
      <c r="Q604" s="230"/>
      <c r="R604" s="230"/>
      <c r="S604" s="230"/>
      <c r="T604" s="231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2" t="s">
        <v>149</v>
      </c>
      <c r="AU604" s="232" t="s">
        <v>138</v>
      </c>
      <c r="AV604" s="13" t="s">
        <v>138</v>
      </c>
      <c r="AW604" s="13" t="s">
        <v>32</v>
      </c>
      <c r="AX604" s="13" t="s">
        <v>71</v>
      </c>
      <c r="AY604" s="232" t="s">
        <v>137</v>
      </c>
    </row>
    <row r="605" s="14" customFormat="1">
      <c r="A605" s="14"/>
      <c r="B605" s="243"/>
      <c r="C605" s="244"/>
      <c r="D605" s="223" t="s">
        <v>149</v>
      </c>
      <c r="E605" s="245" t="s">
        <v>19</v>
      </c>
      <c r="F605" s="246" t="s">
        <v>363</v>
      </c>
      <c r="G605" s="244"/>
      <c r="H605" s="247">
        <v>4.5</v>
      </c>
      <c r="I605" s="248"/>
      <c r="J605" s="244"/>
      <c r="K605" s="244"/>
      <c r="L605" s="249"/>
      <c r="M605" s="250"/>
      <c r="N605" s="251"/>
      <c r="O605" s="251"/>
      <c r="P605" s="251"/>
      <c r="Q605" s="251"/>
      <c r="R605" s="251"/>
      <c r="S605" s="251"/>
      <c r="T605" s="252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3" t="s">
        <v>149</v>
      </c>
      <c r="AU605" s="253" t="s">
        <v>138</v>
      </c>
      <c r="AV605" s="14" t="s">
        <v>158</v>
      </c>
      <c r="AW605" s="14" t="s">
        <v>32</v>
      </c>
      <c r="AX605" s="14" t="s">
        <v>71</v>
      </c>
      <c r="AY605" s="253" t="s">
        <v>137</v>
      </c>
    </row>
    <row r="606" s="15" customFormat="1">
      <c r="A606" s="15"/>
      <c r="B606" s="254"/>
      <c r="C606" s="255"/>
      <c r="D606" s="223" t="s">
        <v>149</v>
      </c>
      <c r="E606" s="256" t="s">
        <v>19</v>
      </c>
      <c r="F606" s="257" t="s">
        <v>365</v>
      </c>
      <c r="G606" s="255"/>
      <c r="H606" s="258">
        <v>23</v>
      </c>
      <c r="I606" s="259"/>
      <c r="J606" s="255"/>
      <c r="K606" s="255"/>
      <c r="L606" s="260"/>
      <c r="M606" s="261"/>
      <c r="N606" s="262"/>
      <c r="O606" s="262"/>
      <c r="P606" s="262"/>
      <c r="Q606" s="262"/>
      <c r="R606" s="262"/>
      <c r="S606" s="262"/>
      <c r="T606" s="263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64" t="s">
        <v>149</v>
      </c>
      <c r="AU606" s="264" t="s">
        <v>138</v>
      </c>
      <c r="AV606" s="15" t="s">
        <v>145</v>
      </c>
      <c r="AW606" s="15" t="s">
        <v>32</v>
      </c>
      <c r="AX606" s="15" t="s">
        <v>79</v>
      </c>
      <c r="AY606" s="264" t="s">
        <v>137</v>
      </c>
    </row>
    <row r="607" s="2" customFormat="1" ht="16.5" customHeight="1">
      <c r="A607" s="41"/>
      <c r="B607" s="42"/>
      <c r="C607" s="233" t="s">
        <v>1300</v>
      </c>
      <c r="D607" s="233" t="s">
        <v>151</v>
      </c>
      <c r="E607" s="234" t="s">
        <v>1301</v>
      </c>
      <c r="F607" s="235" t="s">
        <v>1302</v>
      </c>
      <c r="G607" s="236" t="s">
        <v>143</v>
      </c>
      <c r="H607" s="237">
        <v>25.300000000000001</v>
      </c>
      <c r="I607" s="238"/>
      <c r="J607" s="239">
        <f>ROUND(I607*H607,2)</f>
        <v>0</v>
      </c>
      <c r="K607" s="235" t="s">
        <v>19</v>
      </c>
      <c r="L607" s="240"/>
      <c r="M607" s="241" t="s">
        <v>19</v>
      </c>
      <c r="N607" s="242" t="s">
        <v>43</v>
      </c>
      <c r="O607" s="87"/>
      <c r="P607" s="212">
        <f>O607*H607</f>
        <v>0</v>
      </c>
      <c r="Q607" s="212">
        <v>0.0129</v>
      </c>
      <c r="R607" s="212">
        <f>Q607*H607</f>
        <v>0.32636999999999999</v>
      </c>
      <c r="S607" s="212">
        <v>0</v>
      </c>
      <c r="T607" s="213">
        <f>S607*H607</f>
        <v>0</v>
      </c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R607" s="214" t="s">
        <v>311</v>
      </c>
      <c r="AT607" s="214" t="s">
        <v>151</v>
      </c>
      <c r="AU607" s="214" t="s">
        <v>138</v>
      </c>
      <c r="AY607" s="20" t="s">
        <v>137</v>
      </c>
      <c r="BE607" s="215">
        <f>IF(N607="základní",J607,0)</f>
        <v>0</v>
      </c>
      <c r="BF607" s="215">
        <f>IF(N607="snížená",J607,0)</f>
        <v>0</v>
      </c>
      <c r="BG607" s="215">
        <f>IF(N607="zákl. přenesená",J607,0)</f>
        <v>0</v>
      </c>
      <c r="BH607" s="215">
        <f>IF(N607="sníž. přenesená",J607,0)</f>
        <v>0</v>
      </c>
      <c r="BI607" s="215">
        <f>IF(N607="nulová",J607,0)</f>
        <v>0</v>
      </c>
      <c r="BJ607" s="20" t="s">
        <v>138</v>
      </c>
      <c r="BK607" s="215">
        <f>ROUND(I607*H607,2)</f>
        <v>0</v>
      </c>
      <c r="BL607" s="20" t="s">
        <v>225</v>
      </c>
      <c r="BM607" s="214" t="s">
        <v>1303</v>
      </c>
    </row>
    <row r="608" s="13" customFormat="1">
      <c r="A608" s="13"/>
      <c r="B608" s="221"/>
      <c r="C608" s="222"/>
      <c r="D608" s="223" t="s">
        <v>149</v>
      </c>
      <c r="E608" s="224" t="s">
        <v>19</v>
      </c>
      <c r="F608" s="225" t="s">
        <v>1304</v>
      </c>
      <c r="G608" s="222"/>
      <c r="H608" s="226">
        <v>25.300000000000001</v>
      </c>
      <c r="I608" s="227"/>
      <c r="J608" s="222"/>
      <c r="K608" s="222"/>
      <c r="L608" s="228"/>
      <c r="M608" s="229"/>
      <c r="N608" s="230"/>
      <c r="O608" s="230"/>
      <c r="P608" s="230"/>
      <c r="Q608" s="230"/>
      <c r="R608" s="230"/>
      <c r="S608" s="230"/>
      <c r="T608" s="231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2" t="s">
        <v>149</v>
      </c>
      <c r="AU608" s="232" t="s">
        <v>138</v>
      </c>
      <c r="AV608" s="13" t="s">
        <v>138</v>
      </c>
      <c r="AW608" s="13" t="s">
        <v>32</v>
      </c>
      <c r="AX608" s="13" t="s">
        <v>79</v>
      </c>
      <c r="AY608" s="232" t="s">
        <v>137</v>
      </c>
    </row>
    <row r="609" s="2" customFormat="1" ht="21.75" customHeight="1">
      <c r="A609" s="41"/>
      <c r="B609" s="42"/>
      <c r="C609" s="203" t="s">
        <v>1305</v>
      </c>
      <c r="D609" s="203" t="s">
        <v>140</v>
      </c>
      <c r="E609" s="204" t="s">
        <v>1306</v>
      </c>
      <c r="F609" s="205" t="s">
        <v>1307</v>
      </c>
      <c r="G609" s="206" t="s">
        <v>143</v>
      </c>
      <c r="H609" s="207">
        <v>23</v>
      </c>
      <c r="I609" s="208"/>
      <c r="J609" s="209">
        <f>ROUND(I609*H609,2)</f>
        <v>0</v>
      </c>
      <c r="K609" s="205" t="s">
        <v>19</v>
      </c>
      <c r="L609" s="47"/>
      <c r="M609" s="210" t="s">
        <v>19</v>
      </c>
      <c r="N609" s="211" t="s">
        <v>43</v>
      </c>
      <c r="O609" s="87"/>
      <c r="P609" s="212">
        <f>O609*H609</f>
        <v>0</v>
      </c>
      <c r="Q609" s="212">
        <v>0</v>
      </c>
      <c r="R609" s="212">
        <f>Q609*H609</f>
        <v>0</v>
      </c>
      <c r="S609" s="212">
        <v>0</v>
      </c>
      <c r="T609" s="213">
        <f>S609*H609</f>
        <v>0</v>
      </c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R609" s="214" t="s">
        <v>225</v>
      </c>
      <c r="AT609" s="214" t="s">
        <v>140</v>
      </c>
      <c r="AU609" s="214" t="s">
        <v>138</v>
      </c>
      <c r="AY609" s="20" t="s">
        <v>137</v>
      </c>
      <c r="BE609" s="215">
        <f>IF(N609="základní",J609,0)</f>
        <v>0</v>
      </c>
      <c r="BF609" s="215">
        <f>IF(N609="snížená",J609,0)</f>
        <v>0</v>
      </c>
      <c r="BG609" s="215">
        <f>IF(N609="zákl. přenesená",J609,0)</f>
        <v>0</v>
      </c>
      <c r="BH609" s="215">
        <f>IF(N609="sníž. přenesená",J609,0)</f>
        <v>0</v>
      </c>
      <c r="BI609" s="215">
        <f>IF(N609="nulová",J609,0)</f>
        <v>0</v>
      </c>
      <c r="BJ609" s="20" t="s">
        <v>138</v>
      </c>
      <c r="BK609" s="215">
        <f>ROUND(I609*H609,2)</f>
        <v>0</v>
      </c>
      <c r="BL609" s="20" t="s">
        <v>225</v>
      </c>
      <c r="BM609" s="214" t="s">
        <v>1308</v>
      </c>
    </row>
    <row r="610" s="2" customFormat="1" ht="21.75" customHeight="1">
      <c r="A610" s="41"/>
      <c r="B610" s="42"/>
      <c r="C610" s="203" t="s">
        <v>1309</v>
      </c>
      <c r="D610" s="203" t="s">
        <v>140</v>
      </c>
      <c r="E610" s="204" t="s">
        <v>1310</v>
      </c>
      <c r="F610" s="205" t="s">
        <v>1311</v>
      </c>
      <c r="G610" s="206" t="s">
        <v>143</v>
      </c>
      <c r="H610" s="207">
        <v>18.5</v>
      </c>
      <c r="I610" s="208"/>
      <c r="J610" s="209">
        <f>ROUND(I610*H610,2)</f>
        <v>0</v>
      </c>
      <c r="K610" s="205" t="s">
        <v>19</v>
      </c>
      <c r="L610" s="47"/>
      <c r="M610" s="210" t="s">
        <v>19</v>
      </c>
      <c r="N610" s="211" t="s">
        <v>43</v>
      </c>
      <c r="O610" s="87"/>
      <c r="P610" s="212">
        <f>O610*H610</f>
        <v>0</v>
      </c>
      <c r="Q610" s="212">
        <v>0</v>
      </c>
      <c r="R610" s="212">
        <f>Q610*H610</f>
        <v>0</v>
      </c>
      <c r="S610" s="212">
        <v>0</v>
      </c>
      <c r="T610" s="213">
        <f>S610*H610</f>
        <v>0</v>
      </c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R610" s="214" t="s">
        <v>225</v>
      </c>
      <c r="AT610" s="214" t="s">
        <v>140</v>
      </c>
      <c r="AU610" s="214" t="s">
        <v>138</v>
      </c>
      <c r="AY610" s="20" t="s">
        <v>137</v>
      </c>
      <c r="BE610" s="215">
        <f>IF(N610="základní",J610,0)</f>
        <v>0</v>
      </c>
      <c r="BF610" s="215">
        <f>IF(N610="snížená",J610,0)</f>
        <v>0</v>
      </c>
      <c r="BG610" s="215">
        <f>IF(N610="zákl. přenesená",J610,0)</f>
        <v>0</v>
      </c>
      <c r="BH610" s="215">
        <f>IF(N610="sníž. přenesená",J610,0)</f>
        <v>0</v>
      </c>
      <c r="BI610" s="215">
        <f>IF(N610="nulová",J610,0)</f>
        <v>0</v>
      </c>
      <c r="BJ610" s="20" t="s">
        <v>138</v>
      </c>
      <c r="BK610" s="215">
        <f>ROUND(I610*H610,2)</f>
        <v>0</v>
      </c>
      <c r="BL610" s="20" t="s">
        <v>225</v>
      </c>
      <c r="BM610" s="214" t="s">
        <v>1312</v>
      </c>
    </row>
    <row r="611" s="2" customFormat="1" ht="16.5" customHeight="1">
      <c r="A611" s="41"/>
      <c r="B611" s="42"/>
      <c r="C611" s="203" t="s">
        <v>1313</v>
      </c>
      <c r="D611" s="203" t="s">
        <v>140</v>
      </c>
      <c r="E611" s="204" t="s">
        <v>1314</v>
      </c>
      <c r="F611" s="205" t="s">
        <v>1315</v>
      </c>
      <c r="G611" s="206" t="s">
        <v>162</v>
      </c>
      <c r="H611" s="207">
        <v>4</v>
      </c>
      <c r="I611" s="208"/>
      <c r="J611" s="209">
        <f>ROUND(I611*H611,2)</f>
        <v>0</v>
      </c>
      <c r="K611" s="205" t="s">
        <v>144</v>
      </c>
      <c r="L611" s="47"/>
      <c r="M611" s="210" t="s">
        <v>19</v>
      </c>
      <c r="N611" s="211" t="s">
        <v>43</v>
      </c>
      <c r="O611" s="87"/>
      <c r="P611" s="212">
        <f>O611*H611</f>
        <v>0</v>
      </c>
      <c r="Q611" s="212">
        <v>0</v>
      </c>
      <c r="R611" s="212">
        <f>Q611*H611</f>
        <v>0</v>
      </c>
      <c r="S611" s="212">
        <v>0.00036000000000000002</v>
      </c>
      <c r="T611" s="213">
        <f>S611*H611</f>
        <v>0.0014400000000000001</v>
      </c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R611" s="214" t="s">
        <v>225</v>
      </c>
      <c r="AT611" s="214" t="s">
        <v>140</v>
      </c>
      <c r="AU611" s="214" t="s">
        <v>138</v>
      </c>
      <c r="AY611" s="20" t="s">
        <v>137</v>
      </c>
      <c r="BE611" s="215">
        <f>IF(N611="základní",J611,0)</f>
        <v>0</v>
      </c>
      <c r="BF611" s="215">
        <f>IF(N611="snížená",J611,0)</f>
        <v>0</v>
      </c>
      <c r="BG611" s="215">
        <f>IF(N611="zákl. přenesená",J611,0)</f>
        <v>0</v>
      </c>
      <c r="BH611" s="215">
        <f>IF(N611="sníž. přenesená",J611,0)</f>
        <v>0</v>
      </c>
      <c r="BI611" s="215">
        <f>IF(N611="nulová",J611,0)</f>
        <v>0</v>
      </c>
      <c r="BJ611" s="20" t="s">
        <v>138</v>
      </c>
      <c r="BK611" s="215">
        <f>ROUND(I611*H611,2)</f>
        <v>0</v>
      </c>
      <c r="BL611" s="20" t="s">
        <v>225</v>
      </c>
      <c r="BM611" s="214" t="s">
        <v>1316</v>
      </c>
    </row>
    <row r="612" s="2" customFormat="1">
      <c r="A612" s="41"/>
      <c r="B612" s="42"/>
      <c r="C612" s="43"/>
      <c r="D612" s="216" t="s">
        <v>147</v>
      </c>
      <c r="E612" s="43"/>
      <c r="F612" s="217" t="s">
        <v>1317</v>
      </c>
      <c r="G612" s="43"/>
      <c r="H612" s="43"/>
      <c r="I612" s="218"/>
      <c r="J612" s="43"/>
      <c r="K612" s="43"/>
      <c r="L612" s="47"/>
      <c r="M612" s="219"/>
      <c r="N612" s="220"/>
      <c r="O612" s="87"/>
      <c r="P612" s="87"/>
      <c r="Q612" s="87"/>
      <c r="R612" s="87"/>
      <c r="S612" s="87"/>
      <c r="T612" s="88"/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T612" s="20" t="s">
        <v>147</v>
      </c>
      <c r="AU612" s="20" t="s">
        <v>138</v>
      </c>
    </row>
    <row r="613" s="2" customFormat="1" ht="16.5" customHeight="1">
      <c r="A613" s="41"/>
      <c r="B613" s="42"/>
      <c r="C613" s="203" t="s">
        <v>1318</v>
      </c>
      <c r="D613" s="203" t="s">
        <v>140</v>
      </c>
      <c r="E613" s="204" t="s">
        <v>1319</v>
      </c>
      <c r="F613" s="205" t="s">
        <v>1320</v>
      </c>
      <c r="G613" s="206" t="s">
        <v>252</v>
      </c>
      <c r="H613" s="207">
        <v>20</v>
      </c>
      <c r="I613" s="208"/>
      <c r="J613" s="209">
        <f>ROUND(I613*H613,2)</f>
        <v>0</v>
      </c>
      <c r="K613" s="205" t="s">
        <v>19</v>
      </c>
      <c r="L613" s="47"/>
      <c r="M613" s="210" t="s">
        <v>19</v>
      </c>
      <c r="N613" s="211" t="s">
        <v>43</v>
      </c>
      <c r="O613" s="87"/>
      <c r="P613" s="212">
        <f>O613*H613</f>
        <v>0</v>
      </c>
      <c r="Q613" s="212">
        <v>0.00055000000000000003</v>
      </c>
      <c r="R613" s="212">
        <f>Q613*H613</f>
        <v>0.011000000000000001</v>
      </c>
      <c r="S613" s="212">
        <v>0</v>
      </c>
      <c r="T613" s="213">
        <f>S613*H613</f>
        <v>0</v>
      </c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R613" s="214" t="s">
        <v>225</v>
      </c>
      <c r="AT613" s="214" t="s">
        <v>140</v>
      </c>
      <c r="AU613" s="214" t="s">
        <v>138</v>
      </c>
      <c r="AY613" s="20" t="s">
        <v>137</v>
      </c>
      <c r="BE613" s="215">
        <f>IF(N613="základní",J613,0)</f>
        <v>0</v>
      </c>
      <c r="BF613" s="215">
        <f>IF(N613="snížená",J613,0)</f>
        <v>0</v>
      </c>
      <c r="BG613" s="215">
        <f>IF(N613="zákl. přenesená",J613,0)</f>
        <v>0</v>
      </c>
      <c r="BH613" s="215">
        <f>IF(N613="sníž. přenesená",J613,0)</f>
        <v>0</v>
      </c>
      <c r="BI613" s="215">
        <f>IF(N613="nulová",J613,0)</f>
        <v>0</v>
      </c>
      <c r="BJ613" s="20" t="s">
        <v>138</v>
      </c>
      <c r="BK613" s="215">
        <f>ROUND(I613*H613,2)</f>
        <v>0</v>
      </c>
      <c r="BL613" s="20" t="s">
        <v>225</v>
      </c>
      <c r="BM613" s="214" t="s">
        <v>1321</v>
      </c>
    </row>
    <row r="614" s="2" customFormat="1" ht="16.5" customHeight="1">
      <c r="A614" s="41"/>
      <c r="B614" s="42"/>
      <c r="C614" s="203" t="s">
        <v>1322</v>
      </c>
      <c r="D614" s="203" t="s">
        <v>140</v>
      </c>
      <c r="E614" s="204" t="s">
        <v>1323</v>
      </c>
      <c r="F614" s="205" t="s">
        <v>1324</v>
      </c>
      <c r="G614" s="206" t="s">
        <v>252</v>
      </c>
      <c r="H614" s="207">
        <v>9.3000000000000007</v>
      </c>
      <c r="I614" s="208"/>
      <c r="J614" s="209">
        <f>ROUND(I614*H614,2)</f>
        <v>0</v>
      </c>
      <c r="K614" s="205" t="s">
        <v>19</v>
      </c>
      <c r="L614" s="47"/>
      <c r="M614" s="210" t="s">
        <v>19</v>
      </c>
      <c r="N614" s="211" t="s">
        <v>43</v>
      </c>
      <c r="O614" s="87"/>
      <c r="P614" s="212">
        <f>O614*H614</f>
        <v>0</v>
      </c>
      <c r="Q614" s="212">
        <v>0.00050000000000000001</v>
      </c>
      <c r="R614" s="212">
        <f>Q614*H614</f>
        <v>0.0046500000000000005</v>
      </c>
      <c r="S614" s="212">
        <v>0</v>
      </c>
      <c r="T614" s="213">
        <f>S614*H614</f>
        <v>0</v>
      </c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R614" s="214" t="s">
        <v>225</v>
      </c>
      <c r="AT614" s="214" t="s">
        <v>140</v>
      </c>
      <c r="AU614" s="214" t="s">
        <v>138</v>
      </c>
      <c r="AY614" s="20" t="s">
        <v>137</v>
      </c>
      <c r="BE614" s="215">
        <f>IF(N614="základní",J614,0)</f>
        <v>0</v>
      </c>
      <c r="BF614" s="215">
        <f>IF(N614="snížená",J614,0)</f>
        <v>0</v>
      </c>
      <c r="BG614" s="215">
        <f>IF(N614="zákl. přenesená",J614,0)</f>
        <v>0</v>
      </c>
      <c r="BH614" s="215">
        <f>IF(N614="sníž. přenesená",J614,0)</f>
        <v>0</v>
      </c>
      <c r="BI614" s="215">
        <f>IF(N614="nulová",J614,0)</f>
        <v>0</v>
      </c>
      <c r="BJ614" s="20" t="s">
        <v>138</v>
      </c>
      <c r="BK614" s="215">
        <f>ROUND(I614*H614,2)</f>
        <v>0</v>
      </c>
      <c r="BL614" s="20" t="s">
        <v>225</v>
      </c>
      <c r="BM614" s="214" t="s">
        <v>1325</v>
      </c>
    </row>
    <row r="615" s="2" customFormat="1" ht="16.5" customHeight="1">
      <c r="A615" s="41"/>
      <c r="B615" s="42"/>
      <c r="C615" s="203" t="s">
        <v>1326</v>
      </c>
      <c r="D615" s="203" t="s">
        <v>140</v>
      </c>
      <c r="E615" s="204" t="s">
        <v>1327</v>
      </c>
      <c r="F615" s="205" t="s">
        <v>1328</v>
      </c>
      <c r="G615" s="206" t="s">
        <v>162</v>
      </c>
      <c r="H615" s="207">
        <v>4</v>
      </c>
      <c r="I615" s="208"/>
      <c r="J615" s="209">
        <f>ROUND(I615*H615,2)</f>
        <v>0</v>
      </c>
      <c r="K615" s="205" t="s">
        <v>144</v>
      </c>
      <c r="L615" s="47"/>
      <c r="M615" s="210" t="s">
        <v>19</v>
      </c>
      <c r="N615" s="211" t="s">
        <v>43</v>
      </c>
      <c r="O615" s="87"/>
      <c r="P615" s="212">
        <f>O615*H615</f>
        <v>0</v>
      </c>
      <c r="Q615" s="212">
        <v>0.00020000000000000001</v>
      </c>
      <c r="R615" s="212">
        <f>Q615*H615</f>
        <v>0.00080000000000000004</v>
      </c>
      <c r="S615" s="212">
        <v>0</v>
      </c>
      <c r="T615" s="213">
        <f>S615*H615</f>
        <v>0</v>
      </c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R615" s="214" t="s">
        <v>225</v>
      </c>
      <c r="AT615" s="214" t="s">
        <v>140</v>
      </c>
      <c r="AU615" s="214" t="s">
        <v>138</v>
      </c>
      <c r="AY615" s="20" t="s">
        <v>137</v>
      </c>
      <c r="BE615" s="215">
        <f>IF(N615="základní",J615,0)</f>
        <v>0</v>
      </c>
      <c r="BF615" s="215">
        <f>IF(N615="snížená",J615,0)</f>
        <v>0</v>
      </c>
      <c r="BG615" s="215">
        <f>IF(N615="zákl. přenesená",J615,0)</f>
        <v>0</v>
      </c>
      <c r="BH615" s="215">
        <f>IF(N615="sníž. přenesená",J615,0)</f>
        <v>0</v>
      </c>
      <c r="BI615" s="215">
        <f>IF(N615="nulová",J615,0)</f>
        <v>0</v>
      </c>
      <c r="BJ615" s="20" t="s">
        <v>138</v>
      </c>
      <c r="BK615" s="215">
        <f>ROUND(I615*H615,2)</f>
        <v>0</v>
      </c>
      <c r="BL615" s="20" t="s">
        <v>225</v>
      </c>
      <c r="BM615" s="214" t="s">
        <v>1329</v>
      </c>
    </row>
    <row r="616" s="2" customFormat="1">
      <c r="A616" s="41"/>
      <c r="B616" s="42"/>
      <c r="C616" s="43"/>
      <c r="D616" s="216" t="s">
        <v>147</v>
      </c>
      <c r="E616" s="43"/>
      <c r="F616" s="217" t="s">
        <v>1330</v>
      </c>
      <c r="G616" s="43"/>
      <c r="H616" s="43"/>
      <c r="I616" s="218"/>
      <c r="J616" s="43"/>
      <c r="K616" s="43"/>
      <c r="L616" s="47"/>
      <c r="M616" s="219"/>
      <c r="N616" s="220"/>
      <c r="O616" s="87"/>
      <c r="P616" s="87"/>
      <c r="Q616" s="87"/>
      <c r="R616" s="87"/>
      <c r="S616" s="87"/>
      <c r="T616" s="88"/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T616" s="20" t="s">
        <v>147</v>
      </c>
      <c r="AU616" s="20" t="s">
        <v>138</v>
      </c>
    </row>
    <row r="617" s="2" customFormat="1" ht="16.5" customHeight="1">
      <c r="A617" s="41"/>
      <c r="B617" s="42"/>
      <c r="C617" s="233" t="s">
        <v>1331</v>
      </c>
      <c r="D617" s="233" t="s">
        <v>151</v>
      </c>
      <c r="E617" s="234" t="s">
        <v>1332</v>
      </c>
      <c r="F617" s="235" t="s">
        <v>1333</v>
      </c>
      <c r="G617" s="236" t="s">
        <v>162</v>
      </c>
      <c r="H617" s="237">
        <v>4</v>
      </c>
      <c r="I617" s="238"/>
      <c r="J617" s="239">
        <f>ROUND(I617*H617,2)</f>
        <v>0</v>
      </c>
      <c r="K617" s="235" t="s">
        <v>144</v>
      </c>
      <c r="L617" s="240"/>
      <c r="M617" s="241" t="s">
        <v>19</v>
      </c>
      <c r="N617" s="242" t="s">
        <v>43</v>
      </c>
      <c r="O617" s="87"/>
      <c r="P617" s="212">
        <f>O617*H617</f>
        <v>0</v>
      </c>
      <c r="Q617" s="212">
        <v>9.0000000000000006E-05</v>
      </c>
      <c r="R617" s="212">
        <f>Q617*H617</f>
        <v>0.00036000000000000002</v>
      </c>
      <c r="S617" s="212">
        <v>0</v>
      </c>
      <c r="T617" s="213">
        <f>S617*H617</f>
        <v>0</v>
      </c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R617" s="214" t="s">
        <v>311</v>
      </c>
      <c r="AT617" s="214" t="s">
        <v>151</v>
      </c>
      <c r="AU617" s="214" t="s">
        <v>138</v>
      </c>
      <c r="AY617" s="20" t="s">
        <v>137</v>
      </c>
      <c r="BE617" s="215">
        <f>IF(N617="základní",J617,0)</f>
        <v>0</v>
      </c>
      <c r="BF617" s="215">
        <f>IF(N617="snížená",J617,0)</f>
        <v>0</v>
      </c>
      <c r="BG617" s="215">
        <f>IF(N617="zákl. přenesená",J617,0)</f>
        <v>0</v>
      </c>
      <c r="BH617" s="215">
        <f>IF(N617="sníž. přenesená",J617,0)</f>
        <v>0</v>
      </c>
      <c r="BI617" s="215">
        <f>IF(N617="nulová",J617,0)</f>
        <v>0</v>
      </c>
      <c r="BJ617" s="20" t="s">
        <v>138</v>
      </c>
      <c r="BK617" s="215">
        <f>ROUND(I617*H617,2)</f>
        <v>0</v>
      </c>
      <c r="BL617" s="20" t="s">
        <v>225</v>
      </c>
      <c r="BM617" s="214" t="s">
        <v>1334</v>
      </c>
    </row>
    <row r="618" s="2" customFormat="1" ht="16.5" customHeight="1">
      <c r="A618" s="41"/>
      <c r="B618" s="42"/>
      <c r="C618" s="203" t="s">
        <v>1335</v>
      </c>
      <c r="D618" s="203" t="s">
        <v>140</v>
      </c>
      <c r="E618" s="204" t="s">
        <v>1336</v>
      </c>
      <c r="F618" s="205" t="s">
        <v>1337</v>
      </c>
      <c r="G618" s="206" t="s">
        <v>252</v>
      </c>
      <c r="H618" s="207">
        <v>12</v>
      </c>
      <c r="I618" s="208"/>
      <c r="J618" s="209">
        <f>ROUND(I618*H618,2)</f>
        <v>0</v>
      </c>
      <c r="K618" s="205" t="s">
        <v>144</v>
      </c>
      <c r="L618" s="47"/>
      <c r="M618" s="210" t="s">
        <v>19</v>
      </c>
      <c r="N618" s="211" t="s">
        <v>43</v>
      </c>
      <c r="O618" s="87"/>
      <c r="P618" s="212">
        <f>O618*H618</f>
        <v>0</v>
      </c>
      <c r="Q618" s="212">
        <v>9.0000000000000006E-05</v>
      </c>
      <c r="R618" s="212">
        <f>Q618*H618</f>
        <v>0.00108</v>
      </c>
      <c r="S618" s="212">
        <v>0</v>
      </c>
      <c r="T618" s="213">
        <f>S618*H618</f>
        <v>0</v>
      </c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R618" s="214" t="s">
        <v>225</v>
      </c>
      <c r="AT618" s="214" t="s">
        <v>140</v>
      </c>
      <c r="AU618" s="214" t="s">
        <v>138</v>
      </c>
      <c r="AY618" s="20" t="s">
        <v>137</v>
      </c>
      <c r="BE618" s="215">
        <f>IF(N618="základní",J618,0)</f>
        <v>0</v>
      </c>
      <c r="BF618" s="215">
        <f>IF(N618="snížená",J618,0)</f>
        <v>0</v>
      </c>
      <c r="BG618" s="215">
        <f>IF(N618="zákl. přenesená",J618,0)</f>
        <v>0</v>
      </c>
      <c r="BH618" s="215">
        <f>IF(N618="sníž. přenesená",J618,0)</f>
        <v>0</v>
      </c>
      <c r="BI618" s="215">
        <f>IF(N618="nulová",J618,0)</f>
        <v>0</v>
      </c>
      <c r="BJ618" s="20" t="s">
        <v>138</v>
      </c>
      <c r="BK618" s="215">
        <f>ROUND(I618*H618,2)</f>
        <v>0</v>
      </c>
      <c r="BL618" s="20" t="s">
        <v>225</v>
      </c>
      <c r="BM618" s="214" t="s">
        <v>1338</v>
      </c>
    </row>
    <row r="619" s="2" customFormat="1">
      <c r="A619" s="41"/>
      <c r="B619" s="42"/>
      <c r="C619" s="43"/>
      <c r="D619" s="216" t="s">
        <v>147</v>
      </c>
      <c r="E619" s="43"/>
      <c r="F619" s="217" t="s">
        <v>1339</v>
      </c>
      <c r="G619" s="43"/>
      <c r="H619" s="43"/>
      <c r="I619" s="218"/>
      <c r="J619" s="43"/>
      <c r="K619" s="43"/>
      <c r="L619" s="47"/>
      <c r="M619" s="219"/>
      <c r="N619" s="220"/>
      <c r="O619" s="87"/>
      <c r="P619" s="87"/>
      <c r="Q619" s="87"/>
      <c r="R619" s="87"/>
      <c r="S619" s="87"/>
      <c r="T619" s="88"/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T619" s="20" t="s">
        <v>147</v>
      </c>
      <c r="AU619" s="20" t="s">
        <v>138</v>
      </c>
    </row>
    <row r="620" s="2" customFormat="1" ht="16.5" customHeight="1">
      <c r="A620" s="41"/>
      <c r="B620" s="42"/>
      <c r="C620" s="203" t="s">
        <v>1340</v>
      </c>
      <c r="D620" s="203" t="s">
        <v>140</v>
      </c>
      <c r="E620" s="204" t="s">
        <v>1341</v>
      </c>
      <c r="F620" s="205" t="s">
        <v>1342</v>
      </c>
      <c r="G620" s="206" t="s">
        <v>143</v>
      </c>
      <c r="H620" s="207">
        <v>23</v>
      </c>
      <c r="I620" s="208"/>
      <c r="J620" s="209">
        <f>ROUND(I620*H620,2)</f>
        <v>0</v>
      </c>
      <c r="K620" s="205" t="s">
        <v>144</v>
      </c>
      <c r="L620" s="47"/>
      <c r="M620" s="210" t="s">
        <v>19</v>
      </c>
      <c r="N620" s="211" t="s">
        <v>43</v>
      </c>
      <c r="O620" s="87"/>
      <c r="P620" s="212">
        <f>O620*H620</f>
        <v>0</v>
      </c>
      <c r="Q620" s="212">
        <v>5.0000000000000002E-05</v>
      </c>
      <c r="R620" s="212">
        <f>Q620*H620</f>
        <v>0.00115</v>
      </c>
      <c r="S620" s="212">
        <v>0</v>
      </c>
      <c r="T620" s="213">
        <f>S620*H620</f>
        <v>0</v>
      </c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R620" s="214" t="s">
        <v>225</v>
      </c>
      <c r="AT620" s="214" t="s">
        <v>140</v>
      </c>
      <c r="AU620" s="214" t="s">
        <v>138</v>
      </c>
      <c r="AY620" s="20" t="s">
        <v>137</v>
      </c>
      <c r="BE620" s="215">
        <f>IF(N620="základní",J620,0)</f>
        <v>0</v>
      </c>
      <c r="BF620" s="215">
        <f>IF(N620="snížená",J620,0)</f>
        <v>0</v>
      </c>
      <c r="BG620" s="215">
        <f>IF(N620="zákl. přenesená",J620,0)</f>
        <v>0</v>
      </c>
      <c r="BH620" s="215">
        <f>IF(N620="sníž. přenesená",J620,0)</f>
        <v>0</v>
      </c>
      <c r="BI620" s="215">
        <f>IF(N620="nulová",J620,0)</f>
        <v>0</v>
      </c>
      <c r="BJ620" s="20" t="s">
        <v>138</v>
      </c>
      <c r="BK620" s="215">
        <f>ROUND(I620*H620,2)</f>
        <v>0</v>
      </c>
      <c r="BL620" s="20" t="s">
        <v>225</v>
      </c>
      <c r="BM620" s="214" t="s">
        <v>1343</v>
      </c>
    </row>
    <row r="621" s="2" customFormat="1">
      <c r="A621" s="41"/>
      <c r="B621" s="42"/>
      <c r="C621" s="43"/>
      <c r="D621" s="216" t="s">
        <v>147</v>
      </c>
      <c r="E621" s="43"/>
      <c r="F621" s="217" t="s">
        <v>1344</v>
      </c>
      <c r="G621" s="43"/>
      <c r="H621" s="43"/>
      <c r="I621" s="218"/>
      <c r="J621" s="43"/>
      <c r="K621" s="43"/>
      <c r="L621" s="47"/>
      <c r="M621" s="219"/>
      <c r="N621" s="220"/>
      <c r="O621" s="87"/>
      <c r="P621" s="87"/>
      <c r="Q621" s="87"/>
      <c r="R621" s="87"/>
      <c r="S621" s="87"/>
      <c r="T621" s="88"/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T621" s="20" t="s">
        <v>147</v>
      </c>
      <c r="AU621" s="20" t="s">
        <v>138</v>
      </c>
    </row>
    <row r="622" s="2" customFormat="1" ht="24.15" customHeight="1">
      <c r="A622" s="41"/>
      <c r="B622" s="42"/>
      <c r="C622" s="203" t="s">
        <v>1345</v>
      </c>
      <c r="D622" s="203" t="s">
        <v>140</v>
      </c>
      <c r="E622" s="204" t="s">
        <v>1346</v>
      </c>
      <c r="F622" s="205" t="s">
        <v>1347</v>
      </c>
      <c r="G622" s="206" t="s">
        <v>457</v>
      </c>
      <c r="H622" s="265"/>
      <c r="I622" s="208"/>
      <c r="J622" s="209">
        <f>ROUND(I622*H622,2)</f>
        <v>0</v>
      </c>
      <c r="K622" s="205" t="s">
        <v>144</v>
      </c>
      <c r="L622" s="47"/>
      <c r="M622" s="210" t="s">
        <v>19</v>
      </c>
      <c r="N622" s="211" t="s">
        <v>43</v>
      </c>
      <c r="O622" s="87"/>
      <c r="P622" s="212">
        <f>O622*H622</f>
        <v>0</v>
      </c>
      <c r="Q622" s="212">
        <v>0</v>
      </c>
      <c r="R622" s="212">
        <f>Q622*H622</f>
        <v>0</v>
      </c>
      <c r="S622" s="212">
        <v>0</v>
      </c>
      <c r="T622" s="213">
        <f>S622*H622</f>
        <v>0</v>
      </c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R622" s="214" t="s">
        <v>225</v>
      </c>
      <c r="AT622" s="214" t="s">
        <v>140</v>
      </c>
      <c r="AU622" s="214" t="s">
        <v>138</v>
      </c>
      <c r="AY622" s="20" t="s">
        <v>137</v>
      </c>
      <c r="BE622" s="215">
        <f>IF(N622="základní",J622,0)</f>
        <v>0</v>
      </c>
      <c r="BF622" s="215">
        <f>IF(N622="snížená",J622,0)</f>
        <v>0</v>
      </c>
      <c r="BG622" s="215">
        <f>IF(N622="zákl. přenesená",J622,0)</f>
        <v>0</v>
      </c>
      <c r="BH622" s="215">
        <f>IF(N622="sníž. přenesená",J622,0)</f>
        <v>0</v>
      </c>
      <c r="BI622" s="215">
        <f>IF(N622="nulová",J622,0)</f>
        <v>0</v>
      </c>
      <c r="BJ622" s="20" t="s">
        <v>138</v>
      </c>
      <c r="BK622" s="215">
        <f>ROUND(I622*H622,2)</f>
        <v>0</v>
      </c>
      <c r="BL622" s="20" t="s">
        <v>225</v>
      </c>
      <c r="BM622" s="214" t="s">
        <v>1348</v>
      </c>
    </row>
    <row r="623" s="2" customFormat="1">
      <c r="A623" s="41"/>
      <c r="B623" s="42"/>
      <c r="C623" s="43"/>
      <c r="D623" s="216" t="s">
        <v>147</v>
      </c>
      <c r="E623" s="43"/>
      <c r="F623" s="217" t="s">
        <v>1349</v>
      </c>
      <c r="G623" s="43"/>
      <c r="H623" s="43"/>
      <c r="I623" s="218"/>
      <c r="J623" s="43"/>
      <c r="K623" s="43"/>
      <c r="L623" s="47"/>
      <c r="M623" s="219"/>
      <c r="N623" s="220"/>
      <c r="O623" s="87"/>
      <c r="P623" s="87"/>
      <c r="Q623" s="87"/>
      <c r="R623" s="87"/>
      <c r="S623" s="87"/>
      <c r="T623" s="88"/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T623" s="20" t="s">
        <v>147</v>
      </c>
      <c r="AU623" s="20" t="s">
        <v>138</v>
      </c>
    </row>
    <row r="624" s="12" customFormat="1" ht="22.8" customHeight="1">
      <c r="A624" s="12"/>
      <c r="B624" s="187"/>
      <c r="C624" s="188"/>
      <c r="D624" s="189" t="s">
        <v>70</v>
      </c>
      <c r="E624" s="201" t="s">
        <v>1350</v>
      </c>
      <c r="F624" s="201" t="s">
        <v>1351</v>
      </c>
      <c r="G624" s="188"/>
      <c r="H624" s="188"/>
      <c r="I624" s="191"/>
      <c r="J624" s="202">
        <f>BK624</f>
        <v>0</v>
      </c>
      <c r="K624" s="188"/>
      <c r="L624" s="193"/>
      <c r="M624" s="194"/>
      <c r="N624" s="195"/>
      <c r="O624" s="195"/>
      <c r="P624" s="196">
        <f>SUM(P625:P661)</f>
        <v>0</v>
      </c>
      <c r="Q624" s="195"/>
      <c r="R624" s="196">
        <f>SUM(R625:R661)</f>
        <v>0.041010699999999997</v>
      </c>
      <c r="S624" s="195"/>
      <c r="T624" s="197">
        <f>SUM(T625:T661)</f>
        <v>0.00022000000000000001</v>
      </c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R624" s="198" t="s">
        <v>138</v>
      </c>
      <c r="AT624" s="199" t="s">
        <v>70</v>
      </c>
      <c r="AU624" s="199" t="s">
        <v>79</v>
      </c>
      <c r="AY624" s="198" t="s">
        <v>137</v>
      </c>
      <c r="BK624" s="200">
        <f>SUM(BK625:BK661)</f>
        <v>0</v>
      </c>
    </row>
    <row r="625" s="2" customFormat="1" ht="16.5" customHeight="1">
      <c r="A625" s="41"/>
      <c r="B625" s="42"/>
      <c r="C625" s="203" t="s">
        <v>1352</v>
      </c>
      <c r="D625" s="203" t="s">
        <v>140</v>
      </c>
      <c r="E625" s="204" t="s">
        <v>1353</v>
      </c>
      <c r="F625" s="205" t="s">
        <v>1354</v>
      </c>
      <c r="G625" s="206" t="s">
        <v>143</v>
      </c>
      <c r="H625" s="207">
        <v>22</v>
      </c>
      <c r="I625" s="208"/>
      <c r="J625" s="209">
        <f>ROUND(I625*H625,2)</f>
        <v>0</v>
      </c>
      <c r="K625" s="205" t="s">
        <v>144</v>
      </c>
      <c r="L625" s="47"/>
      <c r="M625" s="210" t="s">
        <v>19</v>
      </c>
      <c r="N625" s="211" t="s">
        <v>43</v>
      </c>
      <c r="O625" s="87"/>
      <c r="P625" s="212">
        <f>O625*H625</f>
        <v>0</v>
      </c>
      <c r="Q625" s="212">
        <v>0</v>
      </c>
      <c r="R625" s="212">
        <f>Q625*H625</f>
        <v>0</v>
      </c>
      <c r="S625" s="212">
        <v>1.0000000000000001E-05</v>
      </c>
      <c r="T625" s="213">
        <f>S625*H625</f>
        <v>0.00022000000000000001</v>
      </c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R625" s="214" t="s">
        <v>225</v>
      </c>
      <c r="AT625" s="214" t="s">
        <v>140</v>
      </c>
      <c r="AU625" s="214" t="s">
        <v>138</v>
      </c>
      <c r="AY625" s="20" t="s">
        <v>137</v>
      </c>
      <c r="BE625" s="215">
        <f>IF(N625="základní",J625,0)</f>
        <v>0</v>
      </c>
      <c r="BF625" s="215">
        <f>IF(N625="snížená",J625,0)</f>
        <v>0</v>
      </c>
      <c r="BG625" s="215">
        <f>IF(N625="zákl. přenesená",J625,0)</f>
        <v>0</v>
      </c>
      <c r="BH625" s="215">
        <f>IF(N625="sníž. přenesená",J625,0)</f>
        <v>0</v>
      </c>
      <c r="BI625" s="215">
        <f>IF(N625="nulová",J625,0)</f>
        <v>0</v>
      </c>
      <c r="BJ625" s="20" t="s">
        <v>138</v>
      </c>
      <c r="BK625" s="215">
        <f>ROUND(I625*H625,2)</f>
        <v>0</v>
      </c>
      <c r="BL625" s="20" t="s">
        <v>225</v>
      </c>
      <c r="BM625" s="214" t="s">
        <v>1355</v>
      </c>
    </row>
    <row r="626" s="2" customFormat="1">
      <c r="A626" s="41"/>
      <c r="B626" s="42"/>
      <c r="C626" s="43"/>
      <c r="D626" s="216" t="s">
        <v>147</v>
      </c>
      <c r="E626" s="43"/>
      <c r="F626" s="217" t="s">
        <v>1356</v>
      </c>
      <c r="G626" s="43"/>
      <c r="H626" s="43"/>
      <c r="I626" s="218"/>
      <c r="J626" s="43"/>
      <c r="K626" s="43"/>
      <c r="L626" s="47"/>
      <c r="M626" s="219"/>
      <c r="N626" s="220"/>
      <c r="O626" s="87"/>
      <c r="P626" s="87"/>
      <c r="Q626" s="87"/>
      <c r="R626" s="87"/>
      <c r="S626" s="87"/>
      <c r="T626" s="88"/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T626" s="20" t="s">
        <v>147</v>
      </c>
      <c r="AU626" s="20" t="s">
        <v>138</v>
      </c>
    </row>
    <row r="627" s="2" customFormat="1" ht="16.5" customHeight="1">
      <c r="A627" s="41"/>
      <c r="B627" s="42"/>
      <c r="C627" s="233" t="s">
        <v>1357</v>
      </c>
      <c r="D627" s="233" t="s">
        <v>151</v>
      </c>
      <c r="E627" s="234" t="s">
        <v>1358</v>
      </c>
      <c r="F627" s="235" t="s">
        <v>1359</v>
      </c>
      <c r="G627" s="236" t="s">
        <v>143</v>
      </c>
      <c r="H627" s="237">
        <v>22</v>
      </c>
      <c r="I627" s="238"/>
      <c r="J627" s="239">
        <f>ROUND(I627*H627,2)</f>
        <v>0</v>
      </c>
      <c r="K627" s="235" t="s">
        <v>144</v>
      </c>
      <c r="L627" s="240"/>
      <c r="M627" s="241" t="s">
        <v>19</v>
      </c>
      <c r="N627" s="242" t="s">
        <v>43</v>
      </c>
      <c r="O627" s="87"/>
      <c r="P627" s="212">
        <f>O627*H627</f>
        <v>0</v>
      </c>
      <c r="Q627" s="212">
        <v>0.00089999999999999998</v>
      </c>
      <c r="R627" s="212">
        <f>Q627*H627</f>
        <v>0.019799999999999998</v>
      </c>
      <c r="S627" s="212">
        <v>0</v>
      </c>
      <c r="T627" s="213">
        <f>S627*H627</f>
        <v>0</v>
      </c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R627" s="214" t="s">
        <v>311</v>
      </c>
      <c r="AT627" s="214" t="s">
        <v>151</v>
      </c>
      <c r="AU627" s="214" t="s">
        <v>138</v>
      </c>
      <c r="AY627" s="20" t="s">
        <v>137</v>
      </c>
      <c r="BE627" s="215">
        <f>IF(N627="základní",J627,0)</f>
        <v>0</v>
      </c>
      <c r="BF627" s="215">
        <f>IF(N627="snížená",J627,0)</f>
        <v>0</v>
      </c>
      <c r="BG627" s="215">
        <f>IF(N627="zákl. přenesená",J627,0)</f>
        <v>0</v>
      </c>
      <c r="BH627" s="215">
        <f>IF(N627="sníž. přenesená",J627,0)</f>
        <v>0</v>
      </c>
      <c r="BI627" s="215">
        <f>IF(N627="nulová",J627,0)</f>
        <v>0</v>
      </c>
      <c r="BJ627" s="20" t="s">
        <v>138</v>
      </c>
      <c r="BK627" s="215">
        <f>ROUND(I627*H627,2)</f>
        <v>0</v>
      </c>
      <c r="BL627" s="20" t="s">
        <v>225</v>
      </c>
      <c r="BM627" s="214" t="s">
        <v>1360</v>
      </c>
    </row>
    <row r="628" s="2" customFormat="1" ht="24.15" customHeight="1">
      <c r="A628" s="41"/>
      <c r="B628" s="42"/>
      <c r="C628" s="203" t="s">
        <v>1361</v>
      </c>
      <c r="D628" s="203" t="s">
        <v>140</v>
      </c>
      <c r="E628" s="204" t="s">
        <v>1362</v>
      </c>
      <c r="F628" s="205" t="s">
        <v>1363</v>
      </c>
      <c r="G628" s="206" t="s">
        <v>143</v>
      </c>
      <c r="H628" s="207">
        <v>31.57</v>
      </c>
      <c r="I628" s="208"/>
      <c r="J628" s="209">
        <f>ROUND(I628*H628,2)</f>
        <v>0</v>
      </c>
      <c r="K628" s="205" t="s">
        <v>144</v>
      </c>
      <c r="L628" s="47"/>
      <c r="M628" s="210" t="s">
        <v>19</v>
      </c>
      <c r="N628" s="211" t="s">
        <v>43</v>
      </c>
      <c r="O628" s="87"/>
      <c r="P628" s="212">
        <f>O628*H628</f>
        <v>0</v>
      </c>
      <c r="Q628" s="212">
        <v>2.0000000000000002E-05</v>
      </c>
      <c r="R628" s="212">
        <f>Q628*H628</f>
        <v>0.00063140000000000006</v>
      </c>
      <c r="S628" s="212">
        <v>0</v>
      </c>
      <c r="T628" s="213">
        <f>S628*H628</f>
        <v>0</v>
      </c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R628" s="214" t="s">
        <v>225</v>
      </c>
      <c r="AT628" s="214" t="s">
        <v>140</v>
      </c>
      <c r="AU628" s="214" t="s">
        <v>138</v>
      </c>
      <c r="AY628" s="20" t="s">
        <v>137</v>
      </c>
      <c r="BE628" s="215">
        <f>IF(N628="základní",J628,0)</f>
        <v>0</v>
      </c>
      <c r="BF628" s="215">
        <f>IF(N628="snížená",J628,0)</f>
        <v>0</v>
      </c>
      <c r="BG628" s="215">
        <f>IF(N628="zákl. přenesená",J628,0)</f>
        <v>0</v>
      </c>
      <c r="BH628" s="215">
        <f>IF(N628="sníž. přenesená",J628,0)</f>
        <v>0</v>
      </c>
      <c r="BI628" s="215">
        <f>IF(N628="nulová",J628,0)</f>
        <v>0</v>
      </c>
      <c r="BJ628" s="20" t="s">
        <v>138</v>
      </c>
      <c r="BK628" s="215">
        <f>ROUND(I628*H628,2)</f>
        <v>0</v>
      </c>
      <c r="BL628" s="20" t="s">
        <v>225</v>
      </c>
      <c r="BM628" s="214" t="s">
        <v>1364</v>
      </c>
    </row>
    <row r="629" s="2" customFormat="1">
      <c r="A629" s="41"/>
      <c r="B629" s="42"/>
      <c r="C629" s="43"/>
      <c r="D629" s="216" t="s">
        <v>147</v>
      </c>
      <c r="E629" s="43"/>
      <c r="F629" s="217" t="s">
        <v>1365</v>
      </c>
      <c r="G629" s="43"/>
      <c r="H629" s="43"/>
      <c r="I629" s="218"/>
      <c r="J629" s="43"/>
      <c r="K629" s="43"/>
      <c r="L629" s="47"/>
      <c r="M629" s="219"/>
      <c r="N629" s="220"/>
      <c r="O629" s="87"/>
      <c r="P629" s="87"/>
      <c r="Q629" s="87"/>
      <c r="R629" s="87"/>
      <c r="S629" s="87"/>
      <c r="T629" s="88"/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T629" s="20" t="s">
        <v>147</v>
      </c>
      <c r="AU629" s="20" t="s">
        <v>138</v>
      </c>
    </row>
    <row r="630" s="13" customFormat="1">
      <c r="A630" s="13"/>
      <c r="B630" s="221"/>
      <c r="C630" s="222"/>
      <c r="D630" s="223" t="s">
        <v>149</v>
      </c>
      <c r="E630" s="224" t="s">
        <v>19</v>
      </c>
      <c r="F630" s="225" t="s">
        <v>1051</v>
      </c>
      <c r="G630" s="222"/>
      <c r="H630" s="226">
        <v>2.2000000000000002</v>
      </c>
      <c r="I630" s="227"/>
      <c r="J630" s="222"/>
      <c r="K630" s="222"/>
      <c r="L630" s="228"/>
      <c r="M630" s="229"/>
      <c r="N630" s="230"/>
      <c r="O630" s="230"/>
      <c r="P630" s="230"/>
      <c r="Q630" s="230"/>
      <c r="R630" s="230"/>
      <c r="S630" s="230"/>
      <c r="T630" s="231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2" t="s">
        <v>149</v>
      </c>
      <c r="AU630" s="232" t="s">
        <v>138</v>
      </c>
      <c r="AV630" s="13" t="s">
        <v>138</v>
      </c>
      <c r="AW630" s="13" t="s">
        <v>32</v>
      </c>
      <c r="AX630" s="13" t="s">
        <v>71</v>
      </c>
      <c r="AY630" s="232" t="s">
        <v>137</v>
      </c>
    </row>
    <row r="631" s="14" customFormat="1">
      <c r="A631" s="14"/>
      <c r="B631" s="243"/>
      <c r="C631" s="244"/>
      <c r="D631" s="223" t="s">
        <v>149</v>
      </c>
      <c r="E631" s="245" t="s">
        <v>19</v>
      </c>
      <c r="F631" s="246" t="s">
        <v>363</v>
      </c>
      <c r="G631" s="244"/>
      <c r="H631" s="247">
        <v>2.2000000000000002</v>
      </c>
      <c r="I631" s="248"/>
      <c r="J631" s="244"/>
      <c r="K631" s="244"/>
      <c r="L631" s="249"/>
      <c r="M631" s="250"/>
      <c r="N631" s="251"/>
      <c r="O631" s="251"/>
      <c r="P631" s="251"/>
      <c r="Q631" s="251"/>
      <c r="R631" s="251"/>
      <c r="S631" s="251"/>
      <c r="T631" s="252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3" t="s">
        <v>149</v>
      </c>
      <c r="AU631" s="253" t="s">
        <v>138</v>
      </c>
      <c r="AV631" s="14" t="s">
        <v>158</v>
      </c>
      <c r="AW631" s="14" t="s">
        <v>32</v>
      </c>
      <c r="AX631" s="14" t="s">
        <v>71</v>
      </c>
      <c r="AY631" s="253" t="s">
        <v>137</v>
      </c>
    </row>
    <row r="632" s="13" customFormat="1">
      <c r="A632" s="13"/>
      <c r="B632" s="221"/>
      <c r="C632" s="222"/>
      <c r="D632" s="223" t="s">
        <v>149</v>
      </c>
      <c r="E632" s="224" t="s">
        <v>19</v>
      </c>
      <c r="F632" s="225" t="s">
        <v>1081</v>
      </c>
      <c r="G632" s="222"/>
      <c r="H632" s="226">
        <v>18.449999999999999</v>
      </c>
      <c r="I632" s="227"/>
      <c r="J632" s="222"/>
      <c r="K632" s="222"/>
      <c r="L632" s="228"/>
      <c r="M632" s="229"/>
      <c r="N632" s="230"/>
      <c r="O632" s="230"/>
      <c r="P632" s="230"/>
      <c r="Q632" s="230"/>
      <c r="R632" s="230"/>
      <c r="S632" s="230"/>
      <c r="T632" s="231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2" t="s">
        <v>149</v>
      </c>
      <c r="AU632" s="232" t="s">
        <v>138</v>
      </c>
      <c r="AV632" s="13" t="s">
        <v>138</v>
      </c>
      <c r="AW632" s="13" t="s">
        <v>32</v>
      </c>
      <c r="AX632" s="13" t="s">
        <v>71</v>
      </c>
      <c r="AY632" s="232" t="s">
        <v>137</v>
      </c>
    </row>
    <row r="633" s="14" customFormat="1">
      <c r="A633" s="14"/>
      <c r="B633" s="243"/>
      <c r="C633" s="244"/>
      <c r="D633" s="223" t="s">
        <v>149</v>
      </c>
      <c r="E633" s="245" t="s">
        <v>19</v>
      </c>
      <c r="F633" s="246" t="s">
        <v>363</v>
      </c>
      <c r="G633" s="244"/>
      <c r="H633" s="247">
        <v>18.449999999999999</v>
      </c>
      <c r="I633" s="248"/>
      <c r="J633" s="244"/>
      <c r="K633" s="244"/>
      <c r="L633" s="249"/>
      <c r="M633" s="250"/>
      <c r="N633" s="251"/>
      <c r="O633" s="251"/>
      <c r="P633" s="251"/>
      <c r="Q633" s="251"/>
      <c r="R633" s="251"/>
      <c r="S633" s="251"/>
      <c r="T633" s="252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3" t="s">
        <v>149</v>
      </c>
      <c r="AU633" s="253" t="s">
        <v>138</v>
      </c>
      <c r="AV633" s="14" t="s">
        <v>158</v>
      </c>
      <c r="AW633" s="14" t="s">
        <v>32</v>
      </c>
      <c r="AX633" s="14" t="s">
        <v>71</v>
      </c>
      <c r="AY633" s="253" t="s">
        <v>137</v>
      </c>
    </row>
    <row r="634" s="13" customFormat="1">
      <c r="A634" s="13"/>
      <c r="B634" s="221"/>
      <c r="C634" s="222"/>
      <c r="D634" s="223" t="s">
        <v>149</v>
      </c>
      <c r="E634" s="224" t="s">
        <v>19</v>
      </c>
      <c r="F634" s="225" t="s">
        <v>1082</v>
      </c>
      <c r="G634" s="222"/>
      <c r="H634" s="226">
        <v>7.3200000000000003</v>
      </c>
      <c r="I634" s="227"/>
      <c r="J634" s="222"/>
      <c r="K634" s="222"/>
      <c r="L634" s="228"/>
      <c r="M634" s="229"/>
      <c r="N634" s="230"/>
      <c r="O634" s="230"/>
      <c r="P634" s="230"/>
      <c r="Q634" s="230"/>
      <c r="R634" s="230"/>
      <c r="S634" s="230"/>
      <c r="T634" s="231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2" t="s">
        <v>149</v>
      </c>
      <c r="AU634" s="232" t="s">
        <v>138</v>
      </c>
      <c r="AV634" s="13" t="s">
        <v>138</v>
      </c>
      <c r="AW634" s="13" t="s">
        <v>32</v>
      </c>
      <c r="AX634" s="13" t="s">
        <v>71</v>
      </c>
      <c r="AY634" s="232" t="s">
        <v>137</v>
      </c>
    </row>
    <row r="635" s="14" customFormat="1">
      <c r="A635" s="14"/>
      <c r="B635" s="243"/>
      <c r="C635" s="244"/>
      <c r="D635" s="223" t="s">
        <v>149</v>
      </c>
      <c r="E635" s="245" t="s">
        <v>19</v>
      </c>
      <c r="F635" s="246" t="s">
        <v>363</v>
      </c>
      <c r="G635" s="244"/>
      <c r="H635" s="247">
        <v>7.3200000000000003</v>
      </c>
      <c r="I635" s="248"/>
      <c r="J635" s="244"/>
      <c r="K635" s="244"/>
      <c r="L635" s="249"/>
      <c r="M635" s="250"/>
      <c r="N635" s="251"/>
      <c r="O635" s="251"/>
      <c r="P635" s="251"/>
      <c r="Q635" s="251"/>
      <c r="R635" s="251"/>
      <c r="S635" s="251"/>
      <c r="T635" s="252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3" t="s">
        <v>149</v>
      </c>
      <c r="AU635" s="253" t="s">
        <v>138</v>
      </c>
      <c r="AV635" s="14" t="s">
        <v>158</v>
      </c>
      <c r="AW635" s="14" t="s">
        <v>32</v>
      </c>
      <c r="AX635" s="14" t="s">
        <v>71</v>
      </c>
      <c r="AY635" s="253" t="s">
        <v>137</v>
      </c>
    </row>
    <row r="636" s="13" customFormat="1">
      <c r="A636" s="13"/>
      <c r="B636" s="221"/>
      <c r="C636" s="222"/>
      <c r="D636" s="223" t="s">
        <v>149</v>
      </c>
      <c r="E636" s="224" t="s">
        <v>19</v>
      </c>
      <c r="F636" s="225" t="s">
        <v>1083</v>
      </c>
      <c r="G636" s="222"/>
      <c r="H636" s="226">
        <v>3.6000000000000001</v>
      </c>
      <c r="I636" s="227"/>
      <c r="J636" s="222"/>
      <c r="K636" s="222"/>
      <c r="L636" s="228"/>
      <c r="M636" s="229"/>
      <c r="N636" s="230"/>
      <c r="O636" s="230"/>
      <c r="P636" s="230"/>
      <c r="Q636" s="230"/>
      <c r="R636" s="230"/>
      <c r="S636" s="230"/>
      <c r="T636" s="231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2" t="s">
        <v>149</v>
      </c>
      <c r="AU636" s="232" t="s">
        <v>138</v>
      </c>
      <c r="AV636" s="13" t="s">
        <v>138</v>
      </c>
      <c r="AW636" s="13" t="s">
        <v>32</v>
      </c>
      <c r="AX636" s="13" t="s">
        <v>71</v>
      </c>
      <c r="AY636" s="232" t="s">
        <v>137</v>
      </c>
    </row>
    <row r="637" s="14" customFormat="1">
      <c r="A637" s="14"/>
      <c r="B637" s="243"/>
      <c r="C637" s="244"/>
      <c r="D637" s="223" t="s">
        <v>149</v>
      </c>
      <c r="E637" s="245" t="s">
        <v>19</v>
      </c>
      <c r="F637" s="246" t="s">
        <v>363</v>
      </c>
      <c r="G637" s="244"/>
      <c r="H637" s="247">
        <v>3.6000000000000001</v>
      </c>
      <c r="I637" s="248"/>
      <c r="J637" s="244"/>
      <c r="K637" s="244"/>
      <c r="L637" s="249"/>
      <c r="M637" s="250"/>
      <c r="N637" s="251"/>
      <c r="O637" s="251"/>
      <c r="P637" s="251"/>
      <c r="Q637" s="251"/>
      <c r="R637" s="251"/>
      <c r="S637" s="251"/>
      <c r="T637" s="252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3" t="s">
        <v>149</v>
      </c>
      <c r="AU637" s="253" t="s">
        <v>138</v>
      </c>
      <c r="AV637" s="14" t="s">
        <v>158</v>
      </c>
      <c r="AW637" s="14" t="s">
        <v>32</v>
      </c>
      <c r="AX637" s="14" t="s">
        <v>71</v>
      </c>
      <c r="AY637" s="253" t="s">
        <v>137</v>
      </c>
    </row>
    <row r="638" s="15" customFormat="1">
      <c r="A638" s="15"/>
      <c r="B638" s="254"/>
      <c r="C638" s="255"/>
      <c r="D638" s="223" t="s">
        <v>149</v>
      </c>
      <c r="E638" s="256" t="s">
        <v>19</v>
      </c>
      <c r="F638" s="257" t="s">
        <v>365</v>
      </c>
      <c r="G638" s="255"/>
      <c r="H638" s="258">
        <v>31.57</v>
      </c>
      <c r="I638" s="259"/>
      <c r="J638" s="255"/>
      <c r="K638" s="255"/>
      <c r="L638" s="260"/>
      <c r="M638" s="261"/>
      <c r="N638" s="262"/>
      <c r="O638" s="262"/>
      <c r="P638" s="262"/>
      <c r="Q638" s="262"/>
      <c r="R638" s="262"/>
      <c r="S638" s="262"/>
      <c r="T638" s="263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64" t="s">
        <v>149</v>
      </c>
      <c r="AU638" s="264" t="s">
        <v>138</v>
      </c>
      <c r="AV638" s="15" t="s">
        <v>145</v>
      </c>
      <c r="AW638" s="15" t="s">
        <v>32</v>
      </c>
      <c r="AX638" s="15" t="s">
        <v>79</v>
      </c>
      <c r="AY638" s="264" t="s">
        <v>137</v>
      </c>
    </row>
    <row r="639" s="2" customFormat="1" ht="16.5" customHeight="1">
      <c r="A639" s="41"/>
      <c r="B639" s="42"/>
      <c r="C639" s="203" t="s">
        <v>1366</v>
      </c>
      <c r="D639" s="203" t="s">
        <v>140</v>
      </c>
      <c r="E639" s="204" t="s">
        <v>1367</v>
      </c>
      <c r="F639" s="205" t="s">
        <v>1368</v>
      </c>
      <c r="G639" s="206" t="s">
        <v>143</v>
      </c>
      <c r="H639" s="207">
        <v>31.57</v>
      </c>
      <c r="I639" s="208"/>
      <c r="J639" s="209">
        <f>ROUND(I639*H639,2)</f>
        <v>0</v>
      </c>
      <c r="K639" s="205" t="s">
        <v>144</v>
      </c>
      <c r="L639" s="47"/>
      <c r="M639" s="210" t="s">
        <v>19</v>
      </c>
      <c r="N639" s="211" t="s">
        <v>43</v>
      </c>
      <c r="O639" s="87"/>
      <c r="P639" s="212">
        <f>O639*H639</f>
        <v>0</v>
      </c>
      <c r="Q639" s="212">
        <v>0</v>
      </c>
      <c r="R639" s="212">
        <f>Q639*H639</f>
        <v>0</v>
      </c>
      <c r="S639" s="212">
        <v>0</v>
      </c>
      <c r="T639" s="213">
        <f>S639*H639</f>
        <v>0</v>
      </c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R639" s="214" t="s">
        <v>225</v>
      </c>
      <c r="AT639" s="214" t="s">
        <v>140</v>
      </c>
      <c r="AU639" s="214" t="s">
        <v>138</v>
      </c>
      <c r="AY639" s="20" t="s">
        <v>137</v>
      </c>
      <c r="BE639" s="215">
        <f>IF(N639="základní",J639,0)</f>
        <v>0</v>
      </c>
      <c r="BF639" s="215">
        <f>IF(N639="snížená",J639,0)</f>
        <v>0</v>
      </c>
      <c r="BG639" s="215">
        <f>IF(N639="zákl. přenesená",J639,0)</f>
        <v>0</v>
      </c>
      <c r="BH639" s="215">
        <f>IF(N639="sníž. přenesená",J639,0)</f>
        <v>0</v>
      </c>
      <c r="BI639" s="215">
        <f>IF(N639="nulová",J639,0)</f>
        <v>0</v>
      </c>
      <c r="BJ639" s="20" t="s">
        <v>138</v>
      </c>
      <c r="BK639" s="215">
        <f>ROUND(I639*H639,2)</f>
        <v>0</v>
      </c>
      <c r="BL639" s="20" t="s">
        <v>225</v>
      </c>
      <c r="BM639" s="214" t="s">
        <v>1369</v>
      </c>
    </row>
    <row r="640" s="2" customFormat="1">
      <c r="A640" s="41"/>
      <c r="B640" s="42"/>
      <c r="C640" s="43"/>
      <c r="D640" s="216" t="s">
        <v>147</v>
      </c>
      <c r="E640" s="43"/>
      <c r="F640" s="217" t="s">
        <v>1370</v>
      </c>
      <c r="G640" s="43"/>
      <c r="H640" s="43"/>
      <c r="I640" s="218"/>
      <c r="J640" s="43"/>
      <c r="K640" s="43"/>
      <c r="L640" s="47"/>
      <c r="M640" s="219"/>
      <c r="N640" s="220"/>
      <c r="O640" s="87"/>
      <c r="P640" s="87"/>
      <c r="Q640" s="87"/>
      <c r="R640" s="87"/>
      <c r="S640" s="87"/>
      <c r="T640" s="88"/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T640" s="20" t="s">
        <v>147</v>
      </c>
      <c r="AU640" s="20" t="s">
        <v>138</v>
      </c>
    </row>
    <row r="641" s="2" customFormat="1" ht="16.5" customHeight="1">
      <c r="A641" s="41"/>
      <c r="B641" s="42"/>
      <c r="C641" s="203" t="s">
        <v>1371</v>
      </c>
      <c r="D641" s="203" t="s">
        <v>140</v>
      </c>
      <c r="E641" s="204" t="s">
        <v>1372</v>
      </c>
      <c r="F641" s="205" t="s">
        <v>1373</v>
      </c>
      <c r="G641" s="206" t="s">
        <v>143</v>
      </c>
      <c r="H641" s="207">
        <v>27.969999999999999</v>
      </c>
      <c r="I641" s="208"/>
      <c r="J641" s="209">
        <f>ROUND(I641*H641,2)</f>
        <v>0</v>
      </c>
      <c r="K641" s="205" t="s">
        <v>144</v>
      </c>
      <c r="L641" s="47"/>
      <c r="M641" s="210" t="s">
        <v>19</v>
      </c>
      <c r="N641" s="211" t="s">
        <v>43</v>
      </c>
      <c r="O641" s="87"/>
      <c r="P641" s="212">
        <f>O641*H641</f>
        <v>0</v>
      </c>
      <c r="Q641" s="212">
        <v>2.0000000000000002E-05</v>
      </c>
      <c r="R641" s="212">
        <f>Q641*H641</f>
        <v>0.00055940000000000004</v>
      </c>
      <c r="S641" s="212">
        <v>0</v>
      </c>
      <c r="T641" s="213">
        <f>S641*H641</f>
        <v>0</v>
      </c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R641" s="214" t="s">
        <v>225</v>
      </c>
      <c r="AT641" s="214" t="s">
        <v>140</v>
      </c>
      <c r="AU641" s="214" t="s">
        <v>138</v>
      </c>
      <c r="AY641" s="20" t="s">
        <v>137</v>
      </c>
      <c r="BE641" s="215">
        <f>IF(N641="základní",J641,0)</f>
        <v>0</v>
      </c>
      <c r="BF641" s="215">
        <f>IF(N641="snížená",J641,0)</f>
        <v>0</v>
      </c>
      <c r="BG641" s="215">
        <f>IF(N641="zákl. přenesená",J641,0)</f>
        <v>0</v>
      </c>
      <c r="BH641" s="215">
        <f>IF(N641="sníž. přenesená",J641,0)</f>
        <v>0</v>
      </c>
      <c r="BI641" s="215">
        <f>IF(N641="nulová",J641,0)</f>
        <v>0</v>
      </c>
      <c r="BJ641" s="20" t="s">
        <v>138</v>
      </c>
      <c r="BK641" s="215">
        <f>ROUND(I641*H641,2)</f>
        <v>0</v>
      </c>
      <c r="BL641" s="20" t="s">
        <v>225</v>
      </c>
      <c r="BM641" s="214" t="s">
        <v>1374</v>
      </c>
    </row>
    <row r="642" s="2" customFormat="1">
      <c r="A642" s="41"/>
      <c r="B642" s="42"/>
      <c r="C642" s="43"/>
      <c r="D642" s="216" t="s">
        <v>147</v>
      </c>
      <c r="E642" s="43"/>
      <c r="F642" s="217" t="s">
        <v>1375</v>
      </c>
      <c r="G642" s="43"/>
      <c r="H642" s="43"/>
      <c r="I642" s="218"/>
      <c r="J642" s="43"/>
      <c r="K642" s="43"/>
      <c r="L642" s="47"/>
      <c r="M642" s="219"/>
      <c r="N642" s="220"/>
      <c r="O642" s="87"/>
      <c r="P642" s="87"/>
      <c r="Q642" s="87"/>
      <c r="R642" s="87"/>
      <c r="S642" s="87"/>
      <c r="T642" s="88"/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T642" s="20" t="s">
        <v>147</v>
      </c>
      <c r="AU642" s="20" t="s">
        <v>138</v>
      </c>
    </row>
    <row r="643" s="2" customFormat="1" ht="16.5" customHeight="1">
      <c r="A643" s="41"/>
      <c r="B643" s="42"/>
      <c r="C643" s="203" t="s">
        <v>1376</v>
      </c>
      <c r="D643" s="203" t="s">
        <v>140</v>
      </c>
      <c r="E643" s="204" t="s">
        <v>1377</v>
      </c>
      <c r="F643" s="205" t="s">
        <v>1378</v>
      </c>
      <c r="G643" s="206" t="s">
        <v>143</v>
      </c>
      <c r="H643" s="207">
        <v>31.57</v>
      </c>
      <c r="I643" s="208"/>
      <c r="J643" s="209">
        <f>ROUND(I643*H643,2)</f>
        <v>0</v>
      </c>
      <c r="K643" s="205" t="s">
        <v>144</v>
      </c>
      <c r="L643" s="47"/>
      <c r="M643" s="210" t="s">
        <v>19</v>
      </c>
      <c r="N643" s="211" t="s">
        <v>43</v>
      </c>
      <c r="O643" s="87"/>
      <c r="P643" s="212">
        <f>O643*H643</f>
        <v>0</v>
      </c>
      <c r="Q643" s="212">
        <v>0.00012999999999999999</v>
      </c>
      <c r="R643" s="212">
        <f>Q643*H643</f>
        <v>0.0041040999999999994</v>
      </c>
      <c r="S643" s="212">
        <v>0</v>
      </c>
      <c r="T643" s="213">
        <f>S643*H643</f>
        <v>0</v>
      </c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R643" s="214" t="s">
        <v>225</v>
      </c>
      <c r="AT643" s="214" t="s">
        <v>140</v>
      </c>
      <c r="AU643" s="214" t="s">
        <v>138</v>
      </c>
      <c r="AY643" s="20" t="s">
        <v>137</v>
      </c>
      <c r="BE643" s="215">
        <f>IF(N643="základní",J643,0)</f>
        <v>0</v>
      </c>
      <c r="BF643" s="215">
        <f>IF(N643="snížená",J643,0)</f>
        <v>0</v>
      </c>
      <c r="BG643" s="215">
        <f>IF(N643="zákl. přenesená",J643,0)</f>
        <v>0</v>
      </c>
      <c r="BH643" s="215">
        <f>IF(N643="sníž. přenesená",J643,0)</f>
        <v>0</v>
      </c>
      <c r="BI643" s="215">
        <f>IF(N643="nulová",J643,0)</f>
        <v>0</v>
      </c>
      <c r="BJ643" s="20" t="s">
        <v>138</v>
      </c>
      <c r="BK643" s="215">
        <f>ROUND(I643*H643,2)</f>
        <v>0</v>
      </c>
      <c r="BL643" s="20" t="s">
        <v>225</v>
      </c>
      <c r="BM643" s="214" t="s">
        <v>1379</v>
      </c>
    </row>
    <row r="644" s="2" customFormat="1">
      <c r="A644" s="41"/>
      <c r="B644" s="42"/>
      <c r="C644" s="43"/>
      <c r="D644" s="216" t="s">
        <v>147</v>
      </c>
      <c r="E644" s="43"/>
      <c r="F644" s="217" t="s">
        <v>1380</v>
      </c>
      <c r="G644" s="43"/>
      <c r="H644" s="43"/>
      <c r="I644" s="218"/>
      <c r="J644" s="43"/>
      <c r="K644" s="43"/>
      <c r="L644" s="47"/>
      <c r="M644" s="219"/>
      <c r="N644" s="220"/>
      <c r="O644" s="87"/>
      <c r="P644" s="87"/>
      <c r="Q644" s="87"/>
      <c r="R644" s="87"/>
      <c r="S644" s="87"/>
      <c r="T644" s="88"/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T644" s="20" t="s">
        <v>147</v>
      </c>
      <c r="AU644" s="20" t="s">
        <v>138</v>
      </c>
    </row>
    <row r="645" s="2" customFormat="1" ht="16.5" customHeight="1">
      <c r="A645" s="41"/>
      <c r="B645" s="42"/>
      <c r="C645" s="203" t="s">
        <v>1381</v>
      </c>
      <c r="D645" s="203" t="s">
        <v>140</v>
      </c>
      <c r="E645" s="204" t="s">
        <v>1382</v>
      </c>
      <c r="F645" s="205" t="s">
        <v>1383</v>
      </c>
      <c r="G645" s="206" t="s">
        <v>143</v>
      </c>
      <c r="H645" s="207">
        <v>31.57</v>
      </c>
      <c r="I645" s="208"/>
      <c r="J645" s="209">
        <f>ROUND(I645*H645,2)</f>
        <v>0</v>
      </c>
      <c r="K645" s="205" t="s">
        <v>144</v>
      </c>
      <c r="L645" s="47"/>
      <c r="M645" s="210" t="s">
        <v>19</v>
      </c>
      <c r="N645" s="211" t="s">
        <v>43</v>
      </c>
      <c r="O645" s="87"/>
      <c r="P645" s="212">
        <f>O645*H645</f>
        <v>0</v>
      </c>
      <c r="Q645" s="212">
        <v>0.00012</v>
      </c>
      <c r="R645" s="212">
        <f>Q645*H645</f>
        <v>0.0037883999999999999</v>
      </c>
      <c r="S645" s="212">
        <v>0</v>
      </c>
      <c r="T645" s="213">
        <f>S645*H645</f>
        <v>0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14" t="s">
        <v>225</v>
      </c>
      <c r="AT645" s="214" t="s">
        <v>140</v>
      </c>
      <c r="AU645" s="214" t="s">
        <v>138</v>
      </c>
      <c r="AY645" s="20" t="s">
        <v>137</v>
      </c>
      <c r="BE645" s="215">
        <f>IF(N645="základní",J645,0)</f>
        <v>0</v>
      </c>
      <c r="BF645" s="215">
        <f>IF(N645="snížená",J645,0)</f>
        <v>0</v>
      </c>
      <c r="BG645" s="215">
        <f>IF(N645="zákl. přenesená",J645,0)</f>
        <v>0</v>
      </c>
      <c r="BH645" s="215">
        <f>IF(N645="sníž. přenesená",J645,0)</f>
        <v>0</v>
      </c>
      <c r="BI645" s="215">
        <f>IF(N645="nulová",J645,0)</f>
        <v>0</v>
      </c>
      <c r="BJ645" s="20" t="s">
        <v>138</v>
      </c>
      <c r="BK645" s="215">
        <f>ROUND(I645*H645,2)</f>
        <v>0</v>
      </c>
      <c r="BL645" s="20" t="s">
        <v>225</v>
      </c>
      <c r="BM645" s="214" t="s">
        <v>1384</v>
      </c>
    </row>
    <row r="646" s="2" customFormat="1">
      <c r="A646" s="41"/>
      <c r="B646" s="42"/>
      <c r="C646" s="43"/>
      <c r="D646" s="216" t="s">
        <v>147</v>
      </c>
      <c r="E646" s="43"/>
      <c r="F646" s="217" t="s">
        <v>1385</v>
      </c>
      <c r="G646" s="43"/>
      <c r="H646" s="43"/>
      <c r="I646" s="218"/>
      <c r="J646" s="43"/>
      <c r="K646" s="43"/>
      <c r="L646" s="47"/>
      <c r="M646" s="219"/>
      <c r="N646" s="220"/>
      <c r="O646" s="87"/>
      <c r="P646" s="87"/>
      <c r="Q646" s="87"/>
      <c r="R646" s="87"/>
      <c r="S646" s="87"/>
      <c r="T646" s="88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T646" s="20" t="s">
        <v>147</v>
      </c>
      <c r="AU646" s="20" t="s">
        <v>138</v>
      </c>
    </row>
    <row r="647" s="2" customFormat="1" ht="24.15" customHeight="1">
      <c r="A647" s="41"/>
      <c r="B647" s="42"/>
      <c r="C647" s="203" t="s">
        <v>1386</v>
      </c>
      <c r="D647" s="203" t="s">
        <v>140</v>
      </c>
      <c r="E647" s="204" t="s">
        <v>1387</v>
      </c>
      <c r="F647" s="205" t="s">
        <v>1388</v>
      </c>
      <c r="G647" s="206" t="s">
        <v>143</v>
      </c>
      <c r="H647" s="207">
        <v>31.57</v>
      </c>
      <c r="I647" s="208"/>
      <c r="J647" s="209">
        <f>ROUND(I647*H647,2)</f>
        <v>0</v>
      </c>
      <c r="K647" s="205" t="s">
        <v>144</v>
      </c>
      <c r="L647" s="47"/>
      <c r="M647" s="210" t="s">
        <v>19</v>
      </c>
      <c r="N647" s="211" t="s">
        <v>43</v>
      </c>
      <c r="O647" s="87"/>
      <c r="P647" s="212">
        <f>O647*H647</f>
        <v>0</v>
      </c>
      <c r="Q647" s="212">
        <v>0.00032000000000000003</v>
      </c>
      <c r="R647" s="212">
        <f>Q647*H647</f>
        <v>0.010102400000000001</v>
      </c>
      <c r="S647" s="212">
        <v>0</v>
      </c>
      <c r="T647" s="213">
        <f>S647*H647</f>
        <v>0</v>
      </c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R647" s="214" t="s">
        <v>225</v>
      </c>
      <c r="AT647" s="214" t="s">
        <v>140</v>
      </c>
      <c r="AU647" s="214" t="s">
        <v>138</v>
      </c>
      <c r="AY647" s="20" t="s">
        <v>137</v>
      </c>
      <c r="BE647" s="215">
        <f>IF(N647="základní",J647,0)</f>
        <v>0</v>
      </c>
      <c r="BF647" s="215">
        <f>IF(N647="snížená",J647,0)</f>
        <v>0</v>
      </c>
      <c r="BG647" s="215">
        <f>IF(N647="zákl. přenesená",J647,0)</f>
        <v>0</v>
      </c>
      <c r="BH647" s="215">
        <f>IF(N647="sníž. přenesená",J647,0)</f>
        <v>0</v>
      </c>
      <c r="BI647" s="215">
        <f>IF(N647="nulová",J647,0)</f>
        <v>0</v>
      </c>
      <c r="BJ647" s="20" t="s">
        <v>138</v>
      </c>
      <c r="BK647" s="215">
        <f>ROUND(I647*H647,2)</f>
        <v>0</v>
      </c>
      <c r="BL647" s="20" t="s">
        <v>225</v>
      </c>
      <c r="BM647" s="214" t="s">
        <v>1389</v>
      </c>
    </row>
    <row r="648" s="2" customFormat="1">
      <c r="A648" s="41"/>
      <c r="B648" s="42"/>
      <c r="C648" s="43"/>
      <c r="D648" s="216" t="s">
        <v>147</v>
      </c>
      <c r="E648" s="43"/>
      <c r="F648" s="217" t="s">
        <v>1390</v>
      </c>
      <c r="G648" s="43"/>
      <c r="H648" s="43"/>
      <c r="I648" s="218"/>
      <c r="J648" s="43"/>
      <c r="K648" s="43"/>
      <c r="L648" s="47"/>
      <c r="M648" s="219"/>
      <c r="N648" s="220"/>
      <c r="O648" s="87"/>
      <c r="P648" s="87"/>
      <c r="Q648" s="87"/>
      <c r="R648" s="87"/>
      <c r="S648" s="87"/>
      <c r="T648" s="88"/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T648" s="20" t="s">
        <v>147</v>
      </c>
      <c r="AU648" s="20" t="s">
        <v>138</v>
      </c>
    </row>
    <row r="649" s="2" customFormat="1" ht="16.5" customHeight="1">
      <c r="A649" s="41"/>
      <c r="B649" s="42"/>
      <c r="C649" s="203" t="s">
        <v>1391</v>
      </c>
      <c r="D649" s="203" t="s">
        <v>140</v>
      </c>
      <c r="E649" s="204" t="s">
        <v>1392</v>
      </c>
      <c r="F649" s="205" t="s">
        <v>1393</v>
      </c>
      <c r="G649" s="206" t="s">
        <v>252</v>
      </c>
      <c r="H649" s="207">
        <v>26.5</v>
      </c>
      <c r="I649" s="208"/>
      <c r="J649" s="209">
        <f>ROUND(I649*H649,2)</f>
        <v>0</v>
      </c>
      <c r="K649" s="205" t="s">
        <v>144</v>
      </c>
      <c r="L649" s="47"/>
      <c r="M649" s="210" t="s">
        <v>19</v>
      </c>
      <c r="N649" s="211" t="s">
        <v>43</v>
      </c>
      <c r="O649" s="87"/>
      <c r="P649" s="212">
        <f>O649*H649</f>
        <v>0</v>
      </c>
      <c r="Q649" s="212">
        <v>3.0000000000000001E-05</v>
      </c>
      <c r="R649" s="212">
        <f>Q649*H649</f>
        <v>0.00079500000000000003</v>
      </c>
      <c r="S649" s="212">
        <v>0</v>
      </c>
      <c r="T649" s="213">
        <f>S649*H649</f>
        <v>0</v>
      </c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R649" s="214" t="s">
        <v>225</v>
      </c>
      <c r="AT649" s="214" t="s">
        <v>140</v>
      </c>
      <c r="AU649" s="214" t="s">
        <v>138</v>
      </c>
      <c r="AY649" s="20" t="s">
        <v>137</v>
      </c>
      <c r="BE649" s="215">
        <f>IF(N649="základní",J649,0)</f>
        <v>0</v>
      </c>
      <c r="BF649" s="215">
        <f>IF(N649="snížená",J649,0)</f>
        <v>0</v>
      </c>
      <c r="BG649" s="215">
        <f>IF(N649="zákl. přenesená",J649,0)</f>
        <v>0</v>
      </c>
      <c r="BH649" s="215">
        <f>IF(N649="sníž. přenesená",J649,0)</f>
        <v>0</v>
      </c>
      <c r="BI649" s="215">
        <f>IF(N649="nulová",J649,0)</f>
        <v>0</v>
      </c>
      <c r="BJ649" s="20" t="s">
        <v>138</v>
      </c>
      <c r="BK649" s="215">
        <f>ROUND(I649*H649,2)</f>
        <v>0</v>
      </c>
      <c r="BL649" s="20" t="s">
        <v>225</v>
      </c>
      <c r="BM649" s="214" t="s">
        <v>1394</v>
      </c>
    </row>
    <row r="650" s="2" customFormat="1">
      <c r="A650" s="41"/>
      <c r="B650" s="42"/>
      <c r="C650" s="43"/>
      <c r="D650" s="216" t="s">
        <v>147</v>
      </c>
      <c r="E650" s="43"/>
      <c r="F650" s="217" t="s">
        <v>1395</v>
      </c>
      <c r="G650" s="43"/>
      <c r="H650" s="43"/>
      <c r="I650" s="218"/>
      <c r="J650" s="43"/>
      <c r="K650" s="43"/>
      <c r="L650" s="47"/>
      <c r="M650" s="219"/>
      <c r="N650" s="220"/>
      <c r="O650" s="87"/>
      <c r="P650" s="87"/>
      <c r="Q650" s="87"/>
      <c r="R650" s="87"/>
      <c r="S650" s="87"/>
      <c r="T650" s="88"/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T650" s="20" t="s">
        <v>147</v>
      </c>
      <c r="AU650" s="20" t="s">
        <v>138</v>
      </c>
    </row>
    <row r="651" s="2" customFormat="1" ht="21.75" customHeight="1">
      <c r="A651" s="41"/>
      <c r="B651" s="42"/>
      <c r="C651" s="203" t="s">
        <v>1396</v>
      </c>
      <c r="D651" s="203" t="s">
        <v>140</v>
      </c>
      <c r="E651" s="204" t="s">
        <v>1397</v>
      </c>
      <c r="F651" s="205" t="s">
        <v>1398</v>
      </c>
      <c r="G651" s="206" t="s">
        <v>143</v>
      </c>
      <c r="H651" s="207">
        <v>3</v>
      </c>
      <c r="I651" s="208"/>
      <c r="J651" s="209">
        <f>ROUND(I651*H651,2)</f>
        <v>0</v>
      </c>
      <c r="K651" s="205" t="s">
        <v>144</v>
      </c>
      <c r="L651" s="47"/>
      <c r="M651" s="210" t="s">
        <v>19</v>
      </c>
      <c r="N651" s="211" t="s">
        <v>43</v>
      </c>
      <c r="O651" s="87"/>
      <c r="P651" s="212">
        <f>O651*H651</f>
        <v>0</v>
      </c>
      <c r="Q651" s="212">
        <v>6.9999999999999994E-05</v>
      </c>
      <c r="R651" s="212">
        <f>Q651*H651</f>
        <v>0.00020999999999999998</v>
      </c>
      <c r="S651" s="212">
        <v>0</v>
      </c>
      <c r="T651" s="213">
        <f>S651*H651</f>
        <v>0</v>
      </c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R651" s="214" t="s">
        <v>225</v>
      </c>
      <c r="AT651" s="214" t="s">
        <v>140</v>
      </c>
      <c r="AU651" s="214" t="s">
        <v>138</v>
      </c>
      <c r="AY651" s="20" t="s">
        <v>137</v>
      </c>
      <c r="BE651" s="215">
        <f>IF(N651="základní",J651,0)</f>
        <v>0</v>
      </c>
      <c r="BF651" s="215">
        <f>IF(N651="snížená",J651,0)</f>
        <v>0</v>
      </c>
      <c r="BG651" s="215">
        <f>IF(N651="zákl. přenesená",J651,0)</f>
        <v>0</v>
      </c>
      <c r="BH651" s="215">
        <f>IF(N651="sníž. přenesená",J651,0)</f>
        <v>0</v>
      </c>
      <c r="BI651" s="215">
        <f>IF(N651="nulová",J651,0)</f>
        <v>0</v>
      </c>
      <c r="BJ651" s="20" t="s">
        <v>138</v>
      </c>
      <c r="BK651" s="215">
        <f>ROUND(I651*H651,2)</f>
        <v>0</v>
      </c>
      <c r="BL651" s="20" t="s">
        <v>225</v>
      </c>
      <c r="BM651" s="214" t="s">
        <v>1399</v>
      </c>
    </row>
    <row r="652" s="2" customFormat="1">
      <c r="A652" s="41"/>
      <c r="B652" s="42"/>
      <c r="C652" s="43"/>
      <c r="D652" s="216" t="s">
        <v>147</v>
      </c>
      <c r="E652" s="43"/>
      <c r="F652" s="217" t="s">
        <v>1400</v>
      </c>
      <c r="G652" s="43"/>
      <c r="H652" s="43"/>
      <c r="I652" s="218"/>
      <c r="J652" s="43"/>
      <c r="K652" s="43"/>
      <c r="L652" s="47"/>
      <c r="M652" s="219"/>
      <c r="N652" s="220"/>
      <c r="O652" s="87"/>
      <c r="P652" s="87"/>
      <c r="Q652" s="87"/>
      <c r="R652" s="87"/>
      <c r="S652" s="87"/>
      <c r="T652" s="88"/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T652" s="20" t="s">
        <v>147</v>
      </c>
      <c r="AU652" s="20" t="s">
        <v>138</v>
      </c>
    </row>
    <row r="653" s="13" customFormat="1">
      <c r="A653" s="13"/>
      <c r="B653" s="221"/>
      <c r="C653" s="222"/>
      <c r="D653" s="223" t="s">
        <v>149</v>
      </c>
      <c r="E653" s="224" t="s">
        <v>19</v>
      </c>
      <c r="F653" s="225" t="s">
        <v>1401</v>
      </c>
      <c r="G653" s="222"/>
      <c r="H653" s="226">
        <v>3</v>
      </c>
      <c r="I653" s="227"/>
      <c r="J653" s="222"/>
      <c r="K653" s="222"/>
      <c r="L653" s="228"/>
      <c r="M653" s="229"/>
      <c r="N653" s="230"/>
      <c r="O653" s="230"/>
      <c r="P653" s="230"/>
      <c r="Q653" s="230"/>
      <c r="R653" s="230"/>
      <c r="S653" s="230"/>
      <c r="T653" s="231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2" t="s">
        <v>149</v>
      </c>
      <c r="AU653" s="232" t="s">
        <v>138</v>
      </c>
      <c r="AV653" s="13" t="s">
        <v>138</v>
      </c>
      <c r="AW653" s="13" t="s">
        <v>32</v>
      </c>
      <c r="AX653" s="13" t="s">
        <v>79</v>
      </c>
      <c r="AY653" s="232" t="s">
        <v>137</v>
      </c>
    </row>
    <row r="654" s="2" customFormat="1" ht="21.75" customHeight="1">
      <c r="A654" s="41"/>
      <c r="B654" s="42"/>
      <c r="C654" s="203" t="s">
        <v>1402</v>
      </c>
      <c r="D654" s="203" t="s">
        <v>140</v>
      </c>
      <c r="E654" s="204" t="s">
        <v>1403</v>
      </c>
      <c r="F654" s="205" t="s">
        <v>1404</v>
      </c>
      <c r="G654" s="206" t="s">
        <v>143</v>
      </c>
      <c r="H654" s="207">
        <v>3</v>
      </c>
      <c r="I654" s="208"/>
      <c r="J654" s="209">
        <f>ROUND(I654*H654,2)</f>
        <v>0</v>
      </c>
      <c r="K654" s="205" t="s">
        <v>144</v>
      </c>
      <c r="L654" s="47"/>
      <c r="M654" s="210" t="s">
        <v>19</v>
      </c>
      <c r="N654" s="211" t="s">
        <v>43</v>
      </c>
      <c r="O654" s="87"/>
      <c r="P654" s="212">
        <f>O654*H654</f>
        <v>0</v>
      </c>
      <c r="Q654" s="212">
        <v>6.9999999999999994E-05</v>
      </c>
      <c r="R654" s="212">
        <f>Q654*H654</f>
        <v>0.00020999999999999998</v>
      </c>
      <c r="S654" s="212">
        <v>0</v>
      </c>
      <c r="T654" s="213">
        <f>S654*H654</f>
        <v>0</v>
      </c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R654" s="214" t="s">
        <v>225</v>
      </c>
      <c r="AT654" s="214" t="s">
        <v>140</v>
      </c>
      <c r="AU654" s="214" t="s">
        <v>138</v>
      </c>
      <c r="AY654" s="20" t="s">
        <v>137</v>
      </c>
      <c r="BE654" s="215">
        <f>IF(N654="základní",J654,0)</f>
        <v>0</v>
      </c>
      <c r="BF654" s="215">
        <f>IF(N654="snížená",J654,0)</f>
        <v>0</v>
      </c>
      <c r="BG654" s="215">
        <f>IF(N654="zákl. přenesená",J654,0)</f>
        <v>0</v>
      </c>
      <c r="BH654" s="215">
        <f>IF(N654="sníž. přenesená",J654,0)</f>
        <v>0</v>
      </c>
      <c r="BI654" s="215">
        <f>IF(N654="nulová",J654,0)</f>
        <v>0</v>
      </c>
      <c r="BJ654" s="20" t="s">
        <v>138</v>
      </c>
      <c r="BK654" s="215">
        <f>ROUND(I654*H654,2)</f>
        <v>0</v>
      </c>
      <c r="BL654" s="20" t="s">
        <v>225</v>
      </c>
      <c r="BM654" s="214" t="s">
        <v>1405</v>
      </c>
    </row>
    <row r="655" s="2" customFormat="1">
      <c r="A655" s="41"/>
      <c r="B655" s="42"/>
      <c r="C655" s="43"/>
      <c r="D655" s="216" t="s">
        <v>147</v>
      </c>
      <c r="E655" s="43"/>
      <c r="F655" s="217" t="s">
        <v>1406</v>
      </c>
      <c r="G655" s="43"/>
      <c r="H655" s="43"/>
      <c r="I655" s="218"/>
      <c r="J655" s="43"/>
      <c r="K655" s="43"/>
      <c r="L655" s="47"/>
      <c r="M655" s="219"/>
      <c r="N655" s="220"/>
      <c r="O655" s="87"/>
      <c r="P655" s="87"/>
      <c r="Q655" s="87"/>
      <c r="R655" s="87"/>
      <c r="S655" s="87"/>
      <c r="T655" s="88"/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T655" s="20" t="s">
        <v>147</v>
      </c>
      <c r="AU655" s="20" t="s">
        <v>138</v>
      </c>
    </row>
    <row r="656" s="2" customFormat="1" ht="16.5" customHeight="1">
      <c r="A656" s="41"/>
      <c r="B656" s="42"/>
      <c r="C656" s="203" t="s">
        <v>1407</v>
      </c>
      <c r="D656" s="203" t="s">
        <v>140</v>
      </c>
      <c r="E656" s="204" t="s">
        <v>1408</v>
      </c>
      <c r="F656" s="205" t="s">
        <v>1409</v>
      </c>
      <c r="G656" s="206" t="s">
        <v>143</v>
      </c>
      <c r="H656" s="207">
        <v>3</v>
      </c>
      <c r="I656" s="208"/>
      <c r="J656" s="209">
        <f>ROUND(I656*H656,2)</f>
        <v>0</v>
      </c>
      <c r="K656" s="205" t="s">
        <v>144</v>
      </c>
      <c r="L656" s="47"/>
      <c r="M656" s="210" t="s">
        <v>19</v>
      </c>
      <c r="N656" s="211" t="s">
        <v>43</v>
      </c>
      <c r="O656" s="87"/>
      <c r="P656" s="212">
        <f>O656*H656</f>
        <v>0</v>
      </c>
      <c r="Q656" s="212">
        <v>0.00012</v>
      </c>
      <c r="R656" s="212">
        <f>Q656*H656</f>
        <v>0.00036000000000000002</v>
      </c>
      <c r="S656" s="212">
        <v>0</v>
      </c>
      <c r="T656" s="213">
        <f>S656*H656</f>
        <v>0</v>
      </c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R656" s="214" t="s">
        <v>225</v>
      </c>
      <c r="AT656" s="214" t="s">
        <v>140</v>
      </c>
      <c r="AU656" s="214" t="s">
        <v>138</v>
      </c>
      <c r="AY656" s="20" t="s">
        <v>137</v>
      </c>
      <c r="BE656" s="215">
        <f>IF(N656="základní",J656,0)</f>
        <v>0</v>
      </c>
      <c r="BF656" s="215">
        <f>IF(N656="snížená",J656,0)</f>
        <v>0</v>
      </c>
      <c r="BG656" s="215">
        <f>IF(N656="zákl. přenesená",J656,0)</f>
        <v>0</v>
      </c>
      <c r="BH656" s="215">
        <f>IF(N656="sníž. přenesená",J656,0)</f>
        <v>0</v>
      </c>
      <c r="BI656" s="215">
        <f>IF(N656="nulová",J656,0)</f>
        <v>0</v>
      </c>
      <c r="BJ656" s="20" t="s">
        <v>138</v>
      </c>
      <c r="BK656" s="215">
        <f>ROUND(I656*H656,2)</f>
        <v>0</v>
      </c>
      <c r="BL656" s="20" t="s">
        <v>225</v>
      </c>
      <c r="BM656" s="214" t="s">
        <v>1410</v>
      </c>
    </row>
    <row r="657" s="2" customFormat="1">
      <c r="A657" s="41"/>
      <c r="B657" s="42"/>
      <c r="C657" s="43"/>
      <c r="D657" s="216" t="s">
        <v>147</v>
      </c>
      <c r="E657" s="43"/>
      <c r="F657" s="217" t="s">
        <v>1411</v>
      </c>
      <c r="G657" s="43"/>
      <c r="H657" s="43"/>
      <c r="I657" s="218"/>
      <c r="J657" s="43"/>
      <c r="K657" s="43"/>
      <c r="L657" s="47"/>
      <c r="M657" s="219"/>
      <c r="N657" s="220"/>
      <c r="O657" s="87"/>
      <c r="P657" s="87"/>
      <c r="Q657" s="87"/>
      <c r="R657" s="87"/>
      <c r="S657" s="87"/>
      <c r="T657" s="88"/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T657" s="20" t="s">
        <v>147</v>
      </c>
      <c r="AU657" s="20" t="s">
        <v>138</v>
      </c>
    </row>
    <row r="658" s="2" customFormat="1" ht="16.5" customHeight="1">
      <c r="A658" s="41"/>
      <c r="B658" s="42"/>
      <c r="C658" s="203" t="s">
        <v>1412</v>
      </c>
      <c r="D658" s="203" t="s">
        <v>140</v>
      </c>
      <c r="E658" s="204" t="s">
        <v>1413</v>
      </c>
      <c r="F658" s="205" t="s">
        <v>1414</v>
      </c>
      <c r="G658" s="206" t="s">
        <v>143</v>
      </c>
      <c r="H658" s="207">
        <v>3</v>
      </c>
      <c r="I658" s="208"/>
      <c r="J658" s="209">
        <f>ROUND(I658*H658,2)</f>
        <v>0</v>
      </c>
      <c r="K658" s="205" t="s">
        <v>144</v>
      </c>
      <c r="L658" s="47"/>
      <c r="M658" s="210" t="s">
        <v>19</v>
      </c>
      <c r="N658" s="211" t="s">
        <v>43</v>
      </c>
      <c r="O658" s="87"/>
      <c r="P658" s="212">
        <f>O658*H658</f>
        <v>0</v>
      </c>
      <c r="Q658" s="212">
        <v>0.00012</v>
      </c>
      <c r="R658" s="212">
        <f>Q658*H658</f>
        <v>0.00036000000000000002</v>
      </c>
      <c r="S658" s="212">
        <v>0</v>
      </c>
      <c r="T658" s="213">
        <f>S658*H658</f>
        <v>0</v>
      </c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R658" s="214" t="s">
        <v>225</v>
      </c>
      <c r="AT658" s="214" t="s">
        <v>140</v>
      </c>
      <c r="AU658" s="214" t="s">
        <v>138</v>
      </c>
      <c r="AY658" s="20" t="s">
        <v>137</v>
      </c>
      <c r="BE658" s="215">
        <f>IF(N658="základní",J658,0)</f>
        <v>0</v>
      </c>
      <c r="BF658" s="215">
        <f>IF(N658="snížená",J658,0)</f>
        <v>0</v>
      </c>
      <c r="BG658" s="215">
        <f>IF(N658="zákl. přenesená",J658,0)</f>
        <v>0</v>
      </c>
      <c r="BH658" s="215">
        <f>IF(N658="sníž. přenesená",J658,0)</f>
        <v>0</v>
      </c>
      <c r="BI658" s="215">
        <f>IF(N658="nulová",J658,0)</f>
        <v>0</v>
      </c>
      <c r="BJ658" s="20" t="s">
        <v>138</v>
      </c>
      <c r="BK658" s="215">
        <f>ROUND(I658*H658,2)</f>
        <v>0</v>
      </c>
      <c r="BL658" s="20" t="s">
        <v>225</v>
      </c>
      <c r="BM658" s="214" t="s">
        <v>1415</v>
      </c>
    </row>
    <row r="659" s="2" customFormat="1">
      <c r="A659" s="41"/>
      <c r="B659" s="42"/>
      <c r="C659" s="43"/>
      <c r="D659" s="216" t="s">
        <v>147</v>
      </c>
      <c r="E659" s="43"/>
      <c r="F659" s="217" t="s">
        <v>1416</v>
      </c>
      <c r="G659" s="43"/>
      <c r="H659" s="43"/>
      <c r="I659" s="218"/>
      <c r="J659" s="43"/>
      <c r="K659" s="43"/>
      <c r="L659" s="47"/>
      <c r="M659" s="219"/>
      <c r="N659" s="220"/>
      <c r="O659" s="87"/>
      <c r="P659" s="87"/>
      <c r="Q659" s="87"/>
      <c r="R659" s="87"/>
      <c r="S659" s="87"/>
      <c r="T659" s="88"/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T659" s="20" t="s">
        <v>147</v>
      </c>
      <c r="AU659" s="20" t="s">
        <v>138</v>
      </c>
    </row>
    <row r="660" s="2" customFormat="1" ht="24.15" customHeight="1">
      <c r="A660" s="41"/>
      <c r="B660" s="42"/>
      <c r="C660" s="203" t="s">
        <v>1417</v>
      </c>
      <c r="D660" s="203" t="s">
        <v>140</v>
      </c>
      <c r="E660" s="204" t="s">
        <v>1418</v>
      </c>
      <c r="F660" s="205" t="s">
        <v>1419</v>
      </c>
      <c r="G660" s="206" t="s">
        <v>143</v>
      </c>
      <c r="H660" s="207">
        <v>3</v>
      </c>
      <c r="I660" s="208"/>
      <c r="J660" s="209">
        <f>ROUND(I660*H660,2)</f>
        <v>0</v>
      </c>
      <c r="K660" s="205" t="s">
        <v>144</v>
      </c>
      <c r="L660" s="47"/>
      <c r="M660" s="210" t="s">
        <v>19</v>
      </c>
      <c r="N660" s="211" t="s">
        <v>43</v>
      </c>
      <c r="O660" s="87"/>
      <c r="P660" s="212">
        <f>O660*H660</f>
        <v>0</v>
      </c>
      <c r="Q660" s="212">
        <v>3.0000000000000001E-05</v>
      </c>
      <c r="R660" s="212">
        <f>Q660*H660</f>
        <v>9.0000000000000006E-05</v>
      </c>
      <c r="S660" s="212">
        <v>0</v>
      </c>
      <c r="T660" s="213">
        <f>S660*H660</f>
        <v>0</v>
      </c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R660" s="214" t="s">
        <v>225</v>
      </c>
      <c r="AT660" s="214" t="s">
        <v>140</v>
      </c>
      <c r="AU660" s="214" t="s">
        <v>138</v>
      </c>
      <c r="AY660" s="20" t="s">
        <v>137</v>
      </c>
      <c r="BE660" s="215">
        <f>IF(N660="základní",J660,0)</f>
        <v>0</v>
      </c>
      <c r="BF660" s="215">
        <f>IF(N660="snížená",J660,0)</f>
        <v>0</v>
      </c>
      <c r="BG660" s="215">
        <f>IF(N660="zákl. přenesená",J660,0)</f>
        <v>0</v>
      </c>
      <c r="BH660" s="215">
        <f>IF(N660="sníž. přenesená",J660,0)</f>
        <v>0</v>
      </c>
      <c r="BI660" s="215">
        <f>IF(N660="nulová",J660,0)</f>
        <v>0</v>
      </c>
      <c r="BJ660" s="20" t="s">
        <v>138</v>
      </c>
      <c r="BK660" s="215">
        <f>ROUND(I660*H660,2)</f>
        <v>0</v>
      </c>
      <c r="BL660" s="20" t="s">
        <v>225</v>
      </c>
      <c r="BM660" s="214" t="s">
        <v>1420</v>
      </c>
    </row>
    <row r="661" s="2" customFormat="1">
      <c r="A661" s="41"/>
      <c r="B661" s="42"/>
      <c r="C661" s="43"/>
      <c r="D661" s="216" t="s">
        <v>147</v>
      </c>
      <c r="E661" s="43"/>
      <c r="F661" s="217" t="s">
        <v>1421</v>
      </c>
      <c r="G661" s="43"/>
      <c r="H661" s="43"/>
      <c r="I661" s="218"/>
      <c r="J661" s="43"/>
      <c r="K661" s="43"/>
      <c r="L661" s="47"/>
      <c r="M661" s="219"/>
      <c r="N661" s="220"/>
      <c r="O661" s="87"/>
      <c r="P661" s="87"/>
      <c r="Q661" s="87"/>
      <c r="R661" s="87"/>
      <c r="S661" s="87"/>
      <c r="T661" s="88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T661" s="20" t="s">
        <v>147</v>
      </c>
      <c r="AU661" s="20" t="s">
        <v>138</v>
      </c>
    </row>
    <row r="662" s="12" customFormat="1" ht="22.8" customHeight="1">
      <c r="A662" s="12"/>
      <c r="B662" s="187"/>
      <c r="C662" s="188"/>
      <c r="D662" s="189" t="s">
        <v>70</v>
      </c>
      <c r="E662" s="201" t="s">
        <v>1422</v>
      </c>
      <c r="F662" s="201" t="s">
        <v>1423</v>
      </c>
      <c r="G662" s="188"/>
      <c r="H662" s="188"/>
      <c r="I662" s="191"/>
      <c r="J662" s="202">
        <f>BK662</f>
        <v>0</v>
      </c>
      <c r="K662" s="188"/>
      <c r="L662" s="193"/>
      <c r="M662" s="194"/>
      <c r="N662" s="195"/>
      <c r="O662" s="195"/>
      <c r="P662" s="196">
        <f>SUM(P663:P676)</f>
        <v>0</v>
      </c>
      <c r="Q662" s="195"/>
      <c r="R662" s="196">
        <f>SUM(R663:R676)</f>
        <v>0.17022999999999999</v>
      </c>
      <c r="S662" s="195"/>
      <c r="T662" s="197">
        <f>SUM(T663:T676)</f>
        <v>0.033149999999999992</v>
      </c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R662" s="198" t="s">
        <v>138</v>
      </c>
      <c r="AT662" s="199" t="s">
        <v>70</v>
      </c>
      <c r="AU662" s="199" t="s">
        <v>79</v>
      </c>
      <c r="AY662" s="198" t="s">
        <v>137</v>
      </c>
      <c r="BK662" s="200">
        <f>SUM(BK663:BK676)</f>
        <v>0</v>
      </c>
    </row>
    <row r="663" s="2" customFormat="1" ht="16.5" customHeight="1">
      <c r="A663" s="41"/>
      <c r="B663" s="42"/>
      <c r="C663" s="203" t="s">
        <v>1424</v>
      </c>
      <c r="D663" s="203" t="s">
        <v>140</v>
      </c>
      <c r="E663" s="204" t="s">
        <v>1425</v>
      </c>
      <c r="F663" s="205" t="s">
        <v>1426</v>
      </c>
      <c r="G663" s="206" t="s">
        <v>143</v>
      </c>
      <c r="H663" s="207">
        <v>212</v>
      </c>
      <c r="I663" s="208"/>
      <c r="J663" s="209">
        <f>ROUND(I663*H663,2)</f>
        <v>0</v>
      </c>
      <c r="K663" s="205" t="s">
        <v>144</v>
      </c>
      <c r="L663" s="47"/>
      <c r="M663" s="210" t="s">
        <v>19</v>
      </c>
      <c r="N663" s="211" t="s">
        <v>43</v>
      </c>
      <c r="O663" s="87"/>
      <c r="P663" s="212">
        <f>O663*H663</f>
        <v>0</v>
      </c>
      <c r="Q663" s="212">
        <v>0</v>
      </c>
      <c r="R663" s="212">
        <f>Q663*H663</f>
        <v>0</v>
      </c>
      <c r="S663" s="212">
        <v>0.00014999999999999999</v>
      </c>
      <c r="T663" s="213">
        <f>S663*H663</f>
        <v>0.031799999999999995</v>
      </c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R663" s="214" t="s">
        <v>225</v>
      </c>
      <c r="AT663" s="214" t="s">
        <v>140</v>
      </c>
      <c r="AU663" s="214" t="s">
        <v>138</v>
      </c>
      <c r="AY663" s="20" t="s">
        <v>137</v>
      </c>
      <c r="BE663" s="215">
        <f>IF(N663="základní",J663,0)</f>
        <v>0</v>
      </c>
      <c r="BF663" s="215">
        <f>IF(N663="snížená",J663,0)</f>
        <v>0</v>
      </c>
      <c r="BG663" s="215">
        <f>IF(N663="zákl. přenesená",J663,0)</f>
        <v>0</v>
      </c>
      <c r="BH663" s="215">
        <f>IF(N663="sníž. přenesená",J663,0)</f>
        <v>0</v>
      </c>
      <c r="BI663" s="215">
        <f>IF(N663="nulová",J663,0)</f>
        <v>0</v>
      </c>
      <c r="BJ663" s="20" t="s">
        <v>138</v>
      </c>
      <c r="BK663" s="215">
        <f>ROUND(I663*H663,2)</f>
        <v>0</v>
      </c>
      <c r="BL663" s="20" t="s">
        <v>225</v>
      </c>
      <c r="BM663" s="214" t="s">
        <v>1427</v>
      </c>
    </row>
    <row r="664" s="2" customFormat="1">
      <c r="A664" s="41"/>
      <c r="B664" s="42"/>
      <c r="C664" s="43"/>
      <c r="D664" s="216" t="s">
        <v>147</v>
      </c>
      <c r="E664" s="43"/>
      <c r="F664" s="217" t="s">
        <v>1428</v>
      </c>
      <c r="G664" s="43"/>
      <c r="H664" s="43"/>
      <c r="I664" s="218"/>
      <c r="J664" s="43"/>
      <c r="K664" s="43"/>
      <c r="L664" s="47"/>
      <c r="M664" s="219"/>
      <c r="N664" s="220"/>
      <c r="O664" s="87"/>
      <c r="P664" s="87"/>
      <c r="Q664" s="87"/>
      <c r="R664" s="87"/>
      <c r="S664" s="87"/>
      <c r="T664" s="88"/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T664" s="20" t="s">
        <v>147</v>
      </c>
      <c r="AU664" s="20" t="s">
        <v>138</v>
      </c>
    </row>
    <row r="665" s="2" customFormat="1" ht="16.5" customHeight="1">
      <c r="A665" s="41"/>
      <c r="B665" s="42"/>
      <c r="C665" s="203" t="s">
        <v>1429</v>
      </c>
      <c r="D665" s="203" t="s">
        <v>140</v>
      </c>
      <c r="E665" s="204" t="s">
        <v>1430</v>
      </c>
      <c r="F665" s="205" t="s">
        <v>1431</v>
      </c>
      <c r="G665" s="206" t="s">
        <v>143</v>
      </c>
      <c r="H665" s="207">
        <v>212</v>
      </c>
      <c r="I665" s="208"/>
      <c r="J665" s="209">
        <f>ROUND(I665*H665,2)</f>
        <v>0</v>
      </c>
      <c r="K665" s="205" t="s">
        <v>144</v>
      </c>
      <c r="L665" s="47"/>
      <c r="M665" s="210" t="s">
        <v>19</v>
      </c>
      <c r="N665" s="211" t="s">
        <v>43</v>
      </c>
      <c r="O665" s="87"/>
      <c r="P665" s="212">
        <f>O665*H665</f>
        <v>0</v>
      </c>
      <c r="Q665" s="212">
        <v>0</v>
      </c>
      <c r="R665" s="212">
        <f>Q665*H665</f>
        <v>0</v>
      </c>
      <c r="S665" s="212">
        <v>0</v>
      </c>
      <c r="T665" s="213">
        <f>S665*H665</f>
        <v>0</v>
      </c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R665" s="214" t="s">
        <v>225</v>
      </c>
      <c r="AT665" s="214" t="s">
        <v>140</v>
      </c>
      <c r="AU665" s="214" t="s">
        <v>138</v>
      </c>
      <c r="AY665" s="20" t="s">
        <v>137</v>
      </c>
      <c r="BE665" s="215">
        <f>IF(N665="základní",J665,0)</f>
        <v>0</v>
      </c>
      <c r="BF665" s="215">
        <f>IF(N665="snížená",J665,0)</f>
        <v>0</v>
      </c>
      <c r="BG665" s="215">
        <f>IF(N665="zákl. přenesená",J665,0)</f>
        <v>0</v>
      </c>
      <c r="BH665" s="215">
        <f>IF(N665="sníž. přenesená",J665,0)</f>
        <v>0</v>
      </c>
      <c r="BI665" s="215">
        <f>IF(N665="nulová",J665,0)</f>
        <v>0</v>
      </c>
      <c r="BJ665" s="20" t="s">
        <v>138</v>
      </c>
      <c r="BK665" s="215">
        <f>ROUND(I665*H665,2)</f>
        <v>0</v>
      </c>
      <c r="BL665" s="20" t="s">
        <v>225</v>
      </c>
      <c r="BM665" s="214" t="s">
        <v>1432</v>
      </c>
    </row>
    <row r="666" s="2" customFormat="1">
      <c r="A666" s="41"/>
      <c r="B666" s="42"/>
      <c r="C666" s="43"/>
      <c r="D666" s="216" t="s">
        <v>147</v>
      </c>
      <c r="E666" s="43"/>
      <c r="F666" s="217" t="s">
        <v>1433</v>
      </c>
      <c r="G666" s="43"/>
      <c r="H666" s="43"/>
      <c r="I666" s="218"/>
      <c r="J666" s="43"/>
      <c r="K666" s="43"/>
      <c r="L666" s="47"/>
      <c r="M666" s="219"/>
      <c r="N666" s="220"/>
      <c r="O666" s="87"/>
      <c r="P666" s="87"/>
      <c r="Q666" s="87"/>
      <c r="R666" s="87"/>
      <c r="S666" s="87"/>
      <c r="T666" s="88"/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T666" s="20" t="s">
        <v>147</v>
      </c>
      <c r="AU666" s="20" t="s">
        <v>138</v>
      </c>
    </row>
    <row r="667" s="2" customFormat="1" ht="16.5" customHeight="1">
      <c r="A667" s="41"/>
      <c r="B667" s="42"/>
      <c r="C667" s="203" t="s">
        <v>1434</v>
      </c>
      <c r="D667" s="203" t="s">
        <v>140</v>
      </c>
      <c r="E667" s="204" t="s">
        <v>1435</v>
      </c>
      <c r="F667" s="205" t="s">
        <v>1436</v>
      </c>
      <c r="G667" s="206" t="s">
        <v>143</v>
      </c>
      <c r="H667" s="207">
        <v>15</v>
      </c>
      <c r="I667" s="208"/>
      <c r="J667" s="209">
        <f>ROUND(I667*H667,2)</f>
        <v>0</v>
      </c>
      <c r="K667" s="205" t="s">
        <v>144</v>
      </c>
      <c r="L667" s="47"/>
      <c r="M667" s="210" t="s">
        <v>19</v>
      </c>
      <c r="N667" s="211" t="s">
        <v>43</v>
      </c>
      <c r="O667" s="87"/>
      <c r="P667" s="212">
        <f>O667*H667</f>
        <v>0</v>
      </c>
      <c r="Q667" s="212">
        <v>0.00029</v>
      </c>
      <c r="R667" s="212">
        <f>Q667*H667</f>
        <v>0.0043499999999999997</v>
      </c>
      <c r="S667" s="212">
        <v>0</v>
      </c>
      <c r="T667" s="213">
        <f>S667*H667</f>
        <v>0</v>
      </c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R667" s="214" t="s">
        <v>225</v>
      </c>
      <c r="AT667" s="214" t="s">
        <v>140</v>
      </c>
      <c r="AU667" s="214" t="s">
        <v>138</v>
      </c>
      <c r="AY667" s="20" t="s">
        <v>137</v>
      </c>
      <c r="BE667" s="215">
        <f>IF(N667="základní",J667,0)</f>
        <v>0</v>
      </c>
      <c r="BF667" s="215">
        <f>IF(N667="snížená",J667,0)</f>
        <v>0</v>
      </c>
      <c r="BG667" s="215">
        <f>IF(N667="zákl. přenesená",J667,0)</f>
        <v>0</v>
      </c>
      <c r="BH667" s="215">
        <f>IF(N667="sníž. přenesená",J667,0)</f>
        <v>0</v>
      </c>
      <c r="BI667" s="215">
        <f>IF(N667="nulová",J667,0)</f>
        <v>0</v>
      </c>
      <c r="BJ667" s="20" t="s">
        <v>138</v>
      </c>
      <c r="BK667" s="215">
        <f>ROUND(I667*H667,2)</f>
        <v>0</v>
      </c>
      <c r="BL667" s="20" t="s">
        <v>225</v>
      </c>
      <c r="BM667" s="214" t="s">
        <v>1437</v>
      </c>
    </row>
    <row r="668" s="2" customFormat="1">
      <c r="A668" s="41"/>
      <c r="B668" s="42"/>
      <c r="C668" s="43"/>
      <c r="D668" s="216" t="s">
        <v>147</v>
      </c>
      <c r="E668" s="43"/>
      <c r="F668" s="217" t="s">
        <v>1438</v>
      </c>
      <c r="G668" s="43"/>
      <c r="H668" s="43"/>
      <c r="I668" s="218"/>
      <c r="J668" s="43"/>
      <c r="K668" s="43"/>
      <c r="L668" s="47"/>
      <c r="M668" s="219"/>
      <c r="N668" s="220"/>
      <c r="O668" s="87"/>
      <c r="P668" s="87"/>
      <c r="Q668" s="87"/>
      <c r="R668" s="87"/>
      <c r="S668" s="87"/>
      <c r="T668" s="88"/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T668" s="20" t="s">
        <v>147</v>
      </c>
      <c r="AU668" s="20" t="s">
        <v>138</v>
      </c>
    </row>
    <row r="669" s="2" customFormat="1" ht="16.5" customHeight="1">
      <c r="A669" s="41"/>
      <c r="B669" s="42"/>
      <c r="C669" s="203" t="s">
        <v>1439</v>
      </c>
      <c r="D669" s="203" t="s">
        <v>140</v>
      </c>
      <c r="E669" s="204" t="s">
        <v>1440</v>
      </c>
      <c r="F669" s="205" t="s">
        <v>1441</v>
      </c>
      <c r="G669" s="206" t="s">
        <v>143</v>
      </c>
      <c r="H669" s="207">
        <v>45</v>
      </c>
      <c r="I669" s="208"/>
      <c r="J669" s="209">
        <f>ROUND(I669*H669,2)</f>
        <v>0</v>
      </c>
      <c r="K669" s="205" t="s">
        <v>144</v>
      </c>
      <c r="L669" s="47"/>
      <c r="M669" s="210" t="s">
        <v>19</v>
      </c>
      <c r="N669" s="211" t="s">
        <v>43</v>
      </c>
      <c r="O669" s="87"/>
      <c r="P669" s="212">
        <f>O669*H669</f>
        <v>0</v>
      </c>
      <c r="Q669" s="212">
        <v>0</v>
      </c>
      <c r="R669" s="212">
        <f>Q669*H669</f>
        <v>0</v>
      </c>
      <c r="S669" s="212">
        <v>3.0000000000000001E-05</v>
      </c>
      <c r="T669" s="213">
        <f>S669*H669</f>
        <v>0.0013500000000000001</v>
      </c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R669" s="214" t="s">
        <v>225</v>
      </c>
      <c r="AT669" s="214" t="s">
        <v>140</v>
      </c>
      <c r="AU669" s="214" t="s">
        <v>138</v>
      </c>
      <c r="AY669" s="20" t="s">
        <v>137</v>
      </c>
      <c r="BE669" s="215">
        <f>IF(N669="základní",J669,0)</f>
        <v>0</v>
      </c>
      <c r="BF669" s="215">
        <f>IF(N669="snížená",J669,0)</f>
        <v>0</v>
      </c>
      <c r="BG669" s="215">
        <f>IF(N669="zákl. přenesená",J669,0)</f>
        <v>0</v>
      </c>
      <c r="BH669" s="215">
        <f>IF(N669="sníž. přenesená",J669,0)</f>
        <v>0</v>
      </c>
      <c r="BI669" s="215">
        <f>IF(N669="nulová",J669,0)</f>
        <v>0</v>
      </c>
      <c r="BJ669" s="20" t="s">
        <v>138</v>
      </c>
      <c r="BK669" s="215">
        <f>ROUND(I669*H669,2)</f>
        <v>0</v>
      </c>
      <c r="BL669" s="20" t="s">
        <v>225</v>
      </c>
      <c r="BM669" s="214" t="s">
        <v>1442</v>
      </c>
    </row>
    <row r="670" s="2" customFormat="1">
      <c r="A670" s="41"/>
      <c r="B670" s="42"/>
      <c r="C670" s="43"/>
      <c r="D670" s="216" t="s">
        <v>147</v>
      </c>
      <c r="E670" s="43"/>
      <c r="F670" s="217" t="s">
        <v>1443</v>
      </c>
      <c r="G670" s="43"/>
      <c r="H670" s="43"/>
      <c r="I670" s="218"/>
      <c r="J670" s="43"/>
      <c r="K670" s="43"/>
      <c r="L670" s="47"/>
      <c r="M670" s="219"/>
      <c r="N670" s="220"/>
      <c r="O670" s="87"/>
      <c r="P670" s="87"/>
      <c r="Q670" s="87"/>
      <c r="R670" s="87"/>
      <c r="S670" s="87"/>
      <c r="T670" s="88"/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T670" s="20" t="s">
        <v>147</v>
      </c>
      <c r="AU670" s="20" t="s">
        <v>138</v>
      </c>
    </row>
    <row r="671" s="2" customFormat="1" ht="16.5" customHeight="1">
      <c r="A671" s="41"/>
      <c r="B671" s="42"/>
      <c r="C671" s="233" t="s">
        <v>1444</v>
      </c>
      <c r="D671" s="233" t="s">
        <v>151</v>
      </c>
      <c r="E671" s="234" t="s">
        <v>1445</v>
      </c>
      <c r="F671" s="235" t="s">
        <v>1446</v>
      </c>
      <c r="G671" s="236" t="s">
        <v>143</v>
      </c>
      <c r="H671" s="237">
        <v>45</v>
      </c>
      <c r="I671" s="238"/>
      <c r="J671" s="239">
        <f>ROUND(I671*H671,2)</f>
        <v>0</v>
      </c>
      <c r="K671" s="235" t="s">
        <v>144</v>
      </c>
      <c r="L671" s="240"/>
      <c r="M671" s="241" t="s">
        <v>19</v>
      </c>
      <c r="N671" s="242" t="s">
        <v>43</v>
      </c>
      <c r="O671" s="87"/>
      <c r="P671" s="212">
        <f>O671*H671</f>
        <v>0</v>
      </c>
      <c r="Q671" s="212">
        <v>0.00020000000000000001</v>
      </c>
      <c r="R671" s="212">
        <f>Q671*H671</f>
        <v>0.0090000000000000011</v>
      </c>
      <c r="S671" s="212">
        <v>0</v>
      </c>
      <c r="T671" s="213">
        <f>S671*H671</f>
        <v>0</v>
      </c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R671" s="214" t="s">
        <v>311</v>
      </c>
      <c r="AT671" s="214" t="s">
        <v>151</v>
      </c>
      <c r="AU671" s="214" t="s">
        <v>138</v>
      </c>
      <c r="AY671" s="20" t="s">
        <v>137</v>
      </c>
      <c r="BE671" s="215">
        <f>IF(N671="základní",J671,0)</f>
        <v>0</v>
      </c>
      <c r="BF671" s="215">
        <f>IF(N671="snížená",J671,0)</f>
        <v>0</v>
      </c>
      <c r="BG671" s="215">
        <f>IF(N671="zákl. přenesená",J671,0)</f>
        <v>0</v>
      </c>
      <c r="BH671" s="215">
        <f>IF(N671="sníž. přenesená",J671,0)</f>
        <v>0</v>
      </c>
      <c r="BI671" s="215">
        <f>IF(N671="nulová",J671,0)</f>
        <v>0</v>
      </c>
      <c r="BJ671" s="20" t="s">
        <v>138</v>
      </c>
      <c r="BK671" s="215">
        <f>ROUND(I671*H671,2)</f>
        <v>0</v>
      </c>
      <c r="BL671" s="20" t="s">
        <v>225</v>
      </c>
      <c r="BM671" s="214" t="s">
        <v>1447</v>
      </c>
    </row>
    <row r="672" s="13" customFormat="1">
      <c r="A672" s="13"/>
      <c r="B672" s="221"/>
      <c r="C672" s="222"/>
      <c r="D672" s="223" t="s">
        <v>149</v>
      </c>
      <c r="E672" s="222"/>
      <c r="F672" s="225" t="s">
        <v>1448</v>
      </c>
      <c r="G672" s="222"/>
      <c r="H672" s="226">
        <v>45</v>
      </c>
      <c r="I672" s="227"/>
      <c r="J672" s="222"/>
      <c r="K672" s="222"/>
      <c r="L672" s="228"/>
      <c r="M672" s="229"/>
      <c r="N672" s="230"/>
      <c r="O672" s="230"/>
      <c r="P672" s="230"/>
      <c r="Q672" s="230"/>
      <c r="R672" s="230"/>
      <c r="S672" s="230"/>
      <c r="T672" s="231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2" t="s">
        <v>149</v>
      </c>
      <c r="AU672" s="232" t="s">
        <v>138</v>
      </c>
      <c r="AV672" s="13" t="s">
        <v>138</v>
      </c>
      <c r="AW672" s="13" t="s">
        <v>4</v>
      </c>
      <c r="AX672" s="13" t="s">
        <v>79</v>
      </c>
      <c r="AY672" s="232" t="s">
        <v>137</v>
      </c>
    </row>
    <row r="673" s="2" customFormat="1" ht="16.5" customHeight="1">
      <c r="A673" s="41"/>
      <c r="B673" s="42"/>
      <c r="C673" s="203" t="s">
        <v>1449</v>
      </c>
      <c r="D673" s="203" t="s">
        <v>140</v>
      </c>
      <c r="E673" s="204" t="s">
        <v>1450</v>
      </c>
      <c r="F673" s="205" t="s">
        <v>1451</v>
      </c>
      <c r="G673" s="206" t="s">
        <v>143</v>
      </c>
      <c r="H673" s="207">
        <v>212</v>
      </c>
      <c r="I673" s="208"/>
      <c r="J673" s="209">
        <f>ROUND(I673*H673,2)</f>
        <v>0</v>
      </c>
      <c r="K673" s="205" t="s">
        <v>144</v>
      </c>
      <c r="L673" s="47"/>
      <c r="M673" s="210" t="s">
        <v>19</v>
      </c>
      <c r="N673" s="211" t="s">
        <v>43</v>
      </c>
      <c r="O673" s="87"/>
      <c r="P673" s="212">
        <f>O673*H673</f>
        <v>0</v>
      </c>
      <c r="Q673" s="212">
        <v>0.00073999999999999999</v>
      </c>
      <c r="R673" s="212">
        <f>Q673*H673</f>
        <v>0.15687999999999999</v>
      </c>
      <c r="S673" s="212">
        <v>0</v>
      </c>
      <c r="T673" s="213">
        <f>S673*H673</f>
        <v>0</v>
      </c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R673" s="214" t="s">
        <v>225</v>
      </c>
      <c r="AT673" s="214" t="s">
        <v>140</v>
      </c>
      <c r="AU673" s="214" t="s">
        <v>138</v>
      </c>
      <c r="AY673" s="20" t="s">
        <v>137</v>
      </c>
      <c r="BE673" s="215">
        <f>IF(N673="základní",J673,0)</f>
        <v>0</v>
      </c>
      <c r="BF673" s="215">
        <f>IF(N673="snížená",J673,0)</f>
        <v>0</v>
      </c>
      <c r="BG673" s="215">
        <f>IF(N673="zákl. přenesená",J673,0)</f>
        <v>0</v>
      </c>
      <c r="BH673" s="215">
        <f>IF(N673="sníž. přenesená",J673,0)</f>
        <v>0</v>
      </c>
      <c r="BI673" s="215">
        <f>IF(N673="nulová",J673,0)</f>
        <v>0</v>
      </c>
      <c r="BJ673" s="20" t="s">
        <v>138</v>
      </c>
      <c r="BK673" s="215">
        <f>ROUND(I673*H673,2)</f>
        <v>0</v>
      </c>
      <c r="BL673" s="20" t="s">
        <v>225</v>
      </c>
      <c r="BM673" s="214" t="s">
        <v>1452</v>
      </c>
    </row>
    <row r="674" s="2" customFormat="1">
      <c r="A674" s="41"/>
      <c r="B674" s="42"/>
      <c r="C674" s="43"/>
      <c r="D674" s="216" t="s">
        <v>147</v>
      </c>
      <c r="E674" s="43"/>
      <c r="F674" s="217" t="s">
        <v>1453</v>
      </c>
      <c r="G674" s="43"/>
      <c r="H674" s="43"/>
      <c r="I674" s="218"/>
      <c r="J674" s="43"/>
      <c r="K674" s="43"/>
      <c r="L674" s="47"/>
      <c r="M674" s="219"/>
      <c r="N674" s="220"/>
      <c r="O674" s="87"/>
      <c r="P674" s="87"/>
      <c r="Q674" s="87"/>
      <c r="R674" s="87"/>
      <c r="S674" s="87"/>
      <c r="T674" s="88"/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T674" s="20" t="s">
        <v>147</v>
      </c>
      <c r="AU674" s="20" t="s">
        <v>138</v>
      </c>
    </row>
    <row r="675" s="2" customFormat="1" ht="16.5" customHeight="1">
      <c r="A675" s="41"/>
      <c r="B675" s="42"/>
      <c r="C675" s="203" t="s">
        <v>1454</v>
      </c>
      <c r="D675" s="203" t="s">
        <v>140</v>
      </c>
      <c r="E675" s="204" t="s">
        <v>1455</v>
      </c>
      <c r="F675" s="205" t="s">
        <v>1456</v>
      </c>
      <c r="G675" s="206" t="s">
        <v>143</v>
      </c>
      <c r="H675" s="207">
        <v>212</v>
      </c>
      <c r="I675" s="208"/>
      <c r="J675" s="209">
        <f>ROUND(I675*H675,2)</f>
        <v>0</v>
      </c>
      <c r="K675" s="205" t="s">
        <v>144</v>
      </c>
      <c r="L675" s="47"/>
      <c r="M675" s="210" t="s">
        <v>19</v>
      </c>
      <c r="N675" s="211" t="s">
        <v>43</v>
      </c>
      <c r="O675" s="87"/>
      <c r="P675" s="212">
        <f>O675*H675</f>
        <v>0</v>
      </c>
      <c r="Q675" s="212">
        <v>0</v>
      </c>
      <c r="R675" s="212">
        <f>Q675*H675</f>
        <v>0</v>
      </c>
      <c r="S675" s="212">
        <v>0</v>
      </c>
      <c r="T675" s="213">
        <f>S675*H675</f>
        <v>0</v>
      </c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R675" s="214" t="s">
        <v>225</v>
      </c>
      <c r="AT675" s="214" t="s">
        <v>140</v>
      </c>
      <c r="AU675" s="214" t="s">
        <v>138</v>
      </c>
      <c r="AY675" s="20" t="s">
        <v>137</v>
      </c>
      <c r="BE675" s="215">
        <f>IF(N675="základní",J675,0)</f>
        <v>0</v>
      </c>
      <c r="BF675" s="215">
        <f>IF(N675="snížená",J675,0)</f>
        <v>0</v>
      </c>
      <c r="BG675" s="215">
        <f>IF(N675="zákl. přenesená",J675,0)</f>
        <v>0</v>
      </c>
      <c r="BH675" s="215">
        <f>IF(N675="sníž. přenesená",J675,0)</f>
        <v>0</v>
      </c>
      <c r="BI675" s="215">
        <f>IF(N675="nulová",J675,0)</f>
        <v>0</v>
      </c>
      <c r="BJ675" s="20" t="s">
        <v>138</v>
      </c>
      <c r="BK675" s="215">
        <f>ROUND(I675*H675,2)</f>
        <v>0</v>
      </c>
      <c r="BL675" s="20" t="s">
        <v>225</v>
      </c>
      <c r="BM675" s="214" t="s">
        <v>1457</v>
      </c>
    </row>
    <row r="676" s="2" customFormat="1">
      <c r="A676" s="41"/>
      <c r="B676" s="42"/>
      <c r="C676" s="43"/>
      <c r="D676" s="216" t="s">
        <v>147</v>
      </c>
      <c r="E676" s="43"/>
      <c r="F676" s="217" t="s">
        <v>1458</v>
      </c>
      <c r="G676" s="43"/>
      <c r="H676" s="43"/>
      <c r="I676" s="218"/>
      <c r="J676" s="43"/>
      <c r="K676" s="43"/>
      <c r="L676" s="47"/>
      <c r="M676" s="219"/>
      <c r="N676" s="220"/>
      <c r="O676" s="87"/>
      <c r="P676" s="87"/>
      <c r="Q676" s="87"/>
      <c r="R676" s="87"/>
      <c r="S676" s="87"/>
      <c r="T676" s="88"/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T676" s="20" t="s">
        <v>147</v>
      </c>
      <c r="AU676" s="20" t="s">
        <v>138</v>
      </c>
    </row>
    <row r="677" s="12" customFormat="1" ht="25.92" customHeight="1">
      <c r="A677" s="12"/>
      <c r="B677" s="187"/>
      <c r="C677" s="188"/>
      <c r="D677" s="189" t="s">
        <v>70</v>
      </c>
      <c r="E677" s="190" t="s">
        <v>1459</v>
      </c>
      <c r="F677" s="190" t="s">
        <v>1460</v>
      </c>
      <c r="G677" s="188"/>
      <c r="H677" s="188"/>
      <c r="I677" s="191"/>
      <c r="J677" s="192">
        <f>BK677</f>
        <v>0</v>
      </c>
      <c r="K677" s="188"/>
      <c r="L677" s="193"/>
      <c r="M677" s="194"/>
      <c r="N677" s="195"/>
      <c r="O677" s="195"/>
      <c r="P677" s="196">
        <f>P678+P681+P684+P687</f>
        <v>0</v>
      </c>
      <c r="Q677" s="195"/>
      <c r="R677" s="196">
        <f>R678+R681+R684+R687</f>
        <v>0</v>
      </c>
      <c r="S677" s="195"/>
      <c r="T677" s="197">
        <f>T678+T681+T684+T687</f>
        <v>0</v>
      </c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R677" s="198" t="s">
        <v>168</v>
      </c>
      <c r="AT677" s="199" t="s">
        <v>70</v>
      </c>
      <c r="AU677" s="199" t="s">
        <v>71</v>
      </c>
      <c r="AY677" s="198" t="s">
        <v>137</v>
      </c>
      <c r="BK677" s="200">
        <f>BK678+BK681+BK684+BK687</f>
        <v>0</v>
      </c>
    </row>
    <row r="678" s="12" customFormat="1" ht="22.8" customHeight="1">
      <c r="A678" s="12"/>
      <c r="B678" s="187"/>
      <c r="C678" s="188"/>
      <c r="D678" s="189" t="s">
        <v>70</v>
      </c>
      <c r="E678" s="201" t="s">
        <v>1461</v>
      </c>
      <c r="F678" s="201" t="s">
        <v>1462</v>
      </c>
      <c r="G678" s="188"/>
      <c r="H678" s="188"/>
      <c r="I678" s="191"/>
      <c r="J678" s="202">
        <f>BK678</f>
        <v>0</v>
      </c>
      <c r="K678" s="188"/>
      <c r="L678" s="193"/>
      <c r="M678" s="194"/>
      <c r="N678" s="195"/>
      <c r="O678" s="195"/>
      <c r="P678" s="196">
        <f>SUM(P679:P680)</f>
        <v>0</v>
      </c>
      <c r="Q678" s="195"/>
      <c r="R678" s="196">
        <f>SUM(R679:R680)</f>
        <v>0</v>
      </c>
      <c r="S678" s="195"/>
      <c r="T678" s="197">
        <f>SUM(T679:T680)</f>
        <v>0</v>
      </c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R678" s="198" t="s">
        <v>168</v>
      </c>
      <c r="AT678" s="199" t="s">
        <v>70</v>
      </c>
      <c r="AU678" s="199" t="s">
        <v>79</v>
      </c>
      <c r="AY678" s="198" t="s">
        <v>137</v>
      </c>
      <c r="BK678" s="200">
        <f>SUM(BK679:BK680)</f>
        <v>0</v>
      </c>
    </row>
    <row r="679" s="2" customFormat="1" ht="16.5" customHeight="1">
      <c r="A679" s="41"/>
      <c r="B679" s="42"/>
      <c r="C679" s="203" t="s">
        <v>1463</v>
      </c>
      <c r="D679" s="203" t="s">
        <v>140</v>
      </c>
      <c r="E679" s="204" t="s">
        <v>1464</v>
      </c>
      <c r="F679" s="205" t="s">
        <v>1465</v>
      </c>
      <c r="G679" s="206" t="s">
        <v>1466</v>
      </c>
      <c r="H679" s="207">
        <v>1</v>
      </c>
      <c r="I679" s="208"/>
      <c r="J679" s="209">
        <f>ROUND(I679*H679,2)</f>
        <v>0</v>
      </c>
      <c r="K679" s="205" t="s">
        <v>898</v>
      </c>
      <c r="L679" s="47"/>
      <c r="M679" s="210" t="s">
        <v>19</v>
      </c>
      <c r="N679" s="211" t="s">
        <v>43</v>
      </c>
      <c r="O679" s="87"/>
      <c r="P679" s="212">
        <f>O679*H679</f>
        <v>0</v>
      </c>
      <c r="Q679" s="212">
        <v>0</v>
      </c>
      <c r="R679" s="212">
        <f>Q679*H679</f>
        <v>0</v>
      </c>
      <c r="S679" s="212">
        <v>0</v>
      </c>
      <c r="T679" s="213">
        <f>S679*H679</f>
        <v>0</v>
      </c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R679" s="214" t="s">
        <v>1467</v>
      </c>
      <c r="AT679" s="214" t="s">
        <v>140</v>
      </c>
      <c r="AU679" s="214" t="s">
        <v>138</v>
      </c>
      <c r="AY679" s="20" t="s">
        <v>137</v>
      </c>
      <c r="BE679" s="215">
        <f>IF(N679="základní",J679,0)</f>
        <v>0</v>
      </c>
      <c r="BF679" s="215">
        <f>IF(N679="snížená",J679,0)</f>
        <v>0</v>
      </c>
      <c r="BG679" s="215">
        <f>IF(N679="zákl. přenesená",J679,0)</f>
        <v>0</v>
      </c>
      <c r="BH679" s="215">
        <f>IF(N679="sníž. přenesená",J679,0)</f>
        <v>0</v>
      </c>
      <c r="BI679" s="215">
        <f>IF(N679="nulová",J679,0)</f>
        <v>0</v>
      </c>
      <c r="BJ679" s="20" t="s">
        <v>138</v>
      </c>
      <c r="BK679" s="215">
        <f>ROUND(I679*H679,2)</f>
        <v>0</v>
      </c>
      <c r="BL679" s="20" t="s">
        <v>1467</v>
      </c>
      <c r="BM679" s="214" t="s">
        <v>1468</v>
      </c>
    </row>
    <row r="680" s="2" customFormat="1">
      <c r="A680" s="41"/>
      <c r="B680" s="42"/>
      <c r="C680" s="43"/>
      <c r="D680" s="216" t="s">
        <v>147</v>
      </c>
      <c r="E680" s="43"/>
      <c r="F680" s="217" t="s">
        <v>1469</v>
      </c>
      <c r="G680" s="43"/>
      <c r="H680" s="43"/>
      <c r="I680" s="218"/>
      <c r="J680" s="43"/>
      <c r="K680" s="43"/>
      <c r="L680" s="47"/>
      <c r="M680" s="219"/>
      <c r="N680" s="220"/>
      <c r="O680" s="87"/>
      <c r="P680" s="87"/>
      <c r="Q680" s="87"/>
      <c r="R680" s="87"/>
      <c r="S680" s="87"/>
      <c r="T680" s="88"/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T680" s="20" t="s">
        <v>147</v>
      </c>
      <c r="AU680" s="20" t="s">
        <v>138</v>
      </c>
    </row>
    <row r="681" s="12" customFormat="1" ht="22.8" customHeight="1">
      <c r="A681" s="12"/>
      <c r="B681" s="187"/>
      <c r="C681" s="188"/>
      <c r="D681" s="189" t="s">
        <v>70</v>
      </c>
      <c r="E681" s="201" t="s">
        <v>1470</v>
      </c>
      <c r="F681" s="201" t="s">
        <v>1471</v>
      </c>
      <c r="G681" s="188"/>
      <c r="H681" s="188"/>
      <c r="I681" s="191"/>
      <c r="J681" s="202">
        <f>BK681</f>
        <v>0</v>
      </c>
      <c r="K681" s="188"/>
      <c r="L681" s="193"/>
      <c r="M681" s="194"/>
      <c r="N681" s="195"/>
      <c r="O681" s="195"/>
      <c r="P681" s="196">
        <f>SUM(P682:P683)</f>
        <v>0</v>
      </c>
      <c r="Q681" s="195"/>
      <c r="R681" s="196">
        <f>SUM(R682:R683)</f>
        <v>0</v>
      </c>
      <c r="S681" s="195"/>
      <c r="T681" s="197">
        <f>SUM(T682:T683)</f>
        <v>0</v>
      </c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R681" s="198" t="s">
        <v>168</v>
      </c>
      <c r="AT681" s="199" t="s">
        <v>70</v>
      </c>
      <c r="AU681" s="199" t="s">
        <v>79</v>
      </c>
      <c r="AY681" s="198" t="s">
        <v>137</v>
      </c>
      <c r="BK681" s="200">
        <f>SUM(BK682:BK683)</f>
        <v>0</v>
      </c>
    </row>
    <row r="682" s="2" customFormat="1" ht="16.5" customHeight="1">
      <c r="A682" s="41"/>
      <c r="B682" s="42"/>
      <c r="C682" s="203" t="s">
        <v>1472</v>
      </c>
      <c r="D682" s="203" t="s">
        <v>140</v>
      </c>
      <c r="E682" s="204" t="s">
        <v>1473</v>
      </c>
      <c r="F682" s="205" t="s">
        <v>1474</v>
      </c>
      <c r="G682" s="206" t="s">
        <v>897</v>
      </c>
      <c r="H682" s="207">
        <v>1</v>
      </c>
      <c r="I682" s="208"/>
      <c r="J682" s="209">
        <f>ROUND(I682*H682,2)</f>
        <v>0</v>
      </c>
      <c r="K682" s="205" t="s">
        <v>155</v>
      </c>
      <c r="L682" s="47"/>
      <c r="M682" s="210" t="s">
        <v>19</v>
      </c>
      <c r="N682" s="211" t="s">
        <v>43</v>
      </c>
      <c r="O682" s="87"/>
      <c r="P682" s="212">
        <f>O682*H682</f>
        <v>0</v>
      </c>
      <c r="Q682" s="212">
        <v>0</v>
      </c>
      <c r="R682" s="212">
        <f>Q682*H682</f>
        <v>0</v>
      </c>
      <c r="S682" s="212">
        <v>0</v>
      </c>
      <c r="T682" s="213">
        <f>S682*H682</f>
        <v>0</v>
      </c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R682" s="214" t="s">
        <v>1467</v>
      </c>
      <c r="AT682" s="214" t="s">
        <v>140</v>
      </c>
      <c r="AU682" s="214" t="s">
        <v>138</v>
      </c>
      <c r="AY682" s="20" t="s">
        <v>137</v>
      </c>
      <c r="BE682" s="215">
        <f>IF(N682="základní",J682,0)</f>
        <v>0</v>
      </c>
      <c r="BF682" s="215">
        <f>IF(N682="snížená",J682,0)</f>
        <v>0</v>
      </c>
      <c r="BG682" s="215">
        <f>IF(N682="zákl. přenesená",J682,0)</f>
        <v>0</v>
      </c>
      <c r="BH682" s="215">
        <f>IF(N682="sníž. přenesená",J682,0)</f>
        <v>0</v>
      </c>
      <c r="BI682" s="215">
        <f>IF(N682="nulová",J682,0)</f>
        <v>0</v>
      </c>
      <c r="BJ682" s="20" t="s">
        <v>138</v>
      </c>
      <c r="BK682" s="215">
        <f>ROUND(I682*H682,2)</f>
        <v>0</v>
      </c>
      <c r="BL682" s="20" t="s">
        <v>1467</v>
      </c>
      <c r="BM682" s="214" t="s">
        <v>1475</v>
      </c>
    </row>
    <row r="683" s="2" customFormat="1">
      <c r="A683" s="41"/>
      <c r="B683" s="42"/>
      <c r="C683" s="43"/>
      <c r="D683" s="216" t="s">
        <v>147</v>
      </c>
      <c r="E683" s="43"/>
      <c r="F683" s="217" t="s">
        <v>1476</v>
      </c>
      <c r="G683" s="43"/>
      <c r="H683" s="43"/>
      <c r="I683" s="218"/>
      <c r="J683" s="43"/>
      <c r="K683" s="43"/>
      <c r="L683" s="47"/>
      <c r="M683" s="219"/>
      <c r="N683" s="220"/>
      <c r="O683" s="87"/>
      <c r="P683" s="87"/>
      <c r="Q683" s="87"/>
      <c r="R683" s="87"/>
      <c r="S683" s="87"/>
      <c r="T683" s="88"/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T683" s="20" t="s">
        <v>147</v>
      </c>
      <c r="AU683" s="20" t="s">
        <v>138</v>
      </c>
    </row>
    <row r="684" s="12" customFormat="1" ht="22.8" customHeight="1">
      <c r="A684" s="12"/>
      <c r="B684" s="187"/>
      <c r="C684" s="188"/>
      <c r="D684" s="189" t="s">
        <v>70</v>
      </c>
      <c r="E684" s="201" t="s">
        <v>1477</v>
      </c>
      <c r="F684" s="201" t="s">
        <v>1478</v>
      </c>
      <c r="G684" s="188"/>
      <c r="H684" s="188"/>
      <c r="I684" s="191"/>
      <c r="J684" s="202">
        <f>BK684</f>
        <v>0</v>
      </c>
      <c r="K684" s="188"/>
      <c r="L684" s="193"/>
      <c r="M684" s="194"/>
      <c r="N684" s="195"/>
      <c r="O684" s="195"/>
      <c r="P684" s="196">
        <f>SUM(P685:P686)</f>
        <v>0</v>
      </c>
      <c r="Q684" s="195"/>
      <c r="R684" s="196">
        <f>SUM(R685:R686)</f>
        <v>0</v>
      </c>
      <c r="S684" s="195"/>
      <c r="T684" s="197">
        <f>SUM(T685:T686)</f>
        <v>0</v>
      </c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R684" s="198" t="s">
        <v>168</v>
      </c>
      <c r="AT684" s="199" t="s">
        <v>70</v>
      </c>
      <c r="AU684" s="199" t="s">
        <v>79</v>
      </c>
      <c r="AY684" s="198" t="s">
        <v>137</v>
      </c>
      <c r="BK684" s="200">
        <f>SUM(BK685:BK686)</f>
        <v>0</v>
      </c>
    </row>
    <row r="685" s="2" customFormat="1" ht="16.5" customHeight="1">
      <c r="A685" s="41"/>
      <c r="B685" s="42"/>
      <c r="C685" s="203" t="s">
        <v>1479</v>
      </c>
      <c r="D685" s="203" t="s">
        <v>140</v>
      </c>
      <c r="E685" s="204" t="s">
        <v>1480</v>
      </c>
      <c r="F685" s="205" t="s">
        <v>1481</v>
      </c>
      <c r="G685" s="206" t="s">
        <v>457</v>
      </c>
      <c r="H685" s="265"/>
      <c r="I685" s="208"/>
      <c r="J685" s="209">
        <f>ROUND(I685*H685,2)</f>
        <v>0</v>
      </c>
      <c r="K685" s="205" t="s">
        <v>898</v>
      </c>
      <c r="L685" s="47"/>
      <c r="M685" s="210" t="s">
        <v>19</v>
      </c>
      <c r="N685" s="211" t="s">
        <v>43</v>
      </c>
      <c r="O685" s="87"/>
      <c r="P685" s="212">
        <f>O685*H685</f>
        <v>0</v>
      </c>
      <c r="Q685" s="212">
        <v>0</v>
      </c>
      <c r="R685" s="212">
        <f>Q685*H685</f>
        <v>0</v>
      </c>
      <c r="S685" s="212">
        <v>0</v>
      </c>
      <c r="T685" s="213">
        <f>S685*H685</f>
        <v>0</v>
      </c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R685" s="214" t="s">
        <v>1467</v>
      </c>
      <c r="AT685" s="214" t="s">
        <v>140</v>
      </c>
      <c r="AU685" s="214" t="s">
        <v>138</v>
      </c>
      <c r="AY685" s="20" t="s">
        <v>137</v>
      </c>
      <c r="BE685" s="215">
        <f>IF(N685="základní",J685,0)</f>
        <v>0</v>
      </c>
      <c r="BF685" s="215">
        <f>IF(N685="snížená",J685,0)</f>
        <v>0</v>
      </c>
      <c r="BG685" s="215">
        <f>IF(N685="zákl. přenesená",J685,0)</f>
        <v>0</v>
      </c>
      <c r="BH685" s="215">
        <f>IF(N685="sníž. přenesená",J685,0)</f>
        <v>0</v>
      </c>
      <c r="BI685" s="215">
        <f>IF(N685="nulová",J685,0)</f>
        <v>0</v>
      </c>
      <c r="BJ685" s="20" t="s">
        <v>138</v>
      </c>
      <c r="BK685" s="215">
        <f>ROUND(I685*H685,2)</f>
        <v>0</v>
      </c>
      <c r="BL685" s="20" t="s">
        <v>1467</v>
      </c>
      <c r="BM685" s="214" t="s">
        <v>1482</v>
      </c>
    </row>
    <row r="686" s="2" customFormat="1">
      <c r="A686" s="41"/>
      <c r="B686" s="42"/>
      <c r="C686" s="43"/>
      <c r="D686" s="216" t="s">
        <v>147</v>
      </c>
      <c r="E686" s="43"/>
      <c r="F686" s="217" t="s">
        <v>1483</v>
      </c>
      <c r="G686" s="43"/>
      <c r="H686" s="43"/>
      <c r="I686" s="218"/>
      <c r="J686" s="43"/>
      <c r="K686" s="43"/>
      <c r="L686" s="47"/>
      <c r="M686" s="219"/>
      <c r="N686" s="220"/>
      <c r="O686" s="87"/>
      <c r="P686" s="87"/>
      <c r="Q686" s="87"/>
      <c r="R686" s="87"/>
      <c r="S686" s="87"/>
      <c r="T686" s="88"/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T686" s="20" t="s">
        <v>147</v>
      </c>
      <c r="AU686" s="20" t="s">
        <v>138</v>
      </c>
    </row>
    <row r="687" s="12" customFormat="1" ht="22.8" customHeight="1">
      <c r="A687" s="12"/>
      <c r="B687" s="187"/>
      <c r="C687" s="188"/>
      <c r="D687" s="189" t="s">
        <v>70</v>
      </c>
      <c r="E687" s="201" t="s">
        <v>1484</v>
      </c>
      <c r="F687" s="201" t="s">
        <v>1485</v>
      </c>
      <c r="G687" s="188"/>
      <c r="H687" s="188"/>
      <c r="I687" s="191"/>
      <c r="J687" s="202">
        <f>BK687</f>
        <v>0</v>
      </c>
      <c r="K687" s="188"/>
      <c r="L687" s="193"/>
      <c r="M687" s="194"/>
      <c r="N687" s="195"/>
      <c r="O687" s="195"/>
      <c r="P687" s="196">
        <f>P688</f>
        <v>0</v>
      </c>
      <c r="Q687" s="195"/>
      <c r="R687" s="196">
        <f>R688</f>
        <v>0</v>
      </c>
      <c r="S687" s="195"/>
      <c r="T687" s="197">
        <f>T688</f>
        <v>0</v>
      </c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R687" s="198" t="s">
        <v>168</v>
      </c>
      <c r="AT687" s="199" t="s">
        <v>70</v>
      </c>
      <c r="AU687" s="199" t="s">
        <v>79</v>
      </c>
      <c r="AY687" s="198" t="s">
        <v>137</v>
      </c>
      <c r="BK687" s="200">
        <f>BK688</f>
        <v>0</v>
      </c>
    </row>
    <row r="688" s="2" customFormat="1" ht="16.5" customHeight="1">
      <c r="A688" s="41"/>
      <c r="B688" s="42"/>
      <c r="C688" s="203" t="s">
        <v>1486</v>
      </c>
      <c r="D688" s="203" t="s">
        <v>140</v>
      </c>
      <c r="E688" s="204" t="s">
        <v>1487</v>
      </c>
      <c r="F688" s="205" t="s">
        <v>1485</v>
      </c>
      <c r="G688" s="206" t="s">
        <v>457</v>
      </c>
      <c r="H688" s="265"/>
      <c r="I688" s="208"/>
      <c r="J688" s="209">
        <f>ROUND(I688*H688,2)</f>
        <v>0</v>
      </c>
      <c r="K688" s="205" t="s">
        <v>19</v>
      </c>
      <c r="L688" s="47"/>
      <c r="M688" s="276" t="s">
        <v>19</v>
      </c>
      <c r="N688" s="277" t="s">
        <v>43</v>
      </c>
      <c r="O688" s="278"/>
      <c r="P688" s="279">
        <f>O688*H688</f>
        <v>0</v>
      </c>
      <c r="Q688" s="279">
        <v>0</v>
      </c>
      <c r="R688" s="279">
        <f>Q688*H688</f>
        <v>0</v>
      </c>
      <c r="S688" s="279">
        <v>0</v>
      </c>
      <c r="T688" s="280">
        <f>S688*H688</f>
        <v>0</v>
      </c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R688" s="214" t="s">
        <v>145</v>
      </c>
      <c r="AT688" s="214" t="s">
        <v>140</v>
      </c>
      <c r="AU688" s="214" t="s">
        <v>138</v>
      </c>
      <c r="AY688" s="20" t="s">
        <v>137</v>
      </c>
      <c r="BE688" s="215">
        <f>IF(N688="základní",J688,0)</f>
        <v>0</v>
      </c>
      <c r="BF688" s="215">
        <f>IF(N688="snížená",J688,0)</f>
        <v>0</v>
      </c>
      <c r="BG688" s="215">
        <f>IF(N688="zákl. přenesená",J688,0)</f>
        <v>0</v>
      </c>
      <c r="BH688" s="215">
        <f>IF(N688="sníž. přenesená",J688,0)</f>
        <v>0</v>
      </c>
      <c r="BI688" s="215">
        <f>IF(N688="nulová",J688,0)</f>
        <v>0</v>
      </c>
      <c r="BJ688" s="20" t="s">
        <v>138</v>
      </c>
      <c r="BK688" s="215">
        <f>ROUND(I688*H688,2)</f>
        <v>0</v>
      </c>
      <c r="BL688" s="20" t="s">
        <v>145</v>
      </c>
      <c r="BM688" s="214" t="s">
        <v>1488</v>
      </c>
    </row>
    <row r="689" s="2" customFormat="1" ht="6.96" customHeight="1">
      <c r="A689" s="41"/>
      <c r="B689" s="62"/>
      <c r="C689" s="63"/>
      <c r="D689" s="63"/>
      <c r="E689" s="63"/>
      <c r="F689" s="63"/>
      <c r="G689" s="63"/>
      <c r="H689" s="63"/>
      <c r="I689" s="63"/>
      <c r="J689" s="63"/>
      <c r="K689" s="63"/>
      <c r="L689" s="47"/>
      <c r="M689" s="41"/>
      <c r="O689" s="41"/>
      <c r="P689" s="41"/>
      <c r="Q689" s="41"/>
      <c r="R689" s="41"/>
      <c r="S689" s="41"/>
      <c r="T689" s="41"/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</row>
  </sheetData>
  <sheetProtection sheet="1" autoFilter="0" formatColumns="0" formatRows="0" objects="1" scenarios="1" spinCount="100000" saltValue="gV4N4B97ZdcWeB/ScKpnbEJQuiO74/bkEUoTFE1Li2fzmdfGdH1Fkn5yX2GgciSEX1SHIAQV18oYt2sFAuq4tg==" hashValue="wQbNFUQyble0eLso91SLSTIqDVZ2eATlMuMvSZAAa+EXyoz5qxeiLTTXSXqpDPMaQ5hc2NxPN7Rrl2egkhIKmA==" algorithmName="SHA-512" password="C70A"/>
  <autoFilter ref="C112:K688"/>
  <mergeCells count="9">
    <mergeCell ref="E7:H7"/>
    <mergeCell ref="E9:H9"/>
    <mergeCell ref="E18:H18"/>
    <mergeCell ref="E27:H27"/>
    <mergeCell ref="E48:H48"/>
    <mergeCell ref="E50:H50"/>
    <mergeCell ref="E103:H103"/>
    <mergeCell ref="E105:H105"/>
    <mergeCell ref="L2:V2"/>
  </mergeCells>
  <hyperlinks>
    <hyperlink ref="F117" r:id="rId1" display="https://podminky.urs.cz/item/CS_URS_2024_02/213131712"/>
    <hyperlink ref="F122" r:id="rId2" display="https://podminky.urs.cz/item/CS_URS_2024_02/317121151"/>
    <hyperlink ref="F125" r:id="rId3" display="https://podminky.urs.cz/item/CS_URS_2024_02/342272225"/>
    <hyperlink ref="F127" r:id="rId4" display="https://podminky.urs.cz/item/CS_URS_2024_02/346244353"/>
    <hyperlink ref="F131" r:id="rId5" display="https://podminky.urs.cz/item/CS_URS_2024_02/611131121"/>
    <hyperlink ref="F134" r:id="rId6" display="https://podminky.urs.cz/item/CS_URS_2024_02/611142001"/>
    <hyperlink ref="F136" r:id="rId7" display="https://podminky.urs.cz/item/CS_URS_2024_02/611321131"/>
    <hyperlink ref="F138" r:id="rId8" display="https://podminky.urs.cz/item/CS_URS_2024_02/612131121"/>
    <hyperlink ref="F141" r:id="rId9" display="https://podminky.urs.cz/item/CS_URS_2024_02/612135101"/>
    <hyperlink ref="F143" r:id="rId10" display="https://podminky.urs.cz/item/CS_URS_2024_02/612142001"/>
    <hyperlink ref="F145" r:id="rId11" display="https://podminky.urs.cz/item/CS_URS_2024_02/612311131"/>
    <hyperlink ref="F147" r:id="rId12" display="https://podminky.urs.cz/item/CS_URS_2024_02/612316121"/>
    <hyperlink ref="F149" r:id="rId13" display="https://podminky.urs.cz/item/CS_URS_2024_02/612316191"/>
    <hyperlink ref="F151" r:id="rId14" display="https://podminky.urs.cz/item/CS_URS_2024_02/612324111"/>
    <hyperlink ref="F153" r:id="rId15" display="https://podminky.urs.cz/item/CS_URS_2024_02/612324191"/>
    <hyperlink ref="F155" r:id="rId16" display="https://podminky.urs.cz/item/CS_URS_2024_02/612328131"/>
    <hyperlink ref="F157" r:id="rId17" display="https://podminky.urs.cz/item/CS_URS_2024_02/612321121"/>
    <hyperlink ref="F159" r:id="rId18" display="https://podminky.urs.cz/item/CS_URS_2024_02/619991011"/>
    <hyperlink ref="F161" r:id="rId19" display="https://podminky.urs.cz/item/CS_URS_2024_02/619995001"/>
    <hyperlink ref="F163" r:id="rId20" display="https://podminky.urs.cz/item/CS_URS_2024_01/619999031"/>
    <hyperlink ref="F165" r:id="rId21" display="https://podminky.urs.cz/item/CS_URS_2024_02/631311125"/>
    <hyperlink ref="F168" r:id="rId22" display="https://podminky.urs.cz/item/CS_URS_2024_02/631319012"/>
    <hyperlink ref="F170" r:id="rId23" display="https://podminky.urs.cz/item/CS_URS_2024_02/631319173"/>
    <hyperlink ref="F172" r:id="rId24" display="https://podminky.urs.cz/item/CS_URS_2024_02/631319196"/>
    <hyperlink ref="F174" r:id="rId25" display="https://podminky.urs.cz/item/CS_URS_2024_02/632451024"/>
    <hyperlink ref="F176" r:id="rId26" display="https://podminky.urs.cz/item/CS_URS_2024_02/460941323"/>
    <hyperlink ref="F178" r:id="rId27" display="https://podminky.urs.cz/item/CS_URS_2024_02/632451111"/>
    <hyperlink ref="F181" r:id="rId28" display="https://podminky.urs.cz/item/CS_URS_2024_02/632451234"/>
    <hyperlink ref="F185" r:id="rId29" display="https://podminky.urs.cz/item/CS_URS_2024_02/949101111"/>
    <hyperlink ref="F187" r:id="rId30" display="https://podminky.urs.cz/item/CS_URS_2024_02/952901105"/>
    <hyperlink ref="F189" r:id="rId31" display="https://podminky.urs.cz/item/CS_URS_2024_02/952901114"/>
    <hyperlink ref="F191" r:id="rId32" display="https://podminky.urs.cz/item/CS_URS_2024_02/952902031"/>
    <hyperlink ref="F193" r:id="rId33" display="https://podminky.urs.cz/item/CS_URS_2024_02/962031132"/>
    <hyperlink ref="F195" r:id="rId34" display="https://podminky.urs.cz/item/CS_URS_2024_02/965046111"/>
    <hyperlink ref="F197" r:id="rId35" display="https://podminky.urs.cz/item/CS_URS_2024_02/974031121"/>
    <hyperlink ref="F199" r:id="rId36" display="https://podminky.urs.cz/item/CS_URS_2024_02/974031132"/>
    <hyperlink ref="F201" r:id="rId37" display="https://podminky.urs.cz/item/CS_URS_2024_02/974031133"/>
    <hyperlink ref="F204" r:id="rId38" display="https://podminky.urs.cz/item/CS_URS_2024_02/977343111"/>
    <hyperlink ref="F206" r:id="rId39" display="https://podminky.urs.cz/item/CS_URS_2024_02/977343212"/>
    <hyperlink ref="F213" r:id="rId40" display="https://podminky.urs.cz/item/CS_URS_2024_02/978021191"/>
    <hyperlink ref="F222" r:id="rId41" display="https://podminky.urs.cz/item/CS_URS_2024_02/978023411"/>
    <hyperlink ref="F224" r:id="rId42" display="https://podminky.urs.cz/item/CS_URS_2024_02/978035117"/>
    <hyperlink ref="F227" r:id="rId43" display="https://podminky.urs.cz/item/CS_URS_2024_02/997002511"/>
    <hyperlink ref="F229" r:id="rId44" display="https://podminky.urs.cz/item/CS_URS_2024_02/997002519"/>
    <hyperlink ref="F232" r:id="rId45" display="https://podminky.urs.cz/item/CS_URS_2024_02/997002611"/>
    <hyperlink ref="F234" r:id="rId46" display="https://podminky.urs.cz/item/CS_URS_2024_02/997013151"/>
    <hyperlink ref="F236" r:id="rId47" display="https://podminky.urs.cz/item/CS_URS_2024_02/997013219"/>
    <hyperlink ref="F238" r:id="rId48" display="https://podminky.urs.cz/item/CS_URS_2024_02/997013609"/>
    <hyperlink ref="F240" r:id="rId49" display="https://podminky.urs.cz/item/CS_URS_2024_02/997013813"/>
    <hyperlink ref="F243" r:id="rId50" display="https://podminky.urs.cz/item/CS_URS_2024_02/998018001"/>
    <hyperlink ref="F247" r:id="rId51" display="https://podminky.urs.cz/item/CS_URS_2024_02/711113117"/>
    <hyperlink ref="F249" r:id="rId52" display="https://podminky.urs.cz/item/CS_URS_2024_02/711113127"/>
    <hyperlink ref="F252" r:id="rId53" display="https://podminky.urs.cz/item/CS_URS_2024_02/711199101"/>
    <hyperlink ref="F256" r:id="rId54" display="https://podminky.urs.cz/item/CS_URS_2024_02/998711201"/>
    <hyperlink ref="F259" r:id="rId55" display="https://podminky.urs.cz/item/CS_URS_2024_02/775511800"/>
    <hyperlink ref="F261" r:id="rId56" display="https://podminky.urs.cz/item/CS_URS_2024_02/998775311"/>
    <hyperlink ref="F264" r:id="rId57" display="https://podminky.urs.cz/item/CS_URS_2024_02/721174043"/>
    <hyperlink ref="F266" r:id="rId58" display="https://podminky.urs.cz/item/CS_URS_2024_02/721174045"/>
    <hyperlink ref="F268" r:id="rId59" display="https://podminky.urs.cz/item/CS_URS_2024_02/721194105"/>
    <hyperlink ref="F270" r:id="rId60" display="https://podminky.urs.cz/item/CS_URS_2024_02/721229111"/>
    <hyperlink ref="F273" r:id="rId61" display="https://podminky.urs.cz/item/CS_URS_2024_02/721290111"/>
    <hyperlink ref="F275" r:id="rId62" display="https://podminky.urs.cz/item/CS_URS_2024_02/998721201"/>
    <hyperlink ref="F279" r:id="rId63" display="https://podminky.urs.cz/item/CS_URS_2024_02/722176112"/>
    <hyperlink ref="F288" r:id="rId64" display="https://podminky.urs.cz/item/CS_URS_2024_02/722181211"/>
    <hyperlink ref="F290" r:id="rId65" display="https://podminky.urs.cz/item/CS_URS_2024_02/722220111"/>
    <hyperlink ref="F292" r:id="rId66" display="https://podminky.urs.cz/item/CS_URS_2024_02/722220121"/>
    <hyperlink ref="F294" r:id="rId67" display="https://podminky.urs.cz/item/CS_URS_2024_02/722290234"/>
    <hyperlink ref="F298" r:id="rId68" display="https://podminky.urs.cz/item/CS_URS_2024_02/998722201"/>
    <hyperlink ref="F301" r:id="rId69" display="https://podminky.urs.cz/item/CS_URS_2024_02/725110811"/>
    <hyperlink ref="F304" r:id="rId70" display="https://podminky.urs.cz/item/CS_URS_2024_02/725112022"/>
    <hyperlink ref="F307" r:id="rId71" display="https://podminky.urs.cz/item/CS_URS_2024_02/725210821"/>
    <hyperlink ref="F309" r:id="rId72" display="https://podminky.urs.cz/item/CS_URS_2024_02/725211601"/>
    <hyperlink ref="F311" r:id="rId73" display="https://podminky.urs.cz/item/CS_URS_2024_02/725240811"/>
    <hyperlink ref="F313" r:id="rId74" display="https://podminky.urs.cz/item/CS_URS_2024_02/725240812"/>
    <hyperlink ref="F315" r:id="rId75" display="https://podminky.urs.cz/item/CS_URS_2024_02/725241111"/>
    <hyperlink ref="F317" r:id="rId76" display="https://podminky.urs.cz/item/CS_URS_2024_02/725244214"/>
    <hyperlink ref="F319" r:id="rId77" display="https://podminky.urs.cz/item/CS_URS_2024_02/725310823"/>
    <hyperlink ref="F321" r:id="rId78" display="https://podminky.urs.cz/item/CS_URS_2024_02/725319111"/>
    <hyperlink ref="F324" r:id="rId79" display="https://podminky.urs.cz/item/CS_URS_2024_02/725530811"/>
    <hyperlink ref="F326" r:id="rId80" display="https://podminky.urs.cz/item/CS_URS_2024_02/725530823"/>
    <hyperlink ref="F328" r:id="rId81" display="https://podminky.urs.cz/item/CS_URS_2024_02/725532101"/>
    <hyperlink ref="F330" r:id="rId82" display="https://podminky.urs.cz/item/CS_URS_2024_02/725532116"/>
    <hyperlink ref="F332" r:id="rId83" display="https://podminky.urs.cz/item/CS_URS_2024_02/725819202"/>
    <hyperlink ref="F335" r:id="rId84" display="https://podminky.urs.cz/item/CS_URS_2024_02/725820801"/>
    <hyperlink ref="F337" r:id="rId85" display="https://podminky.urs.cz/item/CS_URS_2024_02/725822656"/>
    <hyperlink ref="F339" r:id="rId86" display="https://podminky.urs.cz/item/CS_URS_2024_02/725829131.1"/>
    <hyperlink ref="F342" r:id="rId87" display="https://podminky.urs.cz/item/CS_URS_2024_02/725839101"/>
    <hyperlink ref="F345" r:id="rId88" display="https://podminky.urs.cz/item/CS_URS_2024_02/725840850"/>
    <hyperlink ref="F347" r:id="rId89" display="https://podminky.urs.cz/item/CS_URS_2024_02/725869218"/>
    <hyperlink ref="F351" r:id="rId90" display="https://podminky.urs.cz/item/CS_URS_2024_02/998725201"/>
    <hyperlink ref="F355" r:id="rId91" display="https://podminky.urs.cz/item/CS_URS_2024_02/998726211"/>
    <hyperlink ref="F358" r:id="rId92" display="https://podminky.urs.cz/item/CS_URS_2024_02/731200823"/>
    <hyperlink ref="F360" r:id="rId93" display="https://podminky.urs.cz/item/CS_URS_2024_02/731251112"/>
    <hyperlink ref="F362" r:id="rId94" display="https://podminky.urs.cz/item/CS_URS_2024_02/998731201"/>
    <hyperlink ref="F365" r:id="rId95" display="https://podminky.urs.cz/item/CS_URS_2024_02/733110806"/>
    <hyperlink ref="F368" r:id="rId96" display="https://podminky.urs.cz/item/CS_URS_2024_02/733120815"/>
    <hyperlink ref="F370" r:id="rId97" display="https://podminky.urs.cz/item/CS_URS_2024_02/733221102"/>
    <hyperlink ref="F372" r:id="rId98" display="https://podminky.urs.cz/item/CS_URS_2024_02/733221103"/>
    <hyperlink ref="F374" r:id="rId99" display="https://podminky.urs.cz/item/CS_URS_2024_02/733231111"/>
    <hyperlink ref="F376" r:id="rId100" display="https://podminky.urs.cz/item/CS_URS_2024_02/733291101"/>
    <hyperlink ref="F378" r:id="rId101" display="https://podminky.urs.cz/item/CS_URS_2024_02/733811221"/>
    <hyperlink ref="F381" r:id="rId102" display="https://podminky.urs.cz/item/CS_URS_2024_02/734121311"/>
    <hyperlink ref="F383" r:id="rId103" display="https://podminky.urs.cz/item/CS_URS_2024_02/736130252"/>
    <hyperlink ref="F386" r:id="rId104" display="https://podminky.urs.cz/item/CS_URS_2024_02/734163441"/>
    <hyperlink ref="F389" r:id="rId105" display="https://podminky.urs.cz/item/CS_URS_2024_01/734222812"/>
    <hyperlink ref="F391" r:id="rId106" display="https://podminky.urs.cz/item/CS_URS_2024_02/734221554"/>
    <hyperlink ref="F393" r:id="rId107" display="https://podminky.urs.cz/item/CS_URS_2024_02/734229143"/>
    <hyperlink ref="F395" r:id="rId108" display="https://podminky.urs.cz/item/CS_URS_2024_02/734291123"/>
    <hyperlink ref="F397" r:id="rId109" display="https://podminky.urs.cz/item/CS_URS_2024_02/734292717"/>
    <hyperlink ref="F399" r:id="rId110" display="https://podminky.urs.cz/item/CS_URS_2024_02/734292723"/>
    <hyperlink ref="F401" r:id="rId111" display="https://podminky.urs.cz/item/CS_URS_2024_02/998734201"/>
    <hyperlink ref="F404" r:id="rId112" display="https://podminky.urs.cz/item/CS_URS_2024_02/735151822"/>
    <hyperlink ref="F406" r:id="rId113" display="https://podminky.urs.cz/item/CS_URS_2024_02/735152372"/>
    <hyperlink ref="F408" r:id="rId114" display="https://podminky.urs.cz/item/CS_URS_2024_02/735152379"/>
    <hyperlink ref="F410" r:id="rId115" display="https://podminky.urs.cz/item/CS_URS_2024_02/735160123"/>
    <hyperlink ref="F412" r:id="rId116" display="https://podminky.urs.cz/item/CS_URS_2024_02/998735201"/>
    <hyperlink ref="F415" r:id="rId117" display="https://podminky.urs.cz/item/CS_URS_2024_02/741112002"/>
    <hyperlink ref="F418" r:id="rId118" display="https://podminky.urs.cz/item/CS_URS_2024_02/741122015"/>
    <hyperlink ref="F427" r:id="rId119" display="https://podminky.urs.cz/item/CS_URS_2024_02/741122016"/>
    <hyperlink ref="F436" r:id="rId120" display="https://podminky.urs.cz/item/CS_URS_2024_02/741122031"/>
    <hyperlink ref="F441" r:id="rId121" display="https://podminky.urs.cz/item/CS_URS_2022_02/741125811"/>
    <hyperlink ref="F443" r:id="rId122" display="https://podminky.urs.cz/item/CS_URS_2024_02/741136201"/>
    <hyperlink ref="F445" r:id="rId123" display="https://podminky.urs.cz/item/CS_URS_2024_02/741210001"/>
    <hyperlink ref="F448" r:id="rId124" display="https://podminky.urs.cz/item/CS_URS_2024_02/741310111"/>
    <hyperlink ref="F450" r:id="rId125" display="https://podminky.urs.cz/item/CS_URS_2024_02/741313001"/>
    <hyperlink ref="F454" r:id="rId126" display="https://podminky.urs.cz/item/CS_URS_2024_02/741370002"/>
    <hyperlink ref="F457" r:id="rId127" display="https://podminky.urs.cz/item/CS_URS_2024_02/741810001"/>
    <hyperlink ref="F459" r:id="rId128" display="https://podminky.urs.cz/item/CS_URS_2024_02/998741201"/>
    <hyperlink ref="F462" r:id="rId129" display="https://podminky.urs.cz/item/CS_URS_2024_02/742121001"/>
    <hyperlink ref="F467" r:id="rId130" display="https://podminky.urs.cz/item/CS_URS_2024_02/742210121"/>
    <hyperlink ref="F470" r:id="rId131" display="https://podminky.urs.cz/item/CS_URS_2024_02/742310001"/>
    <hyperlink ref="F473" r:id="rId132" display="https://podminky.urs.cz/item/CS_URS_2024_02/742420121"/>
    <hyperlink ref="F475" r:id="rId133" display="https://podminky.urs.cz/item/CS_URS_2024_02/998742201"/>
    <hyperlink ref="F478" r:id="rId134" display="https://podminky.urs.cz/item/CS_URS_2024_02/751111051"/>
    <hyperlink ref="F481" r:id="rId135" display="https://podminky.urs.cz/item/CS_URS_2024_02/751377011"/>
    <hyperlink ref="F484" r:id="rId136" display="https://podminky.urs.cz/item/CS_URS_2024_02/751537012"/>
    <hyperlink ref="F488" r:id="rId137" display="https://podminky.urs.cz/item/CS_URS_2024_02/998751201"/>
    <hyperlink ref="F491" r:id="rId138" display="https://podminky.urs.cz/item/CS_URS_2024_02/763131451"/>
    <hyperlink ref="F493" r:id="rId139" display="https://podminky.urs.cz/item/CS_URS_2024_02/998763100"/>
    <hyperlink ref="F496" r:id="rId140" display="https://podminky.urs.cz/item/CS_URS_2024_02/766491851"/>
    <hyperlink ref="F498" r:id="rId141" display="https://podminky.urs.cz/item/CS_URS_2024_02/766621921"/>
    <hyperlink ref="F501" r:id="rId142" display="https://podminky.urs.cz/item/CS_URS_2024_02/766660002"/>
    <hyperlink ref="F503" r:id="rId143" display="https://podminky.urs.cz/item/CS_URS_2024_02/766660131"/>
    <hyperlink ref="F506" r:id="rId144" display="https://podminky.urs.cz/item/CS_URS_2024_02/766660723"/>
    <hyperlink ref="F508" r:id="rId145" display="https://podminky.urs.cz/item/CS_URS_2024_02/766660728"/>
    <hyperlink ref="F510" r:id="rId146" display="https://podminky.urs.cz/item/CS_URS_2024_02/766661912"/>
    <hyperlink ref="F519" r:id="rId147" display="https://podminky.urs.cz/item/CS_URS_2024_02/766663915"/>
    <hyperlink ref="F521" r:id="rId148" display="https://podminky.urs.cz/item/CS_URS_2024_02/766691914"/>
    <hyperlink ref="F523" r:id="rId149" display="https://podminky.urs.cz/item/CS_URS_2024_02/766692112"/>
    <hyperlink ref="F526" r:id="rId150" display="https://podminky.urs.cz/item/CS_URS_2024_02/766695212"/>
    <hyperlink ref="F531" r:id="rId151" display="https://podminky.urs.cz/item/CS_URS_2024_02/766811222"/>
    <hyperlink ref="F533" r:id="rId152" display="https://podminky.urs.cz/item/CS_URS_2024_02/766811223"/>
    <hyperlink ref="F536" r:id="rId153" display="https://podminky.urs.cz/item/CS_URS_2024_02/766812840"/>
    <hyperlink ref="F538" r:id="rId154" display="https://podminky.urs.cz/item/CS_URS_2024_02/766821112"/>
    <hyperlink ref="F541" r:id="rId155" display="https://podminky.urs.cz/item/CS_URS_2024_02/766825811"/>
    <hyperlink ref="F543" r:id="rId156" display="https://podminky.urs.cz/item/CS_URS_2024_02/998766201"/>
    <hyperlink ref="F546" r:id="rId157" display="https://podminky.urs.cz/item/CS_URS_2024_02/767612915"/>
    <hyperlink ref="F548" r:id="rId158" display="https://podminky.urs.cz/item/CS_URS_2024_02/998767201"/>
    <hyperlink ref="F551" r:id="rId159" display="https://podminky.urs.cz/item/CS_URS_2024_02/771121011"/>
    <hyperlink ref="F554" r:id="rId160" display="https://podminky.urs.cz/item/CS_URS_2024_02/771151013"/>
    <hyperlink ref="F556" r:id="rId161" display="https://podminky.urs.cz/item/CS_URS_2024_02/771573810"/>
    <hyperlink ref="F558" r:id="rId162" display="https://podminky.urs.cz/item/CS_URS_2024_02/771574113"/>
    <hyperlink ref="F563" r:id="rId163" display="https://podminky.urs.cz/item/CS_URS_2024_02/771577151"/>
    <hyperlink ref="F565" r:id="rId164" display="https://podminky.urs.cz/item/CS_URS_2024_02/771577152"/>
    <hyperlink ref="F567" r:id="rId165" display="https://podminky.urs.cz/item/CS_URS_2024_02/771591115"/>
    <hyperlink ref="F569" r:id="rId166" display="https://podminky.urs.cz/item/CS_URS_2024_02/771592011"/>
    <hyperlink ref="F571" r:id="rId167" display="https://podminky.urs.cz/item/CS_URS_2024_02/998771201"/>
    <hyperlink ref="F574" r:id="rId168" display="https://podminky.urs.cz/item/CS_URS_2024_02/776111116"/>
    <hyperlink ref="F576" r:id="rId169" display="https://podminky.urs.cz/item/CS_URS_2024_02/776121112"/>
    <hyperlink ref="F578" r:id="rId170" display="https://podminky.urs.cz/item/CS_URS_2024_02/776141112"/>
    <hyperlink ref="F580" r:id="rId171" display="https://podminky.urs.cz/item/CS_URS_2024_02/776201812"/>
    <hyperlink ref="F582" r:id="rId172" display="https://podminky.urs.cz/item/CS_URS_2024_02/776221111"/>
    <hyperlink ref="F586" r:id="rId173" display="https://podminky.urs.cz/item/CS_URS_2024_02/776223111"/>
    <hyperlink ref="F588" r:id="rId174" display="https://podminky.urs.cz/item/CS_URS_2024_02/776410811"/>
    <hyperlink ref="F590" r:id="rId175" display="https://podminky.urs.cz/item/CS_URS_2024_02/776411111"/>
    <hyperlink ref="F594" r:id="rId176" display="https://podminky.urs.cz/item/CS_URS_2024_02/998776201"/>
    <hyperlink ref="F597" r:id="rId177" display="https://podminky.urs.cz/item/CS_URS_2024_02/781121011"/>
    <hyperlink ref="F599" r:id="rId178" display="https://podminky.urs.cz/item/CS_URS_2024_02/781471810"/>
    <hyperlink ref="F601" r:id="rId179" display="https://podminky.urs.cz/item/CS_URS_2024_02/781474113"/>
    <hyperlink ref="F612" r:id="rId180" display="https://podminky.urs.cz/item/CS_URS_2024_02/781491822"/>
    <hyperlink ref="F616" r:id="rId181" display="https://podminky.urs.cz/item/CS_URS_2024_02/781493611"/>
    <hyperlink ref="F619" r:id="rId182" display="https://podminky.urs.cz/item/CS_URS_2024_02/781495115"/>
    <hyperlink ref="F621" r:id="rId183" display="https://podminky.urs.cz/item/CS_URS_2024_02/781495211"/>
    <hyperlink ref="F623" r:id="rId184" display="https://podminky.urs.cz/item/CS_URS_2024_02/998781201"/>
    <hyperlink ref="F626" r:id="rId185" display="https://podminky.urs.cz/item/CS_URS_2024_02/783000125"/>
    <hyperlink ref="F629" r:id="rId186" display="https://podminky.urs.cz/item/CS_URS_2024_02/783101203"/>
    <hyperlink ref="F640" r:id="rId187" display="https://podminky.urs.cz/item/CS_URS_2024_02/783101403"/>
    <hyperlink ref="F642" r:id="rId188" display="https://podminky.urs.cz/item/CS_URS_2024_02/783106805"/>
    <hyperlink ref="F644" r:id="rId189" display="https://podminky.urs.cz/item/CS_URS_2024_02/783114101"/>
    <hyperlink ref="F646" r:id="rId190" display="https://podminky.urs.cz/item/CS_URS_2024_02/783117101"/>
    <hyperlink ref="F648" r:id="rId191" display="https://podminky.urs.cz/item/CS_URS_2024_02/783122131"/>
    <hyperlink ref="F650" r:id="rId192" display="https://podminky.urs.cz/item/CS_URS_2024_02/783162201"/>
    <hyperlink ref="F652" r:id="rId193" display="https://podminky.urs.cz/item/CS_URS_2024_02/783301303"/>
    <hyperlink ref="F655" r:id="rId194" display="https://podminky.urs.cz/item/CS_URS_2024_02/783301313"/>
    <hyperlink ref="F657" r:id="rId195" display="https://podminky.urs.cz/item/CS_URS_2024_02/783315101"/>
    <hyperlink ref="F659" r:id="rId196" display="https://podminky.urs.cz/item/CS_URS_2024_02/783317101"/>
    <hyperlink ref="F661" r:id="rId197" display="https://podminky.urs.cz/item/CS_URS_2024_02/783322101"/>
    <hyperlink ref="F664" r:id="rId198" display="https://podminky.urs.cz/item/CS_URS_2024_02/784111011"/>
    <hyperlink ref="F666" r:id="rId199" display="https://podminky.urs.cz/item/CS_URS_2024_02/784111031"/>
    <hyperlink ref="F668" r:id="rId200" display="https://podminky.urs.cz/item/CS_URS_2024_02/784151011"/>
    <hyperlink ref="F670" r:id="rId201" display="https://podminky.urs.cz/item/CS_URS_2024_02/784171101"/>
    <hyperlink ref="F674" r:id="rId202" display="https://podminky.urs.cz/item/CS_URS_2024_02/784181131"/>
    <hyperlink ref="F676" r:id="rId203" display="https://podminky.urs.cz/item/CS_URS_2024_02/784325231"/>
    <hyperlink ref="F680" r:id="rId204" display="https://podminky.urs.cz/item/CS_URS_2022_02/024003001"/>
    <hyperlink ref="F683" r:id="rId205" display="https://podminky.urs.cz/item/CS_URS_2024_01/044002000"/>
    <hyperlink ref="F686" r:id="rId206" display="https://podminky.urs.cz/item/CS_URS_2022_02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7" customFormat="1" ht="45" customHeight="1">
      <c r="B3" s="285"/>
      <c r="C3" s="286" t="s">
        <v>1489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1490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1491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1492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1493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1494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1495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1496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1497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1498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1499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78</v>
      </c>
      <c r="F18" s="292" t="s">
        <v>1500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1501</v>
      </c>
      <c r="F19" s="292" t="s">
        <v>1502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1503</v>
      </c>
      <c r="F20" s="292" t="s">
        <v>1504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1505</v>
      </c>
      <c r="F21" s="292" t="s">
        <v>1506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1507</v>
      </c>
      <c r="F22" s="292" t="s">
        <v>1508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1509</v>
      </c>
      <c r="F23" s="292" t="s">
        <v>1510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1511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1512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1513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1514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1515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1516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1517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1518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1519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123</v>
      </c>
      <c r="F36" s="292"/>
      <c r="G36" s="292" t="s">
        <v>1520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1521</v>
      </c>
      <c r="F37" s="292"/>
      <c r="G37" s="292" t="s">
        <v>1522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52</v>
      </c>
      <c r="F38" s="292"/>
      <c r="G38" s="292" t="s">
        <v>1523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53</v>
      </c>
      <c r="F39" s="292"/>
      <c r="G39" s="292" t="s">
        <v>1524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124</v>
      </c>
      <c r="F40" s="292"/>
      <c r="G40" s="292" t="s">
        <v>1525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125</v>
      </c>
      <c r="F41" s="292"/>
      <c r="G41" s="292" t="s">
        <v>1526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1527</v>
      </c>
      <c r="F42" s="292"/>
      <c r="G42" s="292" t="s">
        <v>1528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1529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1530</v>
      </c>
      <c r="F44" s="292"/>
      <c r="G44" s="292" t="s">
        <v>1531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127</v>
      </c>
      <c r="F45" s="292"/>
      <c r="G45" s="292" t="s">
        <v>1532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1533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1534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1535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1536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1537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1538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1539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1540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1541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1542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1543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1544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1545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1546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1547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1548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1549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1550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1551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1552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1553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1554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1555</v>
      </c>
      <c r="D76" s="310"/>
      <c r="E76" s="310"/>
      <c r="F76" s="310" t="s">
        <v>1556</v>
      </c>
      <c r="G76" s="311"/>
      <c r="H76" s="310" t="s">
        <v>53</v>
      </c>
      <c r="I76" s="310" t="s">
        <v>56</v>
      </c>
      <c r="J76" s="310" t="s">
        <v>1557</v>
      </c>
      <c r="K76" s="309"/>
    </row>
    <row r="77" s="1" customFormat="1" ht="17.25" customHeight="1">
      <c r="B77" s="307"/>
      <c r="C77" s="312" t="s">
        <v>1558</v>
      </c>
      <c r="D77" s="312"/>
      <c r="E77" s="312"/>
      <c r="F77" s="313" t="s">
        <v>1559</v>
      </c>
      <c r="G77" s="314"/>
      <c r="H77" s="312"/>
      <c r="I77" s="312"/>
      <c r="J77" s="312" t="s">
        <v>1560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52</v>
      </c>
      <c r="D79" s="317"/>
      <c r="E79" s="317"/>
      <c r="F79" s="318" t="s">
        <v>1561</v>
      </c>
      <c r="G79" s="319"/>
      <c r="H79" s="295" t="s">
        <v>1562</v>
      </c>
      <c r="I79" s="295" t="s">
        <v>1563</v>
      </c>
      <c r="J79" s="295">
        <v>20</v>
      </c>
      <c r="K79" s="309"/>
    </row>
    <row r="80" s="1" customFormat="1" ht="15" customHeight="1">
      <c r="B80" s="307"/>
      <c r="C80" s="295" t="s">
        <v>1564</v>
      </c>
      <c r="D80" s="295"/>
      <c r="E80" s="295"/>
      <c r="F80" s="318" t="s">
        <v>1561</v>
      </c>
      <c r="G80" s="319"/>
      <c r="H80" s="295" t="s">
        <v>1565</v>
      </c>
      <c r="I80" s="295" t="s">
        <v>1563</v>
      </c>
      <c r="J80" s="295">
        <v>120</v>
      </c>
      <c r="K80" s="309"/>
    </row>
    <row r="81" s="1" customFormat="1" ht="15" customHeight="1">
      <c r="B81" s="320"/>
      <c r="C81" s="295" t="s">
        <v>1566</v>
      </c>
      <c r="D81" s="295"/>
      <c r="E81" s="295"/>
      <c r="F81" s="318" t="s">
        <v>1567</v>
      </c>
      <c r="G81" s="319"/>
      <c r="H81" s="295" t="s">
        <v>1568</v>
      </c>
      <c r="I81" s="295" t="s">
        <v>1563</v>
      </c>
      <c r="J81" s="295">
        <v>50</v>
      </c>
      <c r="K81" s="309"/>
    </row>
    <row r="82" s="1" customFormat="1" ht="15" customHeight="1">
      <c r="B82" s="320"/>
      <c r="C82" s="295" t="s">
        <v>1569</v>
      </c>
      <c r="D82" s="295"/>
      <c r="E82" s="295"/>
      <c r="F82" s="318" t="s">
        <v>1561</v>
      </c>
      <c r="G82" s="319"/>
      <c r="H82" s="295" t="s">
        <v>1570</v>
      </c>
      <c r="I82" s="295" t="s">
        <v>1571</v>
      </c>
      <c r="J82" s="295"/>
      <c r="K82" s="309"/>
    </row>
    <row r="83" s="1" customFormat="1" ht="15" customHeight="1">
      <c r="B83" s="320"/>
      <c r="C83" s="321" t="s">
        <v>1572</v>
      </c>
      <c r="D83" s="321"/>
      <c r="E83" s="321"/>
      <c r="F83" s="322" t="s">
        <v>1567</v>
      </c>
      <c r="G83" s="321"/>
      <c r="H83" s="321" t="s">
        <v>1573</v>
      </c>
      <c r="I83" s="321" t="s">
        <v>1563</v>
      </c>
      <c r="J83" s="321">
        <v>15</v>
      </c>
      <c r="K83" s="309"/>
    </row>
    <row r="84" s="1" customFormat="1" ht="15" customHeight="1">
      <c r="B84" s="320"/>
      <c r="C84" s="321" t="s">
        <v>1574</v>
      </c>
      <c r="D84" s="321"/>
      <c r="E84" s="321"/>
      <c r="F84" s="322" t="s">
        <v>1567</v>
      </c>
      <c r="G84" s="321"/>
      <c r="H84" s="321" t="s">
        <v>1575</v>
      </c>
      <c r="I84" s="321" t="s">
        <v>1563</v>
      </c>
      <c r="J84" s="321">
        <v>15</v>
      </c>
      <c r="K84" s="309"/>
    </row>
    <row r="85" s="1" customFormat="1" ht="15" customHeight="1">
      <c r="B85" s="320"/>
      <c r="C85" s="321" t="s">
        <v>1576</v>
      </c>
      <c r="D85" s="321"/>
      <c r="E85" s="321"/>
      <c r="F85" s="322" t="s">
        <v>1567</v>
      </c>
      <c r="G85" s="321"/>
      <c r="H85" s="321" t="s">
        <v>1577</v>
      </c>
      <c r="I85" s="321" t="s">
        <v>1563</v>
      </c>
      <c r="J85" s="321">
        <v>20</v>
      </c>
      <c r="K85" s="309"/>
    </row>
    <row r="86" s="1" customFormat="1" ht="15" customHeight="1">
      <c r="B86" s="320"/>
      <c r="C86" s="321" t="s">
        <v>1578</v>
      </c>
      <c r="D86" s="321"/>
      <c r="E86" s="321"/>
      <c r="F86" s="322" t="s">
        <v>1567</v>
      </c>
      <c r="G86" s="321"/>
      <c r="H86" s="321" t="s">
        <v>1579</v>
      </c>
      <c r="I86" s="321" t="s">
        <v>1563</v>
      </c>
      <c r="J86" s="321">
        <v>20</v>
      </c>
      <c r="K86" s="309"/>
    </row>
    <row r="87" s="1" customFormat="1" ht="15" customHeight="1">
      <c r="B87" s="320"/>
      <c r="C87" s="295" t="s">
        <v>1580</v>
      </c>
      <c r="D87" s="295"/>
      <c r="E87" s="295"/>
      <c r="F87" s="318" t="s">
        <v>1567</v>
      </c>
      <c r="G87" s="319"/>
      <c r="H87" s="295" t="s">
        <v>1581</v>
      </c>
      <c r="I87" s="295" t="s">
        <v>1563</v>
      </c>
      <c r="J87" s="295">
        <v>50</v>
      </c>
      <c r="K87" s="309"/>
    </row>
    <row r="88" s="1" customFormat="1" ht="15" customHeight="1">
      <c r="B88" s="320"/>
      <c r="C88" s="295" t="s">
        <v>1582</v>
      </c>
      <c r="D88" s="295"/>
      <c r="E88" s="295"/>
      <c r="F88" s="318" t="s">
        <v>1567</v>
      </c>
      <c r="G88" s="319"/>
      <c r="H88" s="295" t="s">
        <v>1583</v>
      </c>
      <c r="I88" s="295" t="s">
        <v>1563</v>
      </c>
      <c r="J88" s="295">
        <v>20</v>
      </c>
      <c r="K88" s="309"/>
    </row>
    <row r="89" s="1" customFormat="1" ht="15" customHeight="1">
      <c r="B89" s="320"/>
      <c r="C89" s="295" t="s">
        <v>1584</v>
      </c>
      <c r="D89" s="295"/>
      <c r="E89" s="295"/>
      <c r="F89" s="318" t="s">
        <v>1567</v>
      </c>
      <c r="G89" s="319"/>
      <c r="H89" s="295" t="s">
        <v>1585</v>
      </c>
      <c r="I89" s="295" t="s">
        <v>1563</v>
      </c>
      <c r="J89" s="295">
        <v>20</v>
      </c>
      <c r="K89" s="309"/>
    </row>
    <row r="90" s="1" customFormat="1" ht="15" customHeight="1">
      <c r="B90" s="320"/>
      <c r="C90" s="295" t="s">
        <v>1586</v>
      </c>
      <c r="D90" s="295"/>
      <c r="E90" s="295"/>
      <c r="F90" s="318" t="s">
        <v>1567</v>
      </c>
      <c r="G90" s="319"/>
      <c r="H90" s="295" t="s">
        <v>1587</v>
      </c>
      <c r="I90" s="295" t="s">
        <v>1563</v>
      </c>
      <c r="J90" s="295">
        <v>50</v>
      </c>
      <c r="K90" s="309"/>
    </row>
    <row r="91" s="1" customFormat="1" ht="15" customHeight="1">
      <c r="B91" s="320"/>
      <c r="C91" s="295" t="s">
        <v>1588</v>
      </c>
      <c r="D91" s="295"/>
      <c r="E91" s="295"/>
      <c r="F91" s="318" t="s">
        <v>1567</v>
      </c>
      <c r="G91" s="319"/>
      <c r="H91" s="295" t="s">
        <v>1588</v>
      </c>
      <c r="I91" s="295" t="s">
        <v>1563</v>
      </c>
      <c r="J91" s="295">
        <v>50</v>
      </c>
      <c r="K91" s="309"/>
    </row>
    <row r="92" s="1" customFormat="1" ht="15" customHeight="1">
      <c r="B92" s="320"/>
      <c r="C92" s="295" t="s">
        <v>1589</v>
      </c>
      <c r="D92" s="295"/>
      <c r="E92" s="295"/>
      <c r="F92" s="318" t="s">
        <v>1567</v>
      </c>
      <c r="G92" s="319"/>
      <c r="H92" s="295" t="s">
        <v>1590</v>
      </c>
      <c r="I92" s="295" t="s">
        <v>1563</v>
      </c>
      <c r="J92" s="295">
        <v>255</v>
      </c>
      <c r="K92" s="309"/>
    </row>
    <row r="93" s="1" customFormat="1" ht="15" customHeight="1">
      <c r="B93" s="320"/>
      <c r="C93" s="295" t="s">
        <v>1591</v>
      </c>
      <c r="D93" s="295"/>
      <c r="E93" s="295"/>
      <c r="F93" s="318" t="s">
        <v>1561</v>
      </c>
      <c r="G93" s="319"/>
      <c r="H93" s="295" t="s">
        <v>1592</v>
      </c>
      <c r="I93" s="295" t="s">
        <v>1593</v>
      </c>
      <c r="J93" s="295"/>
      <c r="K93" s="309"/>
    </row>
    <row r="94" s="1" customFormat="1" ht="15" customHeight="1">
      <c r="B94" s="320"/>
      <c r="C94" s="295" t="s">
        <v>1594</v>
      </c>
      <c r="D94" s="295"/>
      <c r="E94" s="295"/>
      <c r="F94" s="318" t="s">
        <v>1561</v>
      </c>
      <c r="G94" s="319"/>
      <c r="H94" s="295" t="s">
        <v>1595</v>
      </c>
      <c r="I94" s="295" t="s">
        <v>1596</v>
      </c>
      <c r="J94" s="295"/>
      <c r="K94" s="309"/>
    </row>
    <row r="95" s="1" customFormat="1" ht="15" customHeight="1">
      <c r="B95" s="320"/>
      <c r="C95" s="295" t="s">
        <v>1597</v>
      </c>
      <c r="D95" s="295"/>
      <c r="E95" s="295"/>
      <c r="F95" s="318" t="s">
        <v>1561</v>
      </c>
      <c r="G95" s="319"/>
      <c r="H95" s="295" t="s">
        <v>1597</v>
      </c>
      <c r="I95" s="295" t="s">
        <v>1596</v>
      </c>
      <c r="J95" s="295"/>
      <c r="K95" s="309"/>
    </row>
    <row r="96" s="1" customFormat="1" ht="15" customHeight="1">
      <c r="B96" s="320"/>
      <c r="C96" s="295" t="s">
        <v>37</v>
      </c>
      <c r="D96" s="295"/>
      <c r="E96" s="295"/>
      <c r="F96" s="318" t="s">
        <v>1561</v>
      </c>
      <c r="G96" s="319"/>
      <c r="H96" s="295" t="s">
        <v>1598</v>
      </c>
      <c r="I96" s="295" t="s">
        <v>1596</v>
      </c>
      <c r="J96" s="295"/>
      <c r="K96" s="309"/>
    </row>
    <row r="97" s="1" customFormat="1" ht="15" customHeight="1">
      <c r="B97" s="320"/>
      <c r="C97" s="295" t="s">
        <v>47</v>
      </c>
      <c r="D97" s="295"/>
      <c r="E97" s="295"/>
      <c r="F97" s="318" t="s">
        <v>1561</v>
      </c>
      <c r="G97" s="319"/>
      <c r="H97" s="295" t="s">
        <v>1599</v>
      </c>
      <c r="I97" s="295" t="s">
        <v>1596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1600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1555</v>
      </c>
      <c r="D103" s="310"/>
      <c r="E103" s="310"/>
      <c r="F103" s="310" t="s">
        <v>1556</v>
      </c>
      <c r="G103" s="311"/>
      <c r="H103" s="310" t="s">
        <v>53</v>
      </c>
      <c r="I103" s="310" t="s">
        <v>56</v>
      </c>
      <c r="J103" s="310" t="s">
        <v>1557</v>
      </c>
      <c r="K103" s="309"/>
    </row>
    <row r="104" s="1" customFormat="1" ht="17.25" customHeight="1">
      <c r="B104" s="307"/>
      <c r="C104" s="312" t="s">
        <v>1558</v>
      </c>
      <c r="D104" s="312"/>
      <c r="E104" s="312"/>
      <c r="F104" s="313" t="s">
        <v>1559</v>
      </c>
      <c r="G104" s="314"/>
      <c r="H104" s="312"/>
      <c r="I104" s="312"/>
      <c r="J104" s="312" t="s">
        <v>1560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52</v>
      </c>
      <c r="D106" s="317"/>
      <c r="E106" s="317"/>
      <c r="F106" s="318" t="s">
        <v>1561</v>
      </c>
      <c r="G106" s="295"/>
      <c r="H106" s="295" t="s">
        <v>1601</v>
      </c>
      <c r="I106" s="295" t="s">
        <v>1563</v>
      </c>
      <c r="J106" s="295">
        <v>20</v>
      </c>
      <c r="K106" s="309"/>
    </row>
    <row r="107" s="1" customFormat="1" ht="15" customHeight="1">
      <c r="B107" s="307"/>
      <c r="C107" s="295" t="s">
        <v>1564</v>
      </c>
      <c r="D107" s="295"/>
      <c r="E107" s="295"/>
      <c r="F107" s="318" t="s">
        <v>1561</v>
      </c>
      <c r="G107" s="295"/>
      <c r="H107" s="295" t="s">
        <v>1601</v>
      </c>
      <c r="I107" s="295" t="s">
        <v>1563</v>
      </c>
      <c r="J107" s="295">
        <v>120</v>
      </c>
      <c r="K107" s="309"/>
    </row>
    <row r="108" s="1" customFormat="1" ht="15" customHeight="1">
      <c r="B108" s="320"/>
      <c r="C108" s="295" t="s">
        <v>1566</v>
      </c>
      <c r="D108" s="295"/>
      <c r="E108" s="295"/>
      <c r="F108" s="318" t="s">
        <v>1567</v>
      </c>
      <c r="G108" s="295"/>
      <c r="H108" s="295" t="s">
        <v>1601</v>
      </c>
      <c r="I108" s="295" t="s">
        <v>1563</v>
      </c>
      <c r="J108" s="295">
        <v>50</v>
      </c>
      <c r="K108" s="309"/>
    </row>
    <row r="109" s="1" customFormat="1" ht="15" customHeight="1">
      <c r="B109" s="320"/>
      <c r="C109" s="295" t="s">
        <v>1569</v>
      </c>
      <c r="D109" s="295"/>
      <c r="E109" s="295"/>
      <c r="F109" s="318" t="s">
        <v>1561</v>
      </c>
      <c r="G109" s="295"/>
      <c r="H109" s="295" t="s">
        <v>1601</v>
      </c>
      <c r="I109" s="295" t="s">
        <v>1571</v>
      </c>
      <c r="J109" s="295"/>
      <c r="K109" s="309"/>
    </row>
    <row r="110" s="1" customFormat="1" ht="15" customHeight="1">
      <c r="B110" s="320"/>
      <c r="C110" s="295" t="s">
        <v>1580</v>
      </c>
      <c r="D110" s="295"/>
      <c r="E110" s="295"/>
      <c r="F110" s="318" t="s">
        <v>1567</v>
      </c>
      <c r="G110" s="295"/>
      <c r="H110" s="295" t="s">
        <v>1601</v>
      </c>
      <c r="I110" s="295" t="s">
        <v>1563</v>
      </c>
      <c r="J110" s="295">
        <v>50</v>
      </c>
      <c r="K110" s="309"/>
    </row>
    <row r="111" s="1" customFormat="1" ht="15" customHeight="1">
      <c r="B111" s="320"/>
      <c r="C111" s="295" t="s">
        <v>1588</v>
      </c>
      <c r="D111" s="295"/>
      <c r="E111" s="295"/>
      <c r="F111" s="318" t="s">
        <v>1567</v>
      </c>
      <c r="G111" s="295"/>
      <c r="H111" s="295" t="s">
        <v>1601</v>
      </c>
      <c r="I111" s="295" t="s">
        <v>1563</v>
      </c>
      <c r="J111" s="295">
        <v>50</v>
      </c>
      <c r="K111" s="309"/>
    </row>
    <row r="112" s="1" customFormat="1" ht="15" customHeight="1">
      <c r="B112" s="320"/>
      <c r="C112" s="295" t="s">
        <v>1586</v>
      </c>
      <c r="D112" s="295"/>
      <c r="E112" s="295"/>
      <c r="F112" s="318" t="s">
        <v>1567</v>
      </c>
      <c r="G112" s="295"/>
      <c r="H112" s="295" t="s">
        <v>1601</v>
      </c>
      <c r="I112" s="295" t="s">
        <v>1563</v>
      </c>
      <c r="J112" s="295">
        <v>50</v>
      </c>
      <c r="K112" s="309"/>
    </row>
    <row r="113" s="1" customFormat="1" ht="15" customHeight="1">
      <c r="B113" s="320"/>
      <c r="C113" s="295" t="s">
        <v>52</v>
      </c>
      <c r="D113" s="295"/>
      <c r="E113" s="295"/>
      <c r="F113" s="318" t="s">
        <v>1561</v>
      </c>
      <c r="G113" s="295"/>
      <c r="H113" s="295" t="s">
        <v>1602</v>
      </c>
      <c r="I113" s="295" t="s">
        <v>1563</v>
      </c>
      <c r="J113" s="295">
        <v>20</v>
      </c>
      <c r="K113" s="309"/>
    </row>
    <row r="114" s="1" customFormat="1" ht="15" customHeight="1">
      <c r="B114" s="320"/>
      <c r="C114" s="295" t="s">
        <v>1603</v>
      </c>
      <c r="D114" s="295"/>
      <c r="E114" s="295"/>
      <c r="F114" s="318" t="s">
        <v>1561</v>
      </c>
      <c r="G114" s="295"/>
      <c r="H114" s="295" t="s">
        <v>1604</v>
      </c>
      <c r="I114" s="295" t="s">
        <v>1563</v>
      </c>
      <c r="J114" s="295">
        <v>120</v>
      </c>
      <c r="K114" s="309"/>
    </row>
    <row r="115" s="1" customFormat="1" ht="15" customHeight="1">
      <c r="B115" s="320"/>
      <c r="C115" s="295" t="s">
        <v>37</v>
      </c>
      <c r="D115" s="295"/>
      <c r="E115" s="295"/>
      <c r="F115" s="318" t="s">
        <v>1561</v>
      </c>
      <c r="G115" s="295"/>
      <c r="H115" s="295" t="s">
        <v>1605</v>
      </c>
      <c r="I115" s="295" t="s">
        <v>1596</v>
      </c>
      <c r="J115" s="295"/>
      <c r="K115" s="309"/>
    </row>
    <row r="116" s="1" customFormat="1" ht="15" customHeight="1">
      <c r="B116" s="320"/>
      <c r="C116" s="295" t="s">
        <v>47</v>
      </c>
      <c r="D116" s="295"/>
      <c r="E116" s="295"/>
      <c r="F116" s="318" t="s">
        <v>1561</v>
      </c>
      <c r="G116" s="295"/>
      <c r="H116" s="295" t="s">
        <v>1606</v>
      </c>
      <c r="I116" s="295" t="s">
        <v>1596</v>
      </c>
      <c r="J116" s="295"/>
      <c r="K116" s="309"/>
    </row>
    <row r="117" s="1" customFormat="1" ht="15" customHeight="1">
      <c r="B117" s="320"/>
      <c r="C117" s="295" t="s">
        <v>56</v>
      </c>
      <c r="D117" s="295"/>
      <c r="E117" s="295"/>
      <c r="F117" s="318" t="s">
        <v>1561</v>
      </c>
      <c r="G117" s="295"/>
      <c r="H117" s="295" t="s">
        <v>1607</v>
      </c>
      <c r="I117" s="295" t="s">
        <v>1608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1609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1555</v>
      </c>
      <c r="D123" s="310"/>
      <c r="E123" s="310"/>
      <c r="F123" s="310" t="s">
        <v>1556</v>
      </c>
      <c r="G123" s="311"/>
      <c r="H123" s="310" t="s">
        <v>53</v>
      </c>
      <c r="I123" s="310" t="s">
        <v>56</v>
      </c>
      <c r="J123" s="310" t="s">
        <v>1557</v>
      </c>
      <c r="K123" s="339"/>
    </row>
    <row r="124" s="1" customFormat="1" ht="17.25" customHeight="1">
      <c r="B124" s="338"/>
      <c r="C124" s="312" t="s">
        <v>1558</v>
      </c>
      <c r="D124" s="312"/>
      <c r="E124" s="312"/>
      <c r="F124" s="313" t="s">
        <v>1559</v>
      </c>
      <c r="G124" s="314"/>
      <c r="H124" s="312"/>
      <c r="I124" s="312"/>
      <c r="J124" s="312" t="s">
        <v>1560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1564</v>
      </c>
      <c r="D126" s="317"/>
      <c r="E126" s="317"/>
      <c r="F126" s="318" t="s">
        <v>1561</v>
      </c>
      <c r="G126" s="295"/>
      <c r="H126" s="295" t="s">
        <v>1601</v>
      </c>
      <c r="I126" s="295" t="s">
        <v>1563</v>
      </c>
      <c r="J126" s="295">
        <v>120</v>
      </c>
      <c r="K126" s="343"/>
    </row>
    <row r="127" s="1" customFormat="1" ht="15" customHeight="1">
      <c r="B127" s="340"/>
      <c r="C127" s="295" t="s">
        <v>1610</v>
      </c>
      <c r="D127" s="295"/>
      <c r="E127" s="295"/>
      <c r="F127" s="318" t="s">
        <v>1561</v>
      </c>
      <c r="G127" s="295"/>
      <c r="H127" s="295" t="s">
        <v>1611</v>
      </c>
      <c r="I127" s="295" t="s">
        <v>1563</v>
      </c>
      <c r="J127" s="295" t="s">
        <v>1612</v>
      </c>
      <c r="K127" s="343"/>
    </row>
    <row r="128" s="1" customFormat="1" ht="15" customHeight="1">
      <c r="B128" s="340"/>
      <c r="C128" s="295" t="s">
        <v>1509</v>
      </c>
      <c r="D128" s="295"/>
      <c r="E128" s="295"/>
      <c r="F128" s="318" t="s">
        <v>1561</v>
      </c>
      <c r="G128" s="295"/>
      <c r="H128" s="295" t="s">
        <v>1613</v>
      </c>
      <c r="I128" s="295" t="s">
        <v>1563</v>
      </c>
      <c r="J128" s="295" t="s">
        <v>1612</v>
      </c>
      <c r="K128" s="343"/>
    </row>
    <row r="129" s="1" customFormat="1" ht="15" customHeight="1">
      <c r="B129" s="340"/>
      <c r="C129" s="295" t="s">
        <v>1572</v>
      </c>
      <c r="D129" s="295"/>
      <c r="E129" s="295"/>
      <c r="F129" s="318" t="s">
        <v>1567</v>
      </c>
      <c r="G129" s="295"/>
      <c r="H129" s="295" t="s">
        <v>1573</v>
      </c>
      <c r="I129" s="295" t="s">
        <v>1563</v>
      </c>
      <c r="J129" s="295">
        <v>15</v>
      </c>
      <c r="K129" s="343"/>
    </row>
    <row r="130" s="1" customFormat="1" ht="15" customHeight="1">
      <c r="B130" s="340"/>
      <c r="C130" s="321" t="s">
        <v>1574</v>
      </c>
      <c r="D130" s="321"/>
      <c r="E130" s="321"/>
      <c r="F130" s="322" t="s">
        <v>1567</v>
      </c>
      <c r="G130" s="321"/>
      <c r="H130" s="321" t="s">
        <v>1575</v>
      </c>
      <c r="I130" s="321" t="s">
        <v>1563</v>
      </c>
      <c r="J130" s="321">
        <v>15</v>
      </c>
      <c r="K130" s="343"/>
    </row>
    <row r="131" s="1" customFormat="1" ht="15" customHeight="1">
      <c r="B131" s="340"/>
      <c r="C131" s="321" t="s">
        <v>1576</v>
      </c>
      <c r="D131" s="321"/>
      <c r="E131" s="321"/>
      <c r="F131" s="322" t="s">
        <v>1567</v>
      </c>
      <c r="G131" s="321"/>
      <c r="H131" s="321" t="s">
        <v>1577</v>
      </c>
      <c r="I131" s="321" t="s">
        <v>1563</v>
      </c>
      <c r="J131" s="321">
        <v>20</v>
      </c>
      <c r="K131" s="343"/>
    </row>
    <row r="132" s="1" customFormat="1" ht="15" customHeight="1">
      <c r="B132" s="340"/>
      <c r="C132" s="321" t="s">
        <v>1578</v>
      </c>
      <c r="D132" s="321"/>
      <c r="E132" s="321"/>
      <c r="F132" s="322" t="s">
        <v>1567</v>
      </c>
      <c r="G132" s="321"/>
      <c r="H132" s="321" t="s">
        <v>1579</v>
      </c>
      <c r="I132" s="321" t="s">
        <v>1563</v>
      </c>
      <c r="J132" s="321">
        <v>20</v>
      </c>
      <c r="K132" s="343"/>
    </row>
    <row r="133" s="1" customFormat="1" ht="15" customHeight="1">
      <c r="B133" s="340"/>
      <c r="C133" s="295" t="s">
        <v>1566</v>
      </c>
      <c r="D133" s="295"/>
      <c r="E133" s="295"/>
      <c r="F133" s="318" t="s">
        <v>1567</v>
      </c>
      <c r="G133" s="295"/>
      <c r="H133" s="295" t="s">
        <v>1601</v>
      </c>
      <c r="I133" s="295" t="s">
        <v>1563</v>
      </c>
      <c r="J133" s="295">
        <v>50</v>
      </c>
      <c r="K133" s="343"/>
    </row>
    <row r="134" s="1" customFormat="1" ht="15" customHeight="1">
      <c r="B134" s="340"/>
      <c r="C134" s="295" t="s">
        <v>1580</v>
      </c>
      <c r="D134" s="295"/>
      <c r="E134" s="295"/>
      <c r="F134" s="318" t="s">
        <v>1567</v>
      </c>
      <c r="G134" s="295"/>
      <c r="H134" s="295" t="s">
        <v>1601</v>
      </c>
      <c r="I134" s="295" t="s">
        <v>1563</v>
      </c>
      <c r="J134" s="295">
        <v>50</v>
      </c>
      <c r="K134" s="343"/>
    </row>
    <row r="135" s="1" customFormat="1" ht="15" customHeight="1">
      <c r="B135" s="340"/>
      <c r="C135" s="295" t="s">
        <v>1586</v>
      </c>
      <c r="D135" s="295"/>
      <c r="E135" s="295"/>
      <c r="F135" s="318" t="s">
        <v>1567</v>
      </c>
      <c r="G135" s="295"/>
      <c r="H135" s="295" t="s">
        <v>1601</v>
      </c>
      <c r="I135" s="295" t="s">
        <v>1563</v>
      </c>
      <c r="J135" s="295">
        <v>50</v>
      </c>
      <c r="K135" s="343"/>
    </row>
    <row r="136" s="1" customFormat="1" ht="15" customHeight="1">
      <c r="B136" s="340"/>
      <c r="C136" s="295" t="s">
        <v>1588</v>
      </c>
      <c r="D136" s="295"/>
      <c r="E136" s="295"/>
      <c r="F136" s="318" t="s">
        <v>1567</v>
      </c>
      <c r="G136" s="295"/>
      <c r="H136" s="295" t="s">
        <v>1601</v>
      </c>
      <c r="I136" s="295" t="s">
        <v>1563</v>
      </c>
      <c r="J136" s="295">
        <v>50</v>
      </c>
      <c r="K136" s="343"/>
    </row>
    <row r="137" s="1" customFormat="1" ht="15" customHeight="1">
      <c r="B137" s="340"/>
      <c r="C137" s="295" t="s">
        <v>1589</v>
      </c>
      <c r="D137" s="295"/>
      <c r="E137" s="295"/>
      <c r="F137" s="318" t="s">
        <v>1567</v>
      </c>
      <c r="G137" s="295"/>
      <c r="H137" s="295" t="s">
        <v>1614</v>
      </c>
      <c r="I137" s="295" t="s">
        <v>1563</v>
      </c>
      <c r="J137" s="295">
        <v>255</v>
      </c>
      <c r="K137" s="343"/>
    </row>
    <row r="138" s="1" customFormat="1" ht="15" customHeight="1">
      <c r="B138" s="340"/>
      <c r="C138" s="295" t="s">
        <v>1591</v>
      </c>
      <c r="D138" s="295"/>
      <c r="E138" s="295"/>
      <c r="F138" s="318" t="s">
        <v>1561</v>
      </c>
      <c r="G138" s="295"/>
      <c r="H138" s="295" t="s">
        <v>1615</v>
      </c>
      <c r="I138" s="295" t="s">
        <v>1593</v>
      </c>
      <c r="J138" s="295"/>
      <c r="K138" s="343"/>
    </row>
    <row r="139" s="1" customFormat="1" ht="15" customHeight="1">
      <c r="B139" s="340"/>
      <c r="C139" s="295" t="s">
        <v>1594</v>
      </c>
      <c r="D139" s="295"/>
      <c r="E139" s="295"/>
      <c r="F139" s="318" t="s">
        <v>1561</v>
      </c>
      <c r="G139" s="295"/>
      <c r="H139" s="295" t="s">
        <v>1616</v>
      </c>
      <c r="I139" s="295" t="s">
        <v>1596</v>
      </c>
      <c r="J139" s="295"/>
      <c r="K139" s="343"/>
    </row>
    <row r="140" s="1" customFormat="1" ht="15" customHeight="1">
      <c r="B140" s="340"/>
      <c r="C140" s="295" t="s">
        <v>1597</v>
      </c>
      <c r="D140" s="295"/>
      <c r="E140" s="295"/>
      <c r="F140" s="318" t="s">
        <v>1561</v>
      </c>
      <c r="G140" s="295"/>
      <c r="H140" s="295" t="s">
        <v>1597</v>
      </c>
      <c r="I140" s="295" t="s">
        <v>1596</v>
      </c>
      <c r="J140" s="295"/>
      <c r="K140" s="343"/>
    </row>
    <row r="141" s="1" customFormat="1" ht="15" customHeight="1">
      <c r="B141" s="340"/>
      <c r="C141" s="295" t="s">
        <v>37</v>
      </c>
      <c r="D141" s="295"/>
      <c r="E141" s="295"/>
      <c r="F141" s="318" t="s">
        <v>1561</v>
      </c>
      <c r="G141" s="295"/>
      <c r="H141" s="295" t="s">
        <v>1617</v>
      </c>
      <c r="I141" s="295" t="s">
        <v>1596</v>
      </c>
      <c r="J141" s="295"/>
      <c r="K141" s="343"/>
    </row>
    <row r="142" s="1" customFormat="1" ht="15" customHeight="1">
      <c r="B142" s="340"/>
      <c r="C142" s="295" t="s">
        <v>1618</v>
      </c>
      <c r="D142" s="295"/>
      <c r="E142" s="295"/>
      <c r="F142" s="318" t="s">
        <v>1561</v>
      </c>
      <c r="G142" s="295"/>
      <c r="H142" s="295" t="s">
        <v>1619</v>
      </c>
      <c r="I142" s="295" t="s">
        <v>1596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1620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1555</v>
      </c>
      <c r="D148" s="310"/>
      <c r="E148" s="310"/>
      <c r="F148" s="310" t="s">
        <v>1556</v>
      </c>
      <c r="G148" s="311"/>
      <c r="H148" s="310" t="s">
        <v>53</v>
      </c>
      <c r="I148" s="310" t="s">
        <v>56</v>
      </c>
      <c r="J148" s="310" t="s">
        <v>1557</v>
      </c>
      <c r="K148" s="309"/>
    </row>
    <row r="149" s="1" customFormat="1" ht="17.25" customHeight="1">
      <c r="B149" s="307"/>
      <c r="C149" s="312" t="s">
        <v>1558</v>
      </c>
      <c r="D149" s="312"/>
      <c r="E149" s="312"/>
      <c r="F149" s="313" t="s">
        <v>1559</v>
      </c>
      <c r="G149" s="314"/>
      <c r="H149" s="312"/>
      <c r="I149" s="312"/>
      <c r="J149" s="312" t="s">
        <v>1560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1564</v>
      </c>
      <c r="D151" s="295"/>
      <c r="E151" s="295"/>
      <c r="F151" s="348" t="s">
        <v>1561</v>
      </c>
      <c r="G151" s="295"/>
      <c r="H151" s="347" t="s">
        <v>1601</v>
      </c>
      <c r="I151" s="347" t="s">
        <v>1563</v>
      </c>
      <c r="J151" s="347">
        <v>120</v>
      </c>
      <c r="K151" s="343"/>
    </row>
    <row r="152" s="1" customFormat="1" ht="15" customHeight="1">
      <c r="B152" s="320"/>
      <c r="C152" s="347" t="s">
        <v>1610</v>
      </c>
      <c r="D152" s="295"/>
      <c r="E152" s="295"/>
      <c r="F152" s="348" t="s">
        <v>1561</v>
      </c>
      <c r="G152" s="295"/>
      <c r="H152" s="347" t="s">
        <v>1621</v>
      </c>
      <c r="I152" s="347" t="s">
        <v>1563</v>
      </c>
      <c r="J152" s="347" t="s">
        <v>1612</v>
      </c>
      <c r="K152" s="343"/>
    </row>
    <row r="153" s="1" customFormat="1" ht="15" customHeight="1">
      <c r="B153" s="320"/>
      <c r="C153" s="347" t="s">
        <v>1509</v>
      </c>
      <c r="D153" s="295"/>
      <c r="E153" s="295"/>
      <c r="F153" s="348" t="s">
        <v>1561</v>
      </c>
      <c r="G153" s="295"/>
      <c r="H153" s="347" t="s">
        <v>1622</v>
      </c>
      <c r="I153" s="347" t="s">
        <v>1563</v>
      </c>
      <c r="J153" s="347" t="s">
        <v>1612</v>
      </c>
      <c r="K153" s="343"/>
    </row>
    <row r="154" s="1" customFormat="1" ht="15" customHeight="1">
      <c r="B154" s="320"/>
      <c r="C154" s="347" t="s">
        <v>1566</v>
      </c>
      <c r="D154" s="295"/>
      <c r="E154" s="295"/>
      <c r="F154" s="348" t="s">
        <v>1567</v>
      </c>
      <c r="G154" s="295"/>
      <c r="H154" s="347" t="s">
        <v>1601</v>
      </c>
      <c r="I154" s="347" t="s">
        <v>1563</v>
      </c>
      <c r="J154" s="347">
        <v>50</v>
      </c>
      <c r="K154" s="343"/>
    </row>
    <row r="155" s="1" customFormat="1" ht="15" customHeight="1">
      <c r="B155" s="320"/>
      <c r="C155" s="347" t="s">
        <v>1569</v>
      </c>
      <c r="D155" s="295"/>
      <c r="E155" s="295"/>
      <c r="F155" s="348" t="s">
        <v>1561</v>
      </c>
      <c r="G155" s="295"/>
      <c r="H155" s="347" t="s">
        <v>1601</v>
      </c>
      <c r="I155" s="347" t="s">
        <v>1571</v>
      </c>
      <c r="J155" s="347"/>
      <c r="K155" s="343"/>
    </row>
    <row r="156" s="1" customFormat="1" ht="15" customHeight="1">
      <c r="B156" s="320"/>
      <c r="C156" s="347" t="s">
        <v>1580</v>
      </c>
      <c r="D156" s="295"/>
      <c r="E156" s="295"/>
      <c r="F156" s="348" t="s">
        <v>1567</v>
      </c>
      <c r="G156" s="295"/>
      <c r="H156" s="347" t="s">
        <v>1601</v>
      </c>
      <c r="I156" s="347" t="s">
        <v>1563</v>
      </c>
      <c r="J156" s="347">
        <v>50</v>
      </c>
      <c r="K156" s="343"/>
    </row>
    <row r="157" s="1" customFormat="1" ht="15" customHeight="1">
      <c r="B157" s="320"/>
      <c r="C157" s="347" t="s">
        <v>1588</v>
      </c>
      <c r="D157" s="295"/>
      <c r="E157" s="295"/>
      <c r="F157" s="348" t="s">
        <v>1567</v>
      </c>
      <c r="G157" s="295"/>
      <c r="H157" s="347" t="s">
        <v>1601</v>
      </c>
      <c r="I157" s="347" t="s">
        <v>1563</v>
      </c>
      <c r="J157" s="347">
        <v>50</v>
      </c>
      <c r="K157" s="343"/>
    </row>
    <row r="158" s="1" customFormat="1" ht="15" customHeight="1">
      <c r="B158" s="320"/>
      <c r="C158" s="347" t="s">
        <v>1586</v>
      </c>
      <c r="D158" s="295"/>
      <c r="E158" s="295"/>
      <c r="F158" s="348" t="s">
        <v>1567</v>
      </c>
      <c r="G158" s="295"/>
      <c r="H158" s="347" t="s">
        <v>1601</v>
      </c>
      <c r="I158" s="347" t="s">
        <v>1563</v>
      </c>
      <c r="J158" s="347">
        <v>50</v>
      </c>
      <c r="K158" s="343"/>
    </row>
    <row r="159" s="1" customFormat="1" ht="15" customHeight="1">
      <c r="B159" s="320"/>
      <c r="C159" s="347" t="s">
        <v>85</v>
      </c>
      <c r="D159" s="295"/>
      <c r="E159" s="295"/>
      <c r="F159" s="348" t="s">
        <v>1561</v>
      </c>
      <c r="G159" s="295"/>
      <c r="H159" s="347" t="s">
        <v>1623</v>
      </c>
      <c r="I159" s="347" t="s">
        <v>1563</v>
      </c>
      <c r="J159" s="347" t="s">
        <v>1624</v>
      </c>
      <c r="K159" s="343"/>
    </row>
    <row r="160" s="1" customFormat="1" ht="15" customHeight="1">
      <c r="B160" s="320"/>
      <c r="C160" s="347" t="s">
        <v>1625</v>
      </c>
      <c r="D160" s="295"/>
      <c r="E160" s="295"/>
      <c r="F160" s="348" t="s">
        <v>1561</v>
      </c>
      <c r="G160" s="295"/>
      <c r="H160" s="347" t="s">
        <v>1626</v>
      </c>
      <c r="I160" s="347" t="s">
        <v>1596</v>
      </c>
      <c r="J160" s="347"/>
      <c r="K160" s="343"/>
    </row>
    <row r="161" s="1" customFormat="1" ht="15" customHeight="1">
      <c r="B161" s="349"/>
      <c r="C161" s="350"/>
      <c r="D161" s="350"/>
      <c r="E161" s="350"/>
      <c r="F161" s="350"/>
      <c r="G161" s="350"/>
      <c r="H161" s="350"/>
      <c r="I161" s="350"/>
      <c r="J161" s="350"/>
      <c r="K161" s="351"/>
    </row>
    <row r="162" s="1" customFormat="1" ht="18.75" customHeight="1">
      <c r="B162" s="331"/>
      <c r="C162" s="341"/>
      <c r="D162" s="341"/>
      <c r="E162" s="341"/>
      <c r="F162" s="352"/>
      <c r="G162" s="341"/>
      <c r="H162" s="341"/>
      <c r="I162" s="341"/>
      <c r="J162" s="341"/>
      <c r="K162" s="331"/>
    </row>
    <row r="163" s="1" customFormat="1" ht="18.75" customHeight="1">
      <c r="B163" s="331"/>
      <c r="C163" s="341"/>
      <c r="D163" s="341"/>
      <c r="E163" s="341"/>
      <c r="F163" s="352"/>
      <c r="G163" s="341"/>
      <c r="H163" s="341"/>
      <c r="I163" s="341"/>
      <c r="J163" s="341"/>
      <c r="K163" s="331"/>
    </row>
    <row r="164" s="1" customFormat="1" ht="18.75" customHeight="1">
      <c r="B164" s="331"/>
      <c r="C164" s="341"/>
      <c r="D164" s="341"/>
      <c r="E164" s="341"/>
      <c r="F164" s="352"/>
      <c r="G164" s="341"/>
      <c r="H164" s="341"/>
      <c r="I164" s="341"/>
      <c r="J164" s="341"/>
      <c r="K164" s="331"/>
    </row>
    <row r="165" s="1" customFormat="1" ht="18.75" customHeight="1">
      <c r="B165" s="331"/>
      <c r="C165" s="341"/>
      <c r="D165" s="341"/>
      <c r="E165" s="341"/>
      <c r="F165" s="352"/>
      <c r="G165" s="341"/>
      <c r="H165" s="341"/>
      <c r="I165" s="341"/>
      <c r="J165" s="341"/>
      <c r="K165" s="331"/>
    </row>
    <row r="166" s="1" customFormat="1" ht="18.75" customHeight="1">
      <c r="B166" s="331"/>
      <c r="C166" s="341"/>
      <c r="D166" s="341"/>
      <c r="E166" s="341"/>
      <c r="F166" s="352"/>
      <c r="G166" s="341"/>
      <c r="H166" s="341"/>
      <c r="I166" s="341"/>
      <c r="J166" s="341"/>
      <c r="K166" s="331"/>
    </row>
    <row r="167" s="1" customFormat="1" ht="18.75" customHeight="1">
      <c r="B167" s="331"/>
      <c r="C167" s="341"/>
      <c r="D167" s="341"/>
      <c r="E167" s="341"/>
      <c r="F167" s="352"/>
      <c r="G167" s="341"/>
      <c r="H167" s="341"/>
      <c r="I167" s="341"/>
      <c r="J167" s="341"/>
      <c r="K167" s="331"/>
    </row>
    <row r="168" s="1" customFormat="1" ht="18.75" customHeight="1">
      <c r="B168" s="331"/>
      <c r="C168" s="341"/>
      <c r="D168" s="341"/>
      <c r="E168" s="341"/>
      <c r="F168" s="352"/>
      <c r="G168" s="341"/>
      <c r="H168" s="341"/>
      <c r="I168" s="341"/>
      <c r="J168" s="341"/>
      <c r="K168" s="331"/>
    </row>
    <row r="169" s="1" customFormat="1" ht="18.75" customHeight="1">
      <c r="B169" s="303"/>
      <c r="C169" s="303"/>
      <c r="D169" s="303"/>
      <c r="E169" s="303"/>
      <c r="F169" s="303"/>
      <c r="G169" s="303"/>
      <c r="H169" s="303"/>
      <c r="I169" s="303"/>
      <c r="J169" s="303"/>
      <c r="K169" s="303"/>
    </row>
    <row r="170" s="1" customFormat="1" ht="7.5" customHeight="1">
      <c r="B170" s="282"/>
      <c r="C170" s="283"/>
      <c r="D170" s="283"/>
      <c r="E170" s="283"/>
      <c r="F170" s="283"/>
      <c r="G170" s="283"/>
      <c r="H170" s="283"/>
      <c r="I170" s="283"/>
      <c r="J170" s="283"/>
      <c r="K170" s="284"/>
    </row>
    <row r="171" s="1" customFormat="1" ht="45" customHeight="1">
      <c r="B171" s="285"/>
      <c r="C171" s="286" t="s">
        <v>1627</v>
      </c>
      <c r="D171" s="286"/>
      <c r="E171" s="286"/>
      <c r="F171" s="286"/>
      <c r="G171" s="286"/>
      <c r="H171" s="286"/>
      <c r="I171" s="286"/>
      <c r="J171" s="286"/>
      <c r="K171" s="287"/>
    </row>
    <row r="172" s="1" customFormat="1" ht="17.25" customHeight="1">
      <c r="B172" s="285"/>
      <c r="C172" s="310" t="s">
        <v>1555</v>
      </c>
      <c r="D172" s="310"/>
      <c r="E172" s="310"/>
      <c r="F172" s="310" t="s">
        <v>1556</v>
      </c>
      <c r="G172" s="353"/>
      <c r="H172" s="354" t="s">
        <v>53</v>
      </c>
      <c r="I172" s="354" t="s">
        <v>56</v>
      </c>
      <c r="J172" s="310" t="s">
        <v>1557</v>
      </c>
      <c r="K172" s="287"/>
    </row>
    <row r="173" s="1" customFormat="1" ht="17.25" customHeight="1">
      <c r="B173" s="288"/>
      <c r="C173" s="312" t="s">
        <v>1558</v>
      </c>
      <c r="D173" s="312"/>
      <c r="E173" s="312"/>
      <c r="F173" s="313" t="s">
        <v>1559</v>
      </c>
      <c r="G173" s="355"/>
      <c r="H173" s="356"/>
      <c r="I173" s="356"/>
      <c r="J173" s="312" t="s">
        <v>1560</v>
      </c>
      <c r="K173" s="290"/>
    </row>
    <row r="174" s="1" customFormat="1" ht="5.25" customHeight="1">
      <c r="B174" s="320"/>
      <c r="C174" s="315"/>
      <c r="D174" s="315"/>
      <c r="E174" s="315"/>
      <c r="F174" s="315"/>
      <c r="G174" s="316"/>
      <c r="H174" s="315"/>
      <c r="I174" s="315"/>
      <c r="J174" s="315"/>
      <c r="K174" s="343"/>
    </row>
    <row r="175" s="1" customFormat="1" ht="15" customHeight="1">
      <c r="B175" s="320"/>
      <c r="C175" s="295" t="s">
        <v>1564</v>
      </c>
      <c r="D175" s="295"/>
      <c r="E175" s="295"/>
      <c r="F175" s="318" t="s">
        <v>1561</v>
      </c>
      <c r="G175" s="295"/>
      <c r="H175" s="295" t="s">
        <v>1601</v>
      </c>
      <c r="I175" s="295" t="s">
        <v>1563</v>
      </c>
      <c r="J175" s="295">
        <v>120</v>
      </c>
      <c r="K175" s="343"/>
    </row>
    <row r="176" s="1" customFormat="1" ht="15" customHeight="1">
      <c r="B176" s="320"/>
      <c r="C176" s="295" t="s">
        <v>1610</v>
      </c>
      <c r="D176" s="295"/>
      <c r="E176" s="295"/>
      <c r="F176" s="318" t="s">
        <v>1561</v>
      </c>
      <c r="G176" s="295"/>
      <c r="H176" s="295" t="s">
        <v>1611</v>
      </c>
      <c r="I176" s="295" t="s">
        <v>1563</v>
      </c>
      <c r="J176" s="295" t="s">
        <v>1612</v>
      </c>
      <c r="K176" s="343"/>
    </row>
    <row r="177" s="1" customFormat="1" ht="15" customHeight="1">
      <c r="B177" s="320"/>
      <c r="C177" s="295" t="s">
        <v>1509</v>
      </c>
      <c r="D177" s="295"/>
      <c r="E177" s="295"/>
      <c r="F177" s="318" t="s">
        <v>1561</v>
      </c>
      <c r="G177" s="295"/>
      <c r="H177" s="295" t="s">
        <v>1628</v>
      </c>
      <c r="I177" s="295" t="s">
        <v>1563</v>
      </c>
      <c r="J177" s="295" t="s">
        <v>1612</v>
      </c>
      <c r="K177" s="343"/>
    </row>
    <row r="178" s="1" customFormat="1" ht="15" customHeight="1">
      <c r="B178" s="320"/>
      <c r="C178" s="295" t="s">
        <v>1566</v>
      </c>
      <c r="D178" s="295"/>
      <c r="E178" s="295"/>
      <c r="F178" s="318" t="s">
        <v>1567</v>
      </c>
      <c r="G178" s="295"/>
      <c r="H178" s="295" t="s">
        <v>1628</v>
      </c>
      <c r="I178" s="295" t="s">
        <v>1563</v>
      </c>
      <c r="J178" s="295">
        <v>50</v>
      </c>
      <c r="K178" s="343"/>
    </row>
    <row r="179" s="1" customFormat="1" ht="15" customHeight="1">
      <c r="B179" s="320"/>
      <c r="C179" s="295" t="s">
        <v>1569</v>
      </c>
      <c r="D179" s="295"/>
      <c r="E179" s="295"/>
      <c r="F179" s="318" t="s">
        <v>1561</v>
      </c>
      <c r="G179" s="295"/>
      <c r="H179" s="295" t="s">
        <v>1628</v>
      </c>
      <c r="I179" s="295" t="s">
        <v>1571</v>
      </c>
      <c r="J179" s="295"/>
      <c r="K179" s="343"/>
    </row>
    <row r="180" s="1" customFormat="1" ht="15" customHeight="1">
      <c r="B180" s="320"/>
      <c r="C180" s="295" t="s">
        <v>1580</v>
      </c>
      <c r="D180" s="295"/>
      <c r="E180" s="295"/>
      <c r="F180" s="318" t="s">
        <v>1567</v>
      </c>
      <c r="G180" s="295"/>
      <c r="H180" s="295" t="s">
        <v>1628</v>
      </c>
      <c r="I180" s="295" t="s">
        <v>1563</v>
      </c>
      <c r="J180" s="295">
        <v>50</v>
      </c>
      <c r="K180" s="343"/>
    </row>
    <row r="181" s="1" customFormat="1" ht="15" customHeight="1">
      <c r="B181" s="320"/>
      <c r="C181" s="295" t="s">
        <v>1588</v>
      </c>
      <c r="D181" s="295"/>
      <c r="E181" s="295"/>
      <c r="F181" s="318" t="s">
        <v>1567</v>
      </c>
      <c r="G181" s="295"/>
      <c r="H181" s="295" t="s">
        <v>1628</v>
      </c>
      <c r="I181" s="295" t="s">
        <v>1563</v>
      </c>
      <c r="J181" s="295">
        <v>50</v>
      </c>
      <c r="K181" s="343"/>
    </row>
    <row r="182" s="1" customFormat="1" ht="15" customHeight="1">
      <c r="B182" s="320"/>
      <c r="C182" s="295" t="s">
        <v>1586</v>
      </c>
      <c r="D182" s="295"/>
      <c r="E182" s="295"/>
      <c r="F182" s="318" t="s">
        <v>1567</v>
      </c>
      <c r="G182" s="295"/>
      <c r="H182" s="295" t="s">
        <v>1628</v>
      </c>
      <c r="I182" s="295" t="s">
        <v>1563</v>
      </c>
      <c r="J182" s="295">
        <v>50</v>
      </c>
      <c r="K182" s="343"/>
    </row>
    <row r="183" s="1" customFormat="1" ht="15" customHeight="1">
      <c r="B183" s="320"/>
      <c r="C183" s="295" t="s">
        <v>123</v>
      </c>
      <c r="D183" s="295"/>
      <c r="E183" s="295"/>
      <c r="F183" s="318" t="s">
        <v>1561</v>
      </c>
      <c r="G183" s="295"/>
      <c r="H183" s="295" t="s">
        <v>1629</v>
      </c>
      <c r="I183" s="295" t="s">
        <v>1630</v>
      </c>
      <c r="J183" s="295"/>
      <c r="K183" s="343"/>
    </row>
    <row r="184" s="1" customFormat="1" ht="15" customHeight="1">
      <c r="B184" s="320"/>
      <c r="C184" s="295" t="s">
        <v>56</v>
      </c>
      <c r="D184" s="295"/>
      <c r="E184" s="295"/>
      <c r="F184" s="318" t="s">
        <v>1561</v>
      </c>
      <c r="G184" s="295"/>
      <c r="H184" s="295" t="s">
        <v>1631</v>
      </c>
      <c r="I184" s="295" t="s">
        <v>1632</v>
      </c>
      <c r="J184" s="295">
        <v>1</v>
      </c>
      <c r="K184" s="343"/>
    </row>
    <row r="185" s="1" customFormat="1" ht="15" customHeight="1">
      <c r="B185" s="320"/>
      <c r="C185" s="295" t="s">
        <v>52</v>
      </c>
      <c r="D185" s="295"/>
      <c r="E185" s="295"/>
      <c r="F185" s="318" t="s">
        <v>1561</v>
      </c>
      <c r="G185" s="295"/>
      <c r="H185" s="295" t="s">
        <v>1633</v>
      </c>
      <c r="I185" s="295" t="s">
        <v>1563</v>
      </c>
      <c r="J185" s="295">
        <v>20</v>
      </c>
      <c r="K185" s="343"/>
    </row>
    <row r="186" s="1" customFormat="1" ht="15" customHeight="1">
      <c r="B186" s="320"/>
      <c r="C186" s="295" t="s">
        <v>53</v>
      </c>
      <c r="D186" s="295"/>
      <c r="E186" s="295"/>
      <c r="F186" s="318" t="s">
        <v>1561</v>
      </c>
      <c r="G186" s="295"/>
      <c r="H186" s="295" t="s">
        <v>1634</v>
      </c>
      <c r="I186" s="295" t="s">
        <v>1563</v>
      </c>
      <c r="J186" s="295">
        <v>255</v>
      </c>
      <c r="K186" s="343"/>
    </row>
    <row r="187" s="1" customFormat="1" ht="15" customHeight="1">
      <c r="B187" s="320"/>
      <c r="C187" s="295" t="s">
        <v>124</v>
      </c>
      <c r="D187" s="295"/>
      <c r="E187" s="295"/>
      <c r="F187" s="318" t="s">
        <v>1561</v>
      </c>
      <c r="G187" s="295"/>
      <c r="H187" s="295" t="s">
        <v>1525</v>
      </c>
      <c r="I187" s="295" t="s">
        <v>1563</v>
      </c>
      <c r="J187" s="295">
        <v>10</v>
      </c>
      <c r="K187" s="343"/>
    </row>
    <row r="188" s="1" customFormat="1" ht="15" customHeight="1">
      <c r="B188" s="320"/>
      <c r="C188" s="295" t="s">
        <v>125</v>
      </c>
      <c r="D188" s="295"/>
      <c r="E188" s="295"/>
      <c r="F188" s="318" t="s">
        <v>1561</v>
      </c>
      <c r="G188" s="295"/>
      <c r="H188" s="295" t="s">
        <v>1635</v>
      </c>
      <c r="I188" s="295" t="s">
        <v>1596</v>
      </c>
      <c r="J188" s="295"/>
      <c r="K188" s="343"/>
    </row>
    <row r="189" s="1" customFormat="1" ht="15" customHeight="1">
      <c r="B189" s="320"/>
      <c r="C189" s="295" t="s">
        <v>1636</v>
      </c>
      <c r="D189" s="295"/>
      <c r="E189" s="295"/>
      <c r="F189" s="318" t="s">
        <v>1561</v>
      </c>
      <c r="G189" s="295"/>
      <c r="H189" s="295" t="s">
        <v>1637</v>
      </c>
      <c r="I189" s="295" t="s">
        <v>1596</v>
      </c>
      <c r="J189" s="295"/>
      <c r="K189" s="343"/>
    </row>
    <row r="190" s="1" customFormat="1" ht="15" customHeight="1">
      <c r="B190" s="320"/>
      <c r="C190" s="295" t="s">
        <v>1625</v>
      </c>
      <c r="D190" s="295"/>
      <c r="E190" s="295"/>
      <c r="F190" s="318" t="s">
        <v>1561</v>
      </c>
      <c r="G190" s="295"/>
      <c r="H190" s="295" t="s">
        <v>1638</v>
      </c>
      <c r="I190" s="295" t="s">
        <v>1596</v>
      </c>
      <c r="J190" s="295"/>
      <c r="K190" s="343"/>
    </row>
    <row r="191" s="1" customFormat="1" ht="15" customHeight="1">
      <c r="B191" s="320"/>
      <c r="C191" s="295" t="s">
        <v>127</v>
      </c>
      <c r="D191" s="295"/>
      <c r="E191" s="295"/>
      <c r="F191" s="318" t="s">
        <v>1567</v>
      </c>
      <c r="G191" s="295"/>
      <c r="H191" s="295" t="s">
        <v>1639</v>
      </c>
      <c r="I191" s="295" t="s">
        <v>1563</v>
      </c>
      <c r="J191" s="295">
        <v>50</v>
      </c>
      <c r="K191" s="343"/>
    </row>
    <row r="192" s="1" customFormat="1" ht="15" customHeight="1">
      <c r="B192" s="320"/>
      <c r="C192" s="295" t="s">
        <v>1640</v>
      </c>
      <c r="D192" s="295"/>
      <c r="E192" s="295"/>
      <c r="F192" s="318" t="s">
        <v>1567</v>
      </c>
      <c r="G192" s="295"/>
      <c r="H192" s="295" t="s">
        <v>1641</v>
      </c>
      <c r="I192" s="295" t="s">
        <v>1642</v>
      </c>
      <c r="J192" s="295"/>
      <c r="K192" s="343"/>
    </row>
    <row r="193" s="1" customFormat="1" ht="15" customHeight="1">
      <c r="B193" s="320"/>
      <c r="C193" s="295" t="s">
        <v>1643</v>
      </c>
      <c r="D193" s="295"/>
      <c r="E193" s="295"/>
      <c r="F193" s="318" t="s">
        <v>1567</v>
      </c>
      <c r="G193" s="295"/>
      <c r="H193" s="295" t="s">
        <v>1644</v>
      </c>
      <c r="I193" s="295" t="s">
        <v>1642</v>
      </c>
      <c r="J193" s="295"/>
      <c r="K193" s="343"/>
    </row>
    <row r="194" s="1" customFormat="1" ht="15" customHeight="1">
      <c r="B194" s="320"/>
      <c r="C194" s="295" t="s">
        <v>1645</v>
      </c>
      <c r="D194" s="295"/>
      <c r="E194" s="295"/>
      <c r="F194" s="318" t="s">
        <v>1567</v>
      </c>
      <c r="G194" s="295"/>
      <c r="H194" s="295" t="s">
        <v>1646</v>
      </c>
      <c r="I194" s="295" t="s">
        <v>1642</v>
      </c>
      <c r="J194" s="295"/>
      <c r="K194" s="343"/>
    </row>
    <row r="195" s="1" customFormat="1" ht="15" customHeight="1">
      <c r="B195" s="320"/>
      <c r="C195" s="357" t="s">
        <v>1647</v>
      </c>
      <c r="D195" s="295"/>
      <c r="E195" s="295"/>
      <c r="F195" s="318" t="s">
        <v>1567</v>
      </c>
      <c r="G195" s="295"/>
      <c r="H195" s="295" t="s">
        <v>1648</v>
      </c>
      <c r="I195" s="295" t="s">
        <v>1649</v>
      </c>
      <c r="J195" s="358" t="s">
        <v>1650</v>
      </c>
      <c r="K195" s="343"/>
    </row>
    <row r="196" s="18" customFormat="1" ht="15" customHeight="1">
      <c r="B196" s="359"/>
      <c r="C196" s="360" t="s">
        <v>1651</v>
      </c>
      <c r="D196" s="361"/>
      <c r="E196" s="361"/>
      <c r="F196" s="362" t="s">
        <v>1567</v>
      </c>
      <c r="G196" s="361"/>
      <c r="H196" s="361" t="s">
        <v>1652</v>
      </c>
      <c r="I196" s="361" t="s">
        <v>1649</v>
      </c>
      <c r="J196" s="363" t="s">
        <v>1650</v>
      </c>
      <c r="K196" s="364"/>
    </row>
    <row r="197" s="1" customFormat="1" ht="15" customHeight="1">
      <c r="B197" s="320"/>
      <c r="C197" s="357" t="s">
        <v>41</v>
      </c>
      <c r="D197" s="295"/>
      <c r="E197" s="295"/>
      <c r="F197" s="318" t="s">
        <v>1561</v>
      </c>
      <c r="G197" s="295"/>
      <c r="H197" s="292" t="s">
        <v>1653</v>
      </c>
      <c r="I197" s="295" t="s">
        <v>1654</v>
      </c>
      <c r="J197" s="295"/>
      <c r="K197" s="343"/>
    </row>
    <row r="198" s="1" customFormat="1" ht="15" customHeight="1">
      <c r="B198" s="320"/>
      <c r="C198" s="357" t="s">
        <v>1655</v>
      </c>
      <c r="D198" s="295"/>
      <c r="E198" s="295"/>
      <c r="F198" s="318" t="s">
        <v>1561</v>
      </c>
      <c r="G198" s="295"/>
      <c r="H198" s="295" t="s">
        <v>1656</v>
      </c>
      <c r="I198" s="295" t="s">
        <v>1596</v>
      </c>
      <c r="J198" s="295"/>
      <c r="K198" s="343"/>
    </row>
    <row r="199" s="1" customFormat="1" ht="15" customHeight="1">
      <c r="B199" s="320"/>
      <c r="C199" s="357" t="s">
        <v>1657</v>
      </c>
      <c r="D199" s="295"/>
      <c r="E199" s="295"/>
      <c r="F199" s="318" t="s">
        <v>1561</v>
      </c>
      <c r="G199" s="295"/>
      <c r="H199" s="295" t="s">
        <v>1658</v>
      </c>
      <c r="I199" s="295" t="s">
        <v>1596</v>
      </c>
      <c r="J199" s="295"/>
      <c r="K199" s="343"/>
    </row>
    <row r="200" s="1" customFormat="1" ht="15" customHeight="1">
      <c r="B200" s="320"/>
      <c r="C200" s="357" t="s">
        <v>1659</v>
      </c>
      <c r="D200" s="295"/>
      <c r="E200" s="295"/>
      <c r="F200" s="318" t="s">
        <v>1567</v>
      </c>
      <c r="G200" s="295"/>
      <c r="H200" s="295" t="s">
        <v>1660</v>
      </c>
      <c r="I200" s="295" t="s">
        <v>1596</v>
      </c>
      <c r="J200" s="295"/>
      <c r="K200" s="343"/>
    </row>
    <row r="201" s="1" customFormat="1" ht="15" customHeight="1">
      <c r="B201" s="349"/>
      <c r="C201" s="365"/>
      <c r="D201" s="350"/>
      <c r="E201" s="350"/>
      <c r="F201" s="350"/>
      <c r="G201" s="350"/>
      <c r="H201" s="350"/>
      <c r="I201" s="350"/>
      <c r="J201" s="350"/>
      <c r="K201" s="351"/>
    </row>
    <row r="202" s="1" customFormat="1" ht="18.75" customHeight="1">
      <c r="B202" s="331"/>
      <c r="C202" s="341"/>
      <c r="D202" s="341"/>
      <c r="E202" s="341"/>
      <c r="F202" s="352"/>
      <c r="G202" s="341"/>
      <c r="H202" s="341"/>
      <c r="I202" s="341"/>
      <c r="J202" s="341"/>
      <c r="K202" s="331"/>
    </row>
    <row r="203" s="1" customFormat="1" ht="18.75" customHeight="1">
      <c r="B203" s="303"/>
      <c r="C203" s="303"/>
      <c r="D203" s="303"/>
      <c r="E203" s="303"/>
      <c r="F203" s="303"/>
      <c r="G203" s="303"/>
      <c r="H203" s="303"/>
      <c r="I203" s="303"/>
      <c r="J203" s="303"/>
      <c r="K203" s="303"/>
    </row>
    <row r="204" s="1" customFormat="1" ht="13.5">
      <c r="B204" s="282"/>
      <c r="C204" s="283"/>
      <c r="D204" s="283"/>
      <c r="E204" s="283"/>
      <c r="F204" s="283"/>
      <c r="G204" s="283"/>
      <c r="H204" s="283"/>
      <c r="I204" s="283"/>
      <c r="J204" s="283"/>
      <c r="K204" s="284"/>
    </row>
    <row r="205" s="1" customFormat="1" ht="21" customHeight="1">
      <c r="B205" s="285"/>
      <c r="C205" s="286" t="s">
        <v>1661</v>
      </c>
      <c r="D205" s="286"/>
      <c r="E205" s="286"/>
      <c r="F205" s="286"/>
      <c r="G205" s="286"/>
      <c r="H205" s="286"/>
      <c r="I205" s="286"/>
      <c r="J205" s="286"/>
      <c r="K205" s="287"/>
    </row>
    <row r="206" s="1" customFormat="1" ht="25.5" customHeight="1">
      <c r="B206" s="285"/>
      <c r="C206" s="366" t="s">
        <v>1662</v>
      </c>
      <c r="D206" s="366"/>
      <c r="E206" s="366"/>
      <c r="F206" s="366" t="s">
        <v>1663</v>
      </c>
      <c r="G206" s="367"/>
      <c r="H206" s="366" t="s">
        <v>1664</v>
      </c>
      <c r="I206" s="366"/>
      <c r="J206" s="366"/>
      <c r="K206" s="287"/>
    </row>
    <row r="207" s="1" customFormat="1" ht="5.25" customHeight="1">
      <c r="B207" s="320"/>
      <c r="C207" s="315"/>
      <c r="D207" s="315"/>
      <c r="E207" s="315"/>
      <c r="F207" s="315"/>
      <c r="G207" s="341"/>
      <c r="H207" s="315"/>
      <c r="I207" s="315"/>
      <c r="J207" s="315"/>
      <c r="K207" s="343"/>
    </row>
    <row r="208" s="1" customFormat="1" ht="15" customHeight="1">
      <c r="B208" s="320"/>
      <c r="C208" s="295" t="s">
        <v>1654</v>
      </c>
      <c r="D208" s="295"/>
      <c r="E208" s="295"/>
      <c r="F208" s="318" t="s">
        <v>42</v>
      </c>
      <c r="G208" s="295"/>
      <c r="H208" s="295" t="s">
        <v>1665</v>
      </c>
      <c r="I208" s="295"/>
      <c r="J208" s="295"/>
      <c r="K208" s="343"/>
    </row>
    <row r="209" s="1" customFormat="1" ht="15" customHeight="1">
      <c r="B209" s="320"/>
      <c r="C209" s="295"/>
      <c r="D209" s="295"/>
      <c r="E209" s="295"/>
      <c r="F209" s="318" t="s">
        <v>43</v>
      </c>
      <c r="G209" s="295"/>
      <c r="H209" s="295" t="s">
        <v>1666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46</v>
      </c>
      <c r="G210" s="295"/>
      <c r="H210" s="295" t="s">
        <v>1667</v>
      </c>
      <c r="I210" s="295"/>
      <c r="J210" s="295"/>
      <c r="K210" s="343"/>
    </row>
    <row r="211" s="1" customFormat="1" ht="15" customHeight="1">
      <c r="B211" s="320"/>
      <c r="C211" s="295"/>
      <c r="D211" s="295"/>
      <c r="E211" s="295"/>
      <c r="F211" s="318" t="s">
        <v>44</v>
      </c>
      <c r="G211" s="295"/>
      <c r="H211" s="295" t="s">
        <v>1668</v>
      </c>
      <c r="I211" s="295"/>
      <c r="J211" s="295"/>
      <c r="K211" s="343"/>
    </row>
    <row r="212" s="1" customFormat="1" ht="15" customHeight="1">
      <c r="B212" s="320"/>
      <c r="C212" s="295"/>
      <c r="D212" s="295"/>
      <c r="E212" s="295"/>
      <c r="F212" s="318" t="s">
        <v>45</v>
      </c>
      <c r="G212" s="295"/>
      <c r="H212" s="295" t="s">
        <v>1669</v>
      </c>
      <c r="I212" s="295"/>
      <c r="J212" s="295"/>
      <c r="K212" s="343"/>
    </row>
    <row r="213" s="1" customFormat="1" ht="15" customHeight="1">
      <c r="B213" s="320"/>
      <c r="C213" s="295"/>
      <c r="D213" s="295"/>
      <c r="E213" s="295"/>
      <c r="F213" s="318"/>
      <c r="G213" s="295"/>
      <c r="H213" s="295"/>
      <c r="I213" s="295"/>
      <c r="J213" s="295"/>
      <c r="K213" s="343"/>
    </row>
    <row r="214" s="1" customFormat="1" ht="15" customHeight="1">
      <c r="B214" s="320"/>
      <c r="C214" s="295" t="s">
        <v>1608</v>
      </c>
      <c r="D214" s="295"/>
      <c r="E214" s="295"/>
      <c r="F214" s="318" t="s">
        <v>78</v>
      </c>
      <c r="G214" s="295"/>
      <c r="H214" s="295" t="s">
        <v>1670</v>
      </c>
      <c r="I214" s="295"/>
      <c r="J214" s="295"/>
      <c r="K214" s="343"/>
    </row>
    <row r="215" s="1" customFormat="1" ht="15" customHeight="1">
      <c r="B215" s="320"/>
      <c r="C215" s="295"/>
      <c r="D215" s="295"/>
      <c r="E215" s="295"/>
      <c r="F215" s="318" t="s">
        <v>1503</v>
      </c>
      <c r="G215" s="295"/>
      <c r="H215" s="295" t="s">
        <v>1504</v>
      </c>
      <c r="I215" s="295"/>
      <c r="J215" s="295"/>
      <c r="K215" s="343"/>
    </row>
    <row r="216" s="1" customFormat="1" ht="15" customHeight="1">
      <c r="B216" s="320"/>
      <c r="C216" s="295"/>
      <c r="D216" s="295"/>
      <c r="E216" s="295"/>
      <c r="F216" s="318" t="s">
        <v>1501</v>
      </c>
      <c r="G216" s="295"/>
      <c r="H216" s="295" t="s">
        <v>1671</v>
      </c>
      <c r="I216" s="295"/>
      <c r="J216" s="295"/>
      <c r="K216" s="343"/>
    </row>
    <row r="217" s="1" customFormat="1" ht="15" customHeight="1">
      <c r="B217" s="368"/>
      <c r="C217" s="295"/>
      <c r="D217" s="295"/>
      <c r="E217" s="295"/>
      <c r="F217" s="318" t="s">
        <v>1505</v>
      </c>
      <c r="G217" s="357"/>
      <c r="H217" s="347" t="s">
        <v>1506</v>
      </c>
      <c r="I217" s="347"/>
      <c r="J217" s="347"/>
      <c r="K217" s="369"/>
    </row>
    <row r="218" s="1" customFormat="1" ht="15" customHeight="1">
      <c r="B218" s="368"/>
      <c r="C218" s="295"/>
      <c r="D218" s="295"/>
      <c r="E218" s="295"/>
      <c r="F218" s="318" t="s">
        <v>1507</v>
      </c>
      <c r="G218" s="357"/>
      <c r="H218" s="347" t="s">
        <v>1672</v>
      </c>
      <c r="I218" s="347"/>
      <c r="J218" s="347"/>
      <c r="K218" s="369"/>
    </row>
    <row r="219" s="1" customFormat="1" ht="15" customHeight="1">
      <c r="B219" s="368"/>
      <c r="C219" s="295"/>
      <c r="D219" s="295"/>
      <c r="E219" s="295"/>
      <c r="F219" s="318"/>
      <c r="G219" s="357"/>
      <c r="H219" s="347"/>
      <c r="I219" s="347"/>
      <c r="J219" s="347"/>
      <c r="K219" s="369"/>
    </row>
    <row r="220" s="1" customFormat="1" ht="15" customHeight="1">
      <c r="B220" s="368"/>
      <c r="C220" s="295" t="s">
        <v>1632</v>
      </c>
      <c r="D220" s="295"/>
      <c r="E220" s="295"/>
      <c r="F220" s="318">
        <v>1</v>
      </c>
      <c r="G220" s="357"/>
      <c r="H220" s="347" t="s">
        <v>1673</v>
      </c>
      <c r="I220" s="347"/>
      <c r="J220" s="347"/>
      <c r="K220" s="369"/>
    </row>
    <row r="221" s="1" customFormat="1" ht="15" customHeight="1">
      <c r="B221" s="368"/>
      <c r="C221" s="295"/>
      <c r="D221" s="295"/>
      <c r="E221" s="295"/>
      <c r="F221" s="318">
        <v>2</v>
      </c>
      <c r="G221" s="357"/>
      <c r="H221" s="347" t="s">
        <v>1674</v>
      </c>
      <c r="I221" s="347"/>
      <c r="J221" s="347"/>
      <c r="K221" s="369"/>
    </row>
    <row r="222" s="1" customFormat="1" ht="15" customHeight="1">
      <c r="B222" s="368"/>
      <c r="C222" s="295"/>
      <c r="D222" s="295"/>
      <c r="E222" s="295"/>
      <c r="F222" s="318">
        <v>3</v>
      </c>
      <c r="G222" s="357"/>
      <c r="H222" s="347" t="s">
        <v>1675</v>
      </c>
      <c r="I222" s="347"/>
      <c r="J222" s="347"/>
      <c r="K222" s="369"/>
    </row>
    <row r="223" s="1" customFormat="1" ht="15" customHeight="1">
      <c r="B223" s="368"/>
      <c r="C223" s="295"/>
      <c r="D223" s="295"/>
      <c r="E223" s="295"/>
      <c r="F223" s="318">
        <v>4</v>
      </c>
      <c r="G223" s="357"/>
      <c r="H223" s="347" t="s">
        <v>1676</v>
      </c>
      <c r="I223" s="347"/>
      <c r="J223" s="347"/>
      <c r="K223" s="369"/>
    </row>
    <row r="224" s="1" customFormat="1" ht="12.75" customHeight="1">
      <c r="B224" s="370"/>
      <c r="C224" s="371"/>
      <c r="D224" s="371"/>
      <c r="E224" s="371"/>
      <c r="F224" s="371"/>
      <c r="G224" s="371"/>
      <c r="H224" s="371"/>
      <c r="I224" s="371"/>
      <c r="J224" s="371"/>
      <c r="K224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NTBPAVEL\Pavel</dc:creator>
  <cp:lastModifiedBy>NTBPAVEL\Pavel</cp:lastModifiedBy>
  <dcterms:created xsi:type="dcterms:W3CDTF">2024-11-25T13:20:43Z</dcterms:created>
  <dcterms:modified xsi:type="dcterms:W3CDTF">2024-11-25T13:20:47Z</dcterms:modified>
</cp:coreProperties>
</file>